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mortality_trends\papers\mortality_trends_01\data\"/>
    </mc:Choice>
  </mc:AlternateContent>
  <bookViews>
    <workbookView xWindow="0" yWindow="0" windowWidth="28800" windowHeight="12435"/>
  </bookViews>
  <sheets>
    <sheet name="Summary" sheetId="1" r:id="rId1"/>
    <sheet name="Charts" sheetId="3" r:id="rId2"/>
    <sheet name="Charts - all age breakpoints" sheetId="4" r:id="rId3"/>
    <sheet name="Formatted tabl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2" i="4"/>
  <c r="I3" i="4"/>
  <c r="I4" i="4"/>
  <c r="I5" i="4"/>
  <c r="I6" i="4"/>
  <c r="I7" i="4"/>
  <c r="I8" i="4"/>
  <c r="I9" i="4"/>
  <c r="I10" i="4"/>
  <c r="I11" i="4"/>
  <c r="I2" i="4"/>
  <c r="G3" i="4"/>
  <c r="G4" i="4"/>
  <c r="F4" i="4" s="1"/>
  <c r="G5" i="4"/>
  <c r="G6" i="4"/>
  <c r="F6" i="4" s="1"/>
  <c r="G7" i="4"/>
  <c r="G8" i="4"/>
  <c r="F8" i="4" s="1"/>
  <c r="G9" i="4"/>
  <c r="G10" i="4"/>
  <c r="F10" i="4" s="1"/>
  <c r="G11" i="4"/>
  <c r="F3" i="4"/>
  <c r="F5" i="4"/>
  <c r="F7" i="4"/>
  <c r="F9" i="4"/>
  <c r="F11" i="4"/>
  <c r="F2" i="4"/>
  <c r="G2" i="4"/>
  <c r="H15" i="4"/>
  <c r="H16" i="4"/>
  <c r="H17" i="4"/>
  <c r="H18" i="4"/>
  <c r="H19" i="4"/>
  <c r="H20" i="4"/>
  <c r="H21" i="4"/>
  <c r="H22" i="4"/>
  <c r="H23" i="4"/>
  <c r="H14" i="4"/>
  <c r="G15" i="4"/>
  <c r="G16" i="4"/>
  <c r="G17" i="4"/>
  <c r="G18" i="4"/>
  <c r="G19" i="4"/>
  <c r="G20" i="4"/>
  <c r="G21" i="4"/>
  <c r="G22" i="4"/>
  <c r="G23" i="4"/>
  <c r="G14" i="4"/>
  <c r="F15" i="4"/>
  <c r="F16" i="4"/>
  <c r="F17" i="4"/>
  <c r="F18" i="4"/>
  <c r="F19" i="4"/>
  <c r="F20" i="4"/>
  <c r="F21" i="4"/>
  <c r="F22" i="4"/>
  <c r="F23" i="4"/>
  <c r="F14" i="4"/>
  <c r="D19" i="4"/>
  <c r="D15" i="4"/>
  <c r="D20" i="4"/>
  <c r="D16" i="4"/>
  <c r="D21" i="4"/>
  <c r="D17" i="4"/>
  <c r="D22" i="4"/>
  <c r="D18" i="4"/>
  <c r="D23" i="4"/>
  <c r="C19" i="4"/>
  <c r="C15" i="4"/>
  <c r="C20" i="4"/>
  <c r="C16" i="4"/>
  <c r="C21" i="4"/>
  <c r="C17" i="4"/>
  <c r="C22" i="4"/>
  <c r="C18" i="4"/>
  <c r="C23" i="4"/>
  <c r="B19" i="4"/>
  <c r="B15" i="4"/>
  <c r="B20" i="4"/>
  <c r="B16" i="4"/>
  <c r="B21" i="4"/>
  <c r="B17" i="4"/>
  <c r="B22" i="4"/>
  <c r="B18" i="4"/>
  <c r="B23" i="4"/>
  <c r="D14" i="4"/>
  <c r="C14" i="4"/>
  <c r="B14" i="4"/>
  <c r="J30" i="3" l="1"/>
  <c r="K30" i="3"/>
  <c r="L30" i="3"/>
  <c r="M30" i="3"/>
  <c r="N30" i="3"/>
  <c r="J28" i="3"/>
  <c r="K28" i="3"/>
  <c r="L28" i="3"/>
  <c r="M28" i="3"/>
  <c r="N28" i="3"/>
  <c r="J31" i="3"/>
  <c r="K31" i="3"/>
  <c r="L31" i="3"/>
  <c r="M31" i="3"/>
  <c r="N31" i="3"/>
  <c r="J29" i="3"/>
  <c r="K29" i="3"/>
  <c r="L29" i="3"/>
  <c r="M29" i="3"/>
  <c r="N29" i="3"/>
  <c r="J32" i="3"/>
  <c r="K32" i="3"/>
  <c r="L32" i="3"/>
  <c r="M32" i="3"/>
  <c r="N32" i="3"/>
  <c r="K27" i="3"/>
  <c r="L27" i="3"/>
  <c r="M27" i="3"/>
  <c r="N27" i="3"/>
  <c r="J27" i="3"/>
  <c r="I32" i="3"/>
  <c r="H32" i="3"/>
  <c r="G32" i="3"/>
  <c r="I29" i="3"/>
  <c r="H29" i="3"/>
  <c r="G29" i="3"/>
  <c r="I31" i="3"/>
  <c r="H31" i="3"/>
  <c r="G31" i="3"/>
  <c r="I28" i="3"/>
  <c r="H28" i="3"/>
  <c r="G28" i="3"/>
  <c r="I30" i="3"/>
  <c r="H30" i="3"/>
  <c r="G30" i="3"/>
  <c r="I27" i="3"/>
  <c r="H27" i="3"/>
  <c r="G27" i="3"/>
  <c r="F32" i="3"/>
  <c r="E32" i="3"/>
  <c r="D32" i="3"/>
  <c r="F29" i="3"/>
  <c r="E29" i="3"/>
  <c r="D29" i="3"/>
  <c r="F31" i="3"/>
  <c r="E31" i="3"/>
  <c r="D31" i="3"/>
  <c r="F28" i="3"/>
  <c r="E28" i="3"/>
  <c r="D28" i="3"/>
  <c r="F30" i="3"/>
  <c r="E30" i="3"/>
  <c r="D30" i="3"/>
  <c r="F27" i="3"/>
  <c r="E27" i="3"/>
  <c r="D27" i="3"/>
  <c r="H10" i="3"/>
  <c r="H13" i="3"/>
  <c r="H11" i="3"/>
  <c r="H14" i="3"/>
  <c r="H12" i="3"/>
  <c r="H15" i="3"/>
  <c r="G13" i="3"/>
  <c r="G11" i="3"/>
  <c r="G14" i="3"/>
  <c r="G12" i="3"/>
  <c r="G15" i="3"/>
  <c r="G10" i="3"/>
  <c r="F13" i="3"/>
  <c r="F11" i="3"/>
  <c r="F14" i="3"/>
  <c r="F12" i="3"/>
  <c r="F15" i="3"/>
  <c r="E13" i="3"/>
  <c r="E11" i="3"/>
  <c r="E14" i="3"/>
  <c r="E12" i="3"/>
  <c r="E15" i="3"/>
  <c r="D13" i="3"/>
  <c r="D11" i="3"/>
  <c r="D14" i="3"/>
  <c r="D12" i="3"/>
  <c r="D15" i="3"/>
  <c r="F10" i="3"/>
  <c r="D10" i="3"/>
  <c r="E10" i="3"/>
  <c r="K13" i="1"/>
  <c r="K14" i="1"/>
  <c r="K12" i="1"/>
  <c r="K11" i="1"/>
</calcChain>
</file>

<file path=xl/sharedStrings.xml><?xml version="1.0" encoding="utf-8"?>
<sst xmlns="http://schemas.openxmlformats.org/spreadsheetml/2006/main" count="302" uniqueCount="90">
  <si>
    <t>Group</t>
  </si>
  <si>
    <t>Model</t>
  </si>
  <si>
    <t>Breakpoint 1</t>
  </si>
  <si>
    <t>lower CI</t>
  </si>
  <si>
    <t>upper CI</t>
  </si>
  <si>
    <t>P</t>
  </si>
  <si>
    <t>pre-slope</t>
  </si>
  <si>
    <t>post-slope</t>
  </si>
  <si>
    <t>Breakpoint 2</t>
  </si>
  <si>
    <t>Male all age</t>
  </si>
  <si>
    <t>Female all age</t>
  </si>
  <si>
    <t>Std Err</t>
  </si>
  <si>
    <t>difference</t>
  </si>
  <si>
    <t>AIC</t>
  </si>
  <si>
    <t>BIC</t>
  </si>
  <si>
    <t>Std err</t>
  </si>
  <si>
    <t>Male U75</t>
  </si>
  <si>
    <t>Female U75</t>
  </si>
  <si>
    <t>Male O75</t>
  </si>
  <si>
    <t>Female O75</t>
  </si>
  <si>
    <t>one break - Davies</t>
  </si>
  <si>
    <t>one break - segmented</t>
  </si>
  <si>
    <t>two break - segmented</t>
  </si>
  <si>
    <t>Year</t>
  </si>
  <si>
    <t>Jul 2012 - Jun  2013</t>
  </si>
  <si>
    <t>Jul 2013 - Jun 2014</t>
  </si>
  <si>
    <t>Jul 2011 - Jun 2012</t>
  </si>
  <si>
    <t>Oct 2011 - Sep 2012</t>
  </si>
  <si>
    <t>April 1993 - Mar 1994</t>
  </si>
  <si>
    <t>Jan 2005-Dec 2005</t>
  </si>
  <si>
    <t>Apr 2013 - Mar 2014</t>
  </si>
  <si>
    <t>Oct 2013 - Sep 2014</t>
  </si>
  <si>
    <t>Jan 2016 - Dec 2016</t>
  </si>
  <si>
    <t>Oct 1992 - Sep 2013</t>
  </si>
  <si>
    <t>Jul 2003 - Jun 2004</t>
  </si>
  <si>
    <t>Female under 75 years</t>
  </si>
  <si>
    <t>Male over 75 years</t>
  </si>
  <si>
    <t>Female over 75 years</t>
  </si>
  <si>
    <t>Male under 75 years</t>
  </si>
  <si>
    <t>Start of lower CI</t>
  </si>
  <si>
    <t>Midpoint of breakpoint</t>
  </si>
  <si>
    <t>end of upper CI</t>
  </si>
  <si>
    <t>Start to Mid</t>
  </si>
  <si>
    <t>Mid to end</t>
  </si>
  <si>
    <t>Start to mid 1</t>
  </si>
  <si>
    <t>mid to end 1</t>
  </si>
  <si>
    <t>end 1 to start 2</t>
  </si>
  <si>
    <t>start to mid 2</t>
  </si>
  <si>
    <t>mid to end 2</t>
  </si>
  <si>
    <t>https://www.ons.gov.uk/releases/changingtrendsinmortalityinenglandandwales1990to2017experimentalstatistics</t>
  </si>
  <si>
    <t>Analysis employing restricted data range to replicate ONS analysis (see link below) Q4 1990 to Q4 2017</t>
  </si>
  <si>
    <t>Oct 2012-Sep2013</t>
  </si>
  <si>
    <t>break</t>
  </si>
  <si>
    <t>Male one break to 2018</t>
  </si>
  <si>
    <t>Female one break to 2018</t>
  </si>
  <si>
    <t>Male two break to 2018</t>
  </si>
  <si>
    <t>Female two break to 2018</t>
  </si>
  <si>
    <t>Male one break to 2017</t>
  </si>
  <si>
    <t>Female one break to 2017</t>
  </si>
  <si>
    <t>Male two break to 2017</t>
  </si>
  <si>
    <t>Female two break to 2017</t>
  </si>
  <si>
    <t xml:space="preserve">Replication of ONS </t>
  </si>
  <si>
    <t>Female all age England</t>
  </si>
  <si>
    <t>Male one break England</t>
  </si>
  <si>
    <t>Female one break England</t>
  </si>
  <si>
    <t>Start of lower</t>
  </si>
  <si>
    <t>Midpoint of break</t>
  </si>
  <si>
    <t>End of upper</t>
  </si>
  <si>
    <t>Start</t>
  </si>
  <si>
    <t>start to low</t>
  </si>
  <si>
    <t>low to mid</t>
  </si>
  <si>
    <t>mid to end</t>
  </si>
  <si>
    <t>start of break year</t>
  </si>
  <si>
    <t>end of break year</t>
  </si>
  <si>
    <t>Quarter</t>
  </si>
  <si>
    <t>July 2013-Jun 2014</t>
  </si>
  <si>
    <t>Jan-Dec 2012</t>
  </si>
  <si>
    <t>Oct 2012-Sep 2011</t>
  </si>
  <si>
    <t>Jan 2013 - Dec  2013</t>
  </si>
  <si>
    <t>Jan 1993 - Dec 1993</t>
  </si>
  <si>
    <t>Jan 2012 - Dec 2012</t>
  </si>
  <si>
    <t>&lt; 2.2e-16</t>
  </si>
  <si>
    <t>Annual</t>
  </si>
  <si>
    <t>Population group</t>
  </si>
  <si>
    <t>Davies test</t>
  </si>
  <si>
    <t>Male 75+yrs</t>
  </si>
  <si>
    <t>Female 75+yrs</t>
  </si>
  <si>
    <t>Male U75 yrs</t>
  </si>
  <si>
    <r>
      <t xml:space="preserve">Male </t>
    </r>
    <r>
      <rPr>
        <u/>
        <sz val="12"/>
        <color theme="1"/>
        <rFont val="Arial"/>
        <family val="2"/>
      </rPr>
      <t>U</t>
    </r>
    <r>
      <rPr>
        <sz val="12"/>
        <color theme="1"/>
        <rFont val="Arial"/>
        <family val="2"/>
      </rPr>
      <t>75 yrs</t>
    </r>
  </si>
  <si>
    <t>Female U75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</si>
</sst>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Arial"/>
      <family val="2"/>
    </font>
    <font>
      <u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17" fontId="0" fillId="2" borderId="0" xfId="0" applyNumberFormat="1" applyFill="1"/>
    <xf numFmtId="164" fontId="0" fillId="0" borderId="0" xfId="0" applyNumberFormat="1"/>
    <xf numFmtId="0" fontId="0" fillId="4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Two</a:t>
            </a:r>
            <a:r>
              <a:rPr lang="en-GB" b="1" baseline="0"/>
              <a:t> breakpoint model: breakpoints identified by two breakpoint segmented regression of a</a:t>
            </a:r>
            <a:r>
              <a:rPr lang="en-GB" b="1"/>
              <a:t>ge standardised mortality rate (ESP 2013), </a:t>
            </a:r>
          </a:p>
          <a:p>
            <a:pPr>
              <a:defRPr b="1"/>
            </a:pPr>
            <a:r>
              <a:rPr lang="en-GB" b="1"/>
              <a:t>by age group</a:t>
            </a:r>
            <a:r>
              <a:rPr lang="en-GB" b="1" baseline="0"/>
              <a:t> and sex, Scotland 1990-2018.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Charts!$C$27:$C$32</c:f>
              <c:strCache>
                <c:ptCount val="6"/>
                <c:pt idx="0">
                  <c:v>Male all age</c:v>
                </c:pt>
                <c:pt idx="1">
                  <c:v>Male under 75 years</c:v>
                </c:pt>
                <c:pt idx="2">
                  <c:v>Male over 75 years</c:v>
                </c:pt>
                <c:pt idx="3">
                  <c:v>Female all age</c:v>
                </c:pt>
                <c:pt idx="4">
                  <c:v>Female under 75 years</c:v>
                </c:pt>
                <c:pt idx="5">
                  <c:v>Female over 75 years</c:v>
                </c:pt>
              </c:strCache>
            </c:strRef>
          </c:cat>
          <c:val>
            <c:numRef>
              <c:f>Charts!$D$27:$D$32</c:f>
              <c:numCache>
                <c:formatCode>General</c:formatCode>
                <c:ptCount val="6"/>
                <c:pt idx="0">
                  <c:v>1989.472</c:v>
                </c:pt>
                <c:pt idx="1">
                  <c:v>1992.2639999999999</c:v>
                </c:pt>
                <c:pt idx="2">
                  <c:v>1991.373</c:v>
                </c:pt>
                <c:pt idx="3">
                  <c:v>1989.575</c:v>
                </c:pt>
                <c:pt idx="4">
                  <c:v>2002.04</c:v>
                </c:pt>
                <c:pt idx="5">
                  <c:v>2000.953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cat>
            <c:strRef>
              <c:f>Charts!$C$27:$C$32</c:f>
              <c:strCache>
                <c:ptCount val="6"/>
                <c:pt idx="0">
                  <c:v>Male all age</c:v>
                </c:pt>
                <c:pt idx="1">
                  <c:v>Male under 75 years</c:v>
                </c:pt>
                <c:pt idx="2">
                  <c:v>Male over 75 years</c:v>
                </c:pt>
                <c:pt idx="3">
                  <c:v>Female all age</c:v>
                </c:pt>
                <c:pt idx="4">
                  <c:v>Female under 75 years</c:v>
                </c:pt>
                <c:pt idx="5">
                  <c:v>Female over 75 years</c:v>
                </c:pt>
              </c:strCache>
            </c:strRef>
          </c:cat>
          <c:val>
            <c:numRef>
              <c:f>Charts!$J$27:$J$32</c:f>
              <c:numCache>
                <c:formatCode>General</c:formatCode>
                <c:ptCount val="6"/>
                <c:pt idx="0">
                  <c:v>0.93900000000007822</c:v>
                </c:pt>
                <c:pt idx="1">
                  <c:v>1.3680000000001655</c:v>
                </c:pt>
                <c:pt idx="2">
                  <c:v>1.7400000000000091</c:v>
                </c:pt>
                <c:pt idx="3">
                  <c:v>0.88099999999985812</c:v>
                </c:pt>
                <c:pt idx="4">
                  <c:v>3.3389999999999418</c:v>
                </c:pt>
                <c:pt idx="5">
                  <c:v>2.86200000000008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Charts!$C$27:$C$32</c:f>
              <c:strCache>
                <c:ptCount val="6"/>
                <c:pt idx="0">
                  <c:v>Male all age</c:v>
                </c:pt>
                <c:pt idx="1">
                  <c:v>Male under 75 years</c:v>
                </c:pt>
                <c:pt idx="2">
                  <c:v>Male over 75 years</c:v>
                </c:pt>
                <c:pt idx="3">
                  <c:v>Female all age</c:v>
                </c:pt>
                <c:pt idx="4">
                  <c:v>Female under 75 years</c:v>
                </c:pt>
                <c:pt idx="5">
                  <c:v>Female over 75 years</c:v>
                </c:pt>
              </c:strCache>
            </c:strRef>
          </c:cat>
          <c:val>
            <c:numRef>
              <c:f>Charts!$K$27:$K$32</c:f>
              <c:numCache>
                <c:formatCode>General</c:formatCode>
                <c:ptCount val="6"/>
                <c:pt idx="0">
                  <c:v>0.93899999999985084</c:v>
                </c:pt>
                <c:pt idx="1">
                  <c:v>1.3689999999999145</c:v>
                </c:pt>
                <c:pt idx="2">
                  <c:v>1.7619999999999436</c:v>
                </c:pt>
                <c:pt idx="3">
                  <c:v>0.88000000000010914</c:v>
                </c:pt>
                <c:pt idx="4">
                  <c:v>3.3400000000001455</c:v>
                </c:pt>
                <c:pt idx="5">
                  <c:v>2.9269999999999072</c:v>
                </c:pt>
              </c:numCache>
            </c:numRef>
          </c:val>
        </c:ser>
        <c:ser>
          <c:idx val="3"/>
          <c:order val="3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Charts!$C$27:$C$32</c:f>
              <c:strCache>
                <c:ptCount val="6"/>
                <c:pt idx="0">
                  <c:v>Male all age</c:v>
                </c:pt>
                <c:pt idx="1">
                  <c:v>Male under 75 years</c:v>
                </c:pt>
                <c:pt idx="2">
                  <c:v>Male over 75 years</c:v>
                </c:pt>
                <c:pt idx="3">
                  <c:v>Female all age</c:v>
                </c:pt>
                <c:pt idx="4">
                  <c:v>Female under 75 years</c:v>
                </c:pt>
                <c:pt idx="5">
                  <c:v>Female over 75 years</c:v>
                </c:pt>
              </c:strCache>
            </c:strRef>
          </c:cat>
          <c:val>
            <c:numRef>
              <c:f>Charts!$L$27:$L$32</c:f>
              <c:numCache>
                <c:formatCode>General</c:formatCode>
                <c:ptCount val="6"/>
                <c:pt idx="0">
                  <c:v>20.131000000000085</c:v>
                </c:pt>
                <c:pt idx="1">
                  <c:v>16.458000000000084</c:v>
                </c:pt>
                <c:pt idx="2">
                  <c:v>15.634000000000015</c:v>
                </c:pt>
                <c:pt idx="3">
                  <c:v>20.877999999999929</c:v>
                </c:pt>
                <c:pt idx="4">
                  <c:v>3.9779999999998381</c:v>
                </c:pt>
                <c:pt idx="5">
                  <c:v>2.4619999999999891</c:v>
                </c:pt>
              </c:numCache>
            </c:numRef>
          </c:val>
        </c:ser>
        <c:ser>
          <c:idx val="4"/>
          <c:order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Charts!$C$27:$C$32</c:f>
              <c:strCache>
                <c:ptCount val="6"/>
                <c:pt idx="0">
                  <c:v>Male all age</c:v>
                </c:pt>
                <c:pt idx="1">
                  <c:v>Male under 75 years</c:v>
                </c:pt>
                <c:pt idx="2">
                  <c:v>Male over 75 years</c:v>
                </c:pt>
                <c:pt idx="3">
                  <c:v>Female all age</c:v>
                </c:pt>
                <c:pt idx="4">
                  <c:v>Female under 75 years</c:v>
                </c:pt>
                <c:pt idx="5">
                  <c:v>Female over 75 years</c:v>
                </c:pt>
              </c:strCache>
            </c:strRef>
          </c:cat>
          <c:val>
            <c:numRef>
              <c:f>Charts!$M$27:$M$32</c:f>
              <c:numCache>
                <c:formatCode>General</c:formatCode>
                <c:ptCount val="6"/>
                <c:pt idx="0">
                  <c:v>1.3900000000001</c:v>
                </c:pt>
                <c:pt idx="1">
                  <c:v>1.0029999999999291</c:v>
                </c:pt>
                <c:pt idx="2">
                  <c:v>1.7180000000000746</c:v>
                </c:pt>
                <c:pt idx="3">
                  <c:v>1.6340000000000146</c:v>
                </c:pt>
                <c:pt idx="4">
                  <c:v>1.1950000000001637</c:v>
                </c:pt>
                <c:pt idx="5">
                  <c:v>1.9970000000000709</c:v>
                </c:pt>
              </c:numCache>
            </c:numRef>
          </c:val>
        </c:ser>
        <c:ser>
          <c:idx val="5"/>
          <c:order val="5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Charts!$C$27:$C$32</c:f>
              <c:strCache>
                <c:ptCount val="6"/>
                <c:pt idx="0">
                  <c:v>Male all age</c:v>
                </c:pt>
                <c:pt idx="1">
                  <c:v>Male under 75 years</c:v>
                </c:pt>
                <c:pt idx="2">
                  <c:v>Male over 75 years</c:v>
                </c:pt>
                <c:pt idx="3">
                  <c:v>Female all age</c:v>
                </c:pt>
                <c:pt idx="4">
                  <c:v>Female under 75 years</c:v>
                </c:pt>
                <c:pt idx="5">
                  <c:v>Female over 75 years</c:v>
                </c:pt>
              </c:strCache>
            </c:strRef>
          </c:cat>
          <c:val>
            <c:numRef>
              <c:f>Charts!$N$27:$N$32</c:f>
              <c:numCache>
                <c:formatCode>General</c:formatCode>
                <c:ptCount val="6"/>
                <c:pt idx="0">
                  <c:v>1.3899999999998727</c:v>
                </c:pt>
                <c:pt idx="1">
                  <c:v>1.0029999999999291</c:v>
                </c:pt>
                <c:pt idx="2">
                  <c:v>1.6389999999998963</c:v>
                </c:pt>
                <c:pt idx="3">
                  <c:v>1.6340000000000146</c:v>
                </c:pt>
                <c:pt idx="4">
                  <c:v>1.1959999999999127</c:v>
                </c:pt>
                <c:pt idx="5">
                  <c:v>2.0960000000000036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946944"/>
        <c:axId val="293947504"/>
      </c:barChart>
      <c:catAx>
        <c:axId val="293946944"/>
        <c:scaling>
          <c:orientation val="maxMin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7504"/>
        <c:crosses val="autoZero"/>
        <c:auto val="1"/>
        <c:lblAlgn val="ctr"/>
        <c:lblOffset val="100"/>
        <c:noMultiLvlLbl val="0"/>
      </c:catAx>
      <c:valAx>
        <c:axId val="293947504"/>
        <c:scaling>
          <c:orientation val="minMax"/>
          <c:max val="2018"/>
          <c:min val="198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69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One breakpoint</a:t>
            </a:r>
            <a:r>
              <a:rPr lang="en-GB" b="1" baseline="0"/>
              <a:t> model: breakpoint identified by one breakpoint segmented regression of age standardised mortality rate (ESP 2013),</a:t>
            </a:r>
          </a:p>
          <a:p>
            <a:pPr>
              <a:defRPr b="1"/>
            </a:pPr>
            <a:r>
              <a:rPr lang="en-GB" b="1" baseline="0"/>
              <a:t>by age group and sex, Scotland 1990-2018.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Charts!$C$10:$C$15</c:f>
              <c:strCache>
                <c:ptCount val="6"/>
                <c:pt idx="0">
                  <c:v>Male all age</c:v>
                </c:pt>
                <c:pt idx="1">
                  <c:v>Male under 75 years</c:v>
                </c:pt>
                <c:pt idx="2">
                  <c:v>Male over 75 years</c:v>
                </c:pt>
                <c:pt idx="3">
                  <c:v>Female all age</c:v>
                </c:pt>
                <c:pt idx="4">
                  <c:v>Female under 75 years</c:v>
                </c:pt>
                <c:pt idx="5">
                  <c:v>Female over 75 years</c:v>
                </c:pt>
              </c:strCache>
            </c:strRef>
          </c:cat>
          <c:val>
            <c:numRef>
              <c:f>Charts!$D$10:$D$15</c:f>
              <c:numCache>
                <c:formatCode>General</c:formatCode>
                <c:ptCount val="6"/>
                <c:pt idx="0">
                  <c:v>2011.556</c:v>
                </c:pt>
                <c:pt idx="1">
                  <c:v>2011.8440000000001</c:v>
                </c:pt>
                <c:pt idx="2">
                  <c:v>2011.9939999999999</c:v>
                </c:pt>
                <c:pt idx="3">
                  <c:v>2012.134</c:v>
                </c:pt>
                <c:pt idx="4">
                  <c:v>2010.856</c:v>
                </c:pt>
                <c:pt idx="5">
                  <c:v>2014.761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Charts!$C$10:$C$15</c:f>
              <c:strCache>
                <c:ptCount val="6"/>
                <c:pt idx="0">
                  <c:v>Male all age</c:v>
                </c:pt>
                <c:pt idx="1">
                  <c:v>Male under 75 years</c:v>
                </c:pt>
                <c:pt idx="2">
                  <c:v>Male over 75 years</c:v>
                </c:pt>
                <c:pt idx="3">
                  <c:v>Female all age</c:v>
                </c:pt>
                <c:pt idx="4">
                  <c:v>Female under 75 years</c:v>
                </c:pt>
                <c:pt idx="5">
                  <c:v>Female over 75 years</c:v>
                </c:pt>
              </c:strCache>
            </c:strRef>
          </c:cat>
          <c:val>
            <c:numRef>
              <c:f>Charts!$G$10:$G$15</c:f>
              <c:numCache>
                <c:formatCode>General</c:formatCode>
                <c:ptCount val="6"/>
                <c:pt idx="0">
                  <c:v>1.4179999999998927</c:v>
                </c:pt>
                <c:pt idx="1">
                  <c:v>1.1140000000000327</c:v>
                </c:pt>
                <c:pt idx="2">
                  <c:v>1.6150000000000091</c:v>
                </c:pt>
                <c:pt idx="3">
                  <c:v>1.7460000000000946</c:v>
                </c:pt>
                <c:pt idx="4">
                  <c:v>1.1520000000000437</c:v>
                </c:pt>
                <c:pt idx="5">
                  <c:v>1.5150000000001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Charts!$C$10:$C$15</c:f>
              <c:strCache>
                <c:ptCount val="6"/>
                <c:pt idx="0">
                  <c:v>Male all age</c:v>
                </c:pt>
                <c:pt idx="1">
                  <c:v>Male under 75 years</c:v>
                </c:pt>
                <c:pt idx="2">
                  <c:v>Male over 75 years</c:v>
                </c:pt>
                <c:pt idx="3">
                  <c:v>Female all age</c:v>
                </c:pt>
                <c:pt idx="4">
                  <c:v>Female under 75 years</c:v>
                </c:pt>
                <c:pt idx="5">
                  <c:v>Female over 75 years</c:v>
                </c:pt>
              </c:strCache>
            </c:strRef>
          </c:cat>
          <c:val>
            <c:numRef>
              <c:f>Charts!$H$10:$H$15</c:f>
              <c:numCache>
                <c:formatCode>General</c:formatCode>
                <c:ptCount val="6"/>
                <c:pt idx="0">
                  <c:v>1.4190000000000964</c:v>
                </c:pt>
                <c:pt idx="1">
                  <c:v>1.1150000000000091</c:v>
                </c:pt>
                <c:pt idx="2">
                  <c:v>1.6150000000000091</c:v>
                </c:pt>
                <c:pt idx="3">
                  <c:v>1.7449999999998909</c:v>
                </c:pt>
                <c:pt idx="4">
                  <c:v>1.1510000000000673</c:v>
                </c:pt>
                <c:pt idx="5">
                  <c:v>1.5139999999998963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951424"/>
        <c:axId val="293951984"/>
      </c:barChart>
      <c:catAx>
        <c:axId val="293951424"/>
        <c:scaling>
          <c:orientation val="maxMin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51984"/>
        <c:crosses val="autoZero"/>
        <c:auto val="1"/>
        <c:lblAlgn val="ctr"/>
        <c:lblOffset val="100"/>
        <c:noMultiLvlLbl val="0"/>
      </c:catAx>
      <c:valAx>
        <c:axId val="293951984"/>
        <c:scaling>
          <c:orientation val="minMax"/>
          <c:max val="2018"/>
          <c:min val="198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514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Midpoint of breakpoint year, and 95% confidence</a:t>
            </a:r>
            <a:r>
              <a:rPr lang="en-GB" baseline="0"/>
              <a:t> intervals, for segmented regression of age-standardised mortality rates. Comparison of breakpoint results by sex, data period, model used (one or two break), and country (Scotland and England).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'Charts - all age breakpoints'!$A$14:$A$23</c:f>
              <c:strCache>
                <c:ptCount val="10"/>
                <c:pt idx="0">
                  <c:v>Male one break to 2018</c:v>
                </c:pt>
                <c:pt idx="1">
                  <c:v>Male two break to 2018</c:v>
                </c:pt>
                <c:pt idx="2">
                  <c:v>Male one break to 2017</c:v>
                </c:pt>
                <c:pt idx="3">
                  <c:v>Male two break to 2017</c:v>
                </c:pt>
                <c:pt idx="4">
                  <c:v>Male one break England</c:v>
                </c:pt>
                <c:pt idx="5">
                  <c:v>Female one break to 2018</c:v>
                </c:pt>
                <c:pt idx="6">
                  <c:v>Female two break to 2018</c:v>
                </c:pt>
                <c:pt idx="7">
                  <c:v>Female one break to 2017</c:v>
                </c:pt>
                <c:pt idx="8">
                  <c:v>Female two break to 2017</c:v>
                </c:pt>
                <c:pt idx="9">
                  <c:v>Female one break England</c:v>
                </c:pt>
              </c:strCache>
            </c:strRef>
          </c:cat>
          <c:val>
            <c:numRef>
              <c:f>'Charts - all age breakpoints'!$E$14:$E$23</c:f>
              <c:numCache>
                <c:formatCode>General</c:formatCode>
                <c:ptCount val="10"/>
                <c:pt idx="0">
                  <c:v>1989</c:v>
                </c:pt>
                <c:pt idx="1">
                  <c:v>1989</c:v>
                </c:pt>
                <c:pt idx="2">
                  <c:v>1989</c:v>
                </c:pt>
                <c:pt idx="3">
                  <c:v>1989</c:v>
                </c:pt>
                <c:pt idx="4">
                  <c:v>1989</c:v>
                </c:pt>
                <c:pt idx="5">
                  <c:v>1989</c:v>
                </c:pt>
                <c:pt idx="6">
                  <c:v>1989</c:v>
                </c:pt>
                <c:pt idx="7">
                  <c:v>1989</c:v>
                </c:pt>
                <c:pt idx="8">
                  <c:v>1989</c:v>
                </c:pt>
                <c:pt idx="9">
                  <c:v>1989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cat>
            <c:strRef>
              <c:f>'Charts - all age breakpoints'!$A$14:$A$23</c:f>
              <c:strCache>
                <c:ptCount val="10"/>
                <c:pt idx="0">
                  <c:v>Male one break to 2018</c:v>
                </c:pt>
                <c:pt idx="1">
                  <c:v>Male two break to 2018</c:v>
                </c:pt>
                <c:pt idx="2">
                  <c:v>Male one break to 2017</c:v>
                </c:pt>
                <c:pt idx="3">
                  <c:v>Male two break to 2017</c:v>
                </c:pt>
                <c:pt idx="4">
                  <c:v>Male one break England</c:v>
                </c:pt>
                <c:pt idx="5">
                  <c:v>Female one break to 2018</c:v>
                </c:pt>
                <c:pt idx="6">
                  <c:v>Female two break to 2018</c:v>
                </c:pt>
                <c:pt idx="7">
                  <c:v>Female one break to 2017</c:v>
                </c:pt>
                <c:pt idx="8">
                  <c:v>Female two break to 2017</c:v>
                </c:pt>
                <c:pt idx="9">
                  <c:v>Female one break England</c:v>
                </c:pt>
              </c:strCache>
            </c:strRef>
          </c:cat>
          <c:val>
            <c:numRef>
              <c:f>'Charts - all age breakpoints'!$F$14:$F$23</c:f>
              <c:numCache>
                <c:formatCode>General</c:formatCode>
                <c:ptCount val="10"/>
                <c:pt idx="0">
                  <c:v>22.55600000000004</c:v>
                </c:pt>
                <c:pt idx="1">
                  <c:v>22.878999999999905</c:v>
                </c:pt>
                <c:pt idx="2">
                  <c:v>22.585000000000036</c:v>
                </c:pt>
                <c:pt idx="3">
                  <c:v>21.749000000000024</c:v>
                </c:pt>
                <c:pt idx="4">
                  <c:v>21.434999999999945</c:v>
                </c:pt>
                <c:pt idx="5">
                  <c:v>23.134000000000015</c:v>
                </c:pt>
                <c:pt idx="6">
                  <c:v>23.213999999999942</c:v>
                </c:pt>
                <c:pt idx="7">
                  <c:v>23.047000000000025</c:v>
                </c:pt>
                <c:pt idx="8">
                  <c:v>20.472999999999956</c:v>
                </c:pt>
                <c:pt idx="9">
                  <c:v>22.95900000000006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'Charts - all age breakpoints'!$A$14:$A$23</c:f>
              <c:strCache>
                <c:ptCount val="10"/>
                <c:pt idx="0">
                  <c:v>Male one break to 2018</c:v>
                </c:pt>
                <c:pt idx="1">
                  <c:v>Male two break to 2018</c:v>
                </c:pt>
                <c:pt idx="2">
                  <c:v>Male one break to 2017</c:v>
                </c:pt>
                <c:pt idx="3">
                  <c:v>Male two break to 2017</c:v>
                </c:pt>
                <c:pt idx="4">
                  <c:v>Male one break England</c:v>
                </c:pt>
                <c:pt idx="5">
                  <c:v>Female one break to 2018</c:v>
                </c:pt>
                <c:pt idx="6">
                  <c:v>Female two break to 2018</c:v>
                </c:pt>
                <c:pt idx="7">
                  <c:v>Female one break to 2017</c:v>
                </c:pt>
                <c:pt idx="8">
                  <c:v>Female two break to 2017</c:v>
                </c:pt>
                <c:pt idx="9">
                  <c:v>Female one break England</c:v>
                </c:pt>
              </c:strCache>
            </c:strRef>
          </c:cat>
          <c:val>
            <c:numRef>
              <c:f>'Charts - all age breakpoints'!$G$14:$G$23</c:f>
              <c:numCache>
                <c:formatCode>General</c:formatCode>
                <c:ptCount val="10"/>
                <c:pt idx="0">
                  <c:v>1.4179999999998927</c:v>
                </c:pt>
                <c:pt idx="1">
                  <c:v>1.3650000000000091</c:v>
                </c:pt>
                <c:pt idx="2">
                  <c:v>1.4690000000000509</c:v>
                </c:pt>
                <c:pt idx="3">
                  <c:v>1.3959999999999582</c:v>
                </c:pt>
                <c:pt idx="4">
                  <c:v>1.1639999999999873</c:v>
                </c:pt>
                <c:pt idx="5">
                  <c:v>1.7460000000000946</c:v>
                </c:pt>
                <c:pt idx="6">
                  <c:v>1.6340000000000146</c:v>
                </c:pt>
                <c:pt idx="7">
                  <c:v>1.8269999999999982</c:v>
                </c:pt>
                <c:pt idx="8">
                  <c:v>2.1929999999999836</c:v>
                </c:pt>
                <c:pt idx="9">
                  <c:v>1.7190000000000509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'Charts - all age breakpoints'!$A$14:$A$23</c:f>
              <c:strCache>
                <c:ptCount val="10"/>
                <c:pt idx="0">
                  <c:v>Male one break to 2018</c:v>
                </c:pt>
                <c:pt idx="1">
                  <c:v>Male two break to 2018</c:v>
                </c:pt>
                <c:pt idx="2">
                  <c:v>Male one break to 2017</c:v>
                </c:pt>
                <c:pt idx="3">
                  <c:v>Male two break to 2017</c:v>
                </c:pt>
                <c:pt idx="4">
                  <c:v>Male one break England</c:v>
                </c:pt>
                <c:pt idx="5">
                  <c:v>Female one break to 2018</c:v>
                </c:pt>
                <c:pt idx="6">
                  <c:v>Female two break to 2018</c:v>
                </c:pt>
                <c:pt idx="7">
                  <c:v>Female one break to 2017</c:v>
                </c:pt>
                <c:pt idx="8">
                  <c:v>Female two break to 2017</c:v>
                </c:pt>
                <c:pt idx="9">
                  <c:v>Female one break England</c:v>
                </c:pt>
              </c:strCache>
            </c:strRef>
          </c:cat>
          <c:val>
            <c:numRef>
              <c:f>'Charts - all age breakpoints'!$H$14:$H$23</c:f>
              <c:numCache>
                <c:formatCode>General</c:formatCode>
                <c:ptCount val="10"/>
                <c:pt idx="0">
                  <c:v>1.4190000000000964</c:v>
                </c:pt>
                <c:pt idx="1">
                  <c:v>1.3659999999999854</c:v>
                </c:pt>
                <c:pt idx="2">
                  <c:v>1.4689999999998236</c:v>
                </c:pt>
                <c:pt idx="3">
                  <c:v>1.3969999999999345</c:v>
                </c:pt>
                <c:pt idx="4">
                  <c:v>1.1639999999999873</c:v>
                </c:pt>
                <c:pt idx="5">
                  <c:v>1.7449999999998909</c:v>
                </c:pt>
                <c:pt idx="6">
                  <c:v>1.6340000000000146</c:v>
                </c:pt>
                <c:pt idx="7">
                  <c:v>1.8269999999999982</c:v>
                </c:pt>
                <c:pt idx="8">
                  <c:v>2.19399999999996</c:v>
                </c:pt>
                <c:pt idx="9">
                  <c:v>1.7189999999998236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309120"/>
        <c:axId val="294309680"/>
      </c:barChart>
      <c:catAx>
        <c:axId val="294309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09680"/>
        <c:crosses val="autoZero"/>
        <c:auto val="1"/>
        <c:lblAlgn val="ctr"/>
        <c:lblOffset val="100"/>
        <c:noMultiLvlLbl val="0"/>
      </c:catAx>
      <c:valAx>
        <c:axId val="294309680"/>
        <c:scaling>
          <c:orientation val="minMax"/>
          <c:max val="2018"/>
          <c:min val="19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091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34</xdr:row>
      <xdr:rowOff>9525</xdr:rowOff>
    </xdr:from>
    <xdr:to>
      <xdr:col>17</xdr:col>
      <xdr:colOff>285750</xdr:colOff>
      <xdr:row>51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52</xdr:row>
      <xdr:rowOff>100011</xdr:rowOff>
    </xdr:from>
    <xdr:to>
      <xdr:col>17</xdr:col>
      <xdr:colOff>285750</xdr:colOff>
      <xdr:row>70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25</xdr:row>
      <xdr:rowOff>171449</xdr:rowOff>
    </xdr:from>
    <xdr:to>
      <xdr:col>15</xdr:col>
      <xdr:colOff>638175</xdr:colOff>
      <xdr:row>49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zoomScaleNormal="100" workbookViewId="0">
      <pane xSplit="1" topLeftCell="H1" activePane="topRight" state="frozen"/>
      <selection pane="topRight" activeCell="H16" sqref="H16"/>
    </sheetView>
  </sheetViews>
  <sheetFormatPr defaultRowHeight="15" x14ac:dyDescent="0.2"/>
  <cols>
    <col min="1" max="1" width="20.109375" customWidth="1"/>
    <col min="2" max="2" width="20.44140625" customWidth="1"/>
    <col min="3" max="3" width="13.5546875" customWidth="1"/>
    <col min="4" max="4" width="22.44140625" customWidth="1"/>
    <col min="5" max="5" width="6.44140625" bestFit="1" customWidth="1"/>
    <col min="6" max="6" width="8.33203125" customWidth="1"/>
    <col min="7" max="7" width="6.88671875" customWidth="1"/>
    <col min="8" max="8" width="30.44140625" customWidth="1"/>
    <col min="9" max="9" width="13.109375" customWidth="1"/>
    <col min="10" max="10" width="12.6640625" customWidth="1"/>
    <col min="11" max="11" width="2.6640625" customWidth="1"/>
    <col min="12" max="12" width="12.33203125" customWidth="1"/>
    <col min="13" max="13" width="19.109375" customWidth="1"/>
    <col min="19" max="19" width="8.8867187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23</v>
      </c>
      <c r="E1" t="s">
        <v>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  <c r="L1" t="s">
        <v>8</v>
      </c>
      <c r="M1" t="s">
        <v>23</v>
      </c>
      <c r="N1" t="s">
        <v>15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U1" t="s">
        <v>13</v>
      </c>
      <c r="V1" t="s">
        <v>14</v>
      </c>
    </row>
    <row r="2" spans="1:22" s="1" customFormat="1" x14ac:dyDescent="0.2">
      <c r="A2" s="1" t="s">
        <v>9</v>
      </c>
      <c r="B2" s="1" t="s">
        <v>20</v>
      </c>
      <c r="C2" s="1">
        <v>2013.7</v>
      </c>
      <c r="D2" s="6"/>
      <c r="H2" s="2">
        <v>6.1760000000000002E-16</v>
      </c>
    </row>
    <row r="3" spans="1:22" s="3" customFormat="1" x14ac:dyDescent="0.2">
      <c r="A3" s="3" t="s">
        <v>10</v>
      </c>
      <c r="B3" s="3" t="s">
        <v>20</v>
      </c>
      <c r="C3" s="3">
        <v>2014.4</v>
      </c>
      <c r="H3" s="4">
        <v>1.932E-8</v>
      </c>
    </row>
    <row r="4" spans="1:22" s="1" customFormat="1" x14ac:dyDescent="0.2">
      <c r="A4" s="1" t="s">
        <v>9</v>
      </c>
      <c r="B4" s="1" t="s">
        <v>21</v>
      </c>
      <c r="C4" s="1">
        <v>2013.7729999999999</v>
      </c>
      <c r="D4" s="1" t="s">
        <v>78</v>
      </c>
      <c r="E4" s="1">
        <v>0.436</v>
      </c>
      <c r="F4" s="1">
        <v>2012.9179999999999</v>
      </c>
      <c r="G4" s="1">
        <v>2014.6279999999999</v>
      </c>
      <c r="U4" s="1">
        <v>1151</v>
      </c>
      <c r="V4" s="1">
        <v>1164</v>
      </c>
    </row>
    <row r="5" spans="1:22" s="3" customFormat="1" x14ac:dyDescent="0.2">
      <c r="A5" s="3" t="s">
        <v>10</v>
      </c>
      <c r="B5" s="3" t="s">
        <v>21</v>
      </c>
      <c r="C5" s="3">
        <v>2014.374</v>
      </c>
      <c r="D5" s="3" t="s">
        <v>25</v>
      </c>
      <c r="E5" s="3">
        <v>0.56499999999999995</v>
      </c>
      <c r="F5" s="3">
        <v>2013.2660000000001</v>
      </c>
      <c r="G5" s="3">
        <v>2015.4829999999999</v>
      </c>
      <c r="U5" s="3">
        <v>1083</v>
      </c>
      <c r="V5" s="3">
        <v>1159</v>
      </c>
    </row>
    <row r="6" spans="1:22" s="1" customFormat="1" x14ac:dyDescent="0.2">
      <c r="A6" s="1" t="s">
        <v>9</v>
      </c>
      <c r="B6" s="1" t="s">
        <v>22</v>
      </c>
      <c r="C6" s="1">
        <v>1993.818</v>
      </c>
      <c r="D6" s="1" t="s">
        <v>79</v>
      </c>
      <c r="E6" s="1">
        <v>0.53400000000000003</v>
      </c>
      <c r="F6" s="1">
        <v>1992.77</v>
      </c>
      <c r="G6" s="1">
        <v>1994.865</v>
      </c>
      <c r="L6" s="1">
        <v>2012.78</v>
      </c>
      <c r="M6" s="6" t="s">
        <v>80</v>
      </c>
      <c r="N6" s="1">
        <v>0.39700000000000002</v>
      </c>
      <c r="O6" s="1">
        <v>2012.002</v>
      </c>
      <c r="P6" s="1">
        <v>2013.559</v>
      </c>
      <c r="U6" s="1">
        <v>1140</v>
      </c>
      <c r="V6" s="1">
        <v>1097</v>
      </c>
    </row>
    <row r="7" spans="1:22" s="3" customFormat="1" x14ac:dyDescent="0.2">
      <c r="A7" s="3" t="s">
        <v>10</v>
      </c>
      <c r="B7" s="3" t="s">
        <v>22</v>
      </c>
      <c r="C7" s="3">
        <v>1993.8510000000001</v>
      </c>
      <c r="D7" s="3" t="s">
        <v>79</v>
      </c>
      <c r="E7" s="3">
        <v>0.81799999999999995</v>
      </c>
      <c r="F7" s="3">
        <v>1992.248</v>
      </c>
      <c r="G7" s="3">
        <v>1995.4549999999999</v>
      </c>
      <c r="L7" s="3">
        <v>2014.3820000000001</v>
      </c>
      <c r="M7" s="3" t="s">
        <v>75</v>
      </c>
      <c r="N7" s="3">
        <v>0.52300000000000002</v>
      </c>
      <c r="O7" s="3">
        <v>2013.357</v>
      </c>
      <c r="P7" s="3">
        <v>2015.4079999999999</v>
      </c>
      <c r="U7" s="3">
        <v>1063</v>
      </c>
      <c r="V7" s="3">
        <v>1082</v>
      </c>
    </row>
    <row r="8" spans="1:22" s="5" customFormat="1" x14ac:dyDescent="0.2"/>
    <row r="9" spans="1:22" s="1" customFormat="1" x14ac:dyDescent="0.2">
      <c r="A9" s="1" t="s">
        <v>16</v>
      </c>
      <c r="B9" s="1" t="s">
        <v>20</v>
      </c>
      <c r="C9" s="1">
        <v>2013.5</v>
      </c>
      <c r="D9" s="1" t="s">
        <v>24</v>
      </c>
      <c r="H9" s="2" t="s">
        <v>81</v>
      </c>
    </row>
    <row r="10" spans="1:22" s="3" customFormat="1" x14ac:dyDescent="0.2">
      <c r="A10" s="3" t="s">
        <v>17</v>
      </c>
      <c r="B10" s="3" t="s">
        <v>20</v>
      </c>
      <c r="C10" s="3">
        <v>2012.5</v>
      </c>
      <c r="D10" s="3" t="s">
        <v>26</v>
      </c>
      <c r="H10" s="4" t="s">
        <v>81</v>
      </c>
    </row>
    <row r="11" spans="1:22" s="1" customFormat="1" x14ac:dyDescent="0.2">
      <c r="A11" s="1" t="s">
        <v>16</v>
      </c>
      <c r="B11" s="1" t="s">
        <v>21</v>
      </c>
      <c r="C11" s="1">
        <v>2013.4580000000001</v>
      </c>
      <c r="D11" s="1" t="s">
        <v>24</v>
      </c>
      <c r="E11" s="1">
        <v>0.314</v>
      </c>
      <c r="F11" s="1">
        <v>2012.8440000000001</v>
      </c>
      <c r="G11" s="1">
        <v>2014.0730000000001</v>
      </c>
      <c r="I11" s="1">
        <v>-19.575900000000001</v>
      </c>
      <c r="J11" s="1">
        <v>19.268899999999999</v>
      </c>
      <c r="K11" s="1">
        <f>J11+I11</f>
        <v>-0.30700000000000216</v>
      </c>
      <c r="U11" s="1">
        <v>874</v>
      </c>
      <c r="V11" s="1">
        <v>888</v>
      </c>
    </row>
    <row r="12" spans="1:22" s="3" customFormat="1" x14ac:dyDescent="0.2">
      <c r="A12" s="3" t="s">
        <v>17</v>
      </c>
      <c r="B12" s="3" t="s">
        <v>21</v>
      </c>
      <c r="C12" s="3">
        <v>2012.508</v>
      </c>
      <c r="D12" s="3" t="s">
        <v>27</v>
      </c>
      <c r="E12" s="3">
        <v>0.33200000000000002</v>
      </c>
      <c r="F12" s="3">
        <v>2011.856</v>
      </c>
      <c r="G12" s="3">
        <v>2013.1590000000001</v>
      </c>
      <c r="I12" s="3">
        <v>-9.8346999999999998</v>
      </c>
      <c r="J12" s="3">
        <v>8.4452999999999996</v>
      </c>
      <c r="K12" s="3">
        <f>J12+I12</f>
        <v>-1.3894000000000002</v>
      </c>
      <c r="U12" s="3">
        <v>722</v>
      </c>
      <c r="V12" s="3">
        <v>854</v>
      </c>
    </row>
    <row r="13" spans="1:22" s="1" customFormat="1" x14ac:dyDescent="0.2">
      <c r="A13" s="1" t="s">
        <v>16</v>
      </c>
      <c r="B13" s="1" t="s">
        <v>22</v>
      </c>
      <c r="C13" s="1">
        <v>1994.1320000000001</v>
      </c>
      <c r="D13" s="1" t="s">
        <v>28</v>
      </c>
      <c r="E13" s="1">
        <v>0.443</v>
      </c>
      <c r="F13" s="1">
        <v>1993.2639999999999</v>
      </c>
      <c r="G13" s="1">
        <v>1995.001</v>
      </c>
      <c r="I13" s="1">
        <v>-7.6909999999999998</v>
      </c>
      <c r="J13" s="1">
        <v>-12.715</v>
      </c>
      <c r="K13" s="1">
        <f t="shared" ref="K13:K14" si="0">J13+I13</f>
        <v>-20.405999999999999</v>
      </c>
      <c r="L13" s="1">
        <v>2012.962</v>
      </c>
      <c r="M13" s="1" t="s">
        <v>76</v>
      </c>
      <c r="N13" s="1">
        <v>0.25700000000000001</v>
      </c>
      <c r="O13" s="1">
        <v>2012.4590000000001</v>
      </c>
      <c r="P13" s="1">
        <v>2013.4649999999999</v>
      </c>
      <c r="R13" s="1">
        <v>-12.715</v>
      </c>
      <c r="S13" s="1">
        <v>19.178999999999998</v>
      </c>
      <c r="U13" s="1">
        <v>835</v>
      </c>
      <c r="V13" s="1">
        <v>735</v>
      </c>
    </row>
    <row r="14" spans="1:22" s="3" customFormat="1" x14ac:dyDescent="0.2">
      <c r="A14" s="3" t="s">
        <v>17</v>
      </c>
      <c r="B14" s="3" t="s">
        <v>22</v>
      </c>
      <c r="C14" s="3">
        <v>2005.8789999999999</v>
      </c>
      <c r="D14" s="3" t="s">
        <v>29</v>
      </c>
      <c r="E14" s="3">
        <v>1.4490000000000001</v>
      </c>
      <c r="F14" s="3">
        <v>2003.04</v>
      </c>
      <c r="G14" s="3">
        <v>2008.7190000000001</v>
      </c>
      <c r="I14" s="3">
        <v>-10.152799999999999</v>
      </c>
      <c r="J14" s="3">
        <v>1.7058</v>
      </c>
      <c r="K14" s="3">
        <f t="shared" si="0"/>
        <v>-8.4469999999999992</v>
      </c>
      <c r="L14" s="3">
        <v>2014.3920000000001</v>
      </c>
      <c r="M14" s="3" t="s">
        <v>75</v>
      </c>
      <c r="N14" s="3">
        <v>0.35499999999999998</v>
      </c>
      <c r="O14" s="3">
        <v>2013.6969999999999</v>
      </c>
      <c r="P14" s="3">
        <v>2015.088</v>
      </c>
      <c r="R14" s="3">
        <v>1.7058</v>
      </c>
      <c r="S14" s="3">
        <v>9.9961000000000002</v>
      </c>
      <c r="U14" s="3">
        <v>709</v>
      </c>
      <c r="V14" s="3">
        <v>728</v>
      </c>
    </row>
    <row r="16" spans="1:22" s="1" customFormat="1" x14ac:dyDescent="0.2">
      <c r="A16" s="1" t="s">
        <v>18</v>
      </c>
      <c r="B16" s="1" t="s">
        <v>20</v>
      </c>
      <c r="C16" s="1">
        <v>2014.2</v>
      </c>
      <c r="D16" s="1" t="s">
        <v>30</v>
      </c>
      <c r="H16" s="2">
        <v>3.344E-9</v>
      </c>
    </row>
    <row r="17" spans="1:22" s="3" customFormat="1" x14ac:dyDescent="0.2">
      <c r="A17" s="3" t="s">
        <v>19</v>
      </c>
      <c r="B17" s="3" t="s">
        <v>20</v>
      </c>
      <c r="C17" s="3">
        <v>2014.4</v>
      </c>
      <c r="D17" s="3" t="s">
        <v>31</v>
      </c>
      <c r="H17" s="3">
        <v>8.7419999999999998E-3</v>
      </c>
    </row>
    <row r="18" spans="1:22" s="1" customFormat="1" x14ac:dyDescent="0.2">
      <c r="A18" s="1" t="s">
        <v>18</v>
      </c>
      <c r="B18" s="1" t="s">
        <v>21</v>
      </c>
      <c r="C18" s="1">
        <v>2014.1089999999999</v>
      </c>
      <c r="D18" s="1" t="s">
        <v>30</v>
      </c>
      <c r="E18" s="1">
        <v>0.56899999999999995</v>
      </c>
      <c r="F18" s="1">
        <v>2012.9939999999999</v>
      </c>
      <c r="G18" s="1">
        <v>2015.2239999999999</v>
      </c>
      <c r="I18" s="1">
        <v>-207.54300000000001</v>
      </c>
      <c r="J18" s="1">
        <v>254.226</v>
      </c>
      <c r="U18" s="1">
        <v>1578</v>
      </c>
      <c r="V18" s="1">
        <v>1592</v>
      </c>
    </row>
    <row r="19" spans="1:22" s="3" customFormat="1" x14ac:dyDescent="0.2">
      <c r="A19" s="3" t="s">
        <v>19</v>
      </c>
      <c r="B19" s="3" t="s">
        <v>21</v>
      </c>
      <c r="C19" s="3">
        <v>2016.7760000000001</v>
      </c>
      <c r="D19" s="3" t="s">
        <v>32</v>
      </c>
      <c r="E19" s="3">
        <v>0.51800000000000002</v>
      </c>
      <c r="F19" s="3">
        <v>2015.761</v>
      </c>
      <c r="G19" s="3">
        <v>2017.79</v>
      </c>
      <c r="I19" s="3">
        <v>-94.504000000000005</v>
      </c>
      <c r="J19" s="3">
        <v>356.33100000000002</v>
      </c>
      <c r="U19" s="3">
        <v>1536</v>
      </c>
      <c r="V19" s="3">
        <v>1549</v>
      </c>
    </row>
    <row r="20" spans="1:22" s="1" customFormat="1" x14ac:dyDescent="0.2">
      <c r="A20" s="1" t="s">
        <v>18</v>
      </c>
      <c r="B20" s="1" t="s">
        <v>22</v>
      </c>
      <c r="C20" s="1">
        <v>1993.6130000000001</v>
      </c>
      <c r="D20" s="1" t="s">
        <v>33</v>
      </c>
      <c r="E20" s="1">
        <v>0.63300000000000001</v>
      </c>
      <c r="F20" s="1">
        <v>1992.373</v>
      </c>
      <c r="G20" s="1">
        <v>1994.875</v>
      </c>
      <c r="I20" s="1">
        <v>61.89</v>
      </c>
      <c r="J20" s="1">
        <v>-284.64</v>
      </c>
      <c r="L20" s="1">
        <v>2012.7270000000001</v>
      </c>
      <c r="M20" s="1" t="s">
        <v>27</v>
      </c>
      <c r="N20" s="1">
        <v>0.59299999999999997</v>
      </c>
      <c r="O20" s="1">
        <v>2011.509</v>
      </c>
      <c r="P20" s="1">
        <v>2013.866</v>
      </c>
      <c r="R20" s="1">
        <v>-284.64</v>
      </c>
      <c r="S20" s="1">
        <v>213.07</v>
      </c>
      <c r="U20" s="1">
        <v>1561</v>
      </c>
      <c r="V20" s="1">
        <v>1580</v>
      </c>
    </row>
    <row r="21" spans="1:22" s="3" customFormat="1" x14ac:dyDescent="0.2">
      <c r="A21" s="3" t="s">
        <v>19</v>
      </c>
      <c r="B21" s="3" t="s">
        <v>22</v>
      </c>
      <c r="C21" s="3">
        <v>2004.3150000000001</v>
      </c>
      <c r="D21" s="3" t="s">
        <v>34</v>
      </c>
      <c r="E21" s="3">
        <v>1.2190000000000001</v>
      </c>
      <c r="F21" s="3">
        <v>2001.953</v>
      </c>
      <c r="G21" s="3">
        <v>2006.742</v>
      </c>
      <c r="I21" s="3">
        <v>-70.503</v>
      </c>
      <c r="J21" s="3">
        <v>-81.688999999999993</v>
      </c>
      <c r="L21" s="3">
        <v>2011.701</v>
      </c>
      <c r="M21" s="3" t="s">
        <v>77</v>
      </c>
      <c r="N21" s="3">
        <v>0.79400000000000004</v>
      </c>
      <c r="O21" s="3">
        <v>2010.204</v>
      </c>
      <c r="P21" s="3">
        <v>2013.297</v>
      </c>
      <c r="R21" s="3">
        <v>-81.688999999999993</v>
      </c>
      <c r="S21" s="3">
        <v>147.136</v>
      </c>
      <c r="U21" s="3">
        <v>1520</v>
      </c>
      <c r="V21" s="3">
        <v>1539</v>
      </c>
    </row>
    <row r="24" spans="1:22" x14ac:dyDescent="0.2">
      <c r="A24" t="s">
        <v>50</v>
      </c>
    </row>
    <row r="25" spans="1:22" x14ac:dyDescent="0.2">
      <c r="A25" t="s">
        <v>49</v>
      </c>
    </row>
    <row r="27" spans="1:22" x14ac:dyDescent="0.2">
      <c r="A27" t="s">
        <v>0</v>
      </c>
      <c r="B27" t="s">
        <v>1</v>
      </c>
      <c r="C27" t="s">
        <v>2</v>
      </c>
      <c r="D27" t="s">
        <v>23</v>
      </c>
      <c r="E27" t="s">
        <v>11</v>
      </c>
      <c r="F27" t="s">
        <v>3</v>
      </c>
      <c r="G27" t="s">
        <v>4</v>
      </c>
      <c r="H27" t="s">
        <v>5</v>
      </c>
      <c r="I27" t="s">
        <v>6</v>
      </c>
      <c r="J27" t="s">
        <v>7</v>
      </c>
      <c r="K27" t="s">
        <v>12</v>
      </c>
      <c r="L27" t="s">
        <v>8</v>
      </c>
      <c r="N27" t="s">
        <v>15</v>
      </c>
      <c r="O27" t="s">
        <v>3</v>
      </c>
      <c r="P27" t="s">
        <v>4</v>
      </c>
      <c r="Q27" t="s">
        <v>5</v>
      </c>
      <c r="R27" t="s">
        <v>6</v>
      </c>
      <c r="S27" t="s">
        <v>7</v>
      </c>
    </row>
    <row r="28" spans="1:22" x14ac:dyDescent="0.2">
      <c r="A28" s="1" t="s">
        <v>9</v>
      </c>
      <c r="B28" s="1" t="s">
        <v>20</v>
      </c>
      <c r="C28" s="1">
        <v>2013.6</v>
      </c>
      <c r="D28" s="6" t="s">
        <v>51</v>
      </c>
      <c r="E28" s="1"/>
      <c r="F28" s="1"/>
      <c r="G28" s="1"/>
      <c r="H28" s="2">
        <v>6.3489999999999997E-12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2" x14ac:dyDescent="0.2">
      <c r="A29" s="3" t="s">
        <v>10</v>
      </c>
      <c r="B29" s="3" t="s">
        <v>20</v>
      </c>
      <c r="C29" s="3">
        <v>2014.4</v>
      </c>
      <c r="D29" s="3" t="s">
        <v>25</v>
      </c>
      <c r="E29" s="3"/>
      <c r="F29" s="3"/>
      <c r="G29" s="3"/>
      <c r="H29" s="4">
        <v>4.6740000000000003E-5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2" x14ac:dyDescent="0.2">
      <c r="A30" s="1" t="s">
        <v>9</v>
      </c>
      <c r="B30" s="1" t="s">
        <v>21</v>
      </c>
      <c r="C30" s="1">
        <v>2013.5540000000001</v>
      </c>
      <c r="D30" s="6" t="s">
        <v>51</v>
      </c>
      <c r="E30" s="1">
        <v>0.49399999999999999</v>
      </c>
      <c r="F30" s="1">
        <v>2012.585</v>
      </c>
      <c r="G30" s="1">
        <v>2014.5229999999999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2" x14ac:dyDescent="0.2">
      <c r="A31" s="3" t="s">
        <v>10</v>
      </c>
      <c r="B31" s="3" t="s">
        <v>21</v>
      </c>
      <c r="C31" s="3">
        <v>2014.374</v>
      </c>
      <c r="D31" s="3" t="s">
        <v>25</v>
      </c>
      <c r="E31" s="3">
        <v>0.67700000000000005</v>
      </c>
      <c r="F31" s="3">
        <v>2013.047</v>
      </c>
      <c r="G31" s="3">
        <v>2015.701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2" x14ac:dyDescent="0.2">
      <c r="A32" s="1" t="s">
        <v>9</v>
      </c>
      <c r="B32" s="1" t="s">
        <v>22</v>
      </c>
      <c r="C32" s="1">
        <v>1993.8579999999999</v>
      </c>
      <c r="D32" s="1"/>
      <c r="E32" s="1">
        <v>0.55400000000000005</v>
      </c>
      <c r="F32" s="1"/>
      <c r="G32" s="1"/>
      <c r="H32" s="1"/>
      <c r="I32" s="1"/>
      <c r="J32" s="1"/>
      <c r="K32" s="1"/>
      <c r="L32" s="1">
        <v>2012.645</v>
      </c>
      <c r="M32" s="1"/>
      <c r="N32" s="1">
        <v>0.55400000000000005</v>
      </c>
      <c r="O32" s="1">
        <v>2011.749</v>
      </c>
      <c r="P32" s="1">
        <v>2013.5419999999999</v>
      </c>
      <c r="Q32" s="1"/>
      <c r="R32" s="1">
        <v>142.05799999999999</v>
      </c>
      <c r="S32" s="1">
        <v>36.25</v>
      </c>
    </row>
    <row r="33" spans="1:19" x14ac:dyDescent="0.2">
      <c r="A33" s="3" t="s">
        <v>10</v>
      </c>
      <c r="B33" s="3" t="s">
        <v>22</v>
      </c>
      <c r="C33" s="3">
        <v>1993.8779999999999</v>
      </c>
      <c r="D33" s="3"/>
      <c r="E33" s="3">
        <v>0.67100000000000004</v>
      </c>
      <c r="F33" s="3"/>
      <c r="G33" s="3"/>
      <c r="H33" s="3"/>
      <c r="I33" s="3"/>
      <c r="J33" s="3"/>
      <c r="K33" s="3"/>
      <c r="L33" s="3">
        <v>2012.1659999999999</v>
      </c>
      <c r="M33" s="3"/>
      <c r="N33" s="3">
        <v>0.86399999999999999</v>
      </c>
      <c r="O33" s="3">
        <v>2010.473</v>
      </c>
      <c r="P33" s="3">
        <v>2013.86</v>
      </c>
      <c r="Q33" s="3"/>
      <c r="R33" s="3">
        <v>125.012</v>
      </c>
      <c r="S33" s="3">
        <v>21.98</v>
      </c>
    </row>
    <row r="35" spans="1:19" x14ac:dyDescent="0.2">
      <c r="A35" t="s">
        <v>61</v>
      </c>
    </row>
    <row r="36" spans="1:19" x14ac:dyDescent="0.2">
      <c r="A36" s="1"/>
      <c r="B36" s="1" t="s">
        <v>21</v>
      </c>
      <c r="C36" s="1">
        <v>2012.0989999999999</v>
      </c>
      <c r="D36" s="6"/>
      <c r="E36" s="1">
        <v>0.33900000000000002</v>
      </c>
      <c r="F36" s="1">
        <v>2011.4349999999999</v>
      </c>
      <c r="G36" s="1">
        <v>2012.7629999999999</v>
      </c>
    </row>
    <row r="37" spans="1:19" x14ac:dyDescent="0.2">
      <c r="A37" s="3" t="s">
        <v>62</v>
      </c>
      <c r="B37" s="3" t="s">
        <v>21</v>
      </c>
      <c r="C37" s="3">
        <v>2014.1780000000001</v>
      </c>
      <c r="D37" s="3"/>
      <c r="E37" s="3">
        <v>0.622</v>
      </c>
      <c r="F37" s="3">
        <v>2012.9590000000001</v>
      </c>
      <c r="G37" s="3">
        <v>2015.3969999999999</v>
      </c>
    </row>
    <row r="40" spans="1:19" x14ac:dyDescent="0.2">
      <c r="A40" t="s">
        <v>82</v>
      </c>
    </row>
    <row r="41" spans="1:19" x14ac:dyDescent="0.2">
      <c r="A41" t="s">
        <v>0</v>
      </c>
      <c r="B41" t="s">
        <v>1</v>
      </c>
      <c r="C41" t="s">
        <v>2</v>
      </c>
      <c r="D41" t="s">
        <v>23</v>
      </c>
      <c r="E41" t="s">
        <v>11</v>
      </c>
      <c r="F41" t="s">
        <v>3</v>
      </c>
      <c r="G41" t="s">
        <v>4</v>
      </c>
      <c r="H41" t="s">
        <v>5</v>
      </c>
    </row>
    <row r="42" spans="1:19" x14ac:dyDescent="0.2">
      <c r="A42" s="1" t="s">
        <v>9</v>
      </c>
      <c r="B42" s="1" t="s">
        <v>20</v>
      </c>
      <c r="C42" s="1">
        <v>2012.2</v>
      </c>
      <c r="D42" s="6"/>
      <c r="E42" s="1"/>
      <c r="F42" s="1"/>
      <c r="G42" s="1"/>
      <c r="H42" s="2">
        <v>2.074E-4</v>
      </c>
    </row>
    <row r="43" spans="1:19" x14ac:dyDescent="0.2">
      <c r="A43" s="3" t="s">
        <v>10</v>
      </c>
      <c r="B43" s="3" t="s">
        <v>20</v>
      </c>
      <c r="C43" s="3">
        <v>2013.3</v>
      </c>
      <c r="D43" s="3"/>
      <c r="E43" s="3"/>
      <c r="F43" s="3"/>
      <c r="G43" s="3"/>
      <c r="H43" s="4">
        <v>2.4410000000000001E-2</v>
      </c>
    </row>
    <row r="44" spans="1:19" x14ac:dyDescent="0.2">
      <c r="A44" s="1" t="s">
        <v>9</v>
      </c>
      <c r="B44" s="1" t="s">
        <v>21</v>
      </c>
      <c r="C44" s="1">
        <v>2012.3789999999999</v>
      </c>
      <c r="D44" s="6"/>
      <c r="E44" s="1">
        <v>0.86899999999999999</v>
      </c>
      <c r="F44" s="1">
        <v>2010.6769999999999</v>
      </c>
      <c r="G44" s="1">
        <v>2014.0809999999999</v>
      </c>
      <c r="H44" s="1"/>
    </row>
    <row r="45" spans="1:19" x14ac:dyDescent="0.2">
      <c r="A45" s="3" t="s">
        <v>10</v>
      </c>
      <c r="B45" s="3" t="s">
        <v>21</v>
      </c>
      <c r="C45" s="3">
        <v>2013.7339999999999</v>
      </c>
      <c r="D45" s="3"/>
      <c r="E45" s="3">
        <v>0.99</v>
      </c>
      <c r="F45" s="3">
        <v>2011.7950000000001</v>
      </c>
      <c r="G45" s="3">
        <v>2015.674</v>
      </c>
      <c r="H45" s="3"/>
    </row>
    <row r="46" spans="1:19" x14ac:dyDescent="0.2">
      <c r="A46" s="1" t="s">
        <v>9</v>
      </c>
      <c r="B46" s="1" t="s">
        <v>22</v>
      </c>
      <c r="C46" s="1">
        <v>1995.703</v>
      </c>
      <c r="D46" s="1"/>
      <c r="E46" s="1">
        <v>1.474</v>
      </c>
      <c r="F46" s="1"/>
      <c r="G46" s="1"/>
      <c r="H46" s="1"/>
      <c r="I46" s="1"/>
      <c r="J46" s="1"/>
      <c r="K46" s="1"/>
      <c r="L46" s="1">
        <v>2012.1780000000001</v>
      </c>
      <c r="M46" s="1"/>
      <c r="N46" s="1">
        <v>0.84199999999999997</v>
      </c>
      <c r="O46" s="1"/>
      <c r="P46" s="1"/>
    </row>
    <row r="47" spans="1:19" x14ac:dyDescent="0.2">
      <c r="A47" s="3" t="s">
        <v>10</v>
      </c>
      <c r="B47" s="3" t="s">
        <v>22</v>
      </c>
      <c r="C47" s="3">
        <v>1998.7339999999999</v>
      </c>
      <c r="D47" s="3"/>
      <c r="E47" s="3">
        <v>2.09</v>
      </c>
      <c r="F47" s="3"/>
      <c r="G47" s="3"/>
      <c r="H47" s="3"/>
      <c r="I47" s="3"/>
      <c r="J47" s="3"/>
      <c r="K47" s="3"/>
      <c r="L47" s="3">
        <v>2011.087</v>
      </c>
      <c r="M47" s="3"/>
      <c r="N47" s="3">
        <v>1.3859999999999999</v>
      </c>
      <c r="O47" s="3"/>
      <c r="P4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zoomScale="85" zoomScaleNormal="85" workbookViewId="0">
      <selection activeCell="S30" sqref="S30"/>
    </sheetView>
  </sheetViews>
  <sheetFormatPr defaultRowHeight="15" x14ac:dyDescent="0.2"/>
  <cols>
    <col min="1" max="1" width="16.6640625" customWidth="1"/>
    <col min="2" max="2" width="22.109375" customWidth="1"/>
    <col min="3" max="3" width="8.6640625" customWidth="1"/>
    <col min="7" max="7" width="11" customWidth="1"/>
  </cols>
  <sheetData>
    <row r="1" spans="1:8" x14ac:dyDescent="0.2">
      <c r="A1" t="s">
        <v>0</v>
      </c>
      <c r="B1" t="s">
        <v>1</v>
      </c>
      <c r="D1" t="s">
        <v>3</v>
      </c>
      <c r="E1" t="s">
        <v>2</v>
      </c>
      <c r="F1" t="s">
        <v>4</v>
      </c>
    </row>
    <row r="2" spans="1:8" x14ac:dyDescent="0.2">
      <c r="A2" t="s">
        <v>9</v>
      </c>
      <c r="B2" t="s">
        <v>21</v>
      </c>
      <c r="C2">
        <v>1</v>
      </c>
      <c r="D2">
        <v>2012.556</v>
      </c>
      <c r="E2">
        <v>2013.4739999999999</v>
      </c>
      <c r="F2">
        <v>2014.393</v>
      </c>
    </row>
    <row r="3" spans="1:8" x14ac:dyDescent="0.2">
      <c r="A3" t="s">
        <v>10</v>
      </c>
      <c r="B3" t="s">
        <v>21</v>
      </c>
      <c r="C3">
        <v>1</v>
      </c>
      <c r="D3">
        <v>2013.134</v>
      </c>
      <c r="E3">
        <v>2014.38</v>
      </c>
      <c r="F3">
        <v>2015.625</v>
      </c>
    </row>
    <row r="4" spans="1:8" x14ac:dyDescent="0.2">
      <c r="A4" t="s">
        <v>16</v>
      </c>
      <c r="B4" t="s">
        <v>21</v>
      </c>
      <c r="C4">
        <v>1</v>
      </c>
      <c r="D4">
        <v>2012.8440000000001</v>
      </c>
      <c r="E4">
        <v>2013.4580000000001</v>
      </c>
      <c r="F4">
        <v>2014.0730000000001</v>
      </c>
    </row>
    <row r="5" spans="1:8" x14ac:dyDescent="0.2">
      <c r="A5" t="s">
        <v>17</v>
      </c>
      <c r="B5" t="s">
        <v>21</v>
      </c>
      <c r="C5">
        <v>1</v>
      </c>
      <c r="D5">
        <v>2011.856</v>
      </c>
      <c r="E5">
        <v>2012.508</v>
      </c>
      <c r="F5">
        <v>2013.1590000000001</v>
      </c>
    </row>
    <row r="6" spans="1:8" x14ac:dyDescent="0.2">
      <c r="A6" t="s">
        <v>18</v>
      </c>
      <c r="B6" t="s">
        <v>21</v>
      </c>
      <c r="C6">
        <v>1</v>
      </c>
      <c r="D6">
        <v>2012.9939999999999</v>
      </c>
      <c r="E6">
        <v>2014.1089999999999</v>
      </c>
      <c r="F6">
        <v>2015.2239999999999</v>
      </c>
    </row>
    <row r="7" spans="1:8" x14ac:dyDescent="0.2">
      <c r="A7" t="s">
        <v>19</v>
      </c>
      <c r="B7" t="s">
        <v>21</v>
      </c>
      <c r="C7">
        <v>1</v>
      </c>
      <c r="D7">
        <v>2015.761</v>
      </c>
      <c r="E7">
        <v>2016.7760000000001</v>
      </c>
      <c r="F7">
        <v>2017.79</v>
      </c>
    </row>
    <row r="9" spans="1:8" x14ac:dyDescent="0.2">
      <c r="D9" t="s">
        <v>39</v>
      </c>
      <c r="E9" t="s">
        <v>40</v>
      </c>
      <c r="F9" t="s">
        <v>41</v>
      </c>
      <c r="G9" t="s">
        <v>42</v>
      </c>
      <c r="H9" t="s">
        <v>43</v>
      </c>
    </row>
    <row r="10" spans="1:8" x14ac:dyDescent="0.2">
      <c r="A10" t="s">
        <v>9</v>
      </c>
      <c r="B10" t="s">
        <v>21</v>
      </c>
      <c r="C10" t="s">
        <v>9</v>
      </c>
      <c r="D10">
        <f>D2-1</f>
        <v>2011.556</v>
      </c>
      <c r="E10">
        <f>E2-0.5</f>
        <v>2012.9739999999999</v>
      </c>
      <c r="F10">
        <f>F2</f>
        <v>2014.393</v>
      </c>
      <c r="G10">
        <f t="shared" ref="G10:H14" si="0">E10-D10</f>
        <v>1.4179999999998927</v>
      </c>
      <c r="H10">
        <f t="shared" si="0"/>
        <v>1.4190000000000964</v>
      </c>
    </row>
    <row r="11" spans="1:8" x14ac:dyDescent="0.2">
      <c r="A11" t="s">
        <v>16</v>
      </c>
      <c r="B11" t="s">
        <v>21</v>
      </c>
      <c r="C11" t="s">
        <v>38</v>
      </c>
      <c r="D11">
        <f>D4-1</f>
        <v>2011.8440000000001</v>
      </c>
      <c r="E11">
        <f>E4-0.5</f>
        <v>2012.9580000000001</v>
      </c>
      <c r="F11">
        <f>F4</f>
        <v>2014.0730000000001</v>
      </c>
      <c r="G11">
        <f t="shared" si="0"/>
        <v>1.1140000000000327</v>
      </c>
      <c r="H11">
        <f t="shared" si="0"/>
        <v>1.1150000000000091</v>
      </c>
    </row>
    <row r="12" spans="1:8" x14ac:dyDescent="0.2">
      <c r="A12" t="s">
        <v>18</v>
      </c>
      <c r="B12" t="s">
        <v>21</v>
      </c>
      <c r="C12" t="s">
        <v>36</v>
      </c>
      <c r="D12">
        <f>D6-1</f>
        <v>2011.9939999999999</v>
      </c>
      <c r="E12">
        <f>E6-0.5</f>
        <v>2013.6089999999999</v>
      </c>
      <c r="F12">
        <f>F6</f>
        <v>2015.2239999999999</v>
      </c>
      <c r="G12">
        <f t="shared" si="0"/>
        <v>1.6150000000000091</v>
      </c>
      <c r="H12">
        <f t="shared" si="0"/>
        <v>1.6150000000000091</v>
      </c>
    </row>
    <row r="13" spans="1:8" x14ac:dyDescent="0.2">
      <c r="A13" t="s">
        <v>10</v>
      </c>
      <c r="B13" t="s">
        <v>21</v>
      </c>
      <c r="C13" t="s">
        <v>10</v>
      </c>
      <c r="D13">
        <f>D3-1</f>
        <v>2012.134</v>
      </c>
      <c r="E13">
        <f>E3-0.5</f>
        <v>2013.88</v>
      </c>
      <c r="F13">
        <f>F3</f>
        <v>2015.625</v>
      </c>
      <c r="G13">
        <f t="shared" si="0"/>
        <v>1.7460000000000946</v>
      </c>
      <c r="H13">
        <f t="shared" si="0"/>
        <v>1.7449999999998909</v>
      </c>
    </row>
    <row r="14" spans="1:8" x14ac:dyDescent="0.2">
      <c r="A14" t="s">
        <v>17</v>
      </c>
      <c r="B14" t="s">
        <v>21</v>
      </c>
      <c r="C14" t="s">
        <v>35</v>
      </c>
      <c r="D14">
        <f>D5-1</f>
        <v>2010.856</v>
      </c>
      <c r="E14">
        <f>E5-0.5</f>
        <v>2012.008</v>
      </c>
      <c r="F14">
        <f>F5</f>
        <v>2013.1590000000001</v>
      </c>
      <c r="G14">
        <f t="shared" si="0"/>
        <v>1.1520000000000437</v>
      </c>
      <c r="H14">
        <f t="shared" si="0"/>
        <v>1.1510000000000673</v>
      </c>
    </row>
    <row r="15" spans="1:8" x14ac:dyDescent="0.2">
      <c r="A15" t="s">
        <v>19</v>
      </c>
      <c r="B15" t="s">
        <v>21</v>
      </c>
      <c r="C15" t="s">
        <v>37</v>
      </c>
      <c r="D15">
        <f t="shared" ref="D15" si="1">D7-1</f>
        <v>2014.761</v>
      </c>
      <c r="E15">
        <f t="shared" ref="E15" si="2">E7-0.5</f>
        <v>2016.2760000000001</v>
      </c>
      <c r="F15">
        <f t="shared" ref="F15" si="3">F7</f>
        <v>2017.79</v>
      </c>
      <c r="G15">
        <f t="shared" ref="G15:H15" si="4">E15-D15</f>
        <v>1.5150000000001</v>
      </c>
      <c r="H15">
        <f t="shared" si="4"/>
        <v>1.5139999999998963</v>
      </c>
    </row>
    <row r="19" spans="1:14" x14ac:dyDescent="0.2">
      <c r="A19" t="s">
        <v>9</v>
      </c>
      <c r="B19" t="s">
        <v>22</v>
      </c>
      <c r="C19" t="s">
        <v>9</v>
      </c>
      <c r="D19">
        <v>1990.472</v>
      </c>
      <c r="E19">
        <v>1990.9110000000001</v>
      </c>
      <c r="F19">
        <v>1991.35</v>
      </c>
      <c r="G19">
        <v>2012.481</v>
      </c>
      <c r="H19">
        <v>2013.3710000000001</v>
      </c>
      <c r="I19">
        <v>2014.261</v>
      </c>
    </row>
    <row r="20" spans="1:14" x14ac:dyDescent="0.2">
      <c r="A20" t="s">
        <v>10</v>
      </c>
      <c r="B20" t="s">
        <v>22</v>
      </c>
      <c r="C20" t="s">
        <v>10</v>
      </c>
      <c r="D20">
        <v>1990.575</v>
      </c>
      <c r="E20">
        <v>1990.9559999999999</v>
      </c>
      <c r="F20">
        <v>1991.336</v>
      </c>
      <c r="G20">
        <v>2013.2139999999999</v>
      </c>
      <c r="H20">
        <v>2014.348</v>
      </c>
      <c r="I20">
        <v>2015.482</v>
      </c>
    </row>
    <row r="21" spans="1:14" x14ac:dyDescent="0.2">
      <c r="A21" t="s">
        <v>16</v>
      </c>
      <c r="B21" t="s">
        <v>22</v>
      </c>
      <c r="C21" t="s">
        <v>38</v>
      </c>
      <c r="D21">
        <v>1993.2639999999999</v>
      </c>
      <c r="E21">
        <v>1994.1320000000001</v>
      </c>
      <c r="F21">
        <v>1995.001</v>
      </c>
      <c r="G21">
        <v>2012.4590000000001</v>
      </c>
      <c r="H21">
        <v>2012.962</v>
      </c>
      <c r="I21">
        <v>2013.4649999999999</v>
      </c>
    </row>
    <row r="22" spans="1:14" x14ac:dyDescent="0.2">
      <c r="A22" t="s">
        <v>17</v>
      </c>
      <c r="B22" t="s">
        <v>22</v>
      </c>
      <c r="C22" t="s">
        <v>35</v>
      </c>
      <c r="D22">
        <v>2003.04</v>
      </c>
      <c r="E22">
        <v>2005.8789999999999</v>
      </c>
      <c r="F22">
        <v>2008.7190000000001</v>
      </c>
      <c r="G22">
        <v>2013.6969999999999</v>
      </c>
      <c r="H22">
        <v>2014.3920000000001</v>
      </c>
      <c r="I22">
        <v>2015.088</v>
      </c>
    </row>
    <row r="23" spans="1:14" x14ac:dyDescent="0.2">
      <c r="A23" t="s">
        <v>18</v>
      </c>
      <c r="B23" t="s">
        <v>22</v>
      </c>
      <c r="C23" t="s">
        <v>36</v>
      </c>
      <c r="D23">
        <v>1992.373</v>
      </c>
      <c r="E23">
        <v>1993.6130000000001</v>
      </c>
      <c r="F23">
        <v>1994.875</v>
      </c>
      <c r="G23">
        <v>2011.509</v>
      </c>
      <c r="H23">
        <v>2012.7270000000001</v>
      </c>
      <c r="I23">
        <v>2013.866</v>
      </c>
    </row>
    <row r="24" spans="1:14" x14ac:dyDescent="0.2">
      <c r="A24" t="s">
        <v>19</v>
      </c>
      <c r="B24" t="s">
        <v>22</v>
      </c>
      <c r="C24" t="s">
        <v>37</v>
      </c>
      <c r="D24">
        <v>2001.953</v>
      </c>
      <c r="E24">
        <v>2004.3150000000001</v>
      </c>
      <c r="F24">
        <v>2006.742</v>
      </c>
      <c r="G24">
        <v>2010.204</v>
      </c>
      <c r="H24">
        <v>2011.701</v>
      </c>
      <c r="I24">
        <v>2013.297</v>
      </c>
    </row>
    <row r="25" spans="1:14" x14ac:dyDescent="0.2">
      <c r="J25" t="s">
        <v>44</v>
      </c>
      <c r="K25" t="s">
        <v>45</v>
      </c>
      <c r="L25" t="s">
        <v>46</v>
      </c>
      <c r="M25" t="s">
        <v>47</v>
      </c>
      <c r="N25" t="s">
        <v>48</v>
      </c>
    </row>
    <row r="26" spans="1:14" x14ac:dyDescent="0.2">
      <c r="D26" t="s">
        <v>39</v>
      </c>
      <c r="E26" t="s">
        <v>40</v>
      </c>
      <c r="F26" t="s">
        <v>41</v>
      </c>
      <c r="G26" t="s">
        <v>39</v>
      </c>
      <c r="H26" t="s">
        <v>40</v>
      </c>
      <c r="I26" t="s">
        <v>41</v>
      </c>
    </row>
    <row r="27" spans="1:14" x14ac:dyDescent="0.2">
      <c r="C27" t="s">
        <v>9</v>
      </c>
      <c r="D27">
        <f>D19-1</f>
        <v>1989.472</v>
      </c>
      <c r="E27">
        <f>E19-0.5</f>
        <v>1990.4110000000001</v>
      </c>
      <c r="F27">
        <f>F19</f>
        <v>1991.35</v>
      </c>
      <c r="G27">
        <f>G19-1</f>
        <v>2011.481</v>
      </c>
      <c r="H27">
        <f>H19-0.5</f>
        <v>2012.8710000000001</v>
      </c>
      <c r="I27">
        <f>I19</f>
        <v>2014.261</v>
      </c>
      <c r="J27">
        <f>E27-D27</f>
        <v>0.93900000000007822</v>
      </c>
      <c r="K27">
        <f t="shared" ref="K27:N27" si="5">F27-E27</f>
        <v>0.93899999999985084</v>
      </c>
      <c r="L27">
        <f t="shared" si="5"/>
        <v>20.131000000000085</v>
      </c>
      <c r="M27">
        <f t="shared" si="5"/>
        <v>1.3900000000001</v>
      </c>
      <c r="N27">
        <f t="shared" si="5"/>
        <v>1.3899999999998727</v>
      </c>
    </row>
    <row r="28" spans="1:14" x14ac:dyDescent="0.2">
      <c r="C28" t="s">
        <v>38</v>
      </c>
      <c r="D28">
        <f>D21-1</f>
        <v>1992.2639999999999</v>
      </c>
      <c r="E28">
        <f>E21-0.5</f>
        <v>1993.6320000000001</v>
      </c>
      <c r="F28">
        <f>F21</f>
        <v>1995.001</v>
      </c>
      <c r="G28">
        <f>G21-1</f>
        <v>2011.4590000000001</v>
      </c>
      <c r="H28">
        <f>H21-0.5</f>
        <v>2012.462</v>
      </c>
      <c r="I28">
        <f>I21</f>
        <v>2013.4649999999999</v>
      </c>
      <c r="J28">
        <f>E28-D28</f>
        <v>1.3680000000001655</v>
      </c>
      <c r="K28">
        <f t="shared" ref="K28:N31" si="6">F28-E28</f>
        <v>1.3689999999999145</v>
      </c>
      <c r="L28">
        <f t="shared" si="6"/>
        <v>16.458000000000084</v>
      </c>
      <c r="M28">
        <f t="shared" si="6"/>
        <v>1.0029999999999291</v>
      </c>
      <c r="N28">
        <f t="shared" si="6"/>
        <v>1.0029999999999291</v>
      </c>
    </row>
    <row r="29" spans="1:14" x14ac:dyDescent="0.2">
      <c r="C29" t="s">
        <v>36</v>
      </c>
      <c r="D29">
        <f>D23-1</f>
        <v>1991.373</v>
      </c>
      <c r="E29">
        <f>E23-0.5</f>
        <v>1993.1130000000001</v>
      </c>
      <c r="F29">
        <f>F23</f>
        <v>1994.875</v>
      </c>
      <c r="G29">
        <f>G23-1</f>
        <v>2010.509</v>
      </c>
      <c r="H29">
        <f>H23-0.5</f>
        <v>2012.2270000000001</v>
      </c>
      <c r="I29">
        <f>I23</f>
        <v>2013.866</v>
      </c>
      <c r="J29">
        <f>E29-D29</f>
        <v>1.7400000000000091</v>
      </c>
      <c r="K29">
        <f t="shared" si="6"/>
        <v>1.7619999999999436</v>
      </c>
      <c r="L29">
        <f t="shared" si="6"/>
        <v>15.634000000000015</v>
      </c>
      <c r="M29">
        <f t="shared" si="6"/>
        <v>1.7180000000000746</v>
      </c>
      <c r="N29">
        <f t="shared" si="6"/>
        <v>1.6389999999998963</v>
      </c>
    </row>
    <row r="30" spans="1:14" x14ac:dyDescent="0.2">
      <c r="C30" t="s">
        <v>10</v>
      </c>
      <c r="D30">
        <f>D20-1</f>
        <v>1989.575</v>
      </c>
      <c r="E30">
        <f>E20-0.5</f>
        <v>1990.4559999999999</v>
      </c>
      <c r="F30">
        <f>F20</f>
        <v>1991.336</v>
      </c>
      <c r="G30">
        <f>G20-1</f>
        <v>2012.2139999999999</v>
      </c>
      <c r="H30">
        <f>H20-0.5</f>
        <v>2013.848</v>
      </c>
      <c r="I30">
        <f>I20</f>
        <v>2015.482</v>
      </c>
      <c r="J30">
        <f>E30-D30</f>
        <v>0.88099999999985812</v>
      </c>
      <c r="K30">
        <f t="shared" si="6"/>
        <v>0.88000000000010914</v>
      </c>
      <c r="L30">
        <f t="shared" si="6"/>
        <v>20.877999999999929</v>
      </c>
      <c r="M30">
        <f t="shared" si="6"/>
        <v>1.6340000000000146</v>
      </c>
      <c r="N30">
        <f t="shared" si="6"/>
        <v>1.6340000000000146</v>
      </c>
    </row>
    <row r="31" spans="1:14" x14ac:dyDescent="0.2">
      <c r="C31" t="s">
        <v>35</v>
      </c>
      <c r="D31">
        <f>D22-1</f>
        <v>2002.04</v>
      </c>
      <c r="E31">
        <f>E22-0.5</f>
        <v>2005.3789999999999</v>
      </c>
      <c r="F31">
        <f>F22</f>
        <v>2008.7190000000001</v>
      </c>
      <c r="G31">
        <f>G22-1</f>
        <v>2012.6969999999999</v>
      </c>
      <c r="H31">
        <f>H22-0.5</f>
        <v>2013.8920000000001</v>
      </c>
      <c r="I31">
        <f>I22</f>
        <v>2015.088</v>
      </c>
      <c r="J31">
        <f>E31-D31</f>
        <v>3.3389999999999418</v>
      </c>
      <c r="K31">
        <f t="shared" si="6"/>
        <v>3.3400000000001455</v>
      </c>
      <c r="L31">
        <f t="shared" si="6"/>
        <v>3.9779999999998381</v>
      </c>
      <c r="M31">
        <f t="shared" si="6"/>
        <v>1.1950000000001637</v>
      </c>
      <c r="N31">
        <f t="shared" si="6"/>
        <v>1.1959999999999127</v>
      </c>
    </row>
    <row r="32" spans="1:14" x14ac:dyDescent="0.2">
      <c r="C32" t="s">
        <v>37</v>
      </c>
      <c r="D32">
        <f t="shared" ref="D32" si="7">D24-1</f>
        <v>2000.953</v>
      </c>
      <c r="E32">
        <f t="shared" ref="E32" si="8">E24-0.5</f>
        <v>2003.8150000000001</v>
      </c>
      <c r="F32">
        <f t="shared" ref="F32" si="9">F24</f>
        <v>2006.742</v>
      </c>
      <c r="G32">
        <f t="shared" ref="G32" si="10">G24-1</f>
        <v>2009.204</v>
      </c>
      <c r="H32">
        <f t="shared" ref="H32" si="11">H24-0.5</f>
        <v>2011.201</v>
      </c>
      <c r="I32">
        <f t="shared" ref="I32" si="12">I24</f>
        <v>2013.297</v>
      </c>
      <c r="J32">
        <f t="shared" ref="J32" si="13">E32-D32</f>
        <v>2.86200000000008</v>
      </c>
      <c r="K32">
        <f t="shared" ref="K32" si="14">F32-E32</f>
        <v>2.9269999999999072</v>
      </c>
      <c r="L32">
        <f t="shared" ref="L32" si="15">G32-F32</f>
        <v>2.4619999999999891</v>
      </c>
      <c r="M32">
        <f t="shared" ref="M32" si="16">H32-G32</f>
        <v>1.9970000000000709</v>
      </c>
      <c r="N32">
        <f t="shared" ref="N32" si="17">I32-H32</f>
        <v>2.0960000000000036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sqref="A1:K24"/>
    </sheetView>
  </sheetViews>
  <sheetFormatPr defaultRowHeight="15" x14ac:dyDescent="0.2"/>
  <cols>
    <col min="1" max="1" width="20.5546875" customWidth="1"/>
  </cols>
  <sheetData>
    <row r="1" spans="1:11" x14ac:dyDescent="0.2">
      <c r="B1" t="s">
        <v>3</v>
      </c>
      <c r="C1" t="s">
        <v>52</v>
      </c>
      <c r="D1" t="s">
        <v>4</v>
      </c>
      <c r="F1" t="s">
        <v>72</v>
      </c>
      <c r="G1" t="s">
        <v>73</v>
      </c>
      <c r="H1" t="s">
        <v>74</v>
      </c>
      <c r="I1" t="s">
        <v>23</v>
      </c>
      <c r="J1" t="s">
        <v>74</v>
      </c>
      <c r="K1" t="s">
        <v>23</v>
      </c>
    </row>
    <row r="2" spans="1:11" x14ac:dyDescent="0.2">
      <c r="A2" t="s">
        <v>53</v>
      </c>
      <c r="B2">
        <v>2012.556</v>
      </c>
      <c r="C2">
        <v>2013.4739999999999</v>
      </c>
      <c r="D2">
        <v>2014.393</v>
      </c>
      <c r="F2">
        <f>G2-1</f>
        <v>2012.4739999999999</v>
      </c>
      <c r="G2">
        <f>C2</f>
        <v>2013.4739999999999</v>
      </c>
      <c r="H2">
        <f>J2+1</f>
        <v>3</v>
      </c>
      <c r="I2">
        <f>K2-1</f>
        <v>2012</v>
      </c>
      <c r="J2">
        <v>2</v>
      </c>
      <c r="K2">
        <v>2013</v>
      </c>
    </row>
    <row r="3" spans="1:11" x14ac:dyDescent="0.2">
      <c r="A3" t="s">
        <v>54</v>
      </c>
      <c r="B3">
        <v>2013.134</v>
      </c>
      <c r="C3">
        <v>2014.38</v>
      </c>
      <c r="D3">
        <v>2015.625</v>
      </c>
      <c r="F3">
        <f t="shared" ref="F3:F11" si="0">G3-1</f>
        <v>2013.38</v>
      </c>
      <c r="G3">
        <f t="shared" ref="G3:G11" si="1">C3</f>
        <v>2014.38</v>
      </c>
      <c r="H3">
        <f t="shared" ref="H3:H11" si="2">J3+1</f>
        <v>3</v>
      </c>
      <c r="I3">
        <f t="shared" ref="I3:I11" si="3">K3-1</f>
        <v>2013</v>
      </c>
      <c r="J3">
        <v>2</v>
      </c>
      <c r="K3">
        <v>2014</v>
      </c>
    </row>
    <row r="4" spans="1:11" x14ac:dyDescent="0.2">
      <c r="A4" t="s">
        <v>55</v>
      </c>
      <c r="B4">
        <v>2012.8789999999999</v>
      </c>
      <c r="C4">
        <v>2013.7439999999999</v>
      </c>
      <c r="D4">
        <v>2014.61</v>
      </c>
      <c r="F4">
        <f t="shared" si="0"/>
        <v>2012.7439999999999</v>
      </c>
      <c r="G4">
        <f t="shared" si="1"/>
        <v>2013.7439999999999</v>
      </c>
      <c r="H4">
        <f t="shared" si="2"/>
        <v>4</v>
      </c>
      <c r="I4">
        <f t="shared" si="3"/>
        <v>2012</v>
      </c>
      <c r="J4">
        <v>3</v>
      </c>
      <c r="K4">
        <v>2013</v>
      </c>
    </row>
    <row r="5" spans="1:11" x14ac:dyDescent="0.2">
      <c r="A5" t="s">
        <v>56</v>
      </c>
      <c r="B5">
        <v>2013.2139999999999</v>
      </c>
      <c r="C5">
        <v>2014.348</v>
      </c>
      <c r="D5">
        <v>2015.482</v>
      </c>
      <c r="F5">
        <f t="shared" si="0"/>
        <v>2013.348</v>
      </c>
      <c r="G5">
        <f t="shared" si="1"/>
        <v>2014.348</v>
      </c>
      <c r="H5">
        <f t="shared" si="2"/>
        <v>3</v>
      </c>
      <c r="I5">
        <f t="shared" si="3"/>
        <v>2013</v>
      </c>
      <c r="J5">
        <v>2</v>
      </c>
      <c r="K5">
        <v>2014</v>
      </c>
    </row>
    <row r="6" spans="1:11" x14ac:dyDescent="0.2">
      <c r="A6" t="s">
        <v>57</v>
      </c>
      <c r="B6">
        <v>2012.585</v>
      </c>
      <c r="C6">
        <v>2013.5540000000001</v>
      </c>
      <c r="D6">
        <v>2014.5229999999999</v>
      </c>
      <c r="F6">
        <f t="shared" si="0"/>
        <v>2012.5540000000001</v>
      </c>
      <c r="G6">
        <f t="shared" si="1"/>
        <v>2013.5540000000001</v>
      </c>
      <c r="H6">
        <f t="shared" si="2"/>
        <v>4</v>
      </c>
      <c r="I6">
        <f t="shared" si="3"/>
        <v>2012</v>
      </c>
      <c r="J6">
        <v>3</v>
      </c>
      <c r="K6">
        <v>2013</v>
      </c>
    </row>
    <row r="7" spans="1:11" x14ac:dyDescent="0.2">
      <c r="A7" t="s">
        <v>58</v>
      </c>
      <c r="B7">
        <v>2013.047</v>
      </c>
      <c r="C7">
        <v>2014.374</v>
      </c>
      <c r="D7">
        <v>2015.701</v>
      </c>
      <c r="F7">
        <f t="shared" si="0"/>
        <v>2013.374</v>
      </c>
      <c r="G7">
        <f t="shared" si="1"/>
        <v>2014.374</v>
      </c>
      <c r="H7">
        <f t="shared" si="2"/>
        <v>3</v>
      </c>
      <c r="I7">
        <f t="shared" si="3"/>
        <v>2013</v>
      </c>
      <c r="J7">
        <v>2</v>
      </c>
      <c r="K7">
        <v>2014</v>
      </c>
    </row>
    <row r="8" spans="1:11" x14ac:dyDescent="0.2">
      <c r="A8" t="s">
        <v>59</v>
      </c>
      <c r="B8">
        <v>2011.749</v>
      </c>
      <c r="C8">
        <v>2012.645</v>
      </c>
      <c r="D8">
        <v>2013.5419999999999</v>
      </c>
      <c r="F8">
        <f t="shared" si="0"/>
        <v>2011.645</v>
      </c>
      <c r="G8">
        <f t="shared" si="1"/>
        <v>2012.645</v>
      </c>
      <c r="H8">
        <f t="shared" si="2"/>
        <v>4</v>
      </c>
      <c r="I8">
        <f t="shared" si="3"/>
        <v>2011</v>
      </c>
      <c r="J8">
        <v>3</v>
      </c>
      <c r="K8">
        <v>2012</v>
      </c>
    </row>
    <row r="9" spans="1:11" x14ac:dyDescent="0.2">
      <c r="A9" t="s">
        <v>60</v>
      </c>
      <c r="B9">
        <v>2010.473</v>
      </c>
      <c r="C9">
        <v>2012.1659999999999</v>
      </c>
      <c r="D9">
        <v>2013.86</v>
      </c>
      <c r="F9">
        <f t="shared" si="0"/>
        <v>2011.1659999999999</v>
      </c>
      <c r="G9">
        <f t="shared" si="1"/>
        <v>2012.1659999999999</v>
      </c>
      <c r="H9">
        <f t="shared" si="2"/>
        <v>2</v>
      </c>
      <c r="I9">
        <f t="shared" si="3"/>
        <v>2011</v>
      </c>
      <c r="J9">
        <v>1</v>
      </c>
      <c r="K9">
        <v>2012</v>
      </c>
    </row>
    <row r="10" spans="1:11" x14ac:dyDescent="0.2">
      <c r="A10" t="s">
        <v>63</v>
      </c>
      <c r="B10">
        <v>2011.4349999999999</v>
      </c>
      <c r="C10">
        <v>2012.0989999999999</v>
      </c>
      <c r="D10">
        <v>2012.7629999999999</v>
      </c>
      <c r="F10">
        <f t="shared" si="0"/>
        <v>2011.0989999999999</v>
      </c>
      <c r="G10">
        <f t="shared" si="1"/>
        <v>2012.0989999999999</v>
      </c>
      <c r="H10">
        <f t="shared" si="2"/>
        <v>2</v>
      </c>
      <c r="I10">
        <f t="shared" si="3"/>
        <v>2011</v>
      </c>
      <c r="J10">
        <v>1</v>
      </c>
      <c r="K10">
        <v>2012</v>
      </c>
    </row>
    <row r="11" spans="1:11" x14ac:dyDescent="0.2">
      <c r="A11" t="s">
        <v>64</v>
      </c>
      <c r="B11">
        <v>2012.9590000000001</v>
      </c>
      <c r="C11">
        <v>2014.1780000000001</v>
      </c>
      <c r="D11">
        <v>2015.3969999999999</v>
      </c>
      <c r="F11">
        <f t="shared" si="0"/>
        <v>2013.1780000000001</v>
      </c>
      <c r="G11">
        <f t="shared" si="1"/>
        <v>2014.1780000000001</v>
      </c>
      <c r="H11">
        <f t="shared" si="2"/>
        <v>2</v>
      </c>
      <c r="I11">
        <f t="shared" si="3"/>
        <v>2013</v>
      </c>
      <c r="J11">
        <v>1</v>
      </c>
      <c r="K11">
        <v>2014</v>
      </c>
    </row>
    <row r="13" spans="1:11" x14ac:dyDescent="0.2">
      <c r="B13" t="s">
        <v>65</v>
      </c>
      <c r="C13" t="s">
        <v>66</v>
      </c>
      <c r="D13" t="s">
        <v>67</v>
      </c>
      <c r="E13" t="s">
        <v>68</v>
      </c>
      <c r="F13" t="s">
        <v>69</v>
      </c>
      <c r="G13" t="s">
        <v>70</v>
      </c>
      <c r="H13" t="s">
        <v>71</v>
      </c>
    </row>
    <row r="14" spans="1:11" x14ac:dyDescent="0.2">
      <c r="A14" t="s">
        <v>53</v>
      </c>
      <c r="B14">
        <f>B2-1</f>
        <v>2011.556</v>
      </c>
      <c r="C14">
        <f>C2-0.5</f>
        <v>2012.9739999999999</v>
      </c>
      <c r="D14">
        <f>D2</f>
        <v>2014.393</v>
      </c>
      <c r="E14">
        <v>1989</v>
      </c>
      <c r="F14">
        <f>B14-E14</f>
        <v>22.55600000000004</v>
      </c>
      <c r="G14">
        <f>C14-B14</f>
        <v>1.4179999999998927</v>
      </c>
      <c r="H14">
        <f>D14-C14</f>
        <v>1.4190000000000964</v>
      </c>
    </row>
    <row r="15" spans="1:11" x14ac:dyDescent="0.2">
      <c r="A15" t="s">
        <v>55</v>
      </c>
      <c r="B15">
        <f>B4-1</f>
        <v>2011.8789999999999</v>
      </c>
      <c r="C15">
        <f>C4-0.5</f>
        <v>2013.2439999999999</v>
      </c>
      <c r="D15">
        <f>D4</f>
        <v>2014.61</v>
      </c>
      <c r="E15">
        <v>1989</v>
      </c>
      <c r="F15">
        <f t="shared" ref="F15:F23" si="4">B15-E15</f>
        <v>22.878999999999905</v>
      </c>
      <c r="G15">
        <f t="shared" ref="G15:G23" si="5">C15-B15</f>
        <v>1.3650000000000091</v>
      </c>
      <c r="H15">
        <f t="shared" ref="H15:H23" si="6">D15-C15</f>
        <v>1.3659999999999854</v>
      </c>
    </row>
    <row r="16" spans="1:11" x14ac:dyDescent="0.2">
      <c r="A16" t="s">
        <v>57</v>
      </c>
      <c r="B16">
        <f>B6-1</f>
        <v>2011.585</v>
      </c>
      <c r="C16">
        <f>C6-0.5</f>
        <v>2013.0540000000001</v>
      </c>
      <c r="D16">
        <f>D6</f>
        <v>2014.5229999999999</v>
      </c>
      <c r="E16">
        <v>1989</v>
      </c>
      <c r="F16">
        <f t="shared" si="4"/>
        <v>22.585000000000036</v>
      </c>
      <c r="G16">
        <f t="shared" si="5"/>
        <v>1.4690000000000509</v>
      </c>
      <c r="H16">
        <f t="shared" si="6"/>
        <v>1.4689999999998236</v>
      </c>
    </row>
    <row r="17" spans="1:8" x14ac:dyDescent="0.2">
      <c r="A17" t="s">
        <v>59</v>
      </c>
      <c r="B17">
        <f>B8-1</f>
        <v>2010.749</v>
      </c>
      <c r="C17">
        <f>C8-0.5</f>
        <v>2012.145</v>
      </c>
      <c r="D17">
        <f>D8</f>
        <v>2013.5419999999999</v>
      </c>
      <c r="E17">
        <v>1989</v>
      </c>
      <c r="F17">
        <f t="shared" si="4"/>
        <v>21.749000000000024</v>
      </c>
      <c r="G17">
        <f t="shared" si="5"/>
        <v>1.3959999999999582</v>
      </c>
      <c r="H17">
        <f t="shared" si="6"/>
        <v>1.3969999999999345</v>
      </c>
    </row>
    <row r="18" spans="1:8" x14ac:dyDescent="0.2">
      <c r="A18" t="s">
        <v>63</v>
      </c>
      <c r="B18">
        <f>B10-1</f>
        <v>2010.4349999999999</v>
      </c>
      <c r="C18">
        <f>C10-0.5</f>
        <v>2011.5989999999999</v>
      </c>
      <c r="D18">
        <f>D10</f>
        <v>2012.7629999999999</v>
      </c>
      <c r="E18">
        <v>1989</v>
      </c>
      <c r="F18">
        <f t="shared" si="4"/>
        <v>21.434999999999945</v>
      </c>
      <c r="G18">
        <f t="shared" si="5"/>
        <v>1.1639999999999873</v>
      </c>
      <c r="H18">
        <f t="shared" si="6"/>
        <v>1.1639999999999873</v>
      </c>
    </row>
    <row r="19" spans="1:8" x14ac:dyDescent="0.2">
      <c r="A19" t="s">
        <v>54</v>
      </c>
      <c r="B19">
        <f>B3-1</f>
        <v>2012.134</v>
      </c>
      <c r="C19">
        <f>C3-0.5</f>
        <v>2013.88</v>
      </c>
      <c r="D19">
        <f>D3</f>
        <v>2015.625</v>
      </c>
      <c r="E19">
        <v>1989</v>
      </c>
      <c r="F19">
        <f t="shared" si="4"/>
        <v>23.134000000000015</v>
      </c>
      <c r="G19">
        <f t="shared" si="5"/>
        <v>1.7460000000000946</v>
      </c>
      <c r="H19">
        <f t="shared" si="6"/>
        <v>1.7449999999998909</v>
      </c>
    </row>
    <row r="20" spans="1:8" x14ac:dyDescent="0.2">
      <c r="A20" t="s">
        <v>56</v>
      </c>
      <c r="B20">
        <f>B5-1</f>
        <v>2012.2139999999999</v>
      </c>
      <c r="C20">
        <f>C5-0.5</f>
        <v>2013.848</v>
      </c>
      <c r="D20">
        <f>D5</f>
        <v>2015.482</v>
      </c>
      <c r="E20">
        <v>1989</v>
      </c>
      <c r="F20">
        <f t="shared" si="4"/>
        <v>23.213999999999942</v>
      </c>
      <c r="G20">
        <f t="shared" si="5"/>
        <v>1.6340000000000146</v>
      </c>
      <c r="H20">
        <f t="shared" si="6"/>
        <v>1.6340000000000146</v>
      </c>
    </row>
    <row r="21" spans="1:8" x14ac:dyDescent="0.2">
      <c r="A21" t="s">
        <v>58</v>
      </c>
      <c r="B21">
        <f>B7-1</f>
        <v>2012.047</v>
      </c>
      <c r="C21">
        <f>C7-0.5</f>
        <v>2013.874</v>
      </c>
      <c r="D21">
        <f>D7</f>
        <v>2015.701</v>
      </c>
      <c r="E21">
        <v>1989</v>
      </c>
      <c r="F21">
        <f t="shared" si="4"/>
        <v>23.047000000000025</v>
      </c>
      <c r="G21">
        <f t="shared" si="5"/>
        <v>1.8269999999999982</v>
      </c>
      <c r="H21">
        <f t="shared" si="6"/>
        <v>1.8269999999999982</v>
      </c>
    </row>
    <row r="22" spans="1:8" x14ac:dyDescent="0.2">
      <c r="A22" t="s">
        <v>60</v>
      </c>
      <c r="B22">
        <f>B9-1</f>
        <v>2009.473</v>
      </c>
      <c r="C22">
        <f>C9-0.5</f>
        <v>2011.6659999999999</v>
      </c>
      <c r="D22">
        <f>D9</f>
        <v>2013.86</v>
      </c>
      <c r="E22">
        <v>1989</v>
      </c>
      <c r="F22">
        <f t="shared" si="4"/>
        <v>20.472999999999956</v>
      </c>
      <c r="G22">
        <f t="shared" si="5"/>
        <v>2.1929999999999836</v>
      </c>
      <c r="H22">
        <f t="shared" si="6"/>
        <v>2.19399999999996</v>
      </c>
    </row>
    <row r="23" spans="1:8" x14ac:dyDescent="0.2">
      <c r="A23" t="s">
        <v>64</v>
      </c>
      <c r="B23">
        <f>B11-1</f>
        <v>2011.9590000000001</v>
      </c>
      <c r="C23">
        <f>C11-0.5</f>
        <v>2013.6780000000001</v>
      </c>
      <c r="D23">
        <f>D11</f>
        <v>2015.3969999999999</v>
      </c>
      <c r="E23">
        <v>1989</v>
      </c>
      <c r="F23">
        <f t="shared" si="4"/>
        <v>22.95900000000006</v>
      </c>
      <c r="G23">
        <f t="shared" si="5"/>
        <v>1.7190000000000509</v>
      </c>
      <c r="H23">
        <f t="shared" si="6"/>
        <v>1.7189999999998236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K24"/>
    </sheetView>
  </sheetViews>
  <sheetFormatPr defaultRowHeight="15" x14ac:dyDescent="0.2"/>
  <cols>
    <col min="1" max="1" width="15.33203125" customWidth="1"/>
    <col min="2" max="2" width="18.109375" customWidth="1"/>
    <col min="3" max="3" width="12.5546875" customWidth="1"/>
  </cols>
  <sheetData>
    <row r="1" spans="1:11" x14ac:dyDescent="0.2">
      <c r="A1" t="s">
        <v>83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3</v>
      </c>
      <c r="I1" t="s">
        <v>4</v>
      </c>
      <c r="J1" t="s">
        <v>13</v>
      </c>
      <c r="K1" t="s">
        <v>14</v>
      </c>
    </row>
    <row r="2" spans="1:11" x14ac:dyDescent="0.2">
      <c r="A2" t="s">
        <v>9</v>
      </c>
      <c r="B2" t="s">
        <v>84</v>
      </c>
      <c r="C2">
        <v>2013.7</v>
      </c>
      <c r="D2" s="8"/>
      <c r="E2" s="8"/>
      <c r="F2">
        <v>6.1760000000000002E-16</v>
      </c>
      <c r="G2" s="8"/>
      <c r="H2" s="8"/>
      <c r="I2" s="8"/>
      <c r="J2" s="8"/>
      <c r="K2" s="8"/>
    </row>
    <row r="3" spans="1:11" x14ac:dyDescent="0.2">
      <c r="A3" t="s">
        <v>9</v>
      </c>
      <c r="B3" t="s">
        <v>21</v>
      </c>
      <c r="C3">
        <v>2013.7729999999999</v>
      </c>
      <c r="D3">
        <v>2012.9179999999999</v>
      </c>
      <c r="E3">
        <v>2014.6279999999999</v>
      </c>
      <c r="F3" s="8"/>
      <c r="G3" s="8"/>
      <c r="H3" s="8"/>
      <c r="I3" s="8"/>
      <c r="J3">
        <v>1151</v>
      </c>
      <c r="K3">
        <v>1164</v>
      </c>
    </row>
    <row r="4" spans="1:11" x14ac:dyDescent="0.2">
      <c r="A4" t="s">
        <v>9</v>
      </c>
      <c r="B4" t="s">
        <v>22</v>
      </c>
      <c r="C4">
        <v>1993.818</v>
      </c>
      <c r="D4">
        <v>1992.77</v>
      </c>
      <c r="E4">
        <v>1994.865</v>
      </c>
      <c r="F4" s="8"/>
      <c r="G4">
        <v>2012.78</v>
      </c>
      <c r="H4">
        <v>2012.002</v>
      </c>
      <c r="I4">
        <v>2013.559</v>
      </c>
      <c r="J4">
        <v>1140</v>
      </c>
      <c r="K4">
        <v>1097</v>
      </c>
    </row>
    <row r="6" spans="1:11" x14ac:dyDescent="0.2">
      <c r="A6" t="s">
        <v>10</v>
      </c>
      <c r="B6" t="s">
        <v>84</v>
      </c>
      <c r="C6">
        <v>2014.4</v>
      </c>
      <c r="D6" s="8"/>
      <c r="E6" s="8"/>
      <c r="F6">
        <v>1.932E-8</v>
      </c>
      <c r="G6" s="8"/>
      <c r="H6" s="8"/>
      <c r="I6" s="8"/>
      <c r="J6" s="8"/>
      <c r="K6" s="8"/>
    </row>
    <row r="7" spans="1:11" x14ac:dyDescent="0.2">
      <c r="A7" t="s">
        <v>10</v>
      </c>
      <c r="B7" t="s">
        <v>21</v>
      </c>
      <c r="C7">
        <v>2014.374</v>
      </c>
      <c r="D7">
        <v>2013.2660000000001</v>
      </c>
      <c r="E7">
        <v>2015.4829999999999</v>
      </c>
      <c r="F7" s="8"/>
      <c r="G7" s="8"/>
      <c r="H7" s="8"/>
      <c r="I7" s="8"/>
      <c r="J7">
        <v>1083</v>
      </c>
      <c r="K7">
        <v>1159</v>
      </c>
    </row>
    <row r="8" spans="1:11" x14ac:dyDescent="0.2">
      <c r="A8" t="s">
        <v>10</v>
      </c>
      <c r="B8" t="s">
        <v>22</v>
      </c>
      <c r="C8">
        <v>1993.8510000000001</v>
      </c>
      <c r="D8">
        <v>1992.248</v>
      </c>
      <c r="E8">
        <v>1995.4549999999999</v>
      </c>
      <c r="F8" s="8"/>
      <c r="G8">
        <v>2014.3820000000001</v>
      </c>
      <c r="H8">
        <v>2013.357</v>
      </c>
      <c r="I8">
        <v>2015.4079999999999</v>
      </c>
      <c r="J8">
        <v>1063</v>
      </c>
      <c r="K8">
        <v>1082</v>
      </c>
    </row>
    <row r="10" spans="1:11" x14ac:dyDescent="0.2">
      <c r="A10" t="s">
        <v>87</v>
      </c>
      <c r="B10" t="s">
        <v>84</v>
      </c>
      <c r="C10">
        <v>2013.5</v>
      </c>
      <c r="D10" s="8"/>
      <c r="E10" s="8"/>
      <c r="F10" t="s">
        <v>81</v>
      </c>
      <c r="G10" s="8"/>
      <c r="H10" s="8"/>
      <c r="I10" s="8"/>
      <c r="J10" s="8"/>
      <c r="K10" s="8"/>
    </row>
    <row r="11" spans="1:11" x14ac:dyDescent="0.2">
      <c r="A11" t="s">
        <v>88</v>
      </c>
      <c r="B11" t="s">
        <v>21</v>
      </c>
      <c r="C11">
        <v>2013.4580000000001</v>
      </c>
      <c r="D11">
        <v>2012.8440000000001</v>
      </c>
      <c r="E11">
        <v>2014.0730000000001</v>
      </c>
      <c r="F11" s="8"/>
      <c r="G11" s="8"/>
      <c r="H11" s="8"/>
      <c r="I11" s="8"/>
      <c r="J11">
        <v>874</v>
      </c>
      <c r="K11">
        <v>888</v>
      </c>
    </row>
    <row r="12" spans="1:11" x14ac:dyDescent="0.2">
      <c r="A12" t="s">
        <v>87</v>
      </c>
      <c r="B12" t="s">
        <v>22</v>
      </c>
      <c r="C12">
        <v>1994.1320000000001</v>
      </c>
      <c r="D12">
        <v>1993.2639999999999</v>
      </c>
      <c r="E12">
        <v>1995.001</v>
      </c>
      <c r="F12" s="8"/>
      <c r="G12">
        <v>2012.962</v>
      </c>
      <c r="H12">
        <v>2012.4590000000001</v>
      </c>
      <c r="I12">
        <v>2013.4649999999999</v>
      </c>
      <c r="J12">
        <v>835</v>
      </c>
      <c r="K12">
        <v>735</v>
      </c>
    </row>
    <row r="14" spans="1:11" x14ac:dyDescent="0.2">
      <c r="A14" t="s">
        <v>89</v>
      </c>
      <c r="B14" t="s">
        <v>84</v>
      </c>
      <c r="C14">
        <v>2012.5</v>
      </c>
      <c r="D14" s="8"/>
      <c r="E14" s="8"/>
      <c r="F14" t="s">
        <v>81</v>
      </c>
      <c r="G14" s="8"/>
      <c r="H14" s="8"/>
      <c r="I14" s="8"/>
      <c r="J14" s="8"/>
      <c r="K14" s="8"/>
    </row>
    <row r="15" spans="1:11" x14ac:dyDescent="0.2">
      <c r="A15" t="s">
        <v>89</v>
      </c>
      <c r="B15" t="s">
        <v>21</v>
      </c>
      <c r="C15">
        <v>2012.508</v>
      </c>
      <c r="D15">
        <v>2011.856</v>
      </c>
      <c r="E15">
        <v>2013.1590000000001</v>
      </c>
      <c r="F15" s="8"/>
      <c r="G15" s="8"/>
      <c r="H15" s="8"/>
      <c r="I15" s="8"/>
      <c r="J15">
        <v>722</v>
      </c>
      <c r="K15">
        <v>854</v>
      </c>
    </row>
    <row r="16" spans="1:11" x14ac:dyDescent="0.2">
      <c r="A16" t="s">
        <v>89</v>
      </c>
      <c r="B16" t="s">
        <v>22</v>
      </c>
      <c r="C16">
        <v>2005.8789999999999</v>
      </c>
      <c r="D16">
        <v>2003.04</v>
      </c>
      <c r="E16">
        <v>2008.7190000000001</v>
      </c>
      <c r="F16" s="8"/>
      <c r="G16">
        <v>2014.3920000000001</v>
      </c>
      <c r="H16">
        <v>2013.6969999999999</v>
      </c>
      <c r="I16">
        <v>2015.088</v>
      </c>
      <c r="J16">
        <v>709</v>
      </c>
      <c r="K16">
        <v>728</v>
      </c>
    </row>
    <row r="18" spans="1:11" x14ac:dyDescent="0.2">
      <c r="A18" t="s">
        <v>85</v>
      </c>
      <c r="B18" t="s">
        <v>84</v>
      </c>
      <c r="C18">
        <v>2014.2</v>
      </c>
      <c r="D18" s="8"/>
      <c r="E18" s="8"/>
      <c r="F18">
        <v>3.344E-9</v>
      </c>
      <c r="G18" s="8"/>
      <c r="H18" s="8"/>
      <c r="I18" s="8"/>
      <c r="J18" s="8"/>
      <c r="K18" s="8"/>
    </row>
    <row r="19" spans="1:11" x14ac:dyDescent="0.2">
      <c r="A19" t="s">
        <v>85</v>
      </c>
      <c r="B19" t="s">
        <v>21</v>
      </c>
      <c r="C19">
        <v>2014.1089999999999</v>
      </c>
      <c r="D19">
        <v>2012.9939999999999</v>
      </c>
      <c r="E19">
        <v>2015.2239999999999</v>
      </c>
      <c r="F19" s="8"/>
      <c r="G19" s="8"/>
      <c r="H19" s="8"/>
      <c r="I19" s="8"/>
      <c r="J19">
        <v>1578</v>
      </c>
      <c r="K19">
        <v>1592</v>
      </c>
    </row>
    <row r="20" spans="1:11" x14ac:dyDescent="0.2">
      <c r="A20" t="s">
        <v>85</v>
      </c>
      <c r="B20" s="7" t="s">
        <v>22</v>
      </c>
      <c r="C20" s="9">
        <v>1993.6130000000001</v>
      </c>
      <c r="D20">
        <v>1992.373</v>
      </c>
      <c r="E20">
        <v>1994.875</v>
      </c>
      <c r="F20" s="8"/>
      <c r="G20">
        <v>2012.7270000000001</v>
      </c>
      <c r="H20">
        <v>2011.509</v>
      </c>
      <c r="I20">
        <v>2013.866</v>
      </c>
      <c r="J20">
        <v>1561</v>
      </c>
      <c r="K20">
        <v>1580</v>
      </c>
    </row>
    <row r="22" spans="1:11" x14ac:dyDescent="0.2">
      <c r="A22" t="s">
        <v>86</v>
      </c>
      <c r="B22" t="s">
        <v>84</v>
      </c>
      <c r="C22">
        <v>2014.4</v>
      </c>
      <c r="D22" s="8"/>
      <c r="E22" s="8"/>
      <c r="F22">
        <v>8.7419999999999998E-3</v>
      </c>
      <c r="G22" s="8"/>
      <c r="H22" s="8"/>
      <c r="I22" s="8"/>
      <c r="J22" s="8"/>
      <c r="K22" s="8"/>
    </row>
    <row r="23" spans="1:11" x14ac:dyDescent="0.2">
      <c r="A23" t="s">
        <v>86</v>
      </c>
      <c r="B23" s="7" t="s">
        <v>21</v>
      </c>
      <c r="C23" s="9">
        <v>2014.576</v>
      </c>
      <c r="D23">
        <v>2012.5360000000001</v>
      </c>
      <c r="E23">
        <v>2016.615</v>
      </c>
      <c r="F23" s="8"/>
      <c r="G23" s="8"/>
      <c r="H23" s="8"/>
      <c r="I23" s="8"/>
      <c r="J23">
        <v>1536</v>
      </c>
      <c r="K23">
        <v>1549</v>
      </c>
    </row>
    <row r="24" spans="1:11" x14ac:dyDescent="0.2">
      <c r="A24" t="s">
        <v>86</v>
      </c>
      <c r="B24" s="7" t="s">
        <v>22</v>
      </c>
      <c r="C24" s="9">
        <v>2004.3150000000001</v>
      </c>
      <c r="D24">
        <v>2001.953</v>
      </c>
      <c r="E24">
        <v>2006.742</v>
      </c>
      <c r="F24" s="8"/>
      <c r="G24">
        <v>2011.701</v>
      </c>
      <c r="H24">
        <v>2010.204</v>
      </c>
      <c r="I24">
        <v>2013.297</v>
      </c>
      <c r="J24">
        <v>1520</v>
      </c>
      <c r="K24">
        <v>1539</v>
      </c>
    </row>
    <row r="25" spans="1:11" x14ac:dyDescent="0.2">
      <c r="B25" s="7"/>
      <c r="C25" s="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c0f6cbc1-8b72-4b83-9c85-1dd2ec6ede9a" ContentTypeId="0x010100AB71BC9B4D1D724495B6D89DE9CAF183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HS PHO Output" ma:contentTypeID="0x010100AB71BC9B4D1D724495B6D89DE9CAF1833E010049AF150FC1FBD54FB3865DBD6374D858" ma:contentTypeVersion="5" ma:contentTypeDescription="Standard Health Scotland document" ma:contentTypeScope="" ma:versionID="2347fcc05ab6fbcb08cf212d9a09d971">
  <xsd:schema xmlns:xsd="http://www.w3.org/2001/XMLSchema" xmlns:xs="http://www.w3.org/2001/XMLSchema" xmlns:p="http://schemas.microsoft.com/office/2006/metadata/properties" xmlns:ns1="http://schemas.microsoft.com/sharepoint/v3" xmlns:ns2="79392c51-0192-4e0e-b858-3a8b41b0fb8c" xmlns:ns3="1f9c2a4e-c33c-4586-94ce-504a756e9502" xmlns:ns4="fe5f4087-ee4e-473d-9fd7-38afcd6be3a0" targetNamespace="http://schemas.microsoft.com/office/2006/metadata/properties" ma:root="true" ma:fieldsID="91dfbbe5140ce0592bb2925929c3aa22" ns1:_="" ns2:_="" ns3:_="" ns4:_="">
    <xsd:import namespace="http://schemas.microsoft.com/sharepoint/v3"/>
    <xsd:import namespace="79392c51-0192-4e0e-b858-3a8b41b0fb8c"/>
    <xsd:import namespace="1f9c2a4e-c33c-4586-94ce-504a756e9502"/>
    <xsd:import namespace="fe5f4087-ee4e-473d-9fd7-38afcd6be3a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daa1262b318242d28987a366a1d743c9" minOccurs="0"/>
                <xsd:element ref="ns3:f15ab22896834ccda9dd19a0d9fb96a7" minOccurs="0"/>
                <xsd:element ref="ns3:pec585762dee4a4ea7f3d0f1b611b462" minOccurs="0"/>
                <xsd:element ref="ns3:ld300b2b0b794dcab1c61f72098850b3" minOccurs="0"/>
                <xsd:element ref="ns3:dc8bdd57f6044d68ba2ad0d355b4e94f" minOccurs="0"/>
                <xsd:element ref="ns4:_x0063_ei0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1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92c51-0192-4e0e-b858-3a8b41b0fb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c6bb179b-2e3d-4740-bae1-cd660314586c}" ma:internalName="TaxCatchAll" ma:showField="CatchAllData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c6bb179b-2e3d-4740-bae1-cd660314586c}" ma:internalName="TaxCatchAllLabel" ma:readOnly="true" ma:showField="CatchAllDataLabel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2a4e-c33c-4586-94ce-504a756e9502" elementFormDefault="qualified">
    <xsd:import namespace="http://schemas.microsoft.com/office/2006/documentManagement/types"/>
    <xsd:import namespace="http://schemas.microsoft.com/office/infopath/2007/PartnerControls"/>
    <xsd:element name="daa1262b318242d28987a366a1d743c9" ma:index="10" ma:taxonomy="true" ma:internalName="daa1262b318242d28987a366a1d743c9" ma:taxonomyFieldName="HSDocumentTag" ma:displayName="HS Document Tag" ma:readOnly="false" ma:default="" ma:fieldId="{daa1262b-3182-42d2-8987-a366a1d743c9}" ma:taxonomyMulti="true" ma:sspId="c0f6cbc1-8b72-4b83-9c85-1dd2ec6ede9a" ma:termSetId="de4b84b4-8f63-4e23-8c8c-3fef434f40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ab22896834ccda9dd19a0d9fb96a7" ma:index="12" nillable="true" ma:taxonomy="true" ma:internalName="f15ab22896834ccda9dd19a0d9fb96a7" ma:taxonomyFieldName="HSYear" ma:displayName="HS Year" ma:indexed="true" ma:fieldId="{f15ab228-9683-4ccd-a9dd-19a0d9fb96a7}" ma:sspId="c0f6cbc1-8b72-4b83-9c85-1dd2ec6ede9a" ma:termSetId="9144fb4a-73f0-4b6e-aed3-3dd2466e0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c585762dee4a4ea7f3d0f1b611b462" ma:index="14" nillable="true" ma:taxonomy="true" ma:internalName="pec585762dee4a4ea7f3d0f1b611b462" ma:taxonomyFieldName="HSMonth" ma:displayName="HS Month" ma:indexed="true" ma:fieldId="{9ec58576-2dee-4a4e-a7f3-d0f1b611b462}" ma:sspId="c0f6cbc1-8b72-4b83-9c85-1dd2ec6ede9a" ma:termSetId="ac3c59ba-1895-4a12-af7b-2d04ef4651d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300b2b0b794dcab1c61f72098850b3" ma:index="16" ma:taxonomy="true" ma:internalName="ld300b2b0b794dcab1c61f72098850b3" ma:taxonomyFieldName="HSPHOOutput" ma:displayName="HS PHO Output" ma:indexed="true" ma:readOnly="false" ma:fieldId="{5d300b2b-0b79-4dca-b1c6-1f72098850b3}" ma:sspId="c0f6cbc1-8b72-4b83-9c85-1dd2ec6ede9a" ma:termSetId="49238e4c-4e25-4ce0-a22e-ca055ee3e3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c8bdd57f6044d68ba2ad0d355b4e94f" ma:index="18" ma:taxonomy="true" ma:internalName="dc8bdd57f6044d68ba2ad0d355b4e94f" ma:taxonomyFieldName="HSPHOOutputFileType" ma:displayName="HS PHO Output File Type" ma:indexed="true" ma:readOnly="false" ma:fieldId="{dc8bdd57-f604-4d68-ba2a-d0d355b4e94f}" ma:sspId="c0f6cbc1-8b72-4b83-9c85-1dd2ec6ede9a" ma:termSetId="72c4f0a3-9d8b-4a44-911b-d7e3aa81e31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4087-ee4e-473d-9fd7-38afcd6be3a0" elementFormDefault="qualified">
    <xsd:import namespace="http://schemas.microsoft.com/office/2006/documentManagement/types"/>
    <xsd:import namespace="http://schemas.microsoft.com/office/infopath/2007/PartnerControls"/>
    <xsd:element name="_x0063_ei0" ma:index="20" nillable="true" ma:displayName="Text" ma:internalName="_x0063_ei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d300b2b0b794dcab1c61f72098850b3 xmlns="1f9c2a4e-c33c-4586-94ce-504a756e9502">
      <Terms xmlns="http://schemas.microsoft.com/office/infopath/2007/PartnerControls">
        <TermInfo xmlns="http://schemas.microsoft.com/office/infopath/2007/PartnerControls">
          <TermName>Mortality trends</TermName>
          <TermId>95c21edd-a8d9-4cb2-898e-e98fc24643e5</TermId>
        </TermInfo>
      </Terms>
    </ld300b2b0b794dcab1c61f72098850b3>
    <DocumentSetDescription xmlns="http://schemas.microsoft.com/sharepoint/v3" xsi:nil="true"/>
    <TaxCatchAll xmlns="79392c51-0192-4e0e-b858-3a8b41b0fb8c">
      <Value>1663</Value>
      <Value>1526</Value>
      <Value>1508</Value>
      <Value>4325</Value>
      <Value>5726</Value>
      <Value>4710</Value>
      <Value>6426</Value>
    </TaxCatchAll>
    <_x0063_ei0 xmlns="fe5f4087-ee4e-473d-9fd7-38afcd6be3a0" xsi:nil="true"/>
    <daa1262b318242d28987a366a1d743c9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 Health Science</TermName>
          <TermId xmlns="http://schemas.microsoft.com/office/infopath/2007/PartnerControls">b2b77e3c-2681-456c-b814-5de530825b32</TermId>
        </TermInfo>
        <TermInfo xmlns="http://schemas.microsoft.com/office/infopath/2007/PartnerControls">
          <TermName xmlns="http://schemas.microsoft.com/office/infopath/2007/PartnerControls">Public Health Observatory</TermName>
          <TermId xmlns="http://schemas.microsoft.com/office/infopath/2007/PartnerControls">93aae3ef-e663-4f27-9869-119d88d797dd</TermId>
        </TermInfo>
        <TermInfo xmlns="http://schemas.microsoft.com/office/infopath/2007/PartnerControls">
          <TermName xmlns="http://schemas.microsoft.com/office/infopath/2007/PartnerControls">Output</TermName>
          <TermId xmlns="http://schemas.microsoft.com/office/infopath/2007/PartnerControls">e7b7f30c-8859-4ebb-99e3-0d77a47f6e11</TermId>
        </TermInfo>
      </Terms>
    </daa1262b318242d28987a366a1d743c9>
    <dc8bdd57f6044d68ba2ad0d355b4e94f xmlns="1f9c2a4e-c33c-4586-94ce-504a756e9502">
      <Terms xmlns="http://schemas.microsoft.com/office/infopath/2007/PartnerControls">
        <TermInfo xmlns="http://schemas.microsoft.com/office/infopath/2007/PartnerControls">
          <TermName>Data (Excel)</TermName>
          <TermId>0d037044-88a9-43c8-ae49-1451648a8a68</TermId>
        </TermInfo>
      </Terms>
    </dc8bdd57f6044d68ba2ad0d355b4e94f>
    <f15ab22896834ccda9dd19a0d9fb96a7 xmlns="1f9c2a4e-c33c-4586-94ce-504a756e9502">
      <Terms xmlns="http://schemas.microsoft.com/office/infopath/2007/PartnerControls">
        <TermInfo xmlns="http://schemas.microsoft.com/office/infopath/2007/PartnerControls">
          <TermName>2018</TermName>
          <TermId>4b0c185b-194e-4c4b-9212-d13c66febe68</TermId>
        </TermInfo>
      </Terms>
    </f15ab22896834ccda9dd19a0d9fb96a7>
    <pec585762dee4a4ea7f3d0f1b611b462 xmlns="1f9c2a4e-c33c-4586-94ce-504a756e9502">
      <Terms xmlns="http://schemas.microsoft.com/office/infopath/2007/PartnerControls">
        <TermInfo xmlns="http://schemas.microsoft.com/office/infopath/2007/PartnerControls">
          <TermName>November</TermName>
          <TermId>6dcc3fc1-0ac8-4e1e-bd04-dc76d20de94b</TermId>
        </TermInfo>
      </Terms>
    </pec585762dee4a4ea7f3d0f1b611b462>
  </documentManagement>
</p:properties>
</file>

<file path=customXml/itemProps1.xml><?xml version="1.0" encoding="utf-8"?>
<ds:datastoreItem xmlns:ds="http://schemas.openxmlformats.org/officeDocument/2006/customXml" ds:itemID="{4077835D-08D1-42FE-A8CA-8399C86DEE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84E8EE-1B3B-4636-8A11-E3F0B3EA726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09950365-7290-4CB1-8803-9A35E722B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92c51-0192-4e0e-b858-3a8b41b0fb8c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CCDE076-75A0-44F7-A4DA-651116C91260}">
  <ds:schemaRefs>
    <ds:schemaRef ds:uri="http://purl.org/dc/dcmitype/"/>
    <ds:schemaRef ds:uri="http://schemas.microsoft.com/sharepoint/v3"/>
    <ds:schemaRef ds:uri="1f9c2a4e-c33c-4586-94ce-504a756e9502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79392c51-0192-4e0e-b858-3a8b41b0fb8c"/>
    <ds:schemaRef ds:uri="http://schemas.microsoft.com/office/infopath/2007/PartnerControls"/>
    <ds:schemaRef ds:uri="http://schemas.openxmlformats.org/package/2006/metadata/core-properties"/>
    <ds:schemaRef ds:uri="fe5f4087-ee4e-473d-9fd7-38afcd6be3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Charts</vt:lpstr>
      <vt:lpstr>Charts - all age breakpoints</vt:lpstr>
      <vt:lpstr>Formatted table</vt:lpstr>
    </vt:vector>
  </TitlesOfParts>
  <Company>NHSHealthScotland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Fenton</dc:creator>
  <cp:lastModifiedBy>Jon Minton</cp:lastModifiedBy>
  <dcterms:created xsi:type="dcterms:W3CDTF">2018-11-06T11:20:18Z</dcterms:created>
  <dcterms:modified xsi:type="dcterms:W3CDTF">2019-06-21T09:26:35Z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0x010100AB71BC9B4D1D724495B6D89DE9CAF1833E010049AF150FC1FBD54FB3865DBD6374D858</vt:lpwstr>
  </property>
  <property fmtid="{D5CDD505-2E9C-101B-9397-08002B2CF9AE}" pid="3" name="HSYear">
    <vt:lpwstr>4710;#2018|4b0c185b-194e-4c4b-9212-d13c66febe68</vt:lpwstr>
  </property>
  <property fmtid="{D5CDD505-2E9C-101B-9397-08002B2CF9AE}" pid="4" name="HSDocumentTag">
    <vt:lpwstr>1508;#Public Health Science|b2b77e3c-2681-456c-b814-5de530825b32;#1526;#Public Health Observatory|93aae3ef-e663-4f27-9869-119d88d797dd;#4325;#Output|e7b7f30c-8859-4ebb-99e3-0d77a47f6e11</vt:lpwstr>
  </property>
  <property fmtid="{D5CDD505-2E9C-101B-9397-08002B2CF9AE}" pid="5" name="HSPHOOutput">
    <vt:lpwstr>6426;#Mortality trends|95c21edd-a8d9-4cb2-898e-e98fc24643e5</vt:lpwstr>
  </property>
  <property fmtid="{D5CDD505-2E9C-101B-9397-08002B2CF9AE}" pid="6" name="HSMonth">
    <vt:lpwstr>1663;#November|6dcc3fc1-0ac8-4e1e-bd04-dc76d20de94b</vt:lpwstr>
  </property>
  <property fmtid="{D5CDD505-2E9C-101B-9397-08002B2CF9AE}" pid="7" name="HSPHOOutputFileType">
    <vt:lpwstr>5726;#Data (Excel)|0d037044-88a9-43c8-ae49-1451648a8a68</vt:lpwstr>
  </property>
</Properties>
</file>