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\decentralisation_eu_accession\data\"/>
    </mc:Choice>
  </mc:AlternateContent>
  <bookViews>
    <workbookView xWindow="0" yWindow="0" windowWidth="20160" windowHeight="9612" activeTab="1"/>
  </bookViews>
  <sheets>
    <sheet name="c_2001" sheetId="1" r:id="rId1"/>
    <sheet name="c_2011" sheetId="2" r:id="rId2"/>
    <sheet name="explore_2001_codes_more" sheetId="3" r:id="rId3"/>
    <sheet name="Sheet2" sheetId="4" r:id="rId4"/>
    <sheet name="explore_newly_extracted_data_01" sheetId="5" r:id="rId5"/>
    <sheet name="summary" sheetId="7" r:id="rId6"/>
    <sheet name="newly_extracted_2011_data" sheetId="6" r:id="rId7"/>
  </sheets>
  <definedNames>
    <definedName name="_xlnm._FilterDatabase" localSheetId="2" hidden="1">explore_2001_codes_more!$A$1:$C$64</definedName>
    <definedName name="_xlnm._FilterDatabase" localSheetId="3" hidden="1">Sheet2!$F$9:$I$21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7" l="1"/>
  <c r="I6" i="7"/>
  <c r="I5" i="7"/>
  <c r="I4" i="7"/>
  <c r="I3" i="7"/>
  <c r="H4" i="7"/>
  <c r="H5" i="7"/>
  <c r="H6" i="7"/>
  <c r="H3" i="7"/>
  <c r="G6" i="7"/>
  <c r="G5" i="7"/>
  <c r="G4" i="7"/>
  <c r="G3" i="7"/>
  <c r="E9" i="7"/>
  <c r="C9" i="7"/>
  <c r="E3" i="7"/>
  <c r="F3" i="7"/>
  <c r="E4" i="7"/>
  <c r="F4" i="7"/>
  <c r="E5" i="7"/>
  <c r="F5" i="7"/>
  <c r="E6" i="7"/>
  <c r="F6" i="7"/>
  <c r="E8" i="7"/>
  <c r="B2" i="7"/>
  <c r="B3" i="7"/>
  <c r="C3" i="7"/>
  <c r="D3" i="7"/>
  <c r="B4" i="7"/>
  <c r="C4" i="7"/>
  <c r="D4" i="7"/>
  <c r="B5" i="7"/>
  <c r="C5" i="7"/>
  <c r="D5" i="7"/>
  <c r="B6" i="7"/>
  <c r="C6" i="7"/>
  <c r="D6" i="7"/>
  <c r="C8" i="7"/>
  <c r="G31" i="5"/>
  <c r="G30" i="5"/>
  <c r="G29" i="5"/>
  <c r="G28" i="5"/>
  <c r="F33" i="5"/>
  <c r="F31" i="5"/>
  <c r="F30" i="5"/>
  <c r="F29" i="5"/>
  <c r="F28" i="5"/>
  <c r="G21" i="6"/>
  <c r="G20" i="6"/>
  <c r="G19" i="6"/>
  <c r="G18" i="6"/>
  <c r="F23" i="6"/>
  <c r="F21" i="6"/>
  <c r="F20" i="6"/>
  <c r="F19" i="6"/>
  <c r="F18" i="6"/>
  <c r="G5" i="6"/>
  <c r="G6" i="6"/>
  <c r="G7" i="6"/>
  <c r="G8" i="6"/>
  <c r="G9" i="6"/>
  <c r="G10" i="6"/>
  <c r="G11" i="6"/>
  <c r="G4" i="6"/>
  <c r="G13" i="6"/>
  <c r="G14" i="6"/>
  <c r="F13" i="6"/>
  <c r="C9" i="6"/>
  <c r="D85" i="5"/>
  <c r="C46" i="5"/>
  <c r="B83" i="5"/>
  <c r="B56" i="5"/>
  <c r="C7" i="5"/>
  <c r="F22" i="5"/>
  <c r="G22" i="5" s="1"/>
  <c r="G23" i="5" s="1"/>
  <c r="G13" i="5"/>
  <c r="G14" i="5"/>
  <c r="G15" i="5"/>
  <c r="G16" i="5"/>
  <c r="G17" i="5"/>
  <c r="G18" i="5"/>
  <c r="G19" i="5"/>
  <c r="G20" i="5"/>
  <c r="G12" i="5"/>
  <c r="M68" i="4"/>
  <c r="M65" i="4"/>
  <c r="M64" i="4"/>
  <c r="M63" i="4"/>
  <c r="M62" i="4"/>
  <c r="L65" i="4"/>
  <c r="L64" i="4"/>
  <c r="L63" i="4"/>
  <c r="L62" i="4"/>
  <c r="K65" i="4"/>
  <c r="K64" i="4"/>
  <c r="K63" i="4"/>
  <c r="K62" i="4"/>
  <c r="I65" i="4"/>
  <c r="I64" i="4"/>
  <c r="I63" i="4"/>
  <c r="I62" i="4"/>
  <c r="J67" i="4"/>
  <c r="H67" i="4"/>
  <c r="J65" i="4"/>
  <c r="J64" i="4"/>
  <c r="J63" i="4"/>
  <c r="J62" i="4"/>
  <c r="H65" i="4"/>
  <c r="H64" i="4"/>
  <c r="H63" i="4"/>
  <c r="H62" i="4"/>
  <c r="I56" i="4"/>
  <c r="I55" i="4"/>
  <c r="H54" i="4"/>
  <c r="I54" i="4"/>
  <c r="I53" i="4"/>
  <c r="H58" i="4"/>
  <c r="H56" i="4"/>
  <c r="H55" i="4"/>
  <c r="H53" i="4"/>
  <c r="I49" i="4"/>
  <c r="I40" i="4"/>
  <c r="I41" i="4"/>
  <c r="I42" i="4"/>
  <c r="I43" i="4"/>
  <c r="I44" i="4"/>
  <c r="I45" i="4"/>
  <c r="I46" i="4"/>
  <c r="I39" i="4"/>
  <c r="I38" i="4"/>
  <c r="I29" i="4"/>
  <c r="I28" i="4"/>
  <c r="I27" i="4"/>
  <c r="I26" i="4"/>
  <c r="H29" i="4"/>
  <c r="H28" i="4"/>
  <c r="H27" i="4"/>
  <c r="H26" i="4"/>
  <c r="I14" i="4"/>
  <c r="I13" i="4"/>
  <c r="I20" i="4"/>
  <c r="I19" i="4"/>
  <c r="I18" i="4"/>
  <c r="I11" i="4"/>
  <c r="I17" i="4"/>
  <c r="I15" i="4"/>
  <c r="I16" i="4"/>
  <c r="I21" i="4"/>
  <c r="I12" i="4"/>
  <c r="I10" i="4"/>
  <c r="I23" i="4" l="1"/>
</calcChain>
</file>

<file path=xl/sharedStrings.xml><?xml version="1.0" encoding="utf-8"?>
<sst xmlns="http://schemas.openxmlformats.org/spreadsheetml/2006/main" count="462" uniqueCount="82">
  <si>
    <t>Africa</t>
  </si>
  <si>
    <t>geography</t>
  </si>
  <si>
    <t>Asia</t>
  </si>
  <si>
    <t>Channel Islands and Isle of Man</t>
  </si>
  <si>
    <t>England</t>
  </si>
  <si>
    <t>europe</t>
  </si>
  <si>
    <t>Europe - Eastern Europe</t>
  </si>
  <si>
    <t>Europe - EU Countries</t>
  </si>
  <si>
    <t>Europe - Non EU Countries</t>
  </si>
  <si>
    <t>Europe - Other Western Europe</t>
  </si>
  <si>
    <t>Ireland Part not Specified</t>
  </si>
  <si>
    <t>North America</t>
  </si>
  <si>
    <t>Northern Ireland</t>
  </si>
  <si>
    <t>Oceania</t>
  </si>
  <si>
    <t>Other</t>
  </si>
  <si>
    <t>Republic of Ireland</t>
  </si>
  <si>
    <t>Scotland</t>
  </si>
  <si>
    <t>South America</t>
  </si>
  <si>
    <t>total</t>
  </si>
  <si>
    <t>UK</t>
  </si>
  <si>
    <t>UK - Not Specified</t>
  </si>
  <si>
    <t>Wales</t>
  </si>
  <si>
    <t>geography_short</t>
  </si>
  <si>
    <t>NA</t>
  </si>
  <si>
    <t>Accession countries April 2001 to March 2011</t>
  </si>
  <si>
    <t>Antarctica; Oceania (including Australasia); and other</t>
  </si>
  <si>
    <t>Total\ Country of birth</t>
  </si>
  <si>
    <t>Europe\ United Kingdom</t>
  </si>
  <si>
    <t>Europe\ Ireland</t>
  </si>
  <si>
    <t>Member countries in March 2001</t>
  </si>
  <si>
    <t>Europe\ Other Europe\ Rest of Europe</t>
  </si>
  <si>
    <t>Middle East and Asia</t>
  </si>
  <si>
    <t>The Americas and the Caribbean</t>
  </si>
  <si>
    <t>country</t>
  </si>
  <si>
    <t>country_short</t>
  </si>
  <si>
    <t>sex</t>
  </si>
  <si>
    <t>count</t>
  </si>
  <si>
    <t>female</t>
  </si>
  <si>
    <t>male</t>
  </si>
  <si>
    <t>rWE</t>
  </si>
  <si>
    <t>EE</t>
  </si>
  <si>
    <t>Outer Group</t>
  </si>
  <si>
    <t>Group</t>
  </si>
  <si>
    <t>Count</t>
  </si>
  <si>
    <t>Proportion</t>
  </si>
  <si>
    <t>2001 Groupings</t>
  </si>
  <si>
    <t>Total</t>
  </si>
  <si>
    <t>Percentage</t>
  </si>
  <si>
    <t>Change over time</t>
  </si>
  <si>
    <t>Percentage change</t>
  </si>
  <si>
    <t>Percentage point change</t>
  </si>
  <si>
    <t>Grouping</t>
  </si>
  <si>
    <t>Rest of Western Europe</t>
  </si>
  <si>
    <t>Eastern Europe</t>
  </si>
  <si>
    <t>Rest of World</t>
  </si>
  <si>
    <t>2011 Groupings</t>
  </si>
  <si>
    <t>THIS IS FOR ENGLAND &amp; WALES</t>
  </si>
  <si>
    <t>THIS IS FOR ENGLAND AND WALES</t>
  </si>
  <si>
    <t>category</t>
  </si>
  <si>
    <t>All people</t>
  </si>
  <si>
    <t>Europe \ Channel Islands and Isle of Man</t>
  </si>
  <si>
    <t>Europe \ Eastern Europe</t>
  </si>
  <si>
    <t>Europe \ Eastern Europe \ Poland</t>
  </si>
  <si>
    <t>Europe \ Other Western Europe</t>
  </si>
  <si>
    <t>Europe \ Other Western Europe \ EU countries</t>
  </si>
  <si>
    <t>Europe \ Other Western Europe \ Non EU countries in Western Europe</t>
  </si>
  <si>
    <t>Europe \ Republic of Ireland</t>
  </si>
  <si>
    <t>Europe \ United Kingdom</t>
  </si>
  <si>
    <t>Europe \ United Kingdom  \ England</t>
  </si>
  <si>
    <t>Europe \ United Kingdom  \ Northern Ireland</t>
  </si>
  <si>
    <t>Europe \ United Kingdom  \ Scotland</t>
  </si>
  <si>
    <t>Europe \ United Kingdom  \ UK part not specified</t>
  </si>
  <si>
    <t>Europe \ United Kingdom  \ Wales</t>
  </si>
  <si>
    <t>Supergroup</t>
  </si>
  <si>
    <t>Sum</t>
  </si>
  <si>
    <t>sum</t>
  </si>
  <si>
    <t xml:space="preserve">NOTE A 3MILLION DISCREPANCY HERE! </t>
  </si>
  <si>
    <t>Antarctica and Oceania</t>
  </si>
  <si>
    <t>Total\ Country of birth (detailed)</t>
  </si>
  <si>
    <t>%</t>
  </si>
  <si>
    <t>Change</t>
  </si>
  <si>
    <t>%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</si>
</sst>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2" applyNumberFormat="1" applyFont="1"/>
    <xf numFmtId="166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166" fontId="3" fillId="0" borderId="0" xfId="1" applyNumberFormat="1" applyFont="1"/>
    <xf numFmtId="10" fontId="0" fillId="0" borderId="0" xfId="2" applyNumberFormat="1" applyFont="1"/>
    <xf numFmtId="166" fontId="2" fillId="0" borderId="0" xfId="1" applyNumberFormat="1" applyFont="1"/>
    <xf numFmtId="166" fontId="0" fillId="0" borderId="0" xfId="0" applyNumberFormat="1"/>
    <xf numFmtId="166" fontId="0" fillId="5" borderId="0" xfId="0" applyNumberFormat="1" applyFill="1"/>
    <xf numFmtId="166" fontId="3" fillId="5" borderId="0" xfId="1" applyNumberFormat="1" applyFont="1" applyFill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summary!$B$3:$B$6</c:f>
              <c:strCache>
                <c:ptCount val="4"/>
                <c:pt idx="0">
                  <c:v>UK</c:v>
                </c:pt>
                <c:pt idx="1">
                  <c:v>rWE</c:v>
                </c:pt>
                <c:pt idx="2">
                  <c:v>EE</c:v>
                </c:pt>
                <c:pt idx="3">
                  <c:v>Other</c:v>
                </c:pt>
              </c:strCache>
            </c:strRef>
          </c:cat>
          <c:val>
            <c:numRef>
              <c:f>summary!$C$3:$C$6</c:f>
              <c:numCache>
                <c:formatCode>_-* #,##0_-;\-* #,##0_-;_-* "-"??_-;_-@_-</c:formatCode>
                <c:ptCount val="4"/>
                <c:pt idx="0">
                  <c:v>47435290</c:v>
                </c:pt>
                <c:pt idx="1">
                  <c:v>750265</c:v>
                </c:pt>
                <c:pt idx="2">
                  <c:v>239762</c:v>
                </c:pt>
                <c:pt idx="3">
                  <c:v>3102755</c:v>
                </c:pt>
              </c:numCache>
            </c:numRef>
          </c:val>
        </c:ser>
        <c:ser>
          <c:idx val="1"/>
          <c:order val="1"/>
          <c:tx>
            <c:strRef>
              <c:f>summary!$E$3:$E$6</c:f>
              <c:strCache>
                <c:ptCount val="4"/>
                <c:pt idx="0">
                  <c:v> 48,570,902 </c:v>
                </c:pt>
                <c:pt idx="1">
                  <c:v> 921,251 </c:v>
                </c:pt>
                <c:pt idx="2">
                  <c:v> 1,393,796 </c:v>
                </c:pt>
                <c:pt idx="3">
                  <c:v> 4,756,457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summary!$B$3:$B$6</c:f>
              <c:strCache>
                <c:ptCount val="4"/>
                <c:pt idx="0">
                  <c:v>UK</c:v>
                </c:pt>
                <c:pt idx="1">
                  <c:v>rWE</c:v>
                </c:pt>
                <c:pt idx="2">
                  <c:v>EE</c:v>
                </c:pt>
                <c:pt idx="3">
                  <c:v>Other</c:v>
                </c:pt>
              </c:strCache>
            </c:strRef>
          </c:cat>
          <c:val>
            <c:numRef>
              <c:f>summary!$E$3:$E$6</c:f>
              <c:numCache>
                <c:formatCode>_-* #,##0_-;\-* #,##0_-;_-* "-"??_-;_-@_-</c:formatCode>
                <c:ptCount val="4"/>
                <c:pt idx="0">
                  <c:v>48570902</c:v>
                </c:pt>
                <c:pt idx="1">
                  <c:v>921251</c:v>
                </c:pt>
                <c:pt idx="2">
                  <c:v>1393796</c:v>
                </c:pt>
                <c:pt idx="3">
                  <c:v>4756457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562552"/>
        <c:axId val="420564120"/>
      </c:barChart>
      <c:catAx>
        <c:axId val="42056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64120"/>
        <c:crosses val="autoZero"/>
        <c:auto val="1"/>
        <c:lblAlgn val="ctr"/>
        <c:lblOffset val="100"/>
        <c:noMultiLvlLbl val="0"/>
      </c:catAx>
      <c:valAx>
        <c:axId val="42056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6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summary!$B$3:$B$6</c:f>
              <c:strCache>
                <c:ptCount val="4"/>
                <c:pt idx="0">
                  <c:v>UK</c:v>
                </c:pt>
                <c:pt idx="1">
                  <c:v>rWE</c:v>
                </c:pt>
                <c:pt idx="2">
                  <c:v>EE</c:v>
                </c:pt>
                <c:pt idx="3">
                  <c:v>Other</c:v>
                </c:pt>
              </c:strCache>
            </c:strRef>
          </c:cat>
          <c:val>
            <c:numRef>
              <c:f>summary!$D$3:$D$6</c:f>
              <c:numCache>
                <c:formatCode>0.00%</c:formatCode>
                <c:ptCount val="4"/>
                <c:pt idx="0">
                  <c:v>0.92057180016360796</c:v>
                </c:pt>
                <c:pt idx="1">
                  <c:v>1.4560315782822226E-2</c:v>
                </c:pt>
                <c:pt idx="2">
                  <c:v>4.6530365040632609E-3</c:v>
                </c:pt>
                <c:pt idx="3">
                  <c:v>6.0214847549506609E-2</c:v>
                </c:pt>
              </c:numCache>
            </c:numRef>
          </c:val>
        </c:ser>
        <c:ser>
          <c:idx val="1"/>
          <c:order val="1"/>
          <c:tx>
            <c:strRef>
              <c:f>summary!$E$1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summary!$B$3:$B$6</c:f>
              <c:strCache>
                <c:ptCount val="4"/>
                <c:pt idx="0">
                  <c:v>UK</c:v>
                </c:pt>
                <c:pt idx="1">
                  <c:v>rWE</c:v>
                </c:pt>
                <c:pt idx="2">
                  <c:v>EE</c:v>
                </c:pt>
                <c:pt idx="3">
                  <c:v>Other</c:v>
                </c:pt>
              </c:strCache>
            </c:strRef>
          </c:cat>
          <c:val>
            <c:numRef>
              <c:f>summary!$F$3:$F$6</c:f>
              <c:numCache>
                <c:formatCode>0.00%</c:formatCode>
                <c:ptCount val="4"/>
                <c:pt idx="0">
                  <c:v>0.87291160630257436</c:v>
                </c:pt>
                <c:pt idx="1">
                  <c:v>1.6556634880238643E-2</c:v>
                </c:pt>
                <c:pt idx="2">
                  <c:v>2.5049168434592855E-2</c:v>
                </c:pt>
                <c:pt idx="3">
                  <c:v>8.5482590382594162E-2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908952"/>
        <c:axId val="227912480"/>
      </c:barChart>
      <c:catAx>
        <c:axId val="22790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12480"/>
        <c:crosses val="autoZero"/>
        <c:auto val="1"/>
        <c:lblAlgn val="ctr"/>
        <c:lblOffset val="100"/>
        <c:noMultiLvlLbl val="0"/>
      </c:catAx>
      <c:valAx>
        <c:axId val="2279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0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summary!$I$2</c:f>
              <c:strCache>
                <c:ptCount val="1"/>
                <c:pt idx="0">
                  <c:v>% point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summary!$B$3:$B$6</c:f>
              <c:strCache>
                <c:ptCount val="4"/>
                <c:pt idx="0">
                  <c:v>UK</c:v>
                </c:pt>
                <c:pt idx="1">
                  <c:v>rWE</c:v>
                </c:pt>
                <c:pt idx="2">
                  <c:v>EE</c:v>
                </c:pt>
                <c:pt idx="3">
                  <c:v>Other</c:v>
                </c:pt>
              </c:strCache>
            </c:strRef>
          </c:cat>
          <c:val>
            <c:numRef>
              <c:f>summary!$I$3:$I$6</c:f>
              <c:numCache>
                <c:formatCode>0.00%</c:formatCode>
                <c:ptCount val="4"/>
                <c:pt idx="0">
                  <c:v>-4.7660193861033595E-2</c:v>
                </c:pt>
                <c:pt idx="1">
                  <c:v>1.9963190974164168E-3</c:v>
                </c:pt>
                <c:pt idx="2">
                  <c:v>2.0396131930529596E-2</c:v>
                </c:pt>
                <c:pt idx="3">
                  <c:v>2.5267742833087553E-2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700192"/>
        <c:axId val="418699800"/>
      </c:barChart>
      <c:catAx>
        <c:axId val="4187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99800"/>
        <c:crosses val="autoZero"/>
        <c:auto val="1"/>
        <c:lblAlgn val="ctr"/>
        <c:lblOffset val="100"/>
        <c:noMultiLvlLbl val="0"/>
      </c:catAx>
      <c:valAx>
        <c:axId val="41869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0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12</xdr:row>
      <xdr:rowOff>129540</xdr:rowOff>
    </xdr:from>
    <xdr:to>
      <xdr:col>10</xdr:col>
      <xdr:colOff>381000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106680</xdr:colOff>
      <xdr:row>12</xdr:row>
      <xdr:rowOff>129540</xdr:rowOff>
    </xdr:from>
    <xdr:to>
      <xdr:col>4</xdr:col>
      <xdr:colOff>944880</xdr:colOff>
      <xdr:row>27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106680</xdr:colOff>
      <xdr:row>11</xdr:row>
      <xdr:rowOff>83820</xdr:rowOff>
    </xdr:from>
    <xdr:to>
      <xdr:col>16</xdr:col>
      <xdr:colOff>525780</xdr:colOff>
      <xdr:row>26</xdr:row>
      <xdr:rowOff>167640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21" sqref="A21:B21"/>
    </sheetView>
  </sheetViews>
  <sheetFormatPr defaultRowHeight="14.4" x14ac:dyDescent="0.3"/>
  <cols>
    <col min="1" max="1" width="36" customWidth="1"/>
    <col min="2" max="2" width="39.33203125" customWidth="1"/>
  </cols>
  <sheetData>
    <row r="1" spans="1:2" x14ac:dyDescent="0.3">
      <c r="A1" t="s">
        <v>1</v>
      </c>
      <c r="B1" t="s">
        <v>22</v>
      </c>
    </row>
    <row r="2" spans="1:2" x14ac:dyDescent="0.3">
      <c r="A2" s="9" t="s">
        <v>0</v>
      </c>
      <c r="B2" t="s">
        <v>14</v>
      </c>
    </row>
    <row r="3" spans="1:2" x14ac:dyDescent="0.3">
      <c r="A3" s="9" t="s">
        <v>2</v>
      </c>
      <c r="B3" t="s">
        <v>14</v>
      </c>
    </row>
    <row r="4" spans="1:2" x14ac:dyDescent="0.3">
      <c r="A4" t="s">
        <v>60</v>
      </c>
      <c r="B4" t="s">
        <v>19</v>
      </c>
    </row>
    <row r="5" spans="1:2" x14ac:dyDescent="0.3">
      <c r="A5" t="s">
        <v>61</v>
      </c>
      <c r="B5" t="s">
        <v>40</v>
      </c>
    </row>
    <row r="6" spans="1:2" x14ac:dyDescent="0.3">
      <c r="A6" t="s">
        <v>63</v>
      </c>
      <c r="B6" t="s">
        <v>39</v>
      </c>
    </row>
    <row r="7" spans="1:2" x14ac:dyDescent="0.3">
      <c r="A7" s="9" t="s">
        <v>67</v>
      </c>
      <c r="B7" t="s">
        <v>19</v>
      </c>
    </row>
    <row r="8" spans="1:2" x14ac:dyDescent="0.3">
      <c r="A8" s="9" t="s">
        <v>11</v>
      </c>
      <c r="B8" t="s">
        <v>14</v>
      </c>
    </row>
    <row r="9" spans="1:2" x14ac:dyDescent="0.3">
      <c r="A9" s="9" t="s">
        <v>13</v>
      </c>
      <c r="B9" t="s">
        <v>14</v>
      </c>
    </row>
    <row r="10" spans="1:2" x14ac:dyDescent="0.3">
      <c r="A10" s="9" t="s">
        <v>17</v>
      </c>
      <c r="B10" t="s">
        <v>14</v>
      </c>
    </row>
    <row r="11" spans="1:2" x14ac:dyDescent="0.3">
      <c r="A11" s="9" t="s">
        <v>59</v>
      </c>
      <c r="B11" s="10" t="s">
        <v>23</v>
      </c>
    </row>
    <row r="12" spans="1:2" x14ac:dyDescent="0.3">
      <c r="A12" s="8" t="s">
        <v>62</v>
      </c>
      <c r="B12" s="12" t="s">
        <v>23</v>
      </c>
    </row>
    <row r="13" spans="1:2" x14ac:dyDescent="0.3">
      <c r="A13" s="8" t="s">
        <v>64</v>
      </c>
      <c r="B13" s="12" t="s">
        <v>23</v>
      </c>
    </row>
    <row r="14" spans="1:2" x14ac:dyDescent="0.3">
      <c r="A14" s="8" t="s">
        <v>65</v>
      </c>
      <c r="B14" s="12" t="s">
        <v>23</v>
      </c>
    </row>
    <row r="15" spans="1:2" x14ac:dyDescent="0.3">
      <c r="A15" s="8" t="s">
        <v>66</v>
      </c>
      <c r="B15" s="12" t="s">
        <v>23</v>
      </c>
    </row>
    <row r="16" spans="1:2" x14ac:dyDescent="0.3">
      <c r="A16" s="8" t="s">
        <v>68</v>
      </c>
      <c r="B16" s="12" t="s">
        <v>23</v>
      </c>
    </row>
    <row r="17" spans="1:2" x14ac:dyDescent="0.3">
      <c r="A17" s="8" t="s">
        <v>69</v>
      </c>
      <c r="B17" s="12" t="s">
        <v>23</v>
      </c>
    </row>
    <row r="18" spans="1:2" x14ac:dyDescent="0.3">
      <c r="A18" s="8" t="s">
        <v>70</v>
      </c>
      <c r="B18" s="12" t="s">
        <v>23</v>
      </c>
    </row>
    <row r="19" spans="1:2" x14ac:dyDescent="0.3">
      <c r="A19" s="8" t="s">
        <v>71</v>
      </c>
      <c r="B19" s="12" t="s">
        <v>23</v>
      </c>
    </row>
    <row r="20" spans="1:2" x14ac:dyDescent="0.3">
      <c r="A20" s="8" t="s">
        <v>72</v>
      </c>
      <c r="B20" s="12" t="s">
        <v>23</v>
      </c>
    </row>
    <row r="21" spans="1:2" x14ac:dyDescent="0.3">
      <c r="A21" s="9" t="s">
        <v>14</v>
      </c>
      <c r="B21" s="10" t="s">
        <v>23</v>
      </c>
    </row>
    <row r="27" spans="1:2" x14ac:dyDescent="0.3">
      <c r="A27" s="9"/>
      <c r="B27" s="10"/>
    </row>
    <row r="28" spans="1:2" x14ac:dyDescent="0.3">
      <c r="A28" s="9"/>
      <c r="B28" s="10"/>
    </row>
    <row r="30" spans="1:2" x14ac:dyDescent="0.3">
      <c r="A30" s="9"/>
      <c r="B30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A5" sqref="A5"/>
    </sheetView>
  </sheetViews>
  <sheetFormatPr defaultRowHeight="14.4" x14ac:dyDescent="0.3"/>
  <cols>
    <col min="1" max="1" width="44.77734375" bestFit="1" customWidth="1"/>
    <col min="5" max="5" width="38.6640625" bestFit="1" customWidth="1"/>
  </cols>
  <sheetData>
    <row r="1" spans="1:7" x14ac:dyDescent="0.3">
      <c r="A1" t="s">
        <v>33</v>
      </c>
      <c r="B1" t="s">
        <v>34</v>
      </c>
    </row>
    <row r="2" spans="1:7" x14ac:dyDescent="0.3">
      <c r="A2" s="9" t="s">
        <v>32</v>
      </c>
      <c r="B2" t="s">
        <v>14</v>
      </c>
      <c r="F2" s="10"/>
      <c r="G2" s="11"/>
    </row>
    <row r="3" spans="1:7" x14ac:dyDescent="0.3">
      <c r="A3" s="9" t="s">
        <v>31</v>
      </c>
      <c r="B3" t="s">
        <v>14</v>
      </c>
      <c r="F3" s="10"/>
      <c r="G3" s="11"/>
    </row>
    <row r="4" spans="1:7" x14ac:dyDescent="0.3">
      <c r="A4" t="s">
        <v>27</v>
      </c>
      <c r="B4" t="s">
        <v>19</v>
      </c>
      <c r="F4" s="6"/>
      <c r="G4" s="11"/>
    </row>
    <row r="5" spans="1:7" x14ac:dyDescent="0.3">
      <c r="A5" t="s">
        <v>29</v>
      </c>
      <c r="B5" t="s">
        <v>39</v>
      </c>
      <c r="F5" s="6"/>
      <c r="G5" s="11"/>
    </row>
    <row r="6" spans="1:7" x14ac:dyDescent="0.3">
      <c r="A6" t="s">
        <v>24</v>
      </c>
      <c r="B6" t="s">
        <v>40</v>
      </c>
      <c r="F6" s="6"/>
      <c r="G6" s="11"/>
    </row>
    <row r="7" spans="1:7" x14ac:dyDescent="0.3">
      <c r="A7" s="9" t="s">
        <v>30</v>
      </c>
      <c r="B7" t="s">
        <v>40</v>
      </c>
      <c r="F7" s="10"/>
      <c r="G7" s="11"/>
    </row>
    <row r="8" spans="1:7" x14ac:dyDescent="0.3">
      <c r="A8" s="9" t="s">
        <v>0</v>
      </c>
      <c r="B8" t="s">
        <v>14</v>
      </c>
      <c r="F8" s="10"/>
      <c r="G8" s="11"/>
    </row>
    <row r="9" spans="1:7" x14ac:dyDescent="0.3">
      <c r="A9" t="s">
        <v>77</v>
      </c>
      <c r="B9" t="s">
        <v>14</v>
      </c>
      <c r="F9" s="6"/>
      <c r="G9" s="11"/>
    </row>
    <row r="10" spans="1:7" x14ac:dyDescent="0.3">
      <c r="A10" t="s">
        <v>78</v>
      </c>
      <c r="B10" t="s">
        <v>23</v>
      </c>
    </row>
    <row r="11" spans="1:7" x14ac:dyDescent="0.3">
      <c r="A11" s="9"/>
    </row>
    <row r="12" spans="1:7" x14ac:dyDescent="0.3">
      <c r="A12" s="9"/>
    </row>
    <row r="13" spans="1:7" x14ac:dyDescent="0.3">
      <c r="A13" s="9"/>
    </row>
    <row r="14" spans="1:7" x14ac:dyDescent="0.3">
      <c r="A14" s="9"/>
    </row>
    <row r="15" spans="1:7" x14ac:dyDescent="0.3">
      <c r="A15" s="9"/>
    </row>
    <row r="16" spans="1:7" x14ac:dyDescent="0.3">
      <c r="A16" s="9"/>
    </row>
    <row r="17" spans="1:1" x14ac:dyDescent="0.3">
      <c r="A17" s="9"/>
    </row>
    <row r="18" spans="1:1" x14ac:dyDescent="0.3">
      <c r="A18" s="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4"/>
  <sheetViews>
    <sheetView workbookViewId="0">
      <selection activeCell="H4" sqref="H4:J25"/>
    </sheetView>
  </sheetViews>
  <sheetFormatPr defaultRowHeight="14.4" x14ac:dyDescent="0.3"/>
  <cols>
    <col min="1" max="1" width="27" bestFit="1" customWidth="1"/>
  </cols>
  <sheetData>
    <row r="1" spans="1:3" x14ac:dyDescent="0.3">
      <c r="A1" t="s">
        <v>1</v>
      </c>
      <c r="B1" t="s">
        <v>35</v>
      </c>
      <c r="C1" t="s">
        <v>36</v>
      </c>
    </row>
    <row r="2" spans="1:3" hidden="1" x14ac:dyDescent="0.3">
      <c r="A2" t="s">
        <v>0</v>
      </c>
      <c r="B2" t="s">
        <v>37</v>
      </c>
      <c r="C2">
        <v>405567</v>
      </c>
    </row>
    <row r="3" spans="1:3" hidden="1" x14ac:dyDescent="0.3">
      <c r="A3" t="s">
        <v>0</v>
      </c>
      <c r="B3" t="s">
        <v>38</v>
      </c>
      <c r="C3">
        <v>392838</v>
      </c>
    </row>
    <row r="4" spans="1:3" x14ac:dyDescent="0.3">
      <c r="A4" t="s">
        <v>0</v>
      </c>
      <c r="B4" t="s">
        <v>18</v>
      </c>
      <c r="C4">
        <v>798405</v>
      </c>
    </row>
    <row r="5" spans="1:3" hidden="1" x14ac:dyDescent="0.3">
      <c r="A5" t="s">
        <v>2</v>
      </c>
      <c r="B5" t="s">
        <v>37</v>
      </c>
      <c r="C5">
        <v>797011</v>
      </c>
    </row>
    <row r="6" spans="1:3" hidden="1" x14ac:dyDescent="0.3">
      <c r="A6" t="s">
        <v>2</v>
      </c>
      <c r="B6" t="s">
        <v>38</v>
      </c>
      <c r="C6">
        <v>770132</v>
      </c>
    </row>
    <row r="7" spans="1:3" x14ac:dyDescent="0.3">
      <c r="A7" t="s">
        <v>2</v>
      </c>
      <c r="B7" t="s">
        <v>18</v>
      </c>
      <c r="C7">
        <v>1567143</v>
      </c>
    </row>
    <row r="8" spans="1:3" hidden="1" x14ac:dyDescent="0.3">
      <c r="A8" t="s">
        <v>3</v>
      </c>
      <c r="B8" t="s">
        <v>37</v>
      </c>
      <c r="C8">
        <v>14284</v>
      </c>
    </row>
    <row r="9" spans="1:3" hidden="1" x14ac:dyDescent="0.3">
      <c r="A9" t="s">
        <v>3</v>
      </c>
      <c r="B9" t="s">
        <v>38</v>
      </c>
      <c r="C9">
        <v>13048</v>
      </c>
    </row>
    <row r="10" spans="1:3" x14ac:dyDescent="0.3">
      <c r="A10" t="s">
        <v>3</v>
      </c>
      <c r="B10" t="s">
        <v>18</v>
      </c>
      <c r="C10">
        <v>27332</v>
      </c>
    </row>
    <row r="11" spans="1:3" hidden="1" x14ac:dyDescent="0.3">
      <c r="A11" t="s">
        <v>4</v>
      </c>
      <c r="B11" t="s">
        <v>37</v>
      </c>
      <c r="C11">
        <v>21980231</v>
      </c>
    </row>
    <row r="12" spans="1:3" hidden="1" x14ac:dyDescent="0.3">
      <c r="A12" t="s">
        <v>4</v>
      </c>
      <c r="B12" t="s">
        <v>38</v>
      </c>
      <c r="C12">
        <v>20988365</v>
      </c>
    </row>
    <row r="13" spans="1:3" x14ac:dyDescent="0.3">
      <c r="A13" t="s">
        <v>4</v>
      </c>
      <c r="B13" t="s">
        <v>18</v>
      </c>
      <c r="C13">
        <v>42968596</v>
      </c>
    </row>
    <row r="14" spans="1:3" hidden="1" x14ac:dyDescent="0.3">
      <c r="A14" t="s">
        <v>5</v>
      </c>
      <c r="B14" t="s">
        <v>37</v>
      </c>
      <c r="C14">
        <v>23616687</v>
      </c>
    </row>
    <row r="15" spans="1:3" hidden="1" x14ac:dyDescent="0.3">
      <c r="A15" t="s">
        <v>5</v>
      </c>
      <c r="B15" t="s">
        <v>38</v>
      </c>
      <c r="C15">
        <v>22427627</v>
      </c>
    </row>
    <row r="16" spans="1:3" x14ac:dyDescent="0.3">
      <c r="A16" t="s">
        <v>5</v>
      </c>
      <c r="B16" t="s">
        <v>18</v>
      </c>
      <c r="C16">
        <v>46044314</v>
      </c>
    </row>
    <row r="17" spans="1:3" hidden="1" x14ac:dyDescent="0.3">
      <c r="A17" t="s">
        <v>6</v>
      </c>
      <c r="B17" t="s">
        <v>37</v>
      </c>
      <c r="C17">
        <v>121568</v>
      </c>
    </row>
    <row r="18" spans="1:3" hidden="1" x14ac:dyDescent="0.3">
      <c r="A18" t="s">
        <v>6</v>
      </c>
      <c r="B18" t="s">
        <v>38</v>
      </c>
      <c r="C18">
        <v>114813</v>
      </c>
    </row>
    <row r="19" spans="1:3" x14ac:dyDescent="0.3">
      <c r="A19" t="s">
        <v>6</v>
      </c>
      <c r="B19" t="s">
        <v>18</v>
      </c>
      <c r="C19">
        <v>236381</v>
      </c>
    </row>
    <row r="20" spans="1:3" hidden="1" x14ac:dyDescent="0.3">
      <c r="A20" t="s">
        <v>7</v>
      </c>
      <c r="B20" t="s">
        <v>37</v>
      </c>
      <c r="C20">
        <v>377447</v>
      </c>
    </row>
    <row r="21" spans="1:3" hidden="1" x14ac:dyDescent="0.3">
      <c r="A21" t="s">
        <v>7</v>
      </c>
      <c r="B21" t="s">
        <v>38</v>
      </c>
      <c r="C21">
        <v>282498</v>
      </c>
    </row>
    <row r="22" spans="1:3" x14ac:dyDescent="0.3">
      <c r="A22" t="s">
        <v>7</v>
      </c>
      <c r="B22" t="s">
        <v>18</v>
      </c>
      <c r="C22">
        <v>659945</v>
      </c>
    </row>
    <row r="23" spans="1:3" hidden="1" x14ac:dyDescent="0.3">
      <c r="A23" t="s">
        <v>8</v>
      </c>
      <c r="B23" t="s">
        <v>37</v>
      </c>
      <c r="C23">
        <v>37195</v>
      </c>
    </row>
    <row r="24" spans="1:3" hidden="1" x14ac:dyDescent="0.3">
      <c r="A24" t="s">
        <v>8</v>
      </c>
      <c r="B24" t="s">
        <v>38</v>
      </c>
      <c r="C24">
        <v>29262</v>
      </c>
    </row>
    <row r="25" spans="1:3" x14ac:dyDescent="0.3">
      <c r="A25" t="s">
        <v>8</v>
      </c>
      <c r="B25" t="s">
        <v>18</v>
      </c>
      <c r="C25">
        <v>66457</v>
      </c>
    </row>
    <row r="26" spans="1:3" hidden="1" x14ac:dyDescent="0.3">
      <c r="A26" t="s">
        <v>9</v>
      </c>
      <c r="B26" t="s">
        <v>37</v>
      </c>
      <c r="C26">
        <v>414642</v>
      </c>
    </row>
    <row r="27" spans="1:3" hidden="1" x14ac:dyDescent="0.3">
      <c r="A27" t="s">
        <v>9</v>
      </c>
      <c r="B27" t="s">
        <v>38</v>
      </c>
      <c r="C27">
        <v>311760</v>
      </c>
    </row>
    <row r="28" spans="1:3" x14ac:dyDescent="0.3">
      <c r="A28" t="s">
        <v>9</v>
      </c>
      <c r="B28" t="s">
        <v>18</v>
      </c>
      <c r="C28">
        <v>726402</v>
      </c>
    </row>
    <row r="29" spans="1:3" hidden="1" x14ac:dyDescent="0.3">
      <c r="A29" t="s">
        <v>10</v>
      </c>
      <c r="B29" t="s">
        <v>37</v>
      </c>
      <c r="C29">
        <v>317</v>
      </c>
    </row>
    <row r="30" spans="1:3" hidden="1" x14ac:dyDescent="0.3">
      <c r="A30" t="s">
        <v>10</v>
      </c>
      <c r="B30" t="s">
        <v>38</v>
      </c>
      <c r="C30">
        <v>291</v>
      </c>
    </row>
    <row r="31" spans="1:3" x14ac:dyDescent="0.3">
      <c r="A31" t="s">
        <v>10</v>
      </c>
      <c r="B31" t="s">
        <v>18</v>
      </c>
      <c r="C31">
        <v>608</v>
      </c>
    </row>
    <row r="32" spans="1:3" hidden="1" x14ac:dyDescent="0.3">
      <c r="A32" t="s">
        <v>11</v>
      </c>
      <c r="B32" t="s">
        <v>37</v>
      </c>
      <c r="C32">
        <v>248583</v>
      </c>
    </row>
    <row r="33" spans="1:3" hidden="1" x14ac:dyDescent="0.3">
      <c r="A33" t="s">
        <v>11</v>
      </c>
      <c r="B33" t="s">
        <v>38</v>
      </c>
      <c r="C33">
        <v>211551</v>
      </c>
    </row>
    <row r="34" spans="1:3" x14ac:dyDescent="0.3">
      <c r="A34" t="s">
        <v>11</v>
      </c>
      <c r="B34" t="s">
        <v>18</v>
      </c>
      <c r="C34">
        <v>460134</v>
      </c>
    </row>
    <row r="35" spans="1:3" hidden="1" x14ac:dyDescent="0.3">
      <c r="A35" t="s">
        <v>12</v>
      </c>
      <c r="B35" t="s">
        <v>37</v>
      </c>
      <c r="C35">
        <v>111248</v>
      </c>
    </row>
    <row r="36" spans="1:3" hidden="1" x14ac:dyDescent="0.3">
      <c r="A36" t="s">
        <v>12</v>
      </c>
      <c r="B36" t="s">
        <v>38</v>
      </c>
      <c r="C36">
        <v>103556</v>
      </c>
    </row>
    <row r="37" spans="1:3" x14ac:dyDescent="0.3">
      <c r="A37" t="s">
        <v>12</v>
      </c>
      <c r="B37" t="s">
        <v>18</v>
      </c>
      <c r="C37">
        <v>214804</v>
      </c>
    </row>
    <row r="38" spans="1:3" hidden="1" x14ac:dyDescent="0.3">
      <c r="A38" t="s">
        <v>13</v>
      </c>
      <c r="B38" t="s">
        <v>37</v>
      </c>
      <c r="C38">
        <v>83771</v>
      </c>
    </row>
    <row r="39" spans="1:3" hidden="1" x14ac:dyDescent="0.3">
      <c r="A39" t="s">
        <v>13</v>
      </c>
      <c r="B39" t="s">
        <v>38</v>
      </c>
      <c r="C39">
        <v>71264</v>
      </c>
    </row>
    <row r="40" spans="1:3" x14ac:dyDescent="0.3">
      <c r="A40" t="s">
        <v>13</v>
      </c>
      <c r="B40" t="s">
        <v>18</v>
      </c>
      <c r="C40">
        <v>155035</v>
      </c>
    </row>
    <row r="41" spans="1:3" hidden="1" x14ac:dyDescent="0.3">
      <c r="A41" t="s">
        <v>14</v>
      </c>
      <c r="B41" t="s">
        <v>37</v>
      </c>
      <c r="C41">
        <v>21120</v>
      </c>
    </row>
    <row r="42" spans="1:3" hidden="1" x14ac:dyDescent="0.3">
      <c r="A42" t="s">
        <v>14</v>
      </c>
      <c r="B42" t="s">
        <v>38</v>
      </c>
      <c r="C42">
        <v>19136</v>
      </c>
    </row>
    <row r="43" spans="1:3" x14ac:dyDescent="0.3">
      <c r="A43" t="s">
        <v>14</v>
      </c>
      <c r="B43" t="s">
        <v>18</v>
      </c>
      <c r="C43">
        <v>40256</v>
      </c>
    </row>
    <row r="44" spans="1:3" hidden="1" x14ac:dyDescent="0.3">
      <c r="A44" t="s">
        <v>15</v>
      </c>
      <c r="B44" t="s">
        <v>37</v>
      </c>
      <c r="C44">
        <v>255098</v>
      </c>
    </row>
    <row r="45" spans="1:3" hidden="1" x14ac:dyDescent="0.3">
      <c r="A45" t="s">
        <v>15</v>
      </c>
      <c r="B45" t="s">
        <v>38</v>
      </c>
      <c r="C45">
        <v>204210</v>
      </c>
    </row>
    <row r="46" spans="1:3" x14ac:dyDescent="0.3">
      <c r="A46" t="s">
        <v>15</v>
      </c>
      <c r="B46" t="s">
        <v>18</v>
      </c>
      <c r="C46">
        <v>459308</v>
      </c>
    </row>
    <row r="47" spans="1:3" hidden="1" x14ac:dyDescent="0.3">
      <c r="A47" t="s">
        <v>16</v>
      </c>
      <c r="B47" t="s">
        <v>37</v>
      </c>
      <c r="C47">
        <v>397440</v>
      </c>
    </row>
    <row r="48" spans="1:3" hidden="1" x14ac:dyDescent="0.3">
      <c r="A48" t="s">
        <v>16</v>
      </c>
      <c r="B48" t="s">
        <v>38</v>
      </c>
      <c r="C48">
        <v>397088</v>
      </c>
    </row>
    <row r="49" spans="1:3" x14ac:dyDescent="0.3">
      <c r="A49" t="s">
        <v>16</v>
      </c>
      <c r="B49" t="s">
        <v>18</v>
      </c>
      <c r="C49">
        <v>794528</v>
      </c>
    </row>
    <row r="50" spans="1:3" hidden="1" x14ac:dyDescent="0.3">
      <c r="A50" t="s">
        <v>17</v>
      </c>
      <c r="B50" t="s">
        <v>37</v>
      </c>
      <c r="C50">
        <v>42543</v>
      </c>
    </row>
    <row r="51" spans="1:3" hidden="1" x14ac:dyDescent="0.3">
      <c r="A51" t="s">
        <v>17</v>
      </c>
      <c r="B51" t="s">
        <v>38</v>
      </c>
      <c r="C51">
        <v>30319</v>
      </c>
    </row>
    <row r="52" spans="1:3" x14ac:dyDescent="0.3">
      <c r="A52" t="s">
        <v>17</v>
      </c>
      <c r="B52" t="s">
        <v>18</v>
      </c>
      <c r="C52">
        <v>72862</v>
      </c>
    </row>
    <row r="53" spans="1:3" hidden="1" x14ac:dyDescent="0.3">
      <c r="A53" t="s">
        <v>18</v>
      </c>
      <c r="B53" t="s">
        <v>37</v>
      </c>
      <c r="C53">
        <v>25215282</v>
      </c>
    </row>
    <row r="54" spans="1:3" hidden="1" x14ac:dyDescent="0.3">
      <c r="A54" t="s">
        <v>18</v>
      </c>
      <c r="B54" t="s">
        <v>38</v>
      </c>
      <c r="C54">
        <v>23922867</v>
      </c>
    </row>
    <row r="55" spans="1:3" x14ac:dyDescent="0.3">
      <c r="A55" t="s">
        <v>18</v>
      </c>
      <c r="B55" t="s">
        <v>18</v>
      </c>
      <c r="C55">
        <v>49138149</v>
      </c>
    </row>
    <row r="56" spans="1:3" hidden="1" x14ac:dyDescent="0.3">
      <c r="A56" t="s">
        <v>19</v>
      </c>
      <c r="B56" t="s">
        <v>37</v>
      </c>
      <c r="C56">
        <v>22810778</v>
      </c>
    </row>
    <row r="57" spans="1:3" hidden="1" x14ac:dyDescent="0.3">
      <c r="A57" t="s">
        <v>19</v>
      </c>
      <c r="B57" t="s">
        <v>38</v>
      </c>
      <c r="C57">
        <v>21783505</v>
      </c>
    </row>
    <row r="58" spans="1:3" x14ac:dyDescent="0.3">
      <c r="A58" t="s">
        <v>19</v>
      </c>
      <c r="B58" t="s">
        <v>18</v>
      </c>
      <c r="C58">
        <v>44594283</v>
      </c>
    </row>
    <row r="59" spans="1:3" hidden="1" x14ac:dyDescent="0.3">
      <c r="A59" t="s">
        <v>20</v>
      </c>
      <c r="B59" t="s">
        <v>37</v>
      </c>
      <c r="C59">
        <v>2912</v>
      </c>
    </row>
    <row r="60" spans="1:3" hidden="1" x14ac:dyDescent="0.3">
      <c r="A60" t="s">
        <v>20</v>
      </c>
      <c r="B60" t="s">
        <v>38</v>
      </c>
      <c r="C60">
        <v>4036</v>
      </c>
    </row>
    <row r="61" spans="1:3" x14ac:dyDescent="0.3">
      <c r="A61" t="s">
        <v>20</v>
      </c>
      <c r="B61" t="s">
        <v>18</v>
      </c>
      <c r="C61">
        <v>6948</v>
      </c>
    </row>
    <row r="62" spans="1:3" hidden="1" x14ac:dyDescent="0.3">
      <c r="A62" t="s">
        <v>21</v>
      </c>
      <c r="B62" t="s">
        <v>37</v>
      </c>
      <c r="C62">
        <v>318947</v>
      </c>
    </row>
    <row r="63" spans="1:3" hidden="1" x14ac:dyDescent="0.3">
      <c r="A63" t="s">
        <v>21</v>
      </c>
      <c r="B63" t="s">
        <v>38</v>
      </c>
      <c r="C63">
        <v>290460</v>
      </c>
    </row>
    <row r="64" spans="1:3" x14ac:dyDescent="0.3">
      <c r="A64" t="s">
        <v>21</v>
      </c>
      <c r="B64" t="s">
        <v>18</v>
      </c>
      <c r="C64">
        <v>609407</v>
      </c>
    </row>
  </sheetData>
  <autoFilter ref="A1:C64">
    <filterColumn colId="1">
      <filters>
        <filter val="tot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K47" sqref="K47"/>
    </sheetView>
  </sheetViews>
  <sheetFormatPr defaultRowHeight="14.4" x14ac:dyDescent="0.3"/>
  <cols>
    <col min="1" max="1" width="27" bestFit="1" customWidth="1"/>
    <col min="7" max="7" width="39.77734375" customWidth="1"/>
    <col min="8" max="8" width="13.88671875" bestFit="1" customWidth="1"/>
    <col min="9" max="9" width="12" bestFit="1" customWidth="1"/>
    <col min="10" max="10" width="13.88671875" bestFit="1" customWidth="1"/>
    <col min="11" max="11" width="10.109375" bestFit="1" customWidth="1"/>
    <col min="12" max="12" width="16.44140625" bestFit="1" customWidth="1"/>
  </cols>
  <sheetData>
    <row r="1" spans="1:9" x14ac:dyDescent="0.3">
      <c r="A1" t="s">
        <v>1</v>
      </c>
      <c r="B1" t="s">
        <v>35</v>
      </c>
      <c r="C1" t="s">
        <v>36</v>
      </c>
    </row>
    <row r="2" spans="1:9" x14ac:dyDescent="0.3">
      <c r="A2" s="3" t="s">
        <v>0</v>
      </c>
      <c r="B2" s="3" t="s">
        <v>18</v>
      </c>
      <c r="C2" s="3">
        <v>798405</v>
      </c>
    </row>
    <row r="3" spans="1:9" x14ac:dyDescent="0.3">
      <c r="A3" s="3" t="s">
        <v>2</v>
      </c>
      <c r="B3" s="3" t="s">
        <v>18</v>
      </c>
      <c r="C3" s="3">
        <v>1567143</v>
      </c>
    </row>
    <row r="4" spans="1:9" x14ac:dyDescent="0.3">
      <c r="A4" s="1" t="s">
        <v>3</v>
      </c>
      <c r="B4" s="1" t="s">
        <v>18</v>
      </c>
      <c r="C4" s="1">
        <v>27332</v>
      </c>
      <c r="F4" t="s">
        <v>56</v>
      </c>
    </row>
    <row r="5" spans="1:9" x14ac:dyDescent="0.3">
      <c r="A5" s="1" t="s">
        <v>4</v>
      </c>
      <c r="B5" s="1" t="s">
        <v>18</v>
      </c>
      <c r="C5" s="1">
        <v>42968596</v>
      </c>
      <c r="F5" t="s">
        <v>45</v>
      </c>
    </row>
    <row r="6" spans="1:9" x14ac:dyDescent="0.3">
      <c r="A6" s="1" t="s">
        <v>5</v>
      </c>
      <c r="B6" s="1" t="s">
        <v>18</v>
      </c>
      <c r="C6" s="1">
        <v>46044314</v>
      </c>
    </row>
    <row r="7" spans="1:9" x14ac:dyDescent="0.3">
      <c r="A7" s="3" t="s">
        <v>6</v>
      </c>
      <c r="B7" s="3" t="s">
        <v>18</v>
      </c>
      <c r="C7" s="3">
        <v>236381</v>
      </c>
    </row>
    <row r="8" spans="1:9" x14ac:dyDescent="0.3">
      <c r="A8" s="1" t="s">
        <v>7</v>
      </c>
      <c r="B8" s="1" t="s">
        <v>18</v>
      </c>
      <c r="C8" s="1">
        <v>659945</v>
      </c>
    </row>
    <row r="9" spans="1:9" x14ac:dyDescent="0.3">
      <c r="A9" s="1" t="s">
        <v>8</v>
      </c>
      <c r="B9" s="1" t="s">
        <v>18</v>
      </c>
      <c r="C9" s="1">
        <v>66457</v>
      </c>
      <c r="F9" t="s">
        <v>41</v>
      </c>
      <c r="G9" t="s">
        <v>42</v>
      </c>
      <c r="H9" t="s">
        <v>43</v>
      </c>
      <c r="I9" t="s">
        <v>44</v>
      </c>
    </row>
    <row r="10" spans="1:9" x14ac:dyDescent="0.3">
      <c r="A10" s="3" t="s">
        <v>9</v>
      </c>
      <c r="B10" s="3" t="s">
        <v>18</v>
      </c>
      <c r="C10" s="3">
        <v>726402</v>
      </c>
      <c r="F10" t="s">
        <v>19</v>
      </c>
      <c r="G10" t="s">
        <v>19</v>
      </c>
      <c r="H10">
        <v>44594283</v>
      </c>
      <c r="I10">
        <f>H10/$H$23</f>
        <v>0.90752875123562349</v>
      </c>
    </row>
    <row r="11" spans="1:9" x14ac:dyDescent="0.3">
      <c r="A11" s="3" t="s">
        <v>10</v>
      </c>
      <c r="B11" s="3" t="s">
        <v>18</v>
      </c>
      <c r="C11" s="3">
        <v>608</v>
      </c>
      <c r="F11" t="s">
        <v>19</v>
      </c>
      <c r="G11" t="s">
        <v>3</v>
      </c>
      <c r="H11">
        <v>27332</v>
      </c>
      <c r="I11">
        <f>H11/$H$23</f>
        <v>5.5622770812958379E-4</v>
      </c>
    </row>
    <row r="12" spans="1:9" x14ac:dyDescent="0.3">
      <c r="A12" s="3" t="s">
        <v>11</v>
      </c>
      <c r="B12" s="3" t="s">
        <v>18</v>
      </c>
      <c r="C12" s="3">
        <v>460134</v>
      </c>
      <c r="F12" t="s">
        <v>39</v>
      </c>
      <c r="G12" t="s">
        <v>9</v>
      </c>
      <c r="H12">
        <v>726402</v>
      </c>
      <c r="I12">
        <f>H12/$H$23</f>
        <v>1.4782852321116126E-2</v>
      </c>
    </row>
    <row r="13" spans="1:9" x14ac:dyDescent="0.3">
      <c r="A13" s="1" t="s">
        <v>12</v>
      </c>
      <c r="B13" s="1" t="s">
        <v>18</v>
      </c>
      <c r="C13" s="1">
        <v>214804</v>
      </c>
      <c r="F13" t="s">
        <v>39</v>
      </c>
      <c r="G13" t="s">
        <v>15</v>
      </c>
      <c r="H13">
        <v>459308</v>
      </c>
      <c r="I13">
        <f>H13/$H$23</f>
        <v>9.3472792391915294E-3</v>
      </c>
    </row>
    <row r="14" spans="1:9" x14ac:dyDescent="0.3">
      <c r="A14" s="3" t="s">
        <v>13</v>
      </c>
      <c r="B14" s="3" t="s">
        <v>18</v>
      </c>
      <c r="C14" s="3">
        <v>155035</v>
      </c>
      <c r="F14" t="s">
        <v>39</v>
      </c>
      <c r="G14" s="4" t="s">
        <v>10</v>
      </c>
      <c r="H14" s="4">
        <v>608</v>
      </c>
      <c r="I14">
        <f>H14/$H$23</f>
        <v>1.2373278448075039E-5</v>
      </c>
    </row>
    <row r="15" spans="1:9" x14ac:dyDescent="0.3">
      <c r="A15" s="3" t="s">
        <v>14</v>
      </c>
      <c r="B15" s="3" t="s">
        <v>18</v>
      </c>
      <c r="C15" s="3">
        <v>40256</v>
      </c>
      <c r="F15" t="s">
        <v>14</v>
      </c>
      <c r="G15" t="s">
        <v>2</v>
      </c>
      <c r="H15">
        <v>1567143</v>
      </c>
      <c r="I15">
        <f>H15/$H$23</f>
        <v>3.1892593268012595E-2</v>
      </c>
    </row>
    <row r="16" spans="1:9" x14ac:dyDescent="0.3">
      <c r="A16" s="3" t="s">
        <v>15</v>
      </c>
      <c r="B16" s="3" t="s">
        <v>18</v>
      </c>
      <c r="C16" s="3">
        <v>459308</v>
      </c>
      <c r="F16" t="s">
        <v>14</v>
      </c>
      <c r="G16" t="s">
        <v>0</v>
      </c>
      <c r="H16">
        <v>798405</v>
      </c>
      <c r="I16">
        <f>H16/$H$23</f>
        <v>1.6248170031801564E-2</v>
      </c>
    </row>
    <row r="17" spans="1:9" x14ac:dyDescent="0.3">
      <c r="A17" s="1" t="s">
        <v>16</v>
      </c>
      <c r="B17" s="1" t="s">
        <v>18</v>
      </c>
      <c r="C17" s="1">
        <v>794528</v>
      </c>
      <c r="F17" t="s">
        <v>14</v>
      </c>
      <c r="G17" t="s">
        <v>11</v>
      </c>
      <c r="H17">
        <v>460134</v>
      </c>
      <c r="I17">
        <f>H17/$H$23</f>
        <v>9.36408898918842E-3</v>
      </c>
    </row>
    <row r="18" spans="1:9" x14ac:dyDescent="0.3">
      <c r="A18" s="3" t="s">
        <v>17</v>
      </c>
      <c r="B18" s="3" t="s">
        <v>18</v>
      </c>
      <c r="C18" s="3">
        <v>72862</v>
      </c>
      <c r="F18" t="s">
        <v>14</v>
      </c>
      <c r="G18" t="s">
        <v>13</v>
      </c>
      <c r="H18">
        <v>155035</v>
      </c>
      <c r="I18">
        <f>H18/$H$23</f>
        <v>3.1550842503245287E-3</v>
      </c>
    </row>
    <row r="19" spans="1:9" x14ac:dyDescent="0.3">
      <c r="A19" s="3" t="s">
        <v>18</v>
      </c>
      <c r="B19" s="3" t="s">
        <v>18</v>
      </c>
      <c r="C19" s="3">
        <v>49138149</v>
      </c>
      <c r="F19" t="s">
        <v>14</v>
      </c>
      <c r="G19" t="s">
        <v>17</v>
      </c>
      <c r="H19">
        <v>72862</v>
      </c>
      <c r="I19">
        <f>H19/$H$23</f>
        <v>1.4827990366507292E-3</v>
      </c>
    </row>
    <row r="20" spans="1:9" x14ac:dyDescent="0.3">
      <c r="A20" s="3" t="s">
        <v>19</v>
      </c>
      <c r="B20" s="3" t="s">
        <v>18</v>
      </c>
      <c r="C20" s="3">
        <v>44594283</v>
      </c>
      <c r="F20" t="s">
        <v>14</v>
      </c>
      <c r="G20" t="s">
        <v>14</v>
      </c>
      <c r="H20">
        <v>40256</v>
      </c>
      <c r="I20">
        <f>H20/$H$23</f>
        <v>8.1924127829886308E-4</v>
      </c>
    </row>
    <row r="21" spans="1:9" x14ac:dyDescent="0.3">
      <c r="A21" s="2" t="s">
        <v>20</v>
      </c>
      <c r="B21" s="2" t="s">
        <v>18</v>
      </c>
      <c r="C21" s="2">
        <v>6948</v>
      </c>
      <c r="F21" t="s">
        <v>40</v>
      </c>
      <c r="G21" t="s">
        <v>6</v>
      </c>
      <c r="H21">
        <v>236381</v>
      </c>
      <c r="I21">
        <f>H21/$H$23</f>
        <v>4.8105393632145157E-3</v>
      </c>
    </row>
    <row r="22" spans="1:9" x14ac:dyDescent="0.3">
      <c r="A22" s="2" t="s">
        <v>21</v>
      </c>
      <c r="B22" s="2" t="s">
        <v>18</v>
      </c>
      <c r="C22" s="2">
        <v>609407</v>
      </c>
    </row>
    <row r="23" spans="1:9" x14ac:dyDescent="0.3">
      <c r="G23" t="s">
        <v>18</v>
      </c>
      <c r="H23">
        <v>49138149</v>
      </c>
      <c r="I23">
        <f>SUM(I2:I21)</f>
        <v>1</v>
      </c>
    </row>
    <row r="25" spans="1:9" x14ac:dyDescent="0.3">
      <c r="F25" t="s">
        <v>41</v>
      </c>
      <c r="H25" t="s">
        <v>43</v>
      </c>
      <c r="I25" t="s">
        <v>44</v>
      </c>
    </row>
    <row r="26" spans="1:9" x14ac:dyDescent="0.3">
      <c r="F26" t="s">
        <v>19</v>
      </c>
      <c r="H26">
        <f>SUM(H10,H11)</f>
        <v>44621615</v>
      </c>
      <c r="I26">
        <f>H26/$H$23</f>
        <v>0.90808497894375306</v>
      </c>
    </row>
    <row r="27" spans="1:9" x14ac:dyDescent="0.3">
      <c r="F27" t="s">
        <v>39</v>
      </c>
      <c r="H27">
        <f>SUM(H12:H14)</f>
        <v>1186318</v>
      </c>
      <c r="I27">
        <f>H27/$H$23</f>
        <v>2.414250483875573E-2</v>
      </c>
    </row>
    <row r="28" spans="1:9" x14ac:dyDescent="0.3">
      <c r="F28" t="s">
        <v>14</v>
      </c>
      <c r="H28">
        <f>SUM(H15:H20)</f>
        <v>3093835</v>
      </c>
      <c r="I28">
        <f>H28/$H$23</f>
        <v>6.2961976854276708E-2</v>
      </c>
    </row>
    <row r="29" spans="1:9" x14ac:dyDescent="0.3">
      <c r="F29" t="s">
        <v>40</v>
      </c>
      <c r="H29">
        <f>H21</f>
        <v>236381</v>
      </c>
      <c r="I29">
        <f>H29/$H$23</f>
        <v>4.8105393632145157E-3</v>
      </c>
    </row>
    <row r="34" spans="1:9" x14ac:dyDescent="0.3">
      <c r="F34" t="s">
        <v>57</v>
      </c>
    </row>
    <row r="35" spans="1:9" x14ac:dyDescent="0.3">
      <c r="F35" t="s">
        <v>55</v>
      </c>
    </row>
    <row r="37" spans="1:9" x14ac:dyDescent="0.3">
      <c r="A37" t="s">
        <v>33</v>
      </c>
      <c r="B37" t="s">
        <v>36</v>
      </c>
      <c r="F37" t="s">
        <v>41</v>
      </c>
      <c r="G37" t="s">
        <v>42</v>
      </c>
      <c r="H37" t="s">
        <v>43</v>
      </c>
      <c r="I37" t="s">
        <v>44</v>
      </c>
    </row>
    <row r="38" spans="1:9" x14ac:dyDescent="0.3">
      <c r="A38" t="s">
        <v>24</v>
      </c>
      <c r="B38">
        <v>998500</v>
      </c>
      <c r="F38" t="s">
        <v>40</v>
      </c>
      <c r="G38" t="s">
        <v>24</v>
      </c>
      <c r="H38">
        <v>998500</v>
      </c>
      <c r="I38">
        <f>H38/$H$49</f>
        <v>2.194660808962744E-2</v>
      </c>
    </row>
    <row r="39" spans="1:9" x14ac:dyDescent="0.3">
      <c r="A39" t="s">
        <v>0</v>
      </c>
      <c r="B39">
        <v>1221431</v>
      </c>
      <c r="F39" t="s">
        <v>14</v>
      </c>
      <c r="G39" t="s">
        <v>0</v>
      </c>
      <c r="H39">
        <v>1221431</v>
      </c>
      <c r="I39">
        <f>H39/$H$49</f>
        <v>2.684653727142888E-2</v>
      </c>
    </row>
    <row r="40" spans="1:9" x14ac:dyDescent="0.3">
      <c r="A40" t="s">
        <v>25</v>
      </c>
      <c r="B40">
        <v>169325</v>
      </c>
      <c r="F40" t="s">
        <v>14</v>
      </c>
      <c r="G40" t="s">
        <v>25</v>
      </c>
      <c r="H40">
        <v>169325</v>
      </c>
      <c r="I40">
        <f t="shared" ref="I40:I46" si="0">H40/$H$49</f>
        <v>3.7216919527052242E-3</v>
      </c>
    </row>
    <row r="41" spans="1:9" x14ac:dyDescent="0.3">
      <c r="A41" t="s">
        <v>28</v>
      </c>
      <c r="B41">
        <v>398300</v>
      </c>
      <c r="F41" t="s">
        <v>39</v>
      </c>
      <c r="G41" t="s">
        <v>28</v>
      </c>
      <c r="H41">
        <v>398300</v>
      </c>
      <c r="I41">
        <f t="shared" si="0"/>
        <v>8.7544657006495847E-3</v>
      </c>
    </row>
    <row r="42" spans="1:9" x14ac:dyDescent="0.3">
      <c r="A42" t="s">
        <v>30</v>
      </c>
      <c r="B42">
        <v>282587</v>
      </c>
      <c r="F42" t="s">
        <v>39</v>
      </c>
      <c r="G42" t="s">
        <v>30</v>
      </c>
      <c r="H42">
        <v>282587</v>
      </c>
      <c r="I42">
        <f t="shared" si="0"/>
        <v>6.2111428545053079E-3</v>
      </c>
    </row>
    <row r="43" spans="1:9" x14ac:dyDescent="0.3">
      <c r="A43" t="s">
        <v>27</v>
      </c>
      <c r="B43">
        <v>38586185</v>
      </c>
      <c r="F43" t="s">
        <v>19</v>
      </c>
      <c r="G43" t="s">
        <v>27</v>
      </c>
      <c r="H43">
        <v>38586185</v>
      </c>
      <c r="I43">
        <f t="shared" si="0"/>
        <v>0.8481080419317587</v>
      </c>
    </row>
    <row r="44" spans="1:9" x14ac:dyDescent="0.3">
      <c r="A44" t="s">
        <v>29</v>
      </c>
      <c r="B44">
        <v>813402</v>
      </c>
      <c r="F44" t="s">
        <v>39</v>
      </c>
      <c r="G44" t="s">
        <v>29</v>
      </c>
      <c r="H44">
        <v>813402</v>
      </c>
      <c r="I44">
        <f t="shared" si="0"/>
        <v>1.7878232261711709E-2</v>
      </c>
    </row>
    <row r="45" spans="1:9" x14ac:dyDescent="0.3">
      <c r="A45" t="s">
        <v>31</v>
      </c>
      <c r="B45">
        <v>2409836</v>
      </c>
      <c r="F45" t="s">
        <v>14</v>
      </c>
      <c r="G45" t="s">
        <v>31</v>
      </c>
      <c r="H45">
        <v>2409836</v>
      </c>
      <c r="I45">
        <f t="shared" si="0"/>
        <v>5.2967177017802139E-2</v>
      </c>
    </row>
    <row r="46" spans="1:9" x14ac:dyDescent="0.3">
      <c r="A46" t="s">
        <v>32</v>
      </c>
      <c r="B46">
        <v>617214</v>
      </c>
      <c r="F46" t="s">
        <v>14</v>
      </c>
      <c r="G46" t="s">
        <v>32</v>
      </c>
      <c r="H46">
        <v>617214</v>
      </c>
      <c r="I46">
        <f t="shared" si="0"/>
        <v>1.3566102919811028E-2</v>
      </c>
    </row>
    <row r="47" spans="1:9" x14ac:dyDescent="0.3">
      <c r="A47" t="s">
        <v>26</v>
      </c>
      <c r="B47">
        <v>45496780</v>
      </c>
    </row>
    <row r="49" spans="6:13" x14ac:dyDescent="0.3">
      <c r="G49" t="s">
        <v>26</v>
      </c>
      <c r="H49">
        <v>45496780</v>
      </c>
      <c r="I49">
        <f>SUM(I38:I46)</f>
        <v>1</v>
      </c>
    </row>
    <row r="52" spans="6:13" x14ac:dyDescent="0.3">
      <c r="F52" t="s">
        <v>41</v>
      </c>
      <c r="H52" t="s">
        <v>43</v>
      </c>
      <c r="I52" t="s">
        <v>44</v>
      </c>
    </row>
    <row r="53" spans="6:13" x14ac:dyDescent="0.3">
      <c r="F53" t="s">
        <v>19</v>
      </c>
      <c r="H53">
        <f>H43</f>
        <v>38586185</v>
      </c>
      <c r="I53">
        <f>H53/$H$49</f>
        <v>0.8481080419317587</v>
      </c>
    </row>
    <row r="54" spans="6:13" x14ac:dyDescent="0.3">
      <c r="F54" t="s">
        <v>39</v>
      </c>
      <c r="H54">
        <f>SUM(H41:H42,H44)</f>
        <v>1494289</v>
      </c>
      <c r="I54">
        <f>H54/$H$49</f>
        <v>3.2843840816866601E-2</v>
      </c>
    </row>
    <row r="55" spans="6:13" x14ac:dyDescent="0.3">
      <c r="F55" t="s">
        <v>14</v>
      </c>
      <c r="H55">
        <f>SUM(H45:H46,H39:H40)</f>
        <v>4417806</v>
      </c>
      <c r="I55">
        <f>H55/$H$49</f>
        <v>9.7101509161747271E-2</v>
      </c>
    </row>
    <row r="56" spans="6:13" x14ac:dyDescent="0.3">
      <c r="F56" t="s">
        <v>40</v>
      </c>
      <c r="H56">
        <f>H38</f>
        <v>998500</v>
      </c>
      <c r="I56">
        <f>H56/$H$49</f>
        <v>2.194660808962744E-2</v>
      </c>
    </row>
    <row r="58" spans="6:13" x14ac:dyDescent="0.3">
      <c r="H58">
        <f>SUM(H53:H56)</f>
        <v>45496780</v>
      </c>
    </row>
    <row r="60" spans="6:13" x14ac:dyDescent="0.3">
      <c r="H60">
        <v>2001</v>
      </c>
      <c r="J60">
        <v>2011</v>
      </c>
      <c r="L60" t="s">
        <v>48</v>
      </c>
    </row>
    <row r="61" spans="6:13" x14ac:dyDescent="0.3">
      <c r="G61" t="s">
        <v>51</v>
      </c>
      <c r="H61" t="s">
        <v>43</v>
      </c>
      <c r="I61" t="s">
        <v>47</v>
      </c>
      <c r="J61" t="s">
        <v>43</v>
      </c>
      <c r="K61" t="s">
        <v>47</v>
      </c>
      <c r="L61" t="s">
        <v>49</v>
      </c>
      <c r="M61" t="s">
        <v>50</v>
      </c>
    </row>
    <row r="62" spans="6:13" x14ac:dyDescent="0.3">
      <c r="G62" t="s">
        <v>19</v>
      </c>
      <c r="H62" s="6">
        <f>H26</f>
        <v>44621615</v>
      </c>
      <c r="I62" s="5">
        <f>H62/$H$67</f>
        <v>0.90808497894375306</v>
      </c>
      <c r="J62" s="6">
        <f>H53</f>
        <v>38586185</v>
      </c>
      <c r="K62" s="5">
        <f>J62/$J$67</f>
        <v>0.8481080419317587</v>
      </c>
      <c r="L62" s="5">
        <f>(K62-I62)/I62</f>
        <v>-6.6047714038566144E-2</v>
      </c>
      <c r="M62" s="5">
        <f>K62-I62</f>
        <v>-5.9976937011994358E-2</v>
      </c>
    </row>
    <row r="63" spans="6:13" x14ac:dyDescent="0.3">
      <c r="G63" t="s">
        <v>52</v>
      </c>
      <c r="H63" s="6">
        <f>H27</f>
        <v>1186318</v>
      </c>
      <c r="I63" s="5">
        <f>H63/$H$67</f>
        <v>2.414250483875573E-2</v>
      </c>
      <c r="J63" s="6">
        <f>H54</f>
        <v>1494289</v>
      </c>
      <c r="K63" s="5">
        <f>J63/$J$67</f>
        <v>3.2843840816866601E-2</v>
      </c>
      <c r="L63" s="5">
        <f>(K63-I63)/I63</f>
        <v>0.36041562531418447</v>
      </c>
      <c r="M63" s="5">
        <f>K63-I63</f>
        <v>8.7013359781108711E-3</v>
      </c>
    </row>
    <row r="64" spans="6:13" x14ac:dyDescent="0.3">
      <c r="G64" t="s">
        <v>53</v>
      </c>
      <c r="H64" s="6">
        <f>H29</f>
        <v>236381</v>
      </c>
      <c r="I64" s="5">
        <f>H64/$H$67</f>
        <v>4.8105393632145157E-3</v>
      </c>
      <c r="J64" s="6">
        <f>H56</f>
        <v>998500</v>
      </c>
      <c r="K64" s="5">
        <f>J64/$J$67</f>
        <v>2.194660808962744E-2</v>
      </c>
      <c r="L64" s="5">
        <f>(K64-I64)/I64</f>
        <v>3.5621928088666963</v>
      </c>
      <c r="M64" s="5">
        <f>K64-I64</f>
        <v>1.7136068726412924E-2</v>
      </c>
    </row>
    <row r="65" spans="7:13" x14ac:dyDescent="0.3">
      <c r="G65" t="s">
        <v>54</v>
      </c>
      <c r="H65" s="6">
        <f>H28</f>
        <v>3093835</v>
      </c>
      <c r="I65" s="5">
        <f>H65/$H$67</f>
        <v>6.2961976854276708E-2</v>
      </c>
      <c r="J65" s="6">
        <f>H55</f>
        <v>4417806</v>
      </c>
      <c r="K65" s="5">
        <f>J65/$J$67</f>
        <v>9.7101509161747271E-2</v>
      </c>
      <c r="L65" s="5">
        <f>(K65-I65)/I65</f>
        <v>0.54222459352706343</v>
      </c>
      <c r="M65" s="5">
        <f>K65-I65</f>
        <v>3.4139532307470563E-2</v>
      </c>
    </row>
    <row r="67" spans="7:13" x14ac:dyDescent="0.3">
      <c r="G67" t="s">
        <v>46</v>
      </c>
      <c r="H67">
        <f>SUM(H62:H65)</f>
        <v>49138149</v>
      </c>
      <c r="J67">
        <f>SUM(J62:J65)</f>
        <v>45496780</v>
      </c>
    </row>
    <row r="68" spans="7:13" x14ac:dyDescent="0.3">
      <c r="M68" s="7">
        <f>SUM(M63:M65)</f>
        <v>5.9976937011994358E-2</v>
      </c>
    </row>
  </sheetData>
  <autoFilter ref="F9:I21">
    <sortState ref="F10:I21">
      <sortCondition descending="1" ref="F9:F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B21" sqref="A2:B21"/>
    </sheetView>
  </sheetViews>
  <sheetFormatPr defaultRowHeight="14.4" x14ac:dyDescent="0.3"/>
  <cols>
    <col min="1" max="1" width="59.33203125" bestFit="1" customWidth="1"/>
    <col min="2" max="2" width="13.88671875" bestFit="1" customWidth="1"/>
    <col min="3" max="3" width="11.21875" bestFit="1" customWidth="1"/>
    <col min="4" max="4" width="10.21875" bestFit="1" customWidth="1"/>
    <col min="5" max="5" width="35.33203125" customWidth="1"/>
    <col min="6" max="6" width="16.88671875" customWidth="1"/>
    <col min="7" max="7" width="12.77734375" bestFit="1" customWidth="1"/>
  </cols>
  <sheetData>
    <row r="1" spans="1:7" x14ac:dyDescent="0.3">
      <c r="A1" t="s">
        <v>58</v>
      </c>
      <c r="B1" t="s">
        <v>36</v>
      </c>
    </row>
    <row r="2" spans="1:7" x14ac:dyDescent="0.3">
      <c r="A2" s="9" t="s">
        <v>0</v>
      </c>
      <c r="B2" s="10">
        <v>809015</v>
      </c>
    </row>
    <row r="3" spans="1:7" x14ac:dyDescent="0.3">
      <c r="A3" s="9" t="s">
        <v>59</v>
      </c>
      <c r="B3" s="10">
        <v>52041916</v>
      </c>
    </row>
    <row r="4" spans="1:7" x14ac:dyDescent="0.3">
      <c r="A4" s="9" t="s">
        <v>2</v>
      </c>
      <c r="B4" s="10">
        <v>1594579</v>
      </c>
    </row>
    <row r="5" spans="1:7" x14ac:dyDescent="0.3">
      <c r="A5" s="9" t="s">
        <v>60</v>
      </c>
      <c r="B5" s="10">
        <v>28819</v>
      </c>
    </row>
    <row r="6" spans="1:7" x14ac:dyDescent="0.3">
      <c r="A6" s="9" t="s">
        <v>61</v>
      </c>
      <c r="B6" s="10">
        <v>239762</v>
      </c>
    </row>
    <row r="7" spans="1:7" x14ac:dyDescent="0.3">
      <c r="A7" s="8" t="s">
        <v>62</v>
      </c>
      <c r="B7" s="12">
        <v>58075</v>
      </c>
      <c r="C7">
        <f>B7/B6</f>
        <v>0.24221936753947665</v>
      </c>
    </row>
    <row r="8" spans="1:7" x14ac:dyDescent="0.3">
      <c r="A8" s="9" t="s">
        <v>63</v>
      </c>
      <c r="B8" s="10">
        <v>750265</v>
      </c>
    </row>
    <row r="9" spans="1:7" x14ac:dyDescent="0.3">
      <c r="A9" s="8" t="s">
        <v>64</v>
      </c>
      <c r="B9" s="12">
        <v>681841</v>
      </c>
    </row>
    <row r="10" spans="1:7" x14ac:dyDescent="0.3">
      <c r="A10" s="8" t="s">
        <v>65</v>
      </c>
      <c r="B10" s="12">
        <v>68424</v>
      </c>
      <c r="C10" s="13"/>
    </row>
    <row r="11" spans="1:7" x14ac:dyDescent="0.3">
      <c r="A11" s="8" t="s">
        <v>66</v>
      </c>
      <c r="B11" s="12">
        <v>472381</v>
      </c>
      <c r="D11" t="s">
        <v>73</v>
      </c>
      <c r="E11" t="s">
        <v>42</v>
      </c>
      <c r="F11" t="s">
        <v>43</v>
      </c>
    </row>
    <row r="12" spans="1:7" x14ac:dyDescent="0.3">
      <c r="A12" s="9" t="s">
        <v>67</v>
      </c>
      <c r="B12" s="10">
        <v>47406471</v>
      </c>
      <c r="D12" t="s">
        <v>14</v>
      </c>
      <c r="E12" s="9" t="s">
        <v>0</v>
      </c>
      <c r="F12" s="10">
        <v>809015</v>
      </c>
      <c r="G12" s="11">
        <f>F12/$F$24</f>
        <v>1.5545449940774662E-2</v>
      </c>
    </row>
    <row r="13" spans="1:7" x14ac:dyDescent="0.3">
      <c r="A13" s="8" t="s">
        <v>68</v>
      </c>
      <c r="B13" s="12">
        <v>43558424</v>
      </c>
      <c r="D13" t="s">
        <v>14</v>
      </c>
      <c r="E13" s="9" t="s">
        <v>2</v>
      </c>
      <c r="F13" s="10">
        <v>1594579</v>
      </c>
      <c r="G13" s="11">
        <f>F13/$F$24</f>
        <v>3.0640282344716132E-2</v>
      </c>
    </row>
    <row r="14" spans="1:7" x14ac:dyDescent="0.3">
      <c r="A14" s="8" t="s">
        <v>69</v>
      </c>
      <c r="B14" s="12">
        <v>222974</v>
      </c>
      <c r="D14" t="s">
        <v>19</v>
      </c>
      <c r="E14" t="s">
        <v>60</v>
      </c>
      <c r="F14" s="6">
        <v>28819</v>
      </c>
      <c r="G14" s="11">
        <f>F14/$F$24</f>
        <v>5.5376516114433606E-4</v>
      </c>
    </row>
    <row r="15" spans="1:7" x14ac:dyDescent="0.3">
      <c r="A15" s="8" t="s">
        <v>70</v>
      </c>
      <c r="B15" s="12">
        <v>818966</v>
      </c>
      <c r="D15" t="s">
        <v>40</v>
      </c>
      <c r="E15" t="s">
        <v>61</v>
      </c>
      <c r="F15" s="6">
        <v>239762</v>
      </c>
      <c r="G15" s="11">
        <f>F15/$F$24</f>
        <v>4.6070940201356153E-3</v>
      </c>
    </row>
    <row r="16" spans="1:7" x14ac:dyDescent="0.3">
      <c r="A16" s="8" t="s">
        <v>71</v>
      </c>
      <c r="B16" s="12">
        <v>7645</v>
      </c>
      <c r="D16" t="s">
        <v>39</v>
      </c>
      <c r="E16" t="s">
        <v>63</v>
      </c>
      <c r="F16" s="6">
        <v>750265</v>
      </c>
      <c r="G16" s="11">
        <f>F16/$F$24</f>
        <v>1.441655222686267E-2</v>
      </c>
    </row>
    <row r="17" spans="1:7" x14ac:dyDescent="0.3">
      <c r="A17" s="8" t="s">
        <v>72</v>
      </c>
      <c r="B17" s="12">
        <v>2798465</v>
      </c>
      <c r="D17" t="s">
        <v>19</v>
      </c>
      <c r="E17" s="9" t="s">
        <v>67</v>
      </c>
      <c r="F17" s="10">
        <v>47406471</v>
      </c>
      <c r="G17" s="11">
        <f>F17/$F$24</f>
        <v>0.91092862530272711</v>
      </c>
    </row>
    <row r="18" spans="1:7" x14ac:dyDescent="0.3">
      <c r="A18" s="9" t="s">
        <v>11</v>
      </c>
      <c r="B18" s="10">
        <v>466802</v>
      </c>
      <c r="D18" t="s">
        <v>14</v>
      </c>
      <c r="E18" s="9" t="s">
        <v>11</v>
      </c>
      <c r="F18" s="10">
        <v>466802</v>
      </c>
      <c r="G18" s="11">
        <f>F18/$F$24</f>
        <v>8.9697312450986617E-3</v>
      </c>
    </row>
    <row r="19" spans="1:7" x14ac:dyDescent="0.3">
      <c r="A19" s="9" t="s">
        <v>13</v>
      </c>
      <c r="B19" s="10">
        <v>158524</v>
      </c>
      <c r="D19" t="s">
        <v>14</v>
      </c>
      <c r="E19" s="9" t="s">
        <v>13</v>
      </c>
      <c r="F19" s="10">
        <v>158524</v>
      </c>
      <c r="G19" s="11">
        <f>F19/$F$24</f>
        <v>3.0460830842584659E-3</v>
      </c>
    </row>
    <row r="20" spans="1:7" x14ac:dyDescent="0.3">
      <c r="A20" s="9" t="s">
        <v>14</v>
      </c>
      <c r="B20" s="10">
        <v>3451967</v>
      </c>
      <c r="D20" t="s">
        <v>14</v>
      </c>
      <c r="E20" s="9" t="s">
        <v>17</v>
      </c>
      <c r="F20" s="10">
        <v>73835</v>
      </c>
      <c r="G20" s="11">
        <f>F20/$F$24</f>
        <v>1.41876021628412E-3</v>
      </c>
    </row>
    <row r="21" spans="1:7" x14ac:dyDescent="0.3">
      <c r="A21" s="9" t="s">
        <v>17</v>
      </c>
      <c r="B21" s="10">
        <v>73835</v>
      </c>
      <c r="E21" s="9"/>
      <c r="F21" s="10"/>
      <c r="G21" s="11"/>
    </row>
    <row r="22" spans="1:7" x14ac:dyDescent="0.3">
      <c r="E22" s="9" t="s">
        <v>74</v>
      </c>
      <c r="F22" s="6">
        <f>SUM(F12:F20)</f>
        <v>51528072</v>
      </c>
      <c r="G22" s="6">
        <f>F22-F24</f>
        <v>-513844</v>
      </c>
    </row>
    <row r="23" spans="1:7" x14ac:dyDescent="0.3">
      <c r="G23">
        <f>G22/F24</f>
        <v>-9.8736564579982034E-3</v>
      </c>
    </row>
    <row r="24" spans="1:7" x14ac:dyDescent="0.3">
      <c r="A24">
        <v>2001</v>
      </c>
      <c r="E24" s="9" t="s">
        <v>59</v>
      </c>
      <c r="F24" s="10">
        <v>52041916</v>
      </c>
    </row>
    <row r="27" spans="1:7" x14ac:dyDescent="0.3">
      <c r="E27" t="s">
        <v>42</v>
      </c>
    </row>
    <row r="28" spans="1:7" x14ac:dyDescent="0.3">
      <c r="E28" t="s">
        <v>19</v>
      </c>
      <c r="F28" s="13">
        <f>SUM(F14,F17)</f>
        <v>47435290</v>
      </c>
      <c r="G28" s="11">
        <f>F28/$F$33</f>
        <v>0.92057180016360796</v>
      </c>
    </row>
    <row r="29" spans="1:7" x14ac:dyDescent="0.3">
      <c r="E29" t="s">
        <v>39</v>
      </c>
      <c r="F29" s="13">
        <f>F16</f>
        <v>750265</v>
      </c>
      <c r="G29" s="11">
        <f>F29/$F$33</f>
        <v>1.4560315782822226E-2</v>
      </c>
    </row>
    <row r="30" spans="1:7" x14ac:dyDescent="0.3">
      <c r="E30" t="s">
        <v>40</v>
      </c>
      <c r="F30" s="13">
        <f>F15</f>
        <v>239762</v>
      </c>
      <c r="G30" s="11">
        <f>F30/$F$33</f>
        <v>4.6530365040632609E-3</v>
      </c>
    </row>
    <row r="31" spans="1:7" x14ac:dyDescent="0.3">
      <c r="E31" t="s">
        <v>14</v>
      </c>
      <c r="F31" s="13">
        <f>SUM(F12:F13,F18:F20)</f>
        <v>3102755</v>
      </c>
      <c r="G31" s="11">
        <f>F31/$F$33</f>
        <v>6.0214847549506609E-2</v>
      </c>
    </row>
    <row r="33" spans="1:6" x14ac:dyDescent="0.3">
      <c r="F33" s="13">
        <f>SUM(F28:F31)</f>
        <v>51528072</v>
      </c>
    </row>
    <row r="34" spans="1:6" x14ac:dyDescent="0.3">
      <c r="A34" t="s">
        <v>58</v>
      </c>
      <c r="B34" t="s">
        <v>36</v>
      </c>
    </row>
    <row r="35" spans="1:6" x14ac:dyDescent="0.3">
      <c r="A35" s="9" t="s">
        <v>0</v>
      </c>
      <c r="B35" s="10">
        <v>809015</v>
      </c>
    </row>
    <row r="37" spans="1:6" x14ac:dyDescent="0.3">
      <c r="A37" s="9" t="s">
        <v>2</v>
      </c>
      <c r="B37" s="10">
        <v>1594579</v>
      </c>
    </row>
    <row r="38" spans="1:6" x14ac:dyDescent="0.3">
      <c r="A38" s="9" t="s">
        <v>60</v>
      </c>
      <c r="B38" s="10">
        <v>28819</v>
      </c>
    </row>
    <row r="39" spans="1:6" x14ac:dyDescent="0.3">
      <c r="A39" s="9" t="s">
        <v>61</v>
      </c>
      <c r="B39" s="10">
        <v>239762</v>
      </c>
    </row>
    <row r="40" spans="1:6" x14ac:dyDescent="0.3">
      <c r="A40" s="8" t="s">
        <v>62</v>
      </c>
      <c r="B40" s="12">
        <v>58075</v>
      </c>
    </row>
    <row r="41" spans="1:6" x14ac:dyDescent="0.3">
      <c r="A41" s="9" t="s">
        <v>63</v>
      </c>
      <c r="B41" s="10">
        <v>750265</v>
      </c>
    </row>
    <row r="42" spans="1:6" x14ac:dyDescent="0.3">
      <c r="A42" s="8" t="s">
        <v>64</v>
      </c>
      <c r="B42" s="12">
        <v>681841</v>
      </c>
    </row>
    <row r="43" spans="1:6" x14ac:dyDescent="0.3">
      <c r="A43" s="8" t="s">
        <v>65</v>
      </c>
      <c r="B43" s="12">
        <v>68424</v>
      </c>
    </row>
    <row r="44" spans="1:6" x14ac:dyDescent="0.3">
      <c r="A44" s="8" t="s">
        <v>66</v>
      </c>
      <c r="B44" s="12">
        <v>472381</v>
      </c>
    </row>
    <row r="45" spans="1:6" x14ac:dyDescent="0.3">
      <c r="A45" s="9" t="s">
        <v>67</v>
      </c>
      <c r="B45" s="10">
        <v>47406471</v>
      </c>
    </row>
    <row r="46" spans="1:6" x14ac:dyDescent="0.3">
      <c r="A46" s="8" t="s">
        <v>68</v>
      </c>
      <c r="B46" s="12">
        <v>43558424</v>
      </c>
      <c r="C46" s="13">
        <f>SUM(B46:B50)</f>
        <v>47406474</v>
      </c>
    </row>
    <row r="47" spans="1:6" x14ac:dyDescent="0.3">
      <c r="A47" s="8" t="s">
        <v>69</v>
      </c>
      <c r="B47" s="12">
        <v>222974</v>
      </c>
    </row>
    <row r="48" spans="1:6" x14ac:dyDescent="0.3">
      <c r="A48" s="8" t="s">
        <v>70</v>
      </c>
      <c r="B48" s="12">
        <v>818966</v>
      </c>
    </row>
    <row r="49" spans="1:2" x14ac:dyDescent="0.3">
      <c r="A49" s="8" t="s">
        <v>71</v>
      </c>
      <c r="B49" s="12">
        <v>7645</v>
      </c>
    </row>
    <row r="50" spans="1:2" x14ac:dyDescent="0.3">
      <c r="A50" s="8" t="s">
        <v>72</v>
      </c>
      <c r="B50" s="12">
        <v>2798465</v>
      </c>
    </row>
    <row r="51" spans="1:2" x14ac:dyDescent="0.3">
      <c r="A51" s="9" t="s">
        <v>11</v>
      </c>
      <c r="B51" s="10">
        <v>466802</v>
      </c>
    </row>
    <row r="52" spans="1:2" x14ac:dyDescent="0.3">
      <c r="A52" s="9" t="s">
        <v>13</v>
      </c>
      <c r="B52" s="10">
        <v>158524</v>
      </c>
    </row>
    <row r="53" spans="1:2" x14ac:dyDescent="0.3">
      <c r="A53" s="9" t="s">
        <v>14</v>
      </c>
      <c r="B53" s="10">
        <v>3451967</v>
      </c>
    </row>
    <row r="54" spans="1:2" x14ac:dyDescent="0.3">
      <c r="A54" s="9" t="s">
        <v>17</v>
      </c>
      <c r="B54" s="10">
        <v>73835</v>
      </c>
    </row>
    <row r="56" spans="1:2" x14ac:dyDescent="0.3">
      <c r="A56" s="9" t="s">
        <v>75</v>
      </c>
      <c r="B56" s="13">
        <f>SUM(B35:B54)</f>
        <v>103667234</v>
      </c>
    </row>
    <row r="58" spans="1:2" x14ac:dyDescent="0.3">
      <c r="A58" s="9" t="s">
        <v>59</v>
      </c>
      <c r="B58" s="10">
        <v>52041916</v>
      </c>
    </row>
    <row r="61" spans="1:2" x14ac:dyDescent="0.3">
      <c r="A61" t="s">
        <v>58</v>
      </c>
      <c r="B61" t="s">
        <v>36</v>
      </c>
    </row>
    <row r="62" spans="1:2" x14ac:dyDescent="0.3">
      <c r="A62" s="9" t="s">
        <v>0</v>
      </c>
      <c r="B62" s="10">
        <v>809015</v>
      </c>
    </row>
    <row r="64" spans="1:2" x14ac:dyDescent="0.3">
      <c r="A64" s="9" t="s">
        <v>2</v>
      </c>
      <c r="B64" s="10">
        <v>1594579</v>
      </c>
    </row>
    <row r="65" spans="1:2" x14ac:dyDescent="0.3">
      <c r="A65" s="9" t="s">
        <v>60</v>
      </c>
      <c r="B65" s="10">
        <v>28819</v>
      </c>
    </row>
    <row r="66" spans="1:2" x14ac:dyDescent="0.3">
      <c r="A66" s="9" t="s">
        <v>61</v>
      </c>
      <c r="B66" s="10">
        <v>239762</v>
      </c>
    </row>
    <row r="67" spans="1:2" x14ac:dyDescent="0.3">
      <c r="A67" s="8"/>
      <c r="B67" s="12"/>
    </row>
    <row r="68" spans="1:2" x14ac:dyDescent="0.3">
      <c r="A68" s="9" t="s">
        <v>63</v>
      </c>
      <c r="B68" s="10">
        <v>750265</v>
      </c>
    </row>
    <row r="69" spans="1:2" x14ac:dyDescent="0.3">
      <c r="A69" s="8"/>
      <c r="B69" s="12"/>
    </row>
    <row r="70" spans="1:2" x14ac:dyDescent="0.3">
      <c r="A70" s="8"/>
      <c r="B70" s="12"/>
    </row>
    <row r="71" spans="1:2" x14ac:dyDescent="0.3">
      <c r="A71" s="8" t="s">
        <v>66</v>
      </c>
      <c r="B71" s="12">
        <v>472381</v>
      </c>
    </row>
    <row r="72" spans="1:2" x14ac:dyDescent="0.3">
      <c r="A72" s="9" t="s">
        <v>67</v>
      </c>
      <c r="B72" s="10">
        <v>47406471</v>
      </c>
    </row>
    <row r="73" spans="1:2" x14ac:dyDescent="0.3">
      <c r="A73" s="8"/>
      <c r="B73" s="12"/>
    </row>
    <row r="74" spans="1:2" x14ac:dyDescent="0.3">
      <c r="A74" s="8"/>
      <c r="B74" s="12"/>
    </row>
    <row r="75" spans="1:2" x14ac:dyDescent="0.3">
      <c r="A75" s="8"/>
      <c r="B75" s="12"/>
    </row>
    <row r="76" spans="1:2" x14ac:dyDescent="0.3">
      <c r="A76" s="8"/>
      <c r="B76" s="12"/>
    </row>
    <row r="77" spans="1:2" x14ac:dyDescent="0.3">
      <c r="A77" s="8"/>
      <c r="B77" s="12"/>
    </row>
    <row r="78" spans="1:2" x14ac:dyDescent="0.3">
      <c r="A78" s="9" t="s">
        <v>11</v>
      </c>
      <c r="B78" s="10">
        <v>466802</v>
      </c>
    </row>
    <row r="79" spans="1:2" x14ac:dyDescent="0.3">
      <c r="A79" s="9" t="s">
        <v>13</v>
      </c>
      <c r="B79" s="10">
        <v>158524</v>
      </c>
    </row>
    <row r="80" spans="1:2" x14ac:dyDescent="0.3">
      <c r="A80" s="9" t="s">
        <v>14</v>
      </c>
      <c r="B80" s="10">
        <v>3451967</v>
      </c>
    </row>
    <row r="81" spans="1:4" x14ac:dyDescent="0.3">
      <c r="A81" s="9" t="s">
        <v>17</v>
      </c>
      <c r="B81" s="10">
        <v>73835</v>
      </c>
    </row>
    <row r="83" spans="1:4" x14ac:dyDescent="0.3">
      <c r="A83" s="9" t="s">
        <v>75</v>
      </c>
      <c r="B83" s="14">
        <f>SUM(B62:B81)</f>
        <v>55452420</v>
      </c>
      <c r="D83" t="s">
        <v>76</v>
      </c>
    </row>
    <row r="85" spans="1:4" x14ac:dyDescent="0.3">
      <c r="A85" s="9" t="s">
        <v>59</v>
      </c>
      <c r="B85" s="15">
        <v>52041916</v>
      </c>
      <c r="D85" s="13">
        <f>B83-B85</f>
        <v>3410504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S26" sqref="S26"/>
    </sheetView>
  </sheetViews>
  <sheetFormatPr defaultRowHeight="14.4" x14ac:dyDescent="0.3"/>
  <cols>
    <col min="3" max="3" width="14.88671875" bestFit="1" customWidth="1"/>
    <col min="5" max="5" width="13.88671875" bestFit="1" customWidth="1"/>
    <col min="7" max="7" width="10.21875" bestFit="1" customWidth="1"/>
  </cols>
  <sheetData>
    <row r="1" spans="2:10" x14ac:dyDescent="0.3">
      <c r="C1">
        <v>2001</v>
      </c>
      <c r="D1">
        <v>2001</v>
      </c>
      <c r="E1">
        <v>2011</v>
      </c>
      <c r="G1" t="s">
        <v>80</v>
      </c>
    </row>
    <row r="2" spans="2:10" x14ac:dyDescent="0.3">
      <c r="B2" t="str">
        <f>explore_newly_extracted_data_01!E27</f>
        <v>Group</v>
      </c>
      <c r="C2" t="s">
        <v>43</v>
      </c>
      <c r="D2" t="s">
        <v>79</v>
      </c>
      <c r="E2" t="s">
        <v>43</v>
      </c>
      <c r="F2" t="s">
        <v>79</v>
      </c>
      <c r="G2" t="s">
        <v>43</v>
      </c>
      <c r="H2" t="s">
        <v>79</v>
      </c>
      <c r="I2" t="s">
        <v>81</v>
      </c>
    </row>
    <row r="3" spans="2:10" x14ac:dyDescent="0.3">
      <c r="B3" t="str">
        <f>explore_newly_extracted_data_01!E28</f>
        <v>UK</v>
      </c>
      <c r="C3" s="6">
        <f>explore_newly_extracted_data_01!F28</f>
        <v>47435290</v>
      </c>
      <c r="D3" s="11">
        <f>explore_newly_extracted_data_01!G28</f>
        <v>0.92057180016360796</v>
      </c>
      <c r="E3" s="6">
        <f>newly_extracted_2011_data!F18</f>
        <v>48570902</v>
      </c>
      <c r="F3" s="11">
        <f>newly_extracted_2011_data!G18</f>
        <v>0.87291160630257436</v>
      </c>
      <c r="G3" s="13">
        <f>E3-C3</f>
        <v>1135612</v>
      </c>
      <c r="H3" s="5">
        <f>(E3-C3)/C3</f>
        <v>2.3940235213066052E-2</v>
      </c>
      <c r="I3" s="16">
        <f>F3-D3</f>
        <v>-4.7660193861033595E-2</v>
      </c>
    </row>
    <row r="4" spans="2:10" x14ac:dyDescent="0.3">
      <c r="B4" t="str">
        <f>explore_newly_extracted_data_01!E29</f>
        <v>rWE</v>
      </c>
      <c r="C4" s="6">
        <f>explore_newly_extracted_data_01!F29</f>
        <v>750265</v>
      </c>
      <c r="D4" s="11">
        <f>explore_newly_extracted_data_01!G29</f>
        <v>1.4560315782822226E-2</v>
      </c>
      <c r="E4" s="6">
        <f>newly_extracted_2011_data!F19</f>
        <v>921251</v>
      </c>
      <c r="F4" s="11">
        <f>newly_extracted_2011_data!G19</f>
        <v>1.6556634880238643E-2</v>
      </c>
      <c r="G4" s="13">
        <f>E4-C4</f>
        <v>170986</v>
      </c>
      <c r="H4" s="5">
        <f t="shared" ref="H4:H6" si="0">(E4-C4)/C4</f>
        <v>0.22790080838103871</v>
      </c>
      <c r="I4" s="16">
        <f>F4-D4</f>
        <v>1.9963190974164168E-3</v>
      </c>
    </row>
    <row r="5" spans="2:10" x14ac:dyDescent="0.3">
      <c r="B5" t="str">
        <f>explore_newly_extracted_data_01!E30</f>
        <v>EE</v>
      </c>
      <c r="C5" s="6">
        <f>explore_newly_extracted_data_01!F30</f>
        <v>239762</v>
      </c>
      <c r="D5" s="11">
        <f>explore_newly_extracted_data_01!G30</f>
        <v>4.6530365040632609E-3</v>
      </c>
      <c r="E5" s="6">
        <f>newly_extracted_2011_data!F20</f>
        <v>1393796</v>
      </c>
      <c r="F5" s="11">
        <f>newly_extracted_2011_data!G20</f>
        <v>2.5049168434592855E-2</v>
      </c>
      <c r="G5" s="13">
        <f>E5-C5</f>
        <v>1154034</v>
      </c>
      <c r="H5" s="5">
        <f t="shared" si="0"/>
        <v>4.813248137736589</v>
      </c>
      <c r="I5" s="16">
        <f>F5-D5</f>
        <v>2.0396131930529596E-2</v>
      </c>
    </row>
    <row r="6" spans="2:10" x14ac:dyDescent="0.3">
      <c r="B6" t="str">
        <f>explore_newly_extracted_data_01!E31</f>
        <v>Other</v>
      </c>
      <c r="C6" s="6">
        <f>explore_newly_extracted_data_01!F31</f>
        <v>3102755</v>
      </c>
      <c r="D6" s="11">
        <f>explore_newly_extracted_data_01!G31</f>
        <v>6.0214847549506609E-2</v>
      </c>
      <c r="E6" s="6">
        <f>newly_extracted_2011_data!F21</f>
        <v>4756457</v>
      </c>
      <c r="F6" s="11">
        <f>newly_extracted_2011_data!G21</f>
        <v>8.5482590382594162E-2</v>
      </c>
      <c r="G6" s="13">
        <f>E6-C6</f>
        <v>1653702</v>
      </c>
      <c r="H6" s="5">
        <f t="shared" si="0"/>
        <v>0.53297859482943388</v>
      </c>
      <c r="I6" s="16">
        <f>F6-D6</f>
        <v>2.5267742833087553E-2</v>
      </c>
      <c r="J6" s="16"/>
    </row>
    <row r="8" spans="2:10" x14ac:dyDescent="0.3">
      <c r="C8" s="6">
        <f>explore_newly_extracted_data_01!F33</f>
        <v>51528072</v>
      </c>
      <c r="E8" s="6">
        <f>newly_extracted_2011_data!F23</f>
        <v>55642406</v>
      </c>
      <c r="G8" s="13">
        <f>SUM(G3:G6)</f>
        <v>4114334</v>
      </c>
    </row>
    <row r="9" spans="2:10" x14ac:dyDescent="0.3">
      <c r="C9" s="6">
        <f>SUM(C3:C6)</f>
        <v>51528072</v>
      </c>
      <c r="E9" s="6">
        <f>SUM(E3:E6)</f>
        <v>55642406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:A10"/>
    </sheetView>
  </sheetViews>
  <sheetFormatPr defaultRowHeight="14.4" x14ac:dyDescent="0.3"/>
  <cols>
    <col min="1" max="1" width="38.6640625" bestFit="1" customWidth="1"/>
    <col min="2" max="2" width="9" bestFit="1" customWidth="1"/>
    <col min="3" max="3" width="43.109375" bestFit="1" customWidth="1"/>
    <col min="5" max="5" width="38.6640625" bestFit="1" customWidth="1"/>
    <col min="6" max="6" width="13.88671875" bestFit="1" customWidth="1"/>
    <col min="7" max="7" width="11.33203125" bestFit="1" customWidth="1"/>
  </cols>
  <sheetData>
    <row r="1" spans="1:7" x14ac:dyDescent="0.3">
      <c r="A1" t="s">
        <v>58</v>
      </c>
      <c r="B1" t="s">
        <v>36</v>
      </c>
    </row>
    <row r="2" spans="1:7" x14ac:dyDescent="0.3">
      <c r="A2" s="9" t="s">
        <v>24</v>
      </c>
      <c r="B2" s="9">
        <v>1114368</v>
      </c>
    </row>
    <row r="3" spans="1:7" x14ac:dyDescent="0.3">
      <c r="A3" s="9" t="s">
        <v>0</v>
      </c>
      <c r="B3" s="9">
        <v>1312617</v>
      </c>
    </row>
    <row r="4" spans="1:7" x14ac:dyDescent="0.3">
      <c r="A4" s="9" t="s">
        <v>77</v>
      </c>
      <c r="B4" s="9">
        <v>183373</v>
      </c>
      <c r="D4" t="s">
        <v>14</v>
      </c>
      <c r="E4" s="9" t="s">
        <v>32</v>
      </c>
      <c r="F4" s="10">
        <v>673401</v>
      </c>
      <c r="G4" s="11">
        <f>F4/$F$13</f>
        <v>1.2102298380123964E-2</v>
      </c>
    </row>
    <row r="5" spans="1:7" x14ac:dyDescent="0.3">
      <c r="A5" s="9" t="s">
        <v>30</v>
      </c>
      <c r="B5" s="9">
        <v>279428</v>
      </c>
      <c r="D5" t="s">
        <v>14</v>
      </c>
      <c r="E5" s="9" t="s">
        <v>31</v>
      </c>
      <c r="F5" s="10">
        <v>2587066</v>
      </c>
      <c r="G5" s="11">
        <f t="shared" ref="G5:G11" si="0">F5/$F$13</f>
        <v>4.6494502771860728E-2</v>
      </c>
    </row>
    <row r="6" spans="1:7" x14ac:dyDescent="0.3">
      <c r="A6" s="9" t="s">
        <v>27</v>
      </c>
      <c r="B6" s="9">
        <v>48570902</v>
      </c>
      <c r="D6" t="s">
        <v>19</v>
      </c>
      <c r="E6" t="s">
        <v>27</v>
      </c>
      <c r="F6" s="6">
        <v>48570902</v>
      </c>
      <c r="G6" s="11">
        <f t="shared" si="0"/>
        <v>0.87291160630257436</v>
      </c>
    </row>
    <row r="7" spans="1:7" x14ac:dyDescent="0.3">
      <c r="A7" s="9" t="s">
        <v>29</v>
      </c>
      <c r="B7" s="9">
        <v>921251</v>
      </c>
      <c r="D7" t="s">
        <v>39</v>
      </c>
      <c r="E7" t="s">
        <v>29</v>
      </c>
      <c r="F7" s="6">
        <v>921251</v>
      </c>
      <c r="G7" s="11">
        <f t="shared" si="0"/>
        <v>1.6556634880238643E-2</v>
      </c>
    </row>
    <row r="8" spans="1:7" x14ac:dyDescent="0.3">
      <c r="A8" s="9" t="s">
        <v>31</v>
      </c>
      <c r="B8" s="9">
        <v>2587066</v>
      </c>
      <c r="D8" t="s">
        <v>40</v>
      </c>
      <c r="E8" t="s">
        <v>24</v>
      </c>
      <c r="F8" s="6">
        <v>1114368</v>
      </c>
      <c r="G8" s="11">
        <f t="shared" si="0"/>
        <v>2.0027315138026202E-2</v>
      </c>
    </row>
    <row r="9" spans="1:7" x14ac:dyDescent="0.3">
      <c r="A9" s="9" t="s">
        <v>32</v>
      </c>
      <c r="B9" s="9">
        <v>673401</v>
      </c>
      <c r="C9">
        <f>SUM(B2:B9)</f>
        <v>55642406</v>
      </c>
      <c r="D9" t="s">
        <v>40</v>
      </c>
      <c r="E9" s="9" t="s">
        <v>30</v>
      </c>
      <c r="F9" s="10">
        <v>279428</v>
      </c>
      <c r="G9" s="11">
        <f t="shared" si="0"/>
        <v>5.0218532965666512E-3</v>
      </c>
    </row>
    <row r="10" spans="1:7" x14ac:dyDescent="0.3">
      <c r="A10" t="s">
        <v>78</v>
      </c>
      <c r="B10">
        <v>56075912</v>
      </c>
      <c r="D10" t="s">
        <v>14</v>
      </c>
      <c r="E10" s="9" t="s">
        <v>0</v>
      </c>
      <c r="F10" s="10">
        <v>1312617</v>
      </c>
      <c r="G10" s="11">
        <f t="shared" si="0"/>
        <v>2.3590227209082226E-2</v>
      </c>
    </row>
    <row r="11" spans="1:7" x14ac:dyDescent="0.3">
      <c r="D11" t="s">
        <v>14</v>
      </c>
      <c r="E11" t="s">
        <v>77</v>
      </c>
      <c r="F11" s="6">
        <v>183373</v>
      </c>
      <c r="G11" s="11">
        <f t="shared" si="0"/>
        <v>3.2955620215272502E-3</v>
      </c>
    </row>
    <row r="13" spans="1:7" x14ac:dyDescent="0.3">
      <c r="E13" t="s">
        <v>75</v>
      </c>
      <c r="F13" s="6">
        <f>SUM(F4:F11)</f>
        <v>55642406</v>
      </c>
      <c r="G13" s="6">
        <f>F14-F13</f>
        <v>433506</v>
      </c>
    </row>
    <row r="14" spans="1:7" x14ac:dyDescent="0.3">
      <c r="E14" t="s">
        <v>78</v>
      </c>
      <c r="F14" s="6">
        <v>56075912</v>
      </c>
      <c r="G14" s="11">
        <f>(F14-F13)/F14</f>
        <v>7.7306990566644732E-3</v>
      </c>
    </row>
    <row r="17" spans="5:7" x14ac:dyDescent="0.3">
      <c r="E17" t="s">
        <v>42</v>
      </c>
    </row>
    <row r="18" spans="5:7" x14ac:dyDescent="0.3">
      <c r="E18" t="s">
        <v>19</v>
      </c>
      <c r="F18" s="13">
        <f>F6</f>
        <v>48570902</v>
      </c>
      <c r="G18">
        <f>F18/$F$23</f>
        <v>0.87291160630257436</v>
      </c>
    </row>
    <row r="19" spans="5:7" x14ac:dyDescent="0.3">
      <c r="E19" t="s">
        <v>39</v>
      </c>
      <c r="F19" s="13">
        <f>SUM(F7)</f>
        <v>921251</v>
      </c>
      <c r="G19">
        <f>F19/$F$23</f>
        <v>1.6556634880238643E-2</v>
      </c>
    </row>
    <row r="20" spans="5:7" x14ac:dyDescent="0.3">
      <c r="E20" t="s">
        <v>40</v>
      </c>
      <c r="F20" s="13">
        <f>SUM(F8:F9)</f>
        <v>1393796</v>
      </c>
      <c r="G20">
        <f>F20/$F$23</f>
        <v>2.5049168434592855E-2</v>
      </c>
    </row>
    <row r="21" spans="5:7" x14ac:dyDescent="0.3">
      <c r="E21" t="s">
        <v>14</v>
      </c>
      <c r="F21" s="13">
        <f>SUM(F4:F5,F10:F11)</f>
        <v>4756457</v>
      </c>
      <c r="G21">
        <f>F21/$F$23</f>
        <v>8.5482590382594162E-2</v>
      </c>
    </row>
    <row r="23" spans="5:7" x14ac:dyDescent="0.3">
      <c r="F23" s="13">
        <f>SUM(F18:F21)</f>
        <v>55642406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c_2001</vt:lpstr>
      <vt:lpstr>c_2011</vt:lpstr>
      <vt:lpstr>explore_2001_codes_more</vt:lpstr>
      <vt:lpstr>Sheet2</vt:lpstr>
      <vt:lpstr>explore_newly_extracted_data_01</vt:lpstr>
      <vt:lpstr>summary</vt:lpstr>
      <vt:lpstr>newly_extracted_2011_data</vt:lpstr>
    </vt:vector>
  </TitlesOfParts>
  <Company>University of Glasgow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jm383x</dc:creator>
  <cp:lastModifiedBy>jm383x</cp:lastModifiedBy>
  <dcterms:created xsi:type="dcterms:W3CDTF">2016-07-27T15:41:39Z</dcterms:created>
  <dcterms:modified xsi:type="dcterms:W3CDTF">2016-10-17T16:01:56Z</dcterms:modified>
</cp:coreProperties>
</file>