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n\Dropbox\google_data_analytics_certification\"/>
    </mc:Choice>
  </mc:AlternateContent>
  <bookViews>
    <workbookView minimized="1" xWindow="0" yWindow="0" windowWidth="11670" windowHeight="4545"/>
  </bookViews>
  <sheets>
    <sheet name="Each variable OFF" sheetId="1" r:id="rId1"/>
    <sheet name="Traction control switched ON" sheetId="2" r:id="rId2"/>
    <sheet name="Stability control switched ON" sheetId="3" r:id="rId3"/>
    <sheet name="Mechanical damage switched ON" sheetId="4" r:id="rId4"/>
    <sheet name="Tyre blankets switched ON" sheetId="5" r:id="rId5"/>
    <sheet name="ABS switched ON" sheetId="6" r:id="rId6"/>
    <sheet name="Fuel consumption switched ON" sheetId="7" r:id="rId7"/>
    <sheet name="Tyre wear switched ON" sheetId="8" r:id="rId8"/>
    <sheet name="Slipstream switched ON" sheetId="9" r:id="rId9"/>
    <sheet name="Sum of race time" sheetId="13" r:id="rId10"/>
    <sheet name="ANOVA" sheetId="12" r:id="rId11"/>
    <sheet name="Pivot table" sheetId="11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D6" i="4"/>
  <c r="D5" i="4"/>
  <c r="G7" i="1" l="1"/>
  <c r="G8" i="9" l="1"/>
  <c r="G7" i="9"/>
  <c r="G6" i="9"/>
  <c r="G6" i="7"/>
  <c r="G7" i="7"/>
  <c r="G8" i="7"/>
  <c r="G8" i="8"/>
  <c r="G7" i="8"/>
  <c r="G6" i="8"/>
  <c r="G8" i="6"/>
  <c r="G7" i="6"/>
  <c r="G6" i="6"/>
  <c r="G4" i="2"/>
  <c r="G9" i="5"/>
  <c r="G8" i="5"/>
  <c r="G7" i="5"/>
  <c r="G8" i="3"/>
  <c r="G7" i="3"/>
  <c r="G6" i="3"/>
  <c r="G8" i="2"/>
  <c r="G7" i="2"/>
  <c r="G6" i="2"/>
  <c r="G11" i="1"/>
  <c r="G10" i="1"/>
  <c r="G9" i="1"/>
  <c r="G8" i="1"/>
  <c r="G6" i="1"/>
  <c r="C3" i="13" l="1"/>
  <c r="C4" i="13"/>
  <c r="C5" i="13"/>
  <c r="C6" i="13"/>
  <c r="C7" i="13"/>
  <c r="C8" i="13"/>
  <c r="C9" i="13"/>
  <c r="C2" i="13"/>
  <c r="I2" i="13"/>
  <c r="I3" i="13"/>
  <c r="I4" i="13"/>
  <c r="I5" i="13"/>
  <c r="I6" i="13"/>
  <c r="I7" i="13"/>
  <c r="I8" i="13"/>
  <c r="I9" i="13"/>
  <c r="I11" i="13" l="1"/>
  <c r="D5" i="3" l="1"/>
  <c r="D6" i="1"/>
  <c r="D7" i="1"/>
  <c r="D8" i="1"/>
  <c r="D9" i="1"/>
  <c r="D5" i="1"/>
  <c r="A19" i="11"/>
  <c r="A18" i="11"/>
  <c r="A17" i="11"/>
  <c r="A16" i="11"/>
  <c r="A15" i="11"/>
  <c r="D9" i="9" l="1"/>
  <c r="D8" i="9"/>
  <c r="D7" i="9"/>
  <c r="D6" i="9"/>
  <c r="D5" i="9"/>
  <c r="D9" i="8"/>
  <c r="D8" i="8"/>
  <c r="D7" i="8"/>
  <c r="D6" i="8"/>
  <c r="D5" i="8"/>
  <c r="D9" i="7"/>
  <c r="D8" i="7"/>
  <c r="D7" i="7"/>
  <c r="D6" i="7"/>
  <c r="D5" i="7"/>
  <c r="D9" i="6"/>
  <c r="D8" i="6"/>
  <c r="D7" i="6"/>
  <c r="D6" i="6"/>
  <c r="D5" i="6"/>
  <c r="D9" i="5"/>
  <c r="D8" i="5"/>
  <c r="D7" i="5"/>
  <c r="D6" i="5"/>
  <c r="D5" i="5"/>
  <c r="D9" i="4"/>
  <c r="D7" i="4"/>
  <c r="G9" i="9" l="1"/>
  <c r="G5" i="9"/>
  <c r="G4" i="9"/>
  <c r="G4" i="8"/>
  <c r="G9" i="8"/>
  <c r="G5" i="8"/>
  <c r="G4" i="7"/>
  <c r="G5" i="7"/>
  <c r="G9" i="7"/>
  <c r="G9" i="6"/>
  <c r="G5" i="6"/>
  <c r="G4" i="6"/>
  <c r="G10" i="5"/>
  <c r="G6" i="5"/>
  <c r="G5" i="5"/>
  <c r="D9" i="3"/>
  <c r="D8" i="3"/>
  <c r="D7" i="3"/>
  <c r="D6" i="3"/>
  <c r="D9" i="2"/>
  <c r="D8" i="2"/>
  <c r="D7" i="2"/>
  <c r="D6" i="2"/>
  <c r="D5" i="2"/>
  <c r="G9" i="3" l="1"/>
  <c r="G4" i="3"/>
  <c r="G5" i="3"/>
  <c r="G9" i="2"/>
  <c r="G5" i="2"/>
</calcChain>
</file>

<file path=xl/sharedStrings.xml><?xml version="1.0" encoding="utf-8"?>
<sst xmlns="http://schemas.openxmlformats.org/spreadsheetml/2006/main" count="211" uniqueCount="58">
  <si>
    <t>Race Number</t>
  </si>
  <si>
    <t>Lap 1 Time</t>
  </si>
  <si>
    <t>Lap 2 Time</t>
  </si>
  <si>
    <t>Race Time</t>
  </si>
  <si>
    <t>Traction control switched ON</t>
  </si>
  <si>
    <t>Stability control switched ON</t>
  </si>
  <si>
    <t>Mechanical damage switched ON</t>
  </si>
  <si>
    <t>null</t>
  </si>
  <si>
    <t>Tyre blankets switched ON</t>
  </si>
  <si>
    <t>ABS switched ON</t>
  </si>
  <si>
    <t>Fuel consumption switched ON</t>
  </si>
  <si>
    <t>Tyre wear switched ON</t>
  </si>
  <si>
    <t>Slipstream switched ON</t>
  </si>
  <si>
    <t xml:space="preserve">Average race time </t>
  </si>
  <si>
    <t>Standard deviation</t>
  </si>
  <si>
    <t>Correlation coefficient lap1, lap2</t>
  </si>
  <si>
    <t>Variable</t>
  </si>
  <si>
    <t>Null</t>
  </si>
  <si>
    <t>Race time (mm:ss.000)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</si>
  <si>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</si>
  <si>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</si>
  <si>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</si>
  <si>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</si>
  <si>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</si>
  <si>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</si>
  <si>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</si>
  <si>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</si>
  <si>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</si>
  <si>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</si>
  <si>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</si>
  <si>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</si>
  <si>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</si>
  <si>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</si>
  <si>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</si>
  <si>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</si>
  <si>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</si>
  <si>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</si>
  <si>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</si>
  <si>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</si>
  <si>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</si>
  <si>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</si>
  <si>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</si>
  <si>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</si>
  <si>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</si>
  <si>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</si>
  <si>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 xml:space="preserve">Sum of race time </t>
  </si>
  <si>
    <t>Sum of race time</t>
  </si>
  <si>
    <t>Sum of game time</t>
  </si>
  <si>
    <t>Minutes</t>
  </si>
  <si>
    <t>Seconds</t>
  </si>
  <si>
    <t>Milliseconds</t>
  </si>
  <si>
    <t>Milliseconds Sum</t>
  </si>
  <si>
    <t>Race time percentage</t>
  </si>
  <si>
    <t>Each variable OFF</t>
  </si>
  <si>
    <t>Numeric value</t>
  </si>
  <si>
    <t>Summary value</t>
  </si>
  <si>
    <t>Slow lap time</t>
  </si>
  <si>
    <t>Fast lap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</si>
</sst>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:ss.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0" borderId="1" xfId="0" applyFont="1" applyBorder="1"/>
    <xf numFmtId="164" fontId="1" fillId="0" borderId="1" xfId="0" applyNumberFormat="1" applyFont="1" applyBorder="1"/>
    <xf numFmtId="11" fontId="1" fillId="0" borderId="1" xfId="0" applyNumberFormat="1" applyFont="1" applyBorder="1"/>
    <xf numFmtId="164" fontId="1" fillId="2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1" fillId="4" borderId="1" xfId="0" applyFont="1" applyFill="1" applyBorder="1" applyAlignment="1"/>
    <xf numFmtId="0" fontId="1" fillId="0" borderId="2" xfId="0" applyFont="1" applyFill="1" applyBorder="1" applyAlignment="1"/>
    <xf numFmtId="0" fontId="1" fillId="4" borderId="1" xfId="0" applyFont="1" applyFill="1" applyBorder="1"/>
    <xf numFmtId="0" fontId="1" fillId="0" borderId="1" xfId="0" applyFont="1" applyFill="1" applyBorder="1"/>
    <xf numFmtId="164" fontId="1" fillId="0" borderId="1" xfId="0" applyNumberFormat="1" applyFont="1" applyFill="1" applyBorder="1"/>
    <xf numFmtId="0" fontId="1" fillId="0" borderId="0" xfId="0" applyFont="1" applyFill="1" applyBorder="1"/>
    <xf numFmtId="0" fontId="1" fillId="0" borderId="0" xfId="0" applyFont="1" applyBorder="1"/>
    <xf numFmtId="164" fontId="1" fillId="0" borderId="0" xfId="0" applyNumberFormat="1" applyFont="1" applyBorder="1"/>
    <xf numFmtId="165" fontId="1" fillId="0" borderId="1" xfId="0" applyNumberFormat="1" applyFont="1" applyFill="1" applyBorder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'Each variable OFF'!$B$4</c:f>
              <c:strCache>
                <c:ptCount val="1"/>
                <c:pt idx="0">
                  <c:v>Lap 1 Time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'Each variable OFF'!$B$5:$B$9</c:f>
              <c:numCache>
                <c:formatCode>mm:ss.000</c:formatCode>
                <c:ptCount val="5"/>
                <c:pt idx="0">
                  <c:v>1.1483912037037038E-3</c:v>
                </c:pt>
                <c:pt idx="1">
                  <c:v>9.9736111111111097E-4</c:v>
                </c:pt>
                <c:pt idx="2">
                  <c:v>1.1306828703703702E-3</c:v>
                </c:pt>
                <c:pt idx="3">
                  <c:v>9.249652777777777E-4</c:v>
                </c:pt>
                <c:pt idx="4">
                  <c:v>9.6109953703703711E-4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DB-4D40-808D-52DC319B68C8}"/>
            </c:ext>
          </c:extLst>
        </c:ser>
        <c:ser>
          <c:idx val="1"/>
          <c:order val="1"/>
          <c:tx>
            <c:strRef>
              <c:f>'Each variable OFF'!$C$4</c:f>
              <c:strCache>
                <c:ptCount val="1"/>
                <c:pt idx="0">
                  <c:v>Lap 2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'Each variable OFF'!$C$5:$C$9</c:f>
              <c:numCache>
                <c:formatCode>mm:ss.000</c:formatCode>
                <c:ptCount val="5"/>
                <c:pt idx="0">
                  <c:v>8.5700231481481489E-4</c:v>
                </c:pt>
                <c:pt idx="1">
                  <c:v>8.7144675925925931E-4</c:v>
                </c:pt>
                <c:pt idx="2">
                  <c:v>8.152430555555556E-4</c:v>
                </c:pt>
                <c:pt idx="3">
                  <c:v>8.4781250000000004E-4</c:v>
                </c:pt>
                <c:pt idx="4">
                  <c:v>8.3695601851851845E-4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BDB-4D40-808D-52DC319B68C8}"/>
            </c:ext>
          </c:extLst>
        </c:ser>
        <c:ser>
          <c:idx val="2"/>
          <c:order val="2"/>
          <c:tx>
            <c:strRef>
              <c:f>'Each variable OFF'!$D$4</c:f>
              <c:strCache>
                <c:ptCount val="1"/>
                <c:pt idx="0">
                  <c:v>Race Time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'Pivot table'!$A$15:$A$19</c:f>
              <c:numCache>
                <c:formatCode>mm:ss.000</c:formatCode>
                <c:ptCount val="5"/>
                <c:pt idx="0">
                  <c:v>2.0053935185185188E-3</c:v>
                </c:pt>
                <c:pt idx="1">
                  <c:v>1.8688078703703703E-3</c:v>
                </c:pt>
                <c:pt idx="2">
                  <c:v>1.9459259259259258E-3</c:v>
                </c:pt>
                <c:pt idx="3">
                  <c:v>1.7727777777777776E-3</c:v>
                </c:pt>
                <c:pt idx="4">
                  <c:v>1.7980555555555556E-3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BDB-4D40-808D-52DC319B6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1532528"/>
        <c:axId val="-1971533072"/>
      </c:barChart>
      <c:catAx>
        <c:axId val="-197153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533072"/>
        <c:crosses val="autoZero"/>
        <c:auto val="1"/>
        <c:lblAlgn val="ctr"/>
        <c:lblOffset val="100"/>
        <c:noMultiLvlLbl val="0"/>
      </c:catAx>
      <c:valAx>
        <c:axId val="-19715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53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'ABS switched ON'!$B$4</c:f>
              <c:strCache>
                <c:ptCount val="1"/>
                <c:pt idx="0">
                  <c:v>Lap 1 Time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'ABS switched ON'!$B$5:$B$9</c:f>
              <c:numCache>
                <c:formatCode>mm:ss.000</c:formatCode>
                <c:ptCount val="5"/>
                <c:pt idx="0">
                  <c:v>1.0168171296296297E-3</c:v>
                </c:pt>
                <c:pt idx="1">
                  <c:v>1.0913773148148148E-3</c:v>
                </c:pt>
                <c:pt idx="2">
                  <c:v>9.6063657407407393E-4</c:v>
                </c:pt>
                <c:pt idx="3">
                  <c:v>9.2209490740740739E-4</c:v>
                </c:pt>
                <c:pt idx="4">
                  <c:v>9.719328703703704E-4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FC-439D-B8A0-21CEF89204F9}"/>
            </c:ext>
          </c:extLst>
        </c:ser>
        <c:ser>
          <c:idx val="1"/>
          <c:order val="1"/>
          <c:tx>
            <c:strRef>
              <c:f>'ABS switched ON'!$C$4</c:f>
              <c:strCache>
                <c:ptCount val="1"/>
                <c:pt idx="0">
                  <c:v>Lap 2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'ABS switched ON'!$C$5:$C$9</c:f>
              <c:numCache>
                <c:formatCode>mm:ss.000</c:formatCode>
                <c:ptCount val="5"/>
                <c:pt idx="0">
                  <c:v>8.3162037037037048E-4</c:v>
                </c:pt>
                <c:pt idx="1">
                  <c:v>8.7018518518518521E-4</c:v>
                </c:pt>
                <c:pt idx="2">
                  <c:v>7.7449074074074063E-4</c:v>
                </c:pt>
                <c:pt idx="3">
                  <c:v>8.0553240740740726E-4</c:v>
                </c:pt>
                <c:pt idx="4">
                  <c:v>7.8674768518518514E-4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FC-439D-B8A0-21CEF89204F9}"/>
            </c:ext>
          </c:extLst>
        </c:ser>
        <c:ser>
          <c:idx val="2"/>
          <c:order val="2"/>
          <c:tx>
            <c:strRef>
              <c:f>'ABS switched ON'!$D$4</c:f>
              <c:strCache>
                <c:ptCount val="1"/>
                <c:pt idx="0">
                  <c:v>Race Time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'ABS switched ON'!$D$5:$D$9</c:f>
              <c:numCache>
                <c:formatCode>mm:ss.000</c:formatCode>
                <c:ptCount val="5"/>
                <c:pt idx="0">
                  <c:v>1.8484375000000003E-3</c:v>
                </c:pt>
                <c:pt idx="1">
                  <c:v>1.9615624999999998E-3</c:v>
                </c:pt>
                <c:pt idx="2">
                  <c:v>1.7351273148148146E-3</c:v>
                </c:pt>
                <c:pt idx="3">
                  <c:v>1.7276273148148147E-3</c:v>
                </c:pt>
                <c:pt idx="4">
                  <c:v>1.7586805555555554E-3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6FC-439D-B8A0-21CEF8920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1536336"/>
        <c:axId val="-1971528176"/>
      </c:barChart>
      <c:catAx>
        <c:axId val="-197153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528176"/>
        <c:crosses val="autoZero"/>
        <c:auto val="1"/>
        <c:lblAlgn val="ctr"/>
        <c:lblOffset val="100"/>
        <c:noMultiLvlLbl val="0"/>
      </c:catAx>
      <c:valAx>
        <c:axId val="-19715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53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'ABS switched ON'!$B$4</c:f>
              <c:strCache>
                <c:ptCount val="1"/>
                <c:pt idx="0">
                  <c:v>Lap 1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shade val="65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'ABS switched ON'!$A$5:$A$9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'ABS switched ON'!$B$5:$B$9</c:f>
              <c:numCache>
                <c:formatCode>mm:ss.000</c:formatCode>
                <c:ptCount val="5"/>
                <c:pt idx="0">
                  <c:v>1.0168171296296297E-3</c:v>
                </c:pt>
                <c:pt idx="1">
                  <c:v>1.0913773148148148E-3</c:v>
                </c:pt>
                <c:pt idx="2">
                  <c:v>9.6063657407407393E-4</c:v>
                </c:pt>
                <c:pt idx="3">
                  <c:v>9.2209490740740739E-4</c:v>
                </c:pt>
                <c:pt idx="4">
                  <c:v>9.719328703703704E-4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'ABS switched ON'!$C$4</c:f>
              <c:strCache>
                <c:ptCount val="1"/>
                <c:pt idx="0">
                  <c:v>Lap 2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'ABS switched ON'!$A$5:$A$9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'ABS switched ON'!$C$5:$C$9</c:f>
              <c:numCache>
                <c:formatCode>mm:ss.000</c:formatCode>
                <c:ptCount val="5"/>
                <c:pt idx="0">
                  <c:v>8.3162037037037048E-4</c:v>
                </c:pt>
                <c:pt idx="1">
                  <c:v>8.7018518518518521E-4</c:v>
                </c:pt>
                <c:pt idx="2">
                  <c:v>7.7449074074074063E-4</c:v>
                </c:pt>
                <c:pt idx="3">
                  <c:v>8.0553240740740726E-4</c:v>
                </c:pt>
                <c:pt idx="4">
                  <c:v>7.8674768518518514E-4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'ABS switched ON'!$D$4</c:f>
              <c:strCache>
                <c:ptCount val="1"/>
                <c:pt idx="0">
                  <c:v>Race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tint val="6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'ABS switched ON'!$A$5:$A$9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'ABS switched ON'!$D$5:$D$9</c:f>
              <c:numCache>
                <c:formatCode>mm:ss.000</c:formatCode>
                <c:ptCount val="5"/>
                <c:pt idx="0">
                  <c:v>1.8484375000000003E-3</c:v>
                </c:pt>
                <c:pt idx="1">
                  <c:v>1.9615624999999998E-3</c:v>
                </c:pt>
                <c:pt idx="2">
                  <c:v>1.7351273148148146E-3</c:v>
                </c:pt>
                <c:pt idx="3">
                  <c:v>1.7276273148148147E-3</c:v>
                </c:pt>
                <c:pt idx="4">
                  <c:v>1.7586805555555554E-3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1537424"/>
        <c:axId val="-1971527632"/>
      </c:scatterChart>
      <c:valAx>
        <c:axId val="-197153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527632"/>
        <c:crosses val="autoZero"/>
        <c:crossBetween val="midCat"/>
      </c:valAx>
      <c:valAx>
        <c:axId val="-19715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53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'Fuel consumption switched ON'!$B$4</c:f>
              <c:strCache>
                <c:ptCount val="1"/>
                <c:pt idx="0">
                  <c:v>Lap 1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shade val="65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'Fuel consumption switched ON'!$A$5:$A$9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'Fuel consumption switched ON'!$B$5:$B$9</c:f>
              <c:numCache>
                <c:formatCode>mm:ss.000</c:formatCode>
                <c:ptCount val="5"/>
                <c:pt idx="0">
                  <c:v>9.4557870370370369E-4</c:v>
                </c:pt>
                <c:pt idx="1">
                  <c:v>9.9995370370370364E-4</c:v>
                </c:pt>
                <c:pt idx="2">
                  <c:v>8.8434027777777773E-4</c:v>
                </c:pt>
                <c:pt idx="3">
                  <c:v>9.3788194444444464E-4</c:v>
                </c:pt>
                <c:pt idx="4">
                  <c:v>9.4932870370370364E-4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A1-406A-A9CC-F75082AF7FF5}"/>
            </c:ext>
          </c:extLst>
        </c:ser>
        <c:ser>
          <c:idx val="1"/>
          <c:order val="1"/>
          <c:tx>
            <c:strRef>
              <c:f>'Fuel consumption switched ON'!$C$4</c:f>
              <c:strCache>
                <c:ptCount val="1"/>
                <c:pt idx="0">
                  <c:v>Lap 2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'Fuel consumption switched ON'!$A$5:$A$9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'Fuel consumption switched ON'!$C$5:$C$9</c:f>
              <c:numCache>
                <c:formatCode>mm:ss.000</c:formatCode>
                <c:ptCount val="5"/>
                <c:pt idx="0">
                  <c:v>8.2263888888888892E-4</c:v>
                </c:pt>
                <c:pt idx="1">
                  <c:v>7.8997685185185171E-4</c:v>
                </c:pt>
                <c:pt idx="2">
                  <c:v>7.9697916666666676E-4</c:v>
                </c:pt>
                <c:pt idx="3">
                  <c:v>8.3333333333333339E-4</c:v>
                </c:pt>
                <c:pt idx="4">
                  <c:v>7.7628472222222215E-4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A1-406A-A9CC-F75082AF7FF5}"/>
            </c:ext>
          </c:extLst>
        </c:ser>
        <c:ser>
          <c:idx val="2"/>
          <c:order val="2"/>
          <c:tx>
            <c:strRef>
              <c:f>'Fuel consumption switched ON'!$D$4</c:f>
              <c:strCache>
                <c:ptCount val="1"/>
                <c:pt idx="0">
                  <c:v>Race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tint val="6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'Fuel consumption switched ON'!$A$5:$A$9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'Fuel consumption switched ON'!$D$5:$D$9</c:f>
              <c:numCache>
                <c:formatCode>mm:ss.000</c:formatCode>
                <c:ptCount val="5"/>
                <c:pt idx="0">
                  <c:v>1.7682175925925925E-3</c:v>
                </c:pt>
                <c:pt idx="1">
                  <c:v>1.7899305555555555E-3</c:v>
                </c:pt>
                <c:pt idx="2">
                  <c:v>1.6813194444444445E-3</c:v>
                </c:pt>
                <c:pt idx="3">
                  <c:v>1.771215277777778E-3</c:v>
                </c:pt>
                <c:pt idx="4">
                  <c:v>1.7256134259259258E-3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A1-406A-A9CC-F75082AF7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1527088"/>
        <c:axId val="-1971526000"/>
      </c:scatterChart>
      <c:valAx>
        <c:axId val="-197152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526000"/>
        <c:crosses val="autoZero"/>
        <c:crossBetween val="midCat"/>
      </c:valAx>
      <c:valAx>
        <c:axId val="-1971526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52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'Fuel consumption switched ON'!$B$4</c:f>
              <c:strCache>
                <c:ptCount val="1"/>
                <c:pt idx="0">
                  <c:v>Lap 1 Time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'Fuel consumption switched ON'!$B$5:$B$9</c:f>
              <c:numCache>
                <c:formatCode>mm:ss.000</c:formatCode>
                <c:ptCount val="5"/>
                <c:pt idx="0">
                  <c:v>9.4557870370370369E-4</c:v>
                </c:pt>
                <c:pt idx="1">
                  <c:v>9.9995370370370364E-4</c:v>
                </c:pt>
                <c:pt idx="2">
                  <c:v>8.8434027777777773E-4</c:v>
                </c:pt>
                <c:pt idx="3">
                  <c:v>9.3788194444444464E-4</c:v>
                </c:pt>
                <c:pt idx="4">
                  <c:v>9.4932870370370364E-4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06-4341-AA09-CD6D682D4147}"/>
            </c:ext>
          </c:extLst>
        </c:ser>
        <c:ser>
          <c:idx val="1"/>
          <c:order val="1"/>
          <c:tx>
            <c:strRef>
              <c:f>'Fuel consumption switched ON'!$C$4</c:f>
              <c:strCache>
                <c:ptCount val="1"/>
                <c:pt idx="0">
                  <c:v>Lap 2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'Fuel consumption switched ON'!$C$5:$C$9</c:f>
              <c:numCache>
                <c:formatCode>mm:ss.000</c:formatCode>
                <c:ptCount val="5"/>
                <c:pt idx="0">
                  <c:v>8.2263888888888892E-4</c:v>
                </c:pt>
                <c:pt idx="1">
                  <c:v>7.8997685185185171E-4</c:v>
                </c:pt>
                <c:pt idx="2">
                  <c:v>7.9697916666666676E-4</c:v>
                </c:pt>
                <c:pt idx="3">
                  <c:v>8.3333333333333339E-4</c:v>
                </c:pt>
                <c:pt idx="4">
                  <c:v>7.7628472222222215E-4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D06-4341-AA09-CD6D682D4147}"/>
            </c:ext>
          </c:extLst>
        </c:ser>
        <c:ser>
          <c:idx val="2"/>
          <c:order val="2"/>
          <c:tx>
            <c:strRef>
              <c:f>'Fuel consumption switched ON'!$D$4</c:f>
              <c:strCache>
                <c:ptCount val="1"/>
                <c:pt idx="0">
                  <c:v>Race Time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'Fuel consumption switched ON'!$D$5:$D$9</c:f>
              <c:numCache>
                <c:formatCode>mm:ss.000</c:formatCode>
                <c:ptCount val="5"/>
                <c:pt idx="0">
                  <c:v>1.7682175925925925E-3</c:v>
                </c:pt>
                <c:pt idx="1">
                  <c:v>1.7899305555555555E-3</c:v>
                </c:pt>
                <c:pt idx="2">
                  <c:v>1.6813194444444445E-3</c:v>
                </c:pt>
                <c:pt idx="3">
                  <c:v>1.771215277777778E-3</c:v>
                </c:pt>
                <c:pt idx="4">
                  <c:v>1.7256134259259258E-3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D06-4341-AA09-CD6D682D4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1536880"/>
        <c:axId val="-1936479024"/>
      </c:barChart>
      <c:catAx>
        <c:axId val="-197153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479024"/>
        <c:crosses val="autoZero"/>
        <c:auto val="1"/>
        <c:lblAlgn val="ctr"/>
        <c:lblOffset val="100"/>
        <c:noMultiLvlLbl val="0"/>
      </c:catAx>
      <c:valAx>
        <c:axId val="-19364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53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'Tyre wear switched ON'!$B$4</c:f>
              <c:strCache>
                <c:ptCount val="1"/>
                <c:pt idx="0">
                  <c:v>Lap 1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shade val="65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'Tyre wear switched ON'!$A$5:$A$9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'Tyre wear switched ON'!$B$5:$B$9</c:f>
              <c:numCache>
                <c:formatCode>mm:ss.000</c:formatCode>
                <c:ptCount val="5"/>
                <c:pt idx="0">
                  <c:v>9.4568287037037028E-4</c:v>
                </c:pt>
                <c:pt idx="1">
                  <c:v>9.8537037037037039E-4</c:v>
                </c:pt>
                <c:pt idx="2">
                  <c:v>9.4986111111111107E-4</c:v>
                </c:pt>
                <c:pt idx="3">
                  <c:v>1.0074074074074076E-3</c:v>
                </c:pt>
                <c:pt idx="4">
                  <c:v>9.954745370370369E-4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CF-4DD7-A79A-74091C404256}"/>
            </c:ext>
          </c:extLst>
        </c:ser>
        <c:ser>
          <c:idx val="1"/>
          <c:order val="1"/>
          <c:tx>
            <c:strRef>
              <c:f>'Tyre wear switched ON'!$C$4</c:f>
              <c:strCache>
                <c:ptCount val="1"/>
                <c:pt idx="0">
                  <c:v>Lap 2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'Tyre wear switched ON'!$A$5:$A$9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'Tyre wear switched ON'!$C$5:$C$9</c:f>
              <c:numCache>
                <c:formatCode>mm:ss.000</c:formatCode>
                <c:ptCount val="5"/>
                <c:pt idx="0">
                  <c:v>7.555439814814815E-4</c:v>
                </c:pt>
                <c:pt idx="1">
                  <c:v>7.5211805555555568E-4</c:v>
                </c:pt>
                <c:pt idx="2">
                  <c:v>7.9135416666666677E-4</c:v>
                </c:pt>
                <c:pt idx="3">
                  <c:v>8.5475694444444444E-4</c:v>
                </c:pt>
                <c:pt idx="4">
                  <c:v>8.7616898148148135E-4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CF-4DD7-A79A-74091C404256}"/>
            </c:ext>
          </c:extLst>
        </c:ser>
        <c:ser>
          <c:idx val="2"/>
          <c:order val="2"/>
          <c:tx>
            <c:strRef>
              <c:f>'Tyre wear switched ON'!$D$4</c:f>
              <c:strCache>
                <c:ptCount val="1"/>
                <c:pt idx="0">
                  <c:v>Race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tint val="6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'Tyre wear switched ON'!$A$5:$A$9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'Tyre wear switched ON'!$D$5:$D$9</c:f>
              <c:numCache>
                <c:formatCode>mm:ss.000</c:formatCode>
                <c:ptCount val="5"/>
                <c:pt idx="0">
                  <c:v>1.7012268518518518E-3</c:v>
                </c:pt>
                <c:pt idx="1">
                  <c:v>1.7374884259259262E-3</c:v>
                </c:pt>
                <c:pt idx="2">
                  <c:v>1.7412152777777777E-3</c:v>
                </c:pt>
                <c:pt idx="3">
                  <c:v>1.862164351851852E-3</c:v>
                </c:pt>
                <c:pt idx="4">
                  <c:v>1.8716435185185181E-3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CF-4DD7-A79A-74091C404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468144"/>
        <c:axId val="-1936473584"/>
      </c:scatterChart>
      <c:valAx>
        <c:axId val="-193646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473584"/>
        <c:crosses val="autoZero"/>
        <c:crossBetween val="midCat"/>
      </c:valAx>
      <c:valAx>
        <c:axId val="-1936473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46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'Tyre wear switched ON'!$B$4</c:f>
              <c:strCache>
                <c:ptCount val="1"/>
                <c:pt idx="0">
                  <c:v>Lap 1 Time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'Tyre wear switched ON'!$B$5:$B$9</c:f>
              <c:numCache>
                <c:formatCode>mm:ss.000</c:formatCode>
                <c:ptCount val="5"/>
                <c:pt idx="0">
                  <c:v>9.4568287037037028E-4</c:v>
                </c:pt>
                <c:pt idx="1">
                  <c:v>9.8537037037037039E-4</c:v>
                </c:pt>
                <c:pt idx="2">
                  <c:v>9.4986111111111107E-4</c:v>
                </c:pt>
                <c:pt idx="3">
                  <c:v>1.0074074074074076E-3</c:v>
                </c:pt>
                <c:pt idx="4">
                  <c:v>9.954745370370369E-4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93-4015-8895-4456DFB763AD}"/>
            </c:ext>
          </c:extLst>
        </c:ser>
        <c:ser>
          <c:idx val="1"/>
          <c:order val="1"/>
          <c:tx>
            <c:strRef>
              <c:f>'Tyre wear switched ON'!$C$4</c:f>
              <c:strCache>
                <c:ptCount val="1"/>
                <c:pt idx="0">
                  <c:v>Lap 2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'Tyre wear switched ON'!$C$5:$C$9</c:f>
              <c:numCache>
                <c:formatCode>mm:ss.000</c:formatCode>
                <c:ptCount val="5"/>
                <c:pt idx="0">
                  <c:v>7.555439814814815E-4</c:v>
                </c:pt>
                <c:pt idx="1">
                  <c:v>7.5211805555555568E-4</c:v>
                </c:pt>
                <c:pt idx="2">
                  <c:v>7.9135416666666677E-4</c:v>
                </c:pt>
                <c:pt idx="3">
                  <c:v>8.5475694444444444E-4</c:v>
                </c:pt>
                <c:pt idx="4">
                  <c:v>8.7616898148148135E-4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93-4015-8895-4456DFB763AD}"/>
            </c:ext>
          </c:extLst>
        </c:ser>
        <c:ser>
          <c:idx val="2"/>
          <c:order val="2"/>
          <c:tx>
            <c:strRef>
              <c:f>'Tyre wear switched ON'!$D$4</c:f>
              <c:strCache>
                <c:ptCount val="1"/>
                <c:pt idx="0">
                  <c:v>Race Time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'Tyre wear switched ON'!$D$5:$D$9</c:f>
              <c:numCache>
                <c:formatCode>mm:ss.000</c:formatCode>
                <c:ptCount val="5"/>
                <c:pt idx="0">
                  <c:v>1.7012268518518518E-3</c:v>
                </c:pt>
                <c:pt idx="1">
                  <c:v>1.7374884259259262E-3</c:v>
                </c:pt>
                <c:pt idx="2">
                  <c:v>1.7412152777777777E-3</c:v>
                </c:pt>
                <c:pt idx="3">
                  <c:v>1.862164351851852E-3</c:v>
                </c:pt>
                <c:pt idx="4">
                  <c:v>1.8716435185185181E-3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93-4015-8895-4456DFB76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6470864"/>
        <c:axId val="-1936470320"/>
      </c:barChart>
      <c:catAx>
        <c:axId val="-193647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470320"/>
        <c:crosses val="autoZero"/>
        <c:auto val="1"/>
        <c:lblAlgn val="ctr"/>
        <c:lblOffset val="100"/>
        <c:noMultiLvlLbl val="0"/>
      </c:catAx>
      <c:valAx>
        <c:axId val="-19364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4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'Slipstream switched ON'!$B$4</c:f>
              <c:strCache>
                <c:ptCount val="1"/>
                <c:pt idx="0">
                  <c:v>Lap 1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shade val="65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'Slipstream switched ON'!$A$5:$A$9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'Slipstream switched ON'!$B$5:$B$9</c:f>
              <c:numCache>
                <c:formatCode>mm:ss.000</c:formatCode>
                <c:ptCount val="5"/>
                <c:pt idx="0">
                  <c:v>9.6173611111111112E-4</c:v>
                </c:pt>
                <c:pt idx="1">
                  <c:v>9.31724537037037E-4</c:v>
                </c:pt>
                <c:pt idx="2">
                  <c:v>1.1511111111111112E-3</c:v>
                </c:pt>
                <c:pt idx="3">
                  <c:v>1.0820486111111111E-3</c:v>
                </c:pt>
                <c:pt idx="4">
                  <c:v>1.1026157407407406E-3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BB-4A9C-89D2-C2963FBBE546}"/>
            </c:ext>
          </c:extLst>
        </c:ser>
        <c:ser>
          <c:idx val="1"/>
          <c:order val="1"/>
          <c:tx>
            <c:strRef>
              <c:f>'Slipstream switched ON'!$C$4</c:f>
              <c:strCache>
                <c:ptCount val="1"/>
                <c:pt idx="0">
                  <c:v>Lap 2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'Slipstream switched ON'!$A$5:$A$9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'Slipstream switched ON'!$C$5:$C$9</c:f>
              <c:numCache>
                <c:formatCode>mm:ss.000</c:formatCode>
                <c:ptCount val="5"/>
                <c:pt idx="0">
                  <c:v>8.1467592592592605E-4</c:v>
                </c:pt>
                <c:pt idx="1">
                  <c:v>8.678935185185186E-4</c:v>
                </c:pt>
                <c:pt idx="2">
                  <c:v>7.8004629629629637E-4</c:v>
                </c:pt>
                <c:pt idx="3">
                  <c:v>8.6015046296296306E-4</c:v>
                </c:pt>
                <c:pt idx="4">
                  <c:v>8.1480324074074061E-4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BB-4A9C-89D2-C2963FBBE546}"/>
            </c:ext>
          </c:extLst>
        </c:ser>
        <c:ser>
          <c:idx val="2"/>
          <c:order val="2"/>
          <c:tx>
            <c:strRef>
              <c:f>'Slipstream switched ON'!$D$4</c:f>
              <c:strCache>
                <c:ptCount val="1"/>
                <c:pt idx="0">
                  <c:v>Race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tint val="6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'Slipstream switched ON'!$A$5:$A$9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'Slipstream switched ON'!$D$5:$D$9</c:f>
              <c:numCache>
                <c:formatCode>mm:ss.000</c:formatCode>
                <c:ptCount val="5"/>
                <c:pt idx="0">
                  <c:v>1.7764120370370373E-3</c:v>
                </c:pt>
                <c:pt idx="1">
                  <c:v>1.7996180555555556E-3</c:v>
                </c:pt>
                <c:pt idx="2">
                  <c:v>1.9311574074074075E-3</c:v>
                </c:pt>
                <c:pt idx="3">
                  <c:v>1.9421990740740741E-3</c:v>
                </c:pt>
                <c:pt idx="4">
                  <c:v>1.9174189814814813E-3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0BB-4A9C-89D2-C2963FBBE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482288"/>
        <c:axId val="-1936477936"/>
      </c:scatterChart>
      <c:valAx>
        <c:axId val="-19364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477936"/>
        <c:crosses val="autoZero"/>
        <c:crossBetween val="midCat"/>
      </c:valAx>
      <c:valAx>
        <c:axId val="-193647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48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'Slipstream switched ON'!$B$4</c:f>
              <c:strCache>
                <c:ptCount val="1"/>
                <c:pt idx="0">
                  <c:v>Lap 1 Time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'Slipstream switched ON'!$B$5:$B$9</c:f>
              <c:numCache>
                <c:formatCode>mm:ss.000</c:formatCode>
                <c:ptCount val="5"/>
                <c:pt idx="0">
                  <c:v>9.6173611111111112E-4</c:v>
                </c:pt>
                <c:pt idx="1">
                  <c:v>9.31724537037037E-4</c:v>
                </c:pt>
                <c:pt idx="2">
                  <c:v>1.1511111111111112E-3</c:v>
                </c:pt>
                <c:pt idx="3">
                  <c:v>1.0820486111111111E-3</c:v>
                </c:pt>
                <c:pt idx="4">
                  <c:v>1.1026157407407406E-3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83-4323-909A-32FA62F8D4D5}"/>
            </c:ext>
          </c:extLst>
        </c:ser>
        <c:ser>
          <c:idx val="1"/>
          <c:order val="1"/>
          <c:tx>
            <c:strRef>
              <c:f>'Slipstream switched ON'!$C$4</c:f>
              <c:strCache>
                <c:ptCount val="1"/>
                <c:pt idx="0">
                  <c:v>Lap 2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'Slipstream switched ON'!$C$5:$C$9</c:f>
              <c:numCache>
                <c:formatCode>mm:ss.000</c:formatCode>
                <c:ptCount val="5"/>
                <c:pt idx="0">
                  <c:v>8.1467592592592605E-4</c:v>
                </c:pt>
                <c:pt idx="1">
                  <c:v>8.678935185185186E-4</c:v>
                </c:pt>
                <c:pt idx="2">
                  <c:v>7.8004629629629637E-4</c:v>
                </c:pt>
                <c:pt idx="3">
                  <c:v>8.6015046296296306E-4</c:v>
                </c:pt>
                <c:pt idx="4">
                  <c:v>8.1480324074074061E-4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C83-4323-909A-32FA62F8D4D5}"/>
            </c:ext>
          </c:extLst>
        </c:ser>
        <c:ser>
          <c:idx val="2"/>
          <c:order val="2"/>
          <c:tx>
            <c:strRef>
              <c:f>'Slipstream switched ON'!$D$4</c:f>
              <c:strCache>
                <c:ptCount val="1"/>
                <c:pt idx="0">
                  <c:v>Race Time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'Slipstream switched ON'!$D$5:$D$9</c:f>
              <c:numCache>
                <c:formatCode>mm:ss.000</c:formatCode>
                <c:ptCount val="5"/>
                <c:pt idx="0">
                  <c:v>1.7764120370370373E-3</c:v>
                </c:pt>
                <c:pt idx="1">
                  <c:v>1.7996180555555556E-3</c:v>
                </c:pt>
                <c:pt idx="2">
                  <c:v>1.9311574074074075E-3</c:v>
                </c:pt>
                <c:pt idx="3">
                  <c:v>1.9421990740740741E-3</c:v>
                </c:pt>
                <c:pt idx="4">
                  <c:v>1.9174189814814813E-3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C83-4323-909A-32FA62F8D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6469232"/>
        <c:axId val="-1936468688"/>
      </c:barChart>
      <c:catAx>
        <c:axId val="-193646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468688"/>
        <c:crosses val="autoZero"/>
        <c:auto val="1"/>
        <c:lblAlgn val="ctr"/>
        <c:lblOffset val="100"/>
        <c:noMultiLvlLbl val="0"/>
      </c:catAx>
      <c:valAx>
        <c:axId val="-19364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46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'Sum of race time'!$B$12</c:f>
              <c:strCache>
                <c:ptCount val="1"/>
                <c:pt idx="0">
                  <c:v>Race time 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'Sum of race time'!$A$13:$A$20</c:f>
              <c:strCache>
                <c:ptCount val="8"/>
                <c:pt idx="0">
                  <c:v>Each variable OFF</c:v>
                </c:pt>
                <c:pt idx="1">
                  <c:v>Traction control switched ON</c:v>
                </c:pt>
                <c:pt idx="2">
                  <c:v>Stability control switched ON</c:v>
                </c:pt>
                <c:pt idx="3">
                  <c:v>Tyre blankets switched ON</c:v>
                </c:pt>
                <c:pt idx="4">
                  <c:v>ABS switched ON</c:v>
                </c:pt>
                <c:pt idx="5">
                  <c:v>Fuel consumption switched ON</c:v>
                </c:pt>
                <c:pt idx="6">
                  <c:v>Tyre wear switched ON</c:v>
                </c:pt>
                <c:pt idx="7">
                  <c:v>Slipstream switched ON</c:v>
                </c:pt>
              </c:strCache>
            </c:strRef>
          </c:cat>
          <c:val>
            <c:numRef>
              <c:f>'Sum of race time'!$B$13:$B$20</c:f>
              <c:numCache>
                <c:formatCode>General</c:formatCode>
                <c:ptCount val="8"/>
                <c:pt idx="0">
                  <c:v>12.616184554958556</c:v>
                </c:pt>
                <c:pt idx="1">
                  <c:v>13.788039814935033</c:v>
                </c:pt>
                <c:pt idx="2">
                  <c:v>12.872930711035405</c:v>
                </c:pt>
                <c:pt idx="3">
                  <c:v>12.294178974399243</c:v>
                </c:pt>
                <c:pt idx="4">
                  <c:v>12.133183958651927</c:v>
                </c:pt>
                <c:pt idx="5">
                  <c:v>11.736682809187322</c:v>
                </c:pt>
                <c:pt idx="6">
                  <c:v>11.975065519871315</c:v>
                </c:pt>
                <c:pt idx="7">
                  <c:v>12.583733656961199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</c:f>
              <c:strCache>
                <c:ptCount val="1"/>
                <c:pt idx="0">
                  <c:v>Average race time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table'!$A$3:$A$10</c:f>
              <c:strCache>
                <c:ptCount val="8"/>
                <c:pt idx="0">
                  <c:v>Each variable OFF</c:v>
                </c:pt>
                <c:pt idx="1">
                  <c:v>Traction control switched ON</c:v>
                </c:pt>
                <c:pt idx="2">
                  <c:v>Stability control switched ON</c:v>
                </c:pt>
                <c:pt idx="3">
                  <c:v>Tyre blankets switched ON</c:v>
                </c:pt>
                <c:pt idx="4">
                  <c:v>ABS switched ON</c:v>
                </c:pt>
                <c:pt idx="5">
                  <c:v>Fuel consumption switched ON</c:v>
                </c:pt>
                <c:pt idx="6">
                  <c:v>Tyre wear switched ON</c:v>
                </c:pt>
                <c:pt idx="7">
                  <c:v>Slipstream switched ON</c:v>
                </c:pt>
              </c:strCache>
            </c:strRef>
          </c:cat>
          <c:val>
            <c:numRef>
              <c:f>'Pivot table'!$B$3:$B$10</c:f>
              <c:numCache>
                <c:formatCode>mm:ss.000</c:formatCode>
                <c:ptCount val="8"/>
                <c:pt idx="0">
                  <c:v>1.9045949074074076E-3</c:v>
                </c:pt>
                <c:pt idx="1">
                  <c:v>2.0526504629629632E-3</c:v>
                </c:pt>
                <c:pt idx="2">
                  <c:v>1.9071990740740742E-3</c:v>
                </c:pt>
                <c:pt idx="3">
                  <c:v>1.7732986111111111E-3</c:v>
                </c:pt>
                <c:pt idx="4">
                  <c:v>1.8062847222222221E-3</c:v>
                </c:pt>
                <c:pt idx="5">
                  <c:v>1.7472569444444445E-3</c:v>
                </c:pt>
                <c:pt idx="6">
                  <c:v>1.7827430555555554E-3</c:v>
                </c:pt>
                <c:pt idx="7">
                  <c:v>1.8733564814814813E-3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6479568"/>
        <c:axId val="-1936467600"/>
      </c:barChart>
      <c:catAx>
        <c:axId val="-193647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467600"/>
        <c:crosses val="autoZero"/>
        <c:auto val="1"/>
        <c:lblAlgn val="ctr"/>
        <c:lblOffset val="100"/>
        <c:noMultiLvlLbl val="0"/>
      </c:catAx>
      <c:valAx>
        <c:axId val="-19364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47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'Each variable OFF'!$B$4</c:f>
              <c:strCache>
                <c:ptCount val="1"/>
                <c:pt idx="0">
                  <c:v>Lap 1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shade val="65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'Each variable OFF'!$A$5:$A$9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'Each variable OFF'!$B$5:$B$9</c:f>
              <c:numCache>
                <c:formatCode>mm:ss.000</c:formatCode>
                <c:ptCount val="5"/>
                <c:pt idx="0">
                  <c:v>1.1483912037037038E-3</c:v>
                </c:pt>
                <c:pt idx="1">
                  <c:v>9.9736111111111097E-4</c:v>
                </c:pt>
                <c:pt idx="2">
                  <c:v>1.1306828703703702E-3</c:v>
                </c:pt>
                <c:pt idx="3">
                  <c:v>9.249652777777777E-4</c:v>
                </c:pt>
                <c:pt idx="4">
                  <c:v>9.6109953703703711E-4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'Each variable OFF'!$C$4</c:f>
              <c:strCache>
                <c:ptCount val="1"/>
                <c:pt idx="0">
                  <c:v>Lap 2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'Each variable OFF'!$A$5:$A$9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'Each variable OFF'!$C$5:$C$9</c:f>
              <c:numCache>
                <c:formatCode>mm:ss.000</c:formatCode>
                <c:ptCount val="5"/>
                <c:pt idx="0">
                  <c:v>8.5700231481481489E-4</c:v>
                </c:pt>
                <c:pt idx="1">
                  <c:v>8.7144675925925931E-4</c:v>
                </c:pt>
                <c:pt idx="2">
                  <c:v>8.152430555555556E-4</c:v>
                </c:pt>
                <c:pt idx="3">
                  <c:v>8.4781250000000004E-4</c:v>
                </c:pt>
                <c:pt idx="4">
                  <c:v>8.3695601851851845E-4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'Each variable OFF'!$D$4</c:f>
              <c:strCache>
                <c:ptCount val="1"/>
                <c:pt idx="0">
                  <c:v>Race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tint val="6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'Each variable OFF'!$A$5:$A$9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'Pivot table'!$A$15:$A$19</c:f>
              <c:numCache>
                <c:formatCode>mm:ss.000</c:formatCode>
                <c:ptCount val="5"/>
                <c:pt idx="0">
                  <c:v>2.0053935185185188E-3</c:v>
                </c:pt>
                <c:pt idx="1">
                  <c:v>1.8688078703703703E-3</c:v>
                </c:pt>
                <c:pt idx="2">
                  <c:v>1.9459259259259258E-3</c:v>
                </c:pt>
                <c:pt idx="3">
                  <c:v>1.7727777777777776E-3</c:v>
                </c:pt>
                <c:pt idx="4">
                  <c:v>1.7980555555555556E-3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1524912"/>
        <c:axId val="-1971524368"/>
      </c:scatterChart>
      <c:valAx>
        <c:axId val="-19715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524368"/>
        <c:crosses val="autoZero"/>
        <c:crossBetween val="midCat"/>
      </c:valAx>
      <c:valAx>
        <c:axId val="-19715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52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table'!$G$2</c:f>
              <c:strCache>
                <c:ptCount val="1"/>
                <c:pt idx="0">
                  <c:v>Fast lap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table'!$F$3:$F$10</c:f>
              <c:strCache>
                <c:ptCount val="8"/>
                <c:pt idx="0">
                  <c:v>Each variable OFF</c:v>
                </c:pt>
                <c:pt idx="1">
                  <c:v>Traction control switched ON</c:v>
                </c:pt>
                <c:pt idx="2">
                  <c:v>Stability control switched ON</c:v>
                </c:pt>
                <c:pt idx="3">
                  <c:v>Tyre blankets switched ON</c:v>
                </c:pt>
                <c:pt idx="4">
                  <c:v>ABS switched ON</c:v>
                </c:pt>
                <c:pt idx="5">
                  <c:v>Fuel consumption switched ON</c:v>
                </c:pt>
                <c:pt idx="6">
                  <c:v>Tyre wear switched ON</c:v>
                </c:pt>
                <c:pt idx="7">
                  <c:v>Slipstream switched ON</c:v>
                </c:pt>
              </c:strCache>
            </c:strRef>
          </c:cat>
          <c:val>
            <c:numRef>
              <c:f>'Pivot table'!$G$3:$G$10</c:f>
              <c:numCache>
                <c:formatCode>mm:ss.000</c:formatCode>
                <c:ptCount val="8"/>
                <c:pt idx="0">
                  <c:v>8.152430555555556E-4</c:v>
                </c:pt>
                <c:pt idx="1">
                  <c:v>8.3302083333333329E-4</c:v>
                </c:pt>
                <c:pt idx="2">
                  <c:v>7.7832175925925909E-4</c:v>
                </c:pt>
                <c:pt idx="3">
                  <c:v>7.7579861111111122E-4</c:v>
                </c:pt>
                <c:pt idx="4">
                  <c:v>7.7449074074074063E-4</c:v>
                </c:pt>
                <c:pt idx="5">
                  <c:v>7.7628472222222215E-4</c:v>
                </c:pt>
                <c:pt idx="6">
                  <c:v>7.5211805555555568E-4</c:v>
                </c:pt>
                <c:pt idx="7">
                  <c:v>7.7546296296296304E-4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6475216"/>
        <c:axId val="-1936477392"/>
      </c:barChart>
      <c:catAx>
        <c:axId val="-193647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477392"/>
        <c:crosses val="autoZero"/>
        <c:auto val="1"/>
        <c:lblAlgn val="ctr"/>
        <c:lblOffset val="100"/>
        <c:noMultiLvlLbl val="0"/>
      </c:catAx>
      <c:valAx>
        <c:axId val="-19364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47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table'!$B$21</c:f>
              <c:strCache>
                <c:ptCount val="1"/>
                <c:pt idx="0">
                  <c:v>Slow lap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table'!$A$22:$A$29</c:f>
              <c:strCache>
                <c:ptCount val="8"/>
                <c:pt idx="0">
                  <c:v>Each variable OFF</c:v>
                </c:pt>
                <c:pt idx="1">
                  <c:v>Traction control switched ON</c:v>
                </c:pt>
                <c:pt idx="2">
                  <c:v>Stability control switched ON</c:v>
                </c:pt>
                <c:pt idx="3">
                  <c:v>Tyre blankets switched ON</c:v>
                </c:pt>
                <c:pt idx="4">
                  <c:v>ABS switched ON</c:v>
                </c:pt>
                <c:pt idx="5">
                  <c:v>Fuel consumption switched ON</c:v>
                </c:pt>
                <c:pt idx="6">
                  <c:v>Tyre wear switched ON</c:v>
                </c:pt>
                <c:pt idx="7">
                  <c:v>Slipstream switched ON</c:v>
                </c:pt>
              </c:strCache>
            </c:strRef>
          </c:cat>
          <c:val>
            <c:numRef>
              <c:f>'Pivot table'!$B$22:$B$29</c:f>
              <c:numCache>
                <c:formatCode>mm:ss.000</c:formatCode>
                <c:ptCount val="8"/>
                <c:pt idx="0">
                  <c:v>1.1483912037037038E-3</c:v>
                </c:pt>
                <c:pt idx="1">
                  <c:v>1.2720486111111112E-3</c:v>
                </c:pt>
                <c:pt idx="2">
                  <c:v>1.5046296296296294E-3</c:v>
                </c:pt>
                <c:pt idx="3">
                  <c:v>1.2532407407407407E-3</c:v>
                </c:pt>
                <c:pt idx="4">
                  <c:v>1.0913773148148148E-3</c:v>
                </c:pt>
                <c:pt idx="5">
                  <c:v>9.9995370370370364E-4</c:v>
                </c:pt>
                <c:pt idx="6">
                  <c:v>1.0074074074074076E-3</c:v>
                </c:pt>
                <c:pt idx="7">
                  <c:v>1.1511111111111112E-3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6474128"/>
        <c:axId val="-1936467056"/>
      </c:barChart>
      <c:catAx>
        <c:axId val="-193647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467056"/>
        <c:crosses val="autoZero"/>
        <c:auto val="1"/>
        <c:lblAlgn val="ctr"/>
        <c:lblOffset val="100"/>
        <c:noMultiLvlLbl val="0"/>
      </c:catAx>
      <c:valAx>
        <c:axId val="-19364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47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'Traction control switched ON'!$B$4</c:f>
              <c:strCache>
                <c:ptCount val="1"/>
                <c:pt idx="0">
                  <c:v>Lap 1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shade val="65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'Traction control switched ON'!$A$5:$A$9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'Traction control switched ON'!$B$5:$B$9</c:f>
              <c:numCache>
                <c:formatCode>mm:ss.000</c:formatCode>
                <c:ptCount val="5"/>
                <c:pt idx="0">
                  <c:v>1.2274537037037035E-3</c:v>
                </c:pt>
                <c:pt idx="1">
                  <c:v>1.2720486111111112E-3</c:v>
                </c:pt>
                <c:pt idx="2">
                  <c:v>1.2291203703703704E-3</c:v>
                </c:pt>
                <c:pt idx="3">
                  <c:v>1.1187152777777777E-3</c:v>
                </c:pt>
                <c:pt idx="4">
                  <c:v>9.8954861111111097E-4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94-48B2-BF49-01964676D2DB}"/>
            </c:ext>
          </c:extLst>
        </c:ser>
        <c:ser>
          <c:idx val="1"/>
          <c:order val="1"/>
          <c:tx>
            <c:strRef>
              <c:f>'Traction control switched ON'!$C$4</c:f>
              <c:strCache>
                <c:ptCount val="1"/>
                <c:pt idx="0">
                  <c:v>Lap 2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'Traction control switched ON'!$A$5:$A$9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'Traction control switched ON'!$C$5:$C$9</c:f>
              <c:numCache>
                <c:formatCode>mm:ss.000</c:formatCode>
                <c:ptCount val="5"/>
                <c:pt idx="0">
                  <c:v>8.8956018518518507E-4</c:v>
                </c:pt>
                <c:pt idx="1">
                  <c:v>9.5854166666666668E-4</c:v>
                </c:pt>
                <c:pt idx="2">
                  <c:v>8.573726851851853E-4</c:v>
                </c:pt>
                <c:pt idx="3">
                  <c:v>8.878587962962962E-4</c:v>
                </c:pt>
                <c:pt idx="4">
                  <c:v>8.3302083333333329E-4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94-48B2-BF49-01964676D2DB}"/>
            </c:ext>
          </c:extLst>
        </c:ser>
        <c:ser>
          <c:idx val="2"/>
          <c:order val="2"/>
          <c:tx>
            <c:strRef>
              <c:f>'Traction control switched ON'!$D$4</c:f>
              <c:strCache>
                <c:ptCount val="1"/>
                <c:pt idx="0">
                  <c:v>Race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tint val="6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'Traction control switched ON'!$A$5:$A$9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'Traction control switched ON'!$D$5:$D$9</c:f>
              <c:numCache>
                <c:formatCode>mm:ss.000</c:formatCode>
                <c:ptCount val="5"/>
                <c:pt idx="0">
                  <c:v>2.1170138888888888E-3</c:v>
                </c:pt>
                <c:pt idx="1">
                  <c:v>2.230590277777778E-3</c:v>
                </c:pt>
                <c:pt idx="2">
                  <c:v>2.0864930555555558E-3</c:v>
                </c:pt>
                <c:pt idx="3">
                  <c:v>2.0065740740740738E-3</c:v>
                </c:pt>
                <c:pt idx="4">
                  <c:v>1.8225694444444444E-3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B94-48B2-BF49-01964676D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1534704"/>
        <c:axId val="-1971533616"/>
      </c:scatterChart>
      <c:valAx>
        <c:axId val="-197153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533616"/>
        <c:crosses val="autoZero"/>
        <c:crossBetween val="midCat"/>
      </c:valAx>
      <c:valAx>
        <c:axId val="-19715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53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16867461752683"/>
          <c:y val="2.4169503564529682E-2"/>
          <c:w val="0.76883132538247312"/>
          <c:h val="0.6555404831821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'Traction control switched ON'!$B$4</c:f>
              <c:strCache>
                <c:ptCount val="1"/>
                <c:pt idx="0">
                  <c:v>Lap 1 Time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'Traction control switched ON'!$B$5:$B$9</c:f>
              <c:numCache>
                <c:formatCode>mm:ss.000</c:formatCode>
                <c:ptCount val="5"/>
                <c:pt idx="0">
                  <c:v>1.2274537037037035E-3</c:v>
                </c:pt>
                <c:pt idx="1">
                  <c:v>1.2720486111111112E-3</c:v>
                </c:pt>
                <c:pt idx="2">
                  <c:v>1.2291203703703704E-3</c:v>
                </c:pt>
                <c:pt idx="3">
                  <c:v>1.1187152777777777E-3</c:v>
                </c:pt>
                <c:pt idx="4">
                  <c:v>9.8954861111111097E-4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D4-46F2-A2AC-0CC49F59D039}"/>
            </c:ext>
          </c:extLst>
        </c:ser>
        <c:ser>
          <c:idx val="1"/>
          <c:order val="1"/>
          <c:tx>
            <c:strRef>
              <c:f>'Traction control switched ON'!$C$4</c:f>
              <c:strCache>
                <c:ptCount val="1"/>
                <c:pt idx="0">
                  <c:v>Lap 2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'Traction control switched ON'!$C$5:$C$9</c:f>
              <c:numCache>
                <c:formatCode>mm:ss.000</c:formatCode>
                <c:ptCount val="5"/>
                <c:pt idx="0">
                  <c:v>8.8956018518518507E-4</c:v>
                </c:pt>
                <c:pt idx="1">
                  <c:v>9.5854166666666668E-4</c:v>
                </c:pt>
                <c:pt idx="2">
                  <c:v>8.573726851851853E-4</c:v>
                </c:pt>
                <c:pt idx="3">
                  <c:v>8.878587962962962E-4</c:v>
                </c:pt>
                <c:pt idx="4">
                  <c:v>8.3302083333333329E-4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FD4-46F2-A2AC-0CC49F59D039}"/>
            </c:ext>
          </c:extLst>
        </c:ser>
        <c:ser>
          <c:idx val="2"/>
          <c:order val="2"/>
          <c:tx>
            <c:strRef>
              <c:f>'Traction control switched ON'!$D$4</c:f>
              <c:strCache>
                <c:ptCount val="1"/>
                <c:pt idx="0">
                  <c:v>Race Time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'Traction control switched ON'!$D$5:$D$9</c:f>
              <c:numCache>
                <c:formatCode>mm:ss.000</c:formatCode>
                <c:ptCount val="5"/>
                <c:pt idx="0">
                  <c:v>2.1170138888888888E-3</c:v>
                </c:pt>
                <c:pt idx="1">
                  <c:v>2.230590277777778E-3</c:v>
                </c:pt>
                <c:pt idx="2">
                  <c:v>2.0864930555555558E-3</c:v>
                </c:pt>
                <c:pt idx="3">
                  <c:v>2.0065740740740738E-3</c:v>
                </c:pt>
                <c:pt idx="4">
                  <c:v>1.8225694444444444E-3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FD4-46F2-A2AC-0CC49F59D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1530896"/>
        <c:axId val="-1971526544"/>
      </c:barChart>
      <c:catAx>
        <c:axId val="-197153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526544"/>
        <c:crosses val="autoZero"/>
        <c:auto val="1"/>
        <c:lblAlgn val="ctr"/>
        <c:lblOffset val="100"/>
        <c:noMultiLvlLbl val="0"/>
      </c:catAx>
      <c:valAx>
        <c:axId val="-19715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5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81714785651791"/>
          <c:y val="7.54525386313466E-2"/>
          <c:w val="0.7612939632545932"/>
          <c:h val="0.5684611774521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'Stability control switched ON'!$B$4</c:f>
              <c:strCache>
                <c:ptCount val="1"/>
                <c:pt idx="0">
                  <c:v>Lap 1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shade val="65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'Stability control switched ON'!$A$5:$A$9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'Stability control switched ON'!$B$5:$B$9</c:f>
              <c:numCache>
                <c:formatCode>mm:ss.000</c:formatCode>
                <c:ptCount val="5"/>
                <c:pt idx="0">
                  <c:v>1.5046296296296294E-3</c:v>
                </c:pt>
                <c:pt idx="1">
                  <c:v>9.8925925925925939E-4</c:v>
                </c:pt>
                <c:pt idx="2">
                  <c:v>9.6057870370370362E-4</c:v>
                </c:pt>
                <c:pt idx="3">
                  <c:v>9.6371527777777775E-4</c:v>
                </c:pt>
                <c:pt idx="4">
                  <c:v>1.1413657407407408E-3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53-4D24-9A81-2425353DE0A0}"/>
            </c:ext>
          </c:extLst>
        </c:ser>
        <c:ser>
          <c:idx val="1"/>
          <c:order val="1"/>
          <c:tx>
            <c:strRef>
              <c:f>'Stability control switched ON'!$C$4</c:f>
              <c:strCache>
                <c:ptCount val="1"/>
                <c:pt idx="0">
                  <c:v>Lap 2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'Stability control switched ON'!$A$5:$A$9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'Stability control switched ON'!$C$5:$C$9</c:f>
              <c:numCache>
                <c:formatCode>mm:ss.000</c:formatCode>
                <c:ptCount val="5"/>
                <c:pt idx="0">
                  <c:v>7.9548611111111107E-4</c:v>
                </c:pt>
                <c:pt idx="1">
                  <c:v>8.3179398148148153E-4</c:v>
                </c:pt>
                <c:pt idx="2">
                  <c:v>8.0503472222222228E-4</c:v>
                </c:pt>
                <c:pt idx="3">
                  <c:v>7.7832175925925909E-4</c:v>
                </c:pt>
                <c:pt idx="4">
                  <c:v>8.1188657407407392E-4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53-4D24-9A81-2425353DE0A0}"/>
            </c:ext>
          </c:extLst>
        </c:ser>
        <c:ser>
          <c:idx val="2"/>
          <c:order val="2"/>
          <c:tx>
            <c:strRef>
              <c:f>'Stability control switched ON'!$D$4</c:f>
              <c:strCache>
                <c:ptCount val="1"/>
                <c:pt idx="0">
                  <c:v>Race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tint val="6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'Stability control switched ON'!$A$5:$A$9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'Stability control switched ON'!$D$5:$D$9</c:f>
              <c:numCache>
                <c:formatCode>mm:ss.000</c:formatCode>
                <c:ptCount val="5"/>
                <c:pt idx="0">
                  <c:v>2.3001157407407406E-3</c:v>
                </c:pt>
                <c:pt idx="1">
                  <c:v>1.8210532407407409E-3</c:v>
                </c:pt>
                <c:pt idx="2">
                  <c:v>1.7656134259259259E-3</c:v>
                </c:pt>
                <c:pt idx="3">
                  <c:v>1.7420370370370367E-3</c:v>
                </c:pt>
                <c:pt idx="4">
                  <c:v>1.9532523148148148E-3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53-4D24-9A81-2425353DE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1530352"/>
        <c:axId val="-1971531984"/>
      </c:scatterChart>
      <c:valAx>
        <c:axId val="-197153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531984"/>
        <c:crosses val="autoZero"/>
        <c:crossBetween val="midCat"/>
      </c:valAx>
      <c:valAx>
        <c:axId val="-1971531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53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'Stability control switched ON'!$B$4</c:f>
              <c:strCache>
                <c:ptCount val="1"/>
                <c:pt idx="0">
                  <c:v>Lap 1 Time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'Stability control switched ON'!$B$5:$B$9</c:f>
              <c:numCache>
                <c:formatCode>mm:ss.000</c:formatCode>
                <c:ptCount val="5"/>
                <c:pt idx="0">
                  <c:v>1.5046296296296294E-3</c:v>
                </c:pt>
                <c:pt idx="1">
                  <c:v>9.8925925925925939E-4</c:v>
                </c:pt>
                <c:pt idx="2">
                  <c:v>9.6057870370370362E-4</c:v>
                </c:pt>
                <c:pt idx="3">
                  <c:v>9.6371527777777775E-4</c:v>
                </c:pt>
                <c:pt idx="4">
                  <c:v>1.1413657407407408E-3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1D-4AE8-A40E-6C03899F61B5}"/>
            </c:ext>
          </c:extLst>
        </c:ser>
        <c:ser>
          <c:idx val="1"/>
          <c:order val="1"/>
          <c:tx>
            <c:strRef>
              <c:f>'Stability control switched ON'!$C$4</c:f>
              <c:strCache>
                <c:ptCount val="1"/>
                <c:pt idx="0">
                  <c:v>Lap 2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'Stability control switched ON'!$C$5:$C$9</c:f>
              <c:numCache>
                <c:formatCode>mm:ss.000</c:formatCode>
                <c:ptCount val="5"/>
                <c:pt idx="0">
                  <c:v>7.9548611111111107E-4</c:v>
                </c:pt>
                <c:pt idx="1">
                  <c:v>8.3179398148148153E-4</c:v>
                </c:pt>
                <c:pt idx="2">
                  <c:v>8.0503472222222228E-4</c:v>
                </c:pt>
                <c:pt idx="3">
                  <c:v>7.7832175925925909E-4</c:v>
                </c:pt>
                <c:pt idx="4">
                  <c:v>8.1188657407407392E-4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1D-4AE8-A40E-6C03899F61B5}"/>
            </c:ext>
          </c:extLst>
        </c:ser>
        <c:ser>
          <c:idx val="2"/>
          <c:order val="2"/>
          <c:tx>
            <c:strRef>
              <c:f>'Stability control switched ON'!$D$4</c:f>
              <c:strCache>
                <c:ptCount val="1"/>
                <c:pt idx="0">
                  <c:v>Race Time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'Stability control switched ON'!$D$5:$D$9</c:f>
              <c:numCache>
                <c:formatCode>mm:ss.000</c:formatCode>
                <c:ptCount val="5"/>
                <c:pt idx="0">
                  <c:v>2.3001157407407406E-3</c:v>
                </c:pt>
                <c:pt idx="1">
                  <c:v>1.8210532407407409E-3</c:v>
                </c:pt>
                <c:pt idx="2">
                  <c:v>1.7656134259259259E-3</c:v>
                </c:pt>
                <c:pt idx="3">
                  <c:v>1.7420370370370367E-3</c:v>
                </c:pt>
                <c:pt idx="4">
                  <c:v>1.9532523148148148E-3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71D-4AE8-A40E-6C03899F6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1529808"/>
        <c:axId val="-1971535792"/>
      </c:barChart>
      <c:catAx>
        <c:axId val="-197152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535792"/>
        <c:crosses val="autoZero"/>
        <c:auto val="1"/>
        <c:lblAlgn val="ctr"/>
        <c:lblOffset val="100"/>
        <c:noMultiLvlLbl val="0"/>
      </c:catAx>
      <c:valAx>
        <c:axId val="-19715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52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'Tyre blankets switched ON'!$B$4</c:f>
              <c:strCache>
                <c:ptCount val="1"/>
                <c:pt idx="0">
                  <c:v>Lap 1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shade val="65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'Tyre blankets switched ON'!$A$5:$A$9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'Tyre blankets switched ON'!$B$5:$B$9</c:f>
              <c:numCache>
                <c:formatCode>mm:ss.000</c:formatCode>
                <c:ptCount val="5"/>
                <c:pt idx="0">
                  <c:v>1.0262037037037037E-3</c:v>
                </c:pt>
                <c:pt idx="1">
                  <c:v>9.532870370370371E-4</c:v>
                </c:pt>
                <c:pt idx="2">
                  <c:v>9.8215277777777775E-4</c:v>
                </c:pt>
                <c:pt idx="3">
                  <c:v>1.2532407407407407E-3</c:v>
                </c:pt>
                <c:pt idx="4">
                  <c:v>9.2626157407407403E-4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47-4207-960F-032125FA89E0}"/>
            </c:ext>
          </c:extLst>
        </c:ser>
        <c:ser>
          <c:idx val="1"/>
          <c:order val="1"/>
          <c:tx>
            <c:strRef>
              <c:f>'Tyre blankets switched ON'!$C$4</c:f>
              <c:strCache>
                <c:ptCount val="1"/>
                <c:pt idx="0">
                  <c:v>Lap 2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'Tyre blankets switched ON'!$A$5:$A$9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'Tyre blankets switched ON'!$C$5:$C$9</c:f>
              <c:numCache>
                <c:formatCode>mm:ss.000</c:formatCode>
                <c:ptCount val="5"/>
                <c:pt idx="0">
                  <c:v>8.4179398148148156E-4</c:v>
                </c:pt>
                <c:pt idx="1">
                  <c:v>8.0726851851851836E-4</c:v>
                </c:pt>
                <c:pt idx="2">
                  <c:v>7.8041666666666667E-4</c:v>
                </c:pt>
                <c:pt idx="3">
                  <c:v>8.0484953703703697E-4</c:v>
                </c:pt>
                <c:pt idx="4">
                  <c:v>7.7579861111111122E-4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47-4207-960F-032125FA89E0}"/>
            </c:ext>
          </c:extLst>
        </c:ser>
        <c:ser>
          <c:idx val="2"/>
          <c:order val="2"/>
          <c:tx>
            <c:strRef>
              <c:f>'Tyre blankets switched ON'!$D$4</c:f>
              <c:strCache>
                <c:ptCount val="1"/>
                <c:pt idx="0">
                  <c:v>Race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tint val="6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'Tyre blankets switched ON'!$A$5:$A$9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'Tyre blankets switched ON'!$D$5:$D$9</c:f>
              <c:numCache>
                <c:formatCode>mm:ss.000</c:formatCode>
                <c:ptCount val="5"/>
                <c:pt idx="0">
                  <c:v>1.8679976851851852E-3</c:v>
                </c:pt>
                <c:pt idx="1">
                  <c:v>1.7605555555555556E-3</c:v>
                </c:pt>
                <c:pt idx="2">
                  <c:v>1.7625694444444444E-3</c:v>
                </c:pt>
                <c:pt idx="3">
                  <c:v>2.0580902777777776E-3</c:v>
                </c:pt>
                <c:pt idx="4">
                  <c:v>1.7020601851851854E-3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D47-4207-960F-032125FA8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1523280"/>
        <c:axId val="-1971523824"/>
      </c:scatterChart>
      <c:valAx>
        <c:axId val="-197152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523824"/>
        <c:crosses val="autoZero"/>
        <c:crossBetween val="midCat"/>
      </c:valAx>
      <c:valAx>
        <c:axId val="-19715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52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'Tyre blankets switched ON'!$B$4</c:f>
              <c:strCache>
                <c:ptCount val="1"/>
                <c:pt idx="0">
                  <c:v>Lap 1 Time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'Tyre blankets switched ON'!$B$5:$B$9</c15:sqref>
                  </c15:fullRef>
                </c:ext>
              </c:extLst>
              <c:f>('Tyre blankets switched ON'!$B$5:$B$7,'Tyre blankets switched ON'!$B$9)</c:f>
              <c:numCache>
                <c:formatCode>mm:ss.000</c:formatCode>
                <c:ptCount val="4"/>
                <c:pt idx="0">
                  <c:v>1.0262037037037037E-3</c:v>
                </c:pt>
                <c:pt idx="1">
                  <c:v>9.532870370370371E-4</c:v>
                </c:pt>
                <c:pt idx="2">
                  <c:v>9.8215277777777775E-4</c:v>
                </c:pt>
                <c:pt idx="3">
                  <c:v>9.2626157407407403E-4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46-4346-A56F-5843B0C02C36}"/>
            </c:ext>
          </c:extLst>
        </c:ser>
        <c:ser>
          <c:idx val="1"/>
          <c:order val="1"/>
          <c:tx>
            <c:strRef>
              <c:f>'Tyre blankets switched ON'!$C$4</c:f>
              <c:strCache>
                <c:ptCount val="1"/>
                <c:pt idx="0">
                  <c:v>Lap 2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'Tyre blankets switched ON'!$C$5:$C$9</c15:sqref>
                  </c15:fullRef>
                </c:ext>
              </c:extLst>
              <c:f>('Tyre blankets switched ON'!$C$5:$C$7,'Tyre blankets switched ON'!$C$9)</c:f>
              <c:numCache>
                <c:formatCode>mm:ss.000</c:formatCode>
                <c:ptCount val="4"/>
                <c:pt idx="0">
                  <c:v>8.4179398148148156E-4</c:v>
                </c:pt>
                <c:pt idx="1">
                  <c:v>8.0726851851851836E-4</c:v>
                </c:pt>
                <c:pt idx="2">
                  <c:v>7.8041666666666667E-4</c:v>
                </c:pt>
                <c:pt idx="3">
                  <c:v>7.7579861111111122E-4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D46-4346-A56F-5843B0C02C36}"/>
            </c:ext>
          </c:extLst>
        </c:ser>
        <c:ser>
          <c:idx val="2"/>
          <c:order val="2"/>
          <c:tx>
            <c:strRef>
              <c:f>'Tyre blankets switched ON'!$D$4</c:f>
              <c:strCache>
                <c:ptCount val="1"/>
                <c:pt idx="0">
                  <c:v>Race Time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'Tyre blankets switched ON'!$D$5:$D$9</c15:sqref>
                  </c15:fullRef>
                </c:ext>
              </c:extLst>
              <c:f>('Tyre blankets switched ON'!$D$5:$D$7,'Tyre blankets switched ON'!$D$9)</c:f>
              <c:numCache>
                <c:formatCode>mm:ss.000</c:formatCode>
                <c:ptCount val="4"/>
                <c:pt idx="0">
                  <c:v>1.8679976851851852E-3</c:v>
                </c:pt>
                <c:pt idx="1">
                  <c:v>1.7605555555555556E-3</c:v>
                </c:pt>
                <c:pt idx="2">
                  <c:v>1.7625694444444444E-3</c:v>
                </c:pt>
                <c:pt idx="3">
                  <c:v>1.7020601851851854E-3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D46-4346-A56F-5843B0C02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1522736"/>
        <c:axId val="-1971537968"/>
      </c:barChart>
      <c:catAx>
        <c:axId val="-197152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537968"/>
        <c:crosses val="autoZero"/>
        <c:auto val="1"/>
        <c:lblAlgn val="ctr"/>
        <c:lblOffset val="100"/>
        <c:noMultiLvlLbl val="0"/>
      </c:catAx>
      <c:valAx>
        <c:axId val="-19715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5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'ABS switched ON'!$B$4</c:f>
              <c:strCache>
                <c:ptCount val="1"/>
                <c:pt idx="0">
                  <c:v>Lap 1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shade val="65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'ABS switched ON'!$A$5:$A$9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'ABS switched ON'!$B$5:$B$9</c:f>
              <c:numCache>
                <c:formatCode>mm:ss.000</c:formatCode>
                <c:ptCount val="5"/>
                <c:pt idx="0">
                  <c:v>1.0168171296296297E-3</c:v>
                </c:pt>
                <c:pt idx="1">
                  <c:v>1.0913773148148148E-3</c:v>
                </c:pt>
                <c:pt idx="2">
                  <c:v>9.6063657407407393E-4</c:v>
                </c:pt>
                <c:pt idx="3">
                  <c:v>9.2209490740740739E-4</c:v>
                </c:pt>
                <c:pt idx="4">
                  <c:v>9.719328703703704E-4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94-41EE-B17A-B8CAB8E9286B}"/>
            </c:ext>
          </c:extLst>
        </c:ser>
        <c:ser>
          <c:idx val="1"/>
          <c:order val="1"/>
          <c:tx>
            <c:strRef>
              <c:f>'ABS switched ON'!$C$4</c:f>
              <c:strCache>
                <c:ptCount val="1"/>
                <c:pt idx="0">
                  <c:v>Lap 2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'ABS switched ON'!$A$5:$A$9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'ABS switched ON'!$C$5:$C$9</c:f>
              <c:numCache>
                <c:formatCode>mm:ss.000</c:formatCode>
                <c:ptCount val="5"/>
                <c:pt idx="0">
                  <c:v>8.3162037037037048E-4</c:v>
                </c:pt>
                <c:pt idx="1">
                  <c:v>8.7018518518518521E-4</c:v>
                </c:pt>
                <c:pt idx="2">
                  <c:v>7.7449074074074063E-4</c:v>
                </c:pt>
                <c:pt idx="3">
                  <c:v>8.0553240740740726E-4</c:v>
                </c:pt>
                <c:pt idx="4">
                  <c:v>7.8674768518518514E-4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94-41EE-B17A-B8CAB8E9286B}"/>
            </c:ext>
          </c:extLst>
        </c:ser>
        <c:ser>
          <c:idx val="2"/>
          <c:order val="2"/>
          <c:tx>
            <c:strRef>
              <c:f>'ABS switched ON'!$D$4</c:f>
              <c:strCache>
                <c:ptCount val="1"/>
                <c:pt idx="0">
                  <c:v>Race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tint val="6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'ABS switched ON'!$A$5:$A$9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'ABS switched ON'!$D$5:$D$9</c:f>
              <c:numCache>
                <c:formatCode>mm:ss.000</c:formatCode>
                <c:ptCount val="5"/>
                <c:pt idx="0">
                  <c:v>1.8484375000000003E-3</c:v>
                </c:pt>
                <c:pt idx="1">
                  <c:v>1.9615624999999998E-3</c:v>
                </c:pt>
                <c:pt idx="2">
                  <c:v>1.7351273148148146E-3</c:v>
                </c:pt>
                <c:pt idx="3">
                  <c:v>1.7276273148148147E-3</c:v>
                </c:pt>
                <c:pt idx="4">
                  <c:v>1.7586805555555554E-3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94-41EE-B17A-B8CAB8E92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1529264"/>
        <c:axId val="-1971528720"/>
      </c:scatterChart>
      <c:valAx>
        <c:axId val="-197152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528720"/>
        <c:crosses val="autoZero"/>
        <c:crossBetween val="midCat"/>
      </c:valAx>
      <c:valAx>
        <c:axId val="-1971528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52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1285874</xdr:colOff>
      <xdr:row>18</xdr:row>
      <xdr:rowOff>9524</xdr:rowOff>
    </xdr:from>
    <xdr:to>
      <xdr:col>6</xdr:col>
      <xdr:colOff>1047750</xdr:colOff>
      <xdr:row>32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</xdr:colOff>
      <xdr:row>10</xdr:row>
      <xdr:rowOff>85725</xdr:rowOff>
    </xdr:from>
    <xdr:to>
      <xdr:col>3</xdr:col>
      <xdr:colOff>452437</xdr:colOff>
      <xdr:row>24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890587</xdr:colOff>
      <xdr:row>31</xdr:row>
      <xdr:rowOff>119062</xdr:rowOff>
    </xdr:from>
    <xdr:to>
      <xdr:col>2</xdr:col>
      <xdr:colOff>1652587</xdr:colOff>
      <xdr:row>45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804862</xdr:colOff>
      <xdr:row>21</xdr:row>
      <xdr:rowOff>109537</xdr:rowOff>
    </xdr:from>
    <xdr:to>
      <xdr:col>5</xdr:col>
      <xdr:colOff>2090737</xdr:colOff>
      <xdr:row>35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790575</xdr:colOff>
      <xdr:row>35</xdr:row>
      <xdr:rowOff>157162</xdr:rowOff>
    </xdr:from>
    <xdr:to>
      <xdr:col>5</xdr:col>
      <xdr:colOff>2076450</xdr:colOff>
      <xdr:row>49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6</xdr:row>
      <xdr:rowOff>66675</xdr:rowOff>
    </xdr:from>
    <xdr:to>
      <xdr:col>3</xdr:col>
      <xdr:colOff>676275</xdr:colOff>
      <xdr:row>20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357187</xdr:colOff>
      <xdr:row>13</xdr:row>
      <xdr:rowOff>95250</xdr:rowOff>
    </xdr:from>
    <xdr:to>
      <xdr:col>6</xdr:col>
      <xdr:colOff>142875</xdr:colOff>
      <xdr:row>27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11</xdr:row>
      <xdr:rowOff>180975</xdr:rowOff>
    </xdr:from>
    <xdr:to>
      <xdr:col>6</xdr:col>
      <xdr:colOff>1347787</xdr:colOff>
      <xdr:row>25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14</xdr:row>
      <xdr:rowOff>47625</xdr:rowOff>
    </xdr:from>
    <xdr:to>
      <xdr:col>3</xdr:col>
      <xdr:colOff>542925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14</xdr:row>
      <xdr:rowOff>19050</xdr:rowOff>
    </xdr:from>
    <xdr:to>
      <xdr:col>6</xdr:col>
      <xdr:colOff>1400175</xdr:colOff>
      <xdr:row>28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576262</xdr:colOff>
      <xdr:row>15</xdr:row>
      <xdr:rowOff>57150</xdr:rowOff>
    </xdr:from>
    <xdr:to>
      <xdr:col>3</xdr:col>
      <xdr:colOff>1009650</xdr:colOff>
      <xdr:row>29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176212</xdr:colOff>
      <xdr:row>0</xdr:row>
      <xdr:rowOff>152400</xdr:rowOff>
    </xdr:from>
    <xdr:to>
      <xdr:col>15</xdr:col>
      <xdr:colOff>481012</xdr:colOff>
      <xdr:row>12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1285875</xdr:colOff>
      <xdr:row>10</xdr:row>
      <xdr:rowOff>161926</xdr:rowOff>
    </xdr:from>
    <xdr:to>
      <xdr:col>6</xdr:col>
      <xdr:colOff>1152525</xdr:colOff>
      <xdr:row>25</xdr:row>
      <xdr:rowOff>38101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700087</xdr:colOff>
      <xdr:row>14</xdr:row>
      <xdr:rowOff>85725</xdr:rowOff>
    </xdr:from>
    <xdr:to>
      <xdr:col>3</xdr:col>
      <xdr:colOff>1128712</xdr:colOff>
      <xdr:row>28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452437</xdr:colOff>
      <xdr:row>14</xdr:row>
      <xdr:rowOff>123825</xdr:rowOff>
    </xdr:from>
    <xdr:to>
      <xdr:col>5</xdr:col>
      <xdr:colOff>938212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214312</xdr:colOff>
      <xdr:row>13</xdr:row>
      <xdr:rowOff>66675</xdr:rowOff>
    </xdr:from>
    <xdr:to>
      <xdr:col>15</xdr:col>
      <xdr:colOff>71437</xdr:colOff>
      <xdr:row>27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252412</xdr:colOff>
      <xdr:row>11</xdr:row>
      <xdr:rowOff>66675</xdr:rowOff>
    </xdr:from>
    <xdr:to>
      <xdr:col>5</xdr:col>
      <xdr:colOff>738187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404812</xdr:colOff>
      <xdr:row>13</xdr:row>
      <xdr:rowOff>66675</xdr:rowOff>
    </xdr:from>
    <xdr:to>
      <xdr:col>15</xdr:col>
      <xdr:colOff>376237</xdr:colOff>
      <xdr:row>27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1100137</xdr:colOff>
      <xdr:row>11</xdr:row>
      <xdr:rowOff>133350</xdr:rowOff>
    </xdr:from>
    <xdr:to>
      <xdr:col>5</xdr:col>
      <xdr:colOff>1766887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138112</xdr:colOff>
      <xdr:row>12</xdr:row>
      <xdr:rowOff>123825</xdr:rowOff>
    </xdr:from>
    <xdr:to>
      <xdr:col>14</xdr:col>
      <xdr:colOff>442912</xdr:colOff>
      <xdr:row>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11</xdr:row>
      <xdr:rowOff>57150</xdr:rowOff>
    </xdr:from>
    <xdr:to>
      <xdr:col>8</xdr:col>
      <xdr:colOff>711367</xdr:colOff>
      <xdr:row>32</xdr:row>
      <xdr:rowOff>157163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tabSelected="1" topLeftCell="A13" zoomScaleNormal="100" workbookViewId="0">
      <selection activeCell="F10" sqref="F10"/>
    </sheetView>
  </sheetViews>
  <sheetFormatPr defaultRowHeight="15.75" x14ac:dyDescent="0.25"/>
  <cols>
    <col min="1" max="5" width="20.7109375" style="1" customWidth="1"/>
    <col min="6" max="7" width="30.7109375" style="1" customWidth="1"/>
    <col min="8" max="16384" width="9.140625" style="1"/>
  </cols>
  <sheetData>
    <row r="3" spans="1:7" x14ac:dyDescent="0.25">
      <c r="A3" s="20" t="s">
        <v>53</v>
      </c>
      <c r="B3" s="20"/>
      <c r="C3" s="20"/>
      <c r="D3" s="20"/>
      <c r="F3" s="19"/>
      <c r="G3" s="19"/>
    </row>
    <row r="4" spans="1:7" x14ac:dyDescent="0.25">
      <c r="A4" s="2" t="s">
        <v>0</v>
      </c>
      <c r="B4" s="2" t="s">
        <v>1</v>
      </c>
      <c r="C4" s="2" t="s">
        <v>2</v>
      </c>
      <c r="D4" s="2" t="s">
        <v>3</v>
      </c>
    </row>
    <row r="5" spans="1:7" x14ac:dyDescent="0.25">
      <c r="A5" s="3">
        <v>1</v>
      </c>
      <c r="B5" s="4">
        <v>1.1483912037037038E-3</v>
      </c>
      <c r="C5" s="4">
        <v>8.5700231481481489E-4</v>
      </c>
      <c r="D5" s="4">
        <f>B5+C5</f>
        <v>2.0053935185185188E-3</v>
      </c>
      <c r="F5" s="2" t="s">
        <v>55</v>
      </c>
      <c r="G5" s="2" t="s">
        <v>54</v>
      </c>
    </row>
    <row r="6" spans="1:7" x14ac:dyDescent="0.25">
      <c r="A6" s="3">
        <v>2</v>
      </c>
      <c r="B6" s="4">
        <v>9.9736111111111097E-4</v>
      </c>
      <c r="C6" s="4">
        <v>8.7144675925925931E-4</v>
      </c>
      <c r="D6" s="4">
        <f t="shared" ref="D6:D9" si="0">B6+C6</f>
        <v>1.8688078703703703E-3</v>
      </c>
      <c r="F6" s="12" t="s">
        <v>13</v>
      </c>
      <c r="G6" s="13">
        <f>AVERAGE(D6,D5,D8,D9)</f>
        <v>1.8612586805555555E-3</v>
      </c>
    </row>
    <row r="7" spans="1:7" x14ac:dyDescent="0.25">
      <c r="A7" s="3">
        <v>3</v>
      </c>
      <c r="B7" s="4">
        <v>1.1306828703703702E-3</v>
      </c>
      <c r="C7" s="4">
        <v>8.152430555555556E-4</v>
      </c>
      <c r="D7" s="4">
        <f t="shared" si="0"/>
        <v>1.9459259259259258E-3</v>
      </c>
      <c r="F7" s="4" t="s">
        <v>14</v>
      </c>
      <c r="G7" s="5">
        <f>_xlfn.STDEV.P('Pivot table'!A15,'Pivot table'!A16,'Pivot table'!A18,'Pivot table'!A19)</f>
        <v>9.0353952525063863E-5</v>
      </c>
    </row>
    <row r="8" spans="1:7" x14ac:dyDescent="0.25">
      <c r="A8" s="3">
        <v>4</v>
      </c>
      <c r="B8" s="4">
        <v>9.249652777777777E-4</v>
      </c>
      <c r="C8" s="4">
        <v>8.4781250000000004E-4</v>
      </c>
      <c r="D8" s="4">
        <f t="shared" si="0"/>
        <v>1.7727777777777776E-3</v>
      </c>
      <c r="F8" s="12" t="s">
        <v>15</v>
      </c>
      <c r="G8" s="17">
        <f>CORREL(B5:B9,C5:C9)</f>
        <v>-0.25486201095322031</v>
      </c>
    </row>
    <row r="9" spans="1:7" x14ac:dyDescent="0.25">
      <c r="A9" s="3">
        <v>5</v>
      </c>
      <c r="B9" s="4">
        <v>9.6109953703703711E-4</v>
      </c>
      <c r="C9" s="4">
        <v>8.3695601851851845E-4</v>
      </c>
      <c r="D9" s="4">
        <f t="shared" si="0"/>
        <v>1.7980555555555556E-3</v>
      </c>
      <c r="F9" s="3" t="s">
        <v>56</v>
      </c>
      <c r="G9" s="4">
        <f>MAX(B5:C9)</f>
        <v>1.1483912037037038E-3</v>
      </c>
    </row>
    <row r="10" spans="1:7" x14ac:dyDescent="0.25">
      <c r="F10" s="3" t="s">
        <v>57</v>
      </c>
      <c r="G10" s="4">
        <f>MIN(B5:C9)</f>
        <v>8.152430555555556E-4</v>
      </c>
    </row>
    <row r="11" spans="1:7" x14ac:dyDescent="0.25">
      <c r="C11" s="14"/>
      <c r="D11" s="14"/>
      <c r="E11" s="14"/>
      <c r="F11" s="3" t="s">
        <v>45</v>
      </c>
      <c r="G11" s="4">
        <f>SUM(D5:D9)</f>
        <v>9.3909606481481483E-3</v>
      </c>
    </row>
    <row r="12" spans="1:7" x14ac:dyDescent="0.25">
      <c r="C12" s="15"/>
      <c r="D12" s="16"/>
      <c r="E12" s="16"/>
      <c r="F12" s="16"/>
    </row>
  </sheetData>
  <mergeCells count="1">
    <mergeCell ref="A3:D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60" zoomScaleNormal="60" workbookViewId="0">
      <selection activeCell="J15" sqref="J15"/>
    </sheetView>
  </sheetViews>
  <sheetFormatPr defaultRowHeight="15.75" x14ac:dyDescent="0.25"/>
  <cols>
    <col min="1" max="3" width="35.7109375" style="1" customWidth="1"/>
    <col min="4" max="4" width="12.28515625" style="1" customWidth="1"/>
    <col min="5" max="5" width="11.5703125" style="1" customWidth="1"/>
    <col min="6" max="9" width="20.7109375" style="1" customWidth="1"/>
    <col min="10" max="16384" width="9.140625" style="1"/>
  </cols>
  <sheetData>
    <row r="1" spans="1:9" x14ac:dyDescent="0.25">
      <c r="A1" s="2" t="s">
        <v>16</v>
      </c>
      <c r="B1" s="2" t="s">
        <v>46</v>
      </c>
      <c r="C1" s="2" t="s">
        <v>52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25">
      <c r="A2" s="3" t="s">
        <v>53</v>
      </c>
      <c r="B2" s="4">
        <v>9.3909606481481483E-3</v>
      </c>
      <c r="C2" s="3">
        <f>((I2/6431255)*100)</f>
        <v>12.616184554958556</v>
      </c>
      <c r="F2" s="3">
        <v>13</v>
      </c>
      <c r="G2" s="3">
        <v>31</v>
      </c>
      <c r="H2" s="3">
        <v>379</v>
      </c>
      <c r="I2" s="3">
        <f>(F2*60*1000)+(G2*1000)+(H2)</f>
        <v>811379</v>
      </c>
    </row>
    <row r="3" spans="1:9" x14ac:dyDescent="0.25">
      <c r="A3" s="3" t="s">
        <v>4</v>
      </c>
      <c r="B3" s="4">
        <v>1.0263240740740741E-2</v>
      </c>
      <c r="C3" s="3">
        <f t="shared" ref="C3:C9" si="0">((I3/6431255)*100)</f>
        <v>13.788039814935033</v>
      </c>
      <c r="F3" s="3">
        <v>14</v>
      </c>
      <c r="G3" s="3">
        <v>46</v>
      </c>
      <c r="H3" s="3">
        <v>744</v>
      </c>
      <c r="I3" s="3">
        <f>(F3*60*1000)+(G3*1000)+(H3)</f>
        <v>886744</v>
      </c>
    </row>
    <row r="4" spans="1:9" x14ac:dyDescent="0.25">
      <c r="A4" s="3" t="s">
        <v>5</v>
      </c>
      <c r="B4" s="4">
        <v>9.5820717592592589E-3</v>
      </c>
      <c r="C4" s="3">
        <f t="shared" si="0"/>
        <v>12.872930711035405</v>
      </c>
      <c r="F4" s="3">
        <v>13</v>
      </c>
      <c r="G4" s="3">
        <v>47</v>
      </c>
      <c r="H4" s="3">
        <v>891</v>
      </c>
      <c r="I4" s="3">
        <f t="shared" ref="I4:I9" si="1">(F4*60*1000)+(G4*1000)+(H4)</f>
        <v>827891</v>
      </c>
    </row>
    <row r="5" spans="1:9" x14ac:dyDescent="0.25">
      <c r="A5" s="3" t="s">
        <v>8</v>
      </c>
      <c r="B5" s="4">
        <v>9.1512731481481497E-3</v>
      </c>
      <c r="C5" s="3">
        <f t="shared" si="0"/>
        <v>12.294178974399243</v>
      </c>
      <c r="F5" s="3">
        <v>13</v>
      </c>
      <c r="G5" s="3">
        <v>10</v>
      </c>
      <c r="H5" s="3">
        <v>670</v>
      </c>
      <c r="I5" s="3">
        <f t="shared" si="1"/>
        <v>790670</v>
      </c>
    </row>
    <row r="6" spans="1:9" x14ac:dyDescent="0.25">
      <c r="A6" s="3" t="s">
        <v>9</v>
      </c>
      <c r="B6" s="4">
        <v>9.0314351851851857E-3</v>
      </c>
      <c r="C6" s="3">
        <f t="shared" si="0"/>
        <v>12.133183958651927</v>
      </c>
      <c r="F6" s="3">
        <v>13</v>
      </c>
      <c r="G6" s="3">
        <v>0</v>
      </c>
      <c r="H6" s="3">
        <v>316</v>
      </c>
      <c r="I6" s="3">
        <f t="shared" si="1"/>
        <v>780316</v>
      </c>
    </row>
    <row r="7" spans="1:9" x14ac:dyDescent="0.25">
      <c r="A7" s="3" t="s">
        <v>10</v>
      </c>
      <c r="B7" s="4">
        <v>8.7384259259259255E-3</v>
      </c>
      <c r="C7" s="3">
        <f t="shared" si="0"/>
        <v>11.736682809187322</v>
      </c>
      <c r="F7" s="3">
        <v>12</v>
      </c>
      <c r="G7" s="3">
        <v>34</v>
      </c>
      <c r="H7" s="3">
        <v>816</v>
      </c>
      <c r="I7" s="3">
        <f t="shared" si="1"/>
        <v>754816</v>
      </c>
    </row>
    <row r="8" spans="1:9" x14ac:dyDescent="0.25">
      <c r="A8" s="3" t="s">
        <v>11</v>
      </c>
      <c r="B8" s="4">
        <v>8.9137384259259256E-3</v>
      </c>
      <c r="C8" s="3">
        <f t="shared" si="0"/>
        <v>11.975065519871315</v>
      </c>
      <c r="F8" s="3">
        <v>12</v>
      </c>
      <c r="G8" s="3">
        <v>50</v>
      </c>
      <c r="H8" s="3">
        <v>147</v>
      </c>
      <c r="I8" s="3">
        <f t="shared" si="1"/>
        <v>770147</v>
      </c>
    </row>
    <row r="9" spans="1:9" x14ac:dyDescent="0.25">
      <c r="A9" s="3" t="s">
        <v>12</v>
      </c>
      <c r="B9" s="4">
        <v>9.366805555555557E-3</v>
      </c>
      <c r="C9" s="3">
        <f t="shared" si="0"/>
        <v>12.583733656961199</v>
      </c>
      <c r="F9" s="3">
        <v>13</v>
      </c>
      <c r="G9" s="3">
        <v>29</v>
      </c>
      <c r="H9" s="3">
        <v>292</v>
      </c>
      <c r="I9" s="3">
        <f t="shared" si="1"/>
        <v>809292</v>
      </c>
    </row>
    <row r="10" spans="1:9" x14ac:dyDescent="0.25">
      <c r="F10" s="3"/>
      <c r="G10" s="3"/>
      <c r="H10" s="3"/>
      <c r="I10" s="3"/>
    </row>
    <row r="11" spans="1:9" x14ac:dyDescent="0.25">
      <c r="F11" s="3"/>
      <c r="G11" s="3"/>
      <c r="H11" s="3" t="s">
        <v>47</v>
      </c>
      <c r="I11" s="11">
        <f>SUM(I2:I9)</f>
        <v>6431255</v>
      </c>
    </row>
    <row r="12" spans="1:9" x14ac:dyDescent="0.25">
      <c r="A12" s="2" t="s">
        <v>16</v>
      </c>
      <c r="B12" s="2" t="s">
        <v>52</v>
      </c>
    </row>
    <row r="13" spans="1:9" x14ac:dyDescent="0.25">
      <c r="A13" s="3" t="s">
        <v>53</v>
      </c>
      <c r="B13" s="3">
        <v>12.616184554958556</v>
      </c>
    </row>
    <row r="14" spans="1:9" x14ac:dyDescent="0.25">
      <c r="A14" s="3" t="s">
        <v>4</v>
      </c>
      <c r="B14" s="3">
        <v>13.788039814935033</v>
      </c>
    </row>
    <row r="15" spans="1:9" x14ac:dyDescent="0.25">
      <c r="A15" s="3" t="s">
        <v>5</v>
      </c>
      <c r="B15" s="3">
        <v>12.872930711035405</v>
      </c>
    </row>
    <row r="16" spans="1:9" x14ac:dyDescent="0.25">
      <c r="A16" s="3" t="s">
        <v>8</v>
      </c>
      <c r="B16" s="3">
        <v>12.294178974399243</v>
      </c>
    </row>
    <row r="17" spans="1:2" x14ac:dyDescent="0.25">
      <c r="A17" s="3" t="s">
        <v>9</v>
      </c>
      <c r="B17" s="3">
        <v>12.133183958651927</v>
      </c>
    </row>
    <row r="18" spans="1:2" x14ac:dyDescent="0.25">
      <c r="A18" s="3" t="s">
        <v>10</v>
      </c>
      <c r="B18" s="3">
        <v>11.736682809187322</v>
      </c>
    </row>
    <row r="19" spans="1:2" x14ac:dyDescent="0.25">
      <c r="A19" s="3" t="s">
        <v>11</v>
      </c>
      <c r="B19" s="3">
        <v>11.975065519871315</v>
      </c>
    </row>
    <row r="20" spans="1:2" x14ac:dyDescent="0.25">
      <c r="A20" s="3" t="s">
        <v>12</v>
      </c>
      <c r="B20" s="3">
        <v>12.583733656961199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view="pageBreakPreview" zoomScale="95" zoomScaleNormal="90" zoomScaleSheetLayoutView="95" workbookViewId="0">
      <selection activeCell="E3" sqref="E3"/>
    </sheetView>
  </sheetViews>
  <sheetFormatPr defaultRowHeight="15.75" x14ac:dyDescent="0.25"/>
  <cols>
    <col min="1" max="1" width="19.42578125" style="1" customWidth="1"/>
    <col min="2" max="16384" width="9.140625" style="1"/>
  </cols>
  <sheetData>
    <row r="1" spans="1:7" x14ac:dyDescent="0.25">
      <c r="A1" s="1" t="s">
        <v>19</v>
      </c>
    </row>
    <row r="3" spans="1:7" x14ac:dyDescent="0.25">
      <c r="A3" s="1" t="s">
        <v>20</v>
      </c>
    </row>
    <row r="4" spans="1:7" x14ac:dyDescent="0.25">
      <c r="A4" s="7" t="s">
        <v>21</v>
      </c>
      <c r="B4" s="7" t="s">
        <v>22</v>
      </c>
      <c r="C4" s="7" t="s">
        <v>23</v>
      </c>
      <c r="D4" s="7" t="s">
        <v>24</v>
      </c>
      <c r="E4" s="7" t="s">
        <v>25</v>
      </c>
    </row>
    <row r="5" spans="1:7" x14ac:dyDescent="0.25">
      <c r="A5" s="8" t="s">
        <v>26</v>
      </c>
      <c r="B5" s="8">
        <v>5</v>
      </c>
      <c r="C5" s="8">
        <v>9.3909606481481483E-3</v>
      </c>
      <c r="D5" s="8">
        <v>1.8781921296296296E-3</v>
      </c>
      <c r="E5" s="8">
        <v>9.5975452246227911E-9</v>
      </c>
    </row>
    <row r="6" spans="1:7" x14ac:dyDescent="0.25">
      <c r="A6" s="8" t="s">
        <v>27</v>
      </c>
      <c r="B6" s="8">
        <v>5</v>
      </c>
      <c r="C6" s="8">
        <v>1.0263240740740741E-2</v>
      </c>
      <c r="D6" s="8">
        <v>2.0526481481481481E-3</v>
      </c>
      <c r="E6" s="8">
        <v>2.3002714508852054E-8</v>
      </c>
    </row>
    <row r="7" spans="1:7" x14ac:dyDescent="0.25">
      <c r="A7" s="8" t="s">
        <v>28</v>
      </c>
      <c r="B7" s="8">
        <v>5</v>
      </c>
      <c r="C7" s="8">
        <v>9.5820717592592589E-3</v>
      </c>
      <c r="D7" s="8">
        <v>1.9164143518518519E-3</v>
      </c>
      <c r="E7" s="8">
        <v>5.2706475011252566E-8</v>
      </c>
    </row>
    <row r="8" spans="1:7" x14ac:dyDescent="0.25">
      <c r="A8" s="8" t="s">
        <v>29</v>
      </c>
      <c r="B8" s="8">
        <v>5</v>
      </c>
      <c r="C8" s="8">
        <v>9.151273148148148E-3</v>
      </c>
      <c r="D8" s="8">
        <v>1.8302546296296296E-3</v>
      </c>
      <c r="E8" s="8">
        <v>1.9801670404128056E-8</v>
      </c>
    </row>
    <row r="9" spans="1:7" x14ac:dyDescent="0.25">
      <c r="A9" s="8" t="s">
        <v>30</v>
      </c>
      <c r="B9" s="8">
        <v>5</v>
      </c>
      <c r="C9" s="8">
        <v>9.031435185185184E-3</v>
      </c>
      <c r="D9" s="8">
        <v>1.8062870370370368E-3</v>
      </c>
      <c r="E9" s="8">
        <v>9.8511414930555611E-9</v>
      </c>
    </row>
    <row r="10" spans="1:7" x14ac:dyDescent="0.25">
      <c r="A10" s="8" t="s">
        <v>31</v>
      </c>
      <c r="B10" s="8">
        <v>5</v>
      </c>
      <c r="C10" s="8">
        <v>8.7362962962962958E-3</v>
      </c>
      <c r="D10" s="8">
        <v>1.7472592592592592E-3</v>
      </c>
      <c r="E10" s="8">
        <v>1.9126458413708849E-9</v>
      </c>
    </row>
    <row r="11" spans="1:7" x14ac:dyDescent="0.25">
      <c r="A11" s="8" t="s">
        <v>32</v>
      </c>
      <c r="B11" s="8">
        <v>5</v>
      </c>
      <c r="C11" s="8">
        <v>8.9137384259259256E-3</v>
      </c>
      <c r="D11" s="8">
        <v>1.7827476851851852E-3</v>
      </c>
      <c r="E11" s="8">
        <v>6.1571159523962511E-9</v>
      </c>
    </row>
    <row r="12" spans="1:7" x14ac:dyDescent="0.25">
      <c r="A12" s="8" t="s">
        <v>33</v>
      </c>
      <c r="B12" s="8">
        <v>5</v>
      </c>
      <c r="C12" s="8">
        <v>9.3668055555555553E-3</v>
      </c>
      <c r="D12" s="8">
        <v>1.873361111111111E-3</v>
      </c>
      <c r="E12" s="8">
        <v>6.2143335396304712E-9</v>
      </c>
    </row>
    <row r="15" spans="1:7" x14ac:dyDescent="0.25">
      <c r="A15" s="1" t="s">
        <v>34</v>
      </c>
    </row>
    <row r="16" spans="1:7" x14ac:dyDescent="0.25">
      <c r="A16" s="7" t="s">
        <v>35</v>
      </c>
      <c r="B16" s="7" t="s">
        <v>36</v>
      </c>
      <c r="C16" s="7" t="s">
        <v>37</v>
      </c>
      <c r="D16" s="7" t="s">
        <v>38</v>
      </c>
      <c r="E16" s="7" t="s">
        <v>39</v>
      </c>
      <c r="F16" s="7" t="s">
        <v>40</v>
      </c>
      <c r="G16" s="7" t="s">
        <v>41</v>
      </c>
    </row>
    <row r="17" spans="1:7" x14ac:dyDescent="0.25">
      <c r="A17" s="8" t="s">
        <v>42</v>
      </c>
      <c r="B17" s="8">
        <v>3.1623604586963626E-7</v>
      </c>
      <c r="C17" s="8">
        <v>7</v>
      </c>
      <c r="D17" s="8">
        <v>4.517657798137661E-8</v>
      </c>
      <c r="E17" s="9">
        <v>2.7963667560533385</v>
      </c>
      <c r="F17" s="9">
        <v>2.1756152805388344E-2</v>
      </c>
      <c r="G17" s="9">
        <v>2.3127411866337537</v>
      </c>
    </row>
    <row r="18" spans="1:7" x14ac:dyDescent="0.25">
      <c r="A18" s="8" t="s">
        <v>43</v>
      </c>
      <c r="B18" s="8">
        <v>5.1697456790123453E-7</v>
      </c>
      <c r="C18" s="8">
        <v>32</v>
      </c>
      <c r="D18" s="8">
        <v>1.6155455246913579E-8</v>
      </c>
      <c r="E18" s="8"/>
      <c r="F18" s="8"/>
      <c r="G18" s="8"/>
    </row>
    <row r="19" spans="1:7" x14ac:dyDescent="0.25">
      <c r="A19" s="8" t="s">
        <v>44</v>
      </c>
      <c r="B19" s="8">
        <v>8.332106137708708E-7</v>
      </c>
      <c r="C19" s="8">
        <v>39</v>
      </c>
      <c r="D19" s="8"/>
      <c r="E19" s="8"/>
      <c r="F19" s="8"/>
      <c r="G19" s="8"/>
    </row>
    <row r="20" spans="1:7" ht="16.5" thickBot="1" x14ac:dyDescent="0.3">
      <c r="D20" s="10"/>
      <c r="E20" s="10"/>
      <c r="F20" s="10"/>
      <c r="G20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workbookViewId="0">
      <selection activeCell="A2" sqref="A2:D10"/>
    </sheetView>
  </sheetViews>
  <sheetFormatPr defaultRowHeight="15.75" x14ac:dyDescent="0.25"/>
  <cols>
    <col min="1" max="1" width="30.140625" style="1" customWidth="1"/>
    <col min="2" max="2" width="27" style="1" customWidth="1"/>
    <col min="3" max="3" width="27.140625" style="1" customWidth="1"/>
    <col min="4" max="4" width="25" style="1" customWidth="1"/>
    <col min="5" max="5" width="24.28515625" style="1" customWidth="1"/>
    <col min="6" max="6" width="31.5703125" style="1" customWidth="1"/>
    <col min="7" max="8" width="27.5703125" style="1" customWidth="1"/>
    <col min="9" max="9" width="25.28515625" style="1" customWidth="1"/>
    <col min="10" max="10" width="17.7109375" style="1" customWidth="1"/>
    <col min="11" max="11" width="28.28515625" style="1" customWidth="1"/>
    <col min="12" max="16384" width="9.140625" style="1"/>
  </cols>
  <sheetData>
    <row r="2" spans="1:8" x14ac:dyDescent="0.25">
      <c r="A2" s="2" t="s">
        <v>16</v>
      </c>
      <c r="B2" s="2" t="s">
        <v>13</v>
      </c>
      <c r="C2" s="2" t="s">
        <v>57</v>
      </c>
      <c r="D2" s="2" t="s">
        <v>56</v>
      </c>
      <c r="F2" s="2" t="s">
        <v>16</v>
      </c>
      <c r="G2" s="2" t="s">
        <v>57</v>
      </c>
    </row>
    <row r="3" spans="1:8" x14ac:dyDescent="0.25">
      <c r="A3" s="3" t="s">
        <v>53</v>
      </c>
      <c r="B3" s="4">
        <v>1.9045949074074076E-3</v>
      </c>
      <c r="C3" s="4">
        <v>8.152430555555556E-4</v>
      </c>
      <c r="D3" s="4">
        <v>1.1483912037037038E-3</v>
      </c>
      <c r="F3" s="3" t="s">
        <v>53</v>
      </c>
      <c r="G3" s="4">
        <v>8.152430555555556E-4</v>
      </c>
    </row>
    <row r="4" spans="1:8" x14ac:dyDescent="0.25">
      <c r="A4" s="3" t="s">
        <v>4</v>
      </c>
      <c r="B4" s="4">
        <v>2.0526504629629632E-3</v>
      </c>
      <c r="C4" s="4">
        <v>8.3302083333333329E-4</v>
      </c>
      <c r="D4" s="4">
        <v>1.2720486111111112E-3</v>
      </c>
      <c r="F4" s="3" t="s">
        <v>4</v>
      </c>
      <c r="G4" s="4">
        <v>8.3302083333333329E-4</v>
      </c>
    </row>
    <row r="5" spans="1:8" x14ac:dyDescent="0.25">
      <c r="A5" s="3" t="s">
        <v>5</v>
      </c>
      <c r="B5" s="4">
        <v>1.9071990740740742E-3</v>
      </c>
      <c r="C5" s="4">
        <v>7.7832175925925909E-4</v>
      </c>
      <c r="D5" s="4">
        <v>1.5046296296296294E-3</v>
      </c>
      <c r="F5" s="3" t="s">
        <v>5</v>
      </c>
      <c r="G5" s="4">
        <v>7.7832175925925909E-4</v>
      </c>
    </row>
    <row r="6" spans="1:8" x14ac:dyDescent="0.25">
      <c r="A6" s="3" t="s">
        <v>8</v>
      </c>
      <c r="B6" s="4">
        <v>1.7732986111111111E-3</v>
      </c>
      <c r="C6" s="4">
        <v>7.7579861111111122E-4</v>
      </c>
      <c r="D6" s="4">
        <v>1.2532407407407407E-3</v>
      </c>
      <c r="F6" s="3" t="s">
        <v>8</v>
      </c>
      <c r="G6" s="4">
        <v>7.7579861111111122E-4</v>
      </c>
    </row>
    <row r="7" spans="1:8" x14ac:dyDescent="0.25">
      <c r="A7" s="3" t="s">
        <v>9</v>
      </c>
      <c r="B7" s="4">
        <v>1.8062847222222221E-3</v>
      </c>
      <c r="C7" s="4">
        <v>7.7449074074074063E-4</v>
      </c>
      <c r="D7" s="4">
        <v>1.0913773148148148E-3</v>
      </c>
      <c r="F7" s="3" t="s">
        <v>9</v>
      </c>
      <c r="G7" s="4">
        <v>7.7449074074074063E-4</v>
      </c>
    </row>
    <row r="8" spans="1:8" x14ac:dyDescent="0.25">
      <c r="A8" s="3" t="s">
        <v>10</v>
      </c>
      <c r="B8" s="4">
        <v>1.7472569444444445E-3</v>
      </c>
      <c r="C8" s="4">
        <v>7.7628472222222215E-4</v>
      </c>
      <c r="D8" s="4">
        <v>9.9995370370370364E-4</v>
      </c>
      <c r="F8" s="3" t="s">
        <v>10</v>
      </c>
      <c r="G8" s="4">
        <v>7.7628472222222215E-4</v>
      </c>
    </row>
    <row r="9" spans="1:8" x14ac:dyDescent="0.25">
      <c r="A9" s="3" t="s">
        <v>11</v>
      </c>
      <c r="B9" s="4">
        <v>1.7827430555555554E-3</v>
      </c>
      <c r="C9" s="4">
        <v>7.5211805555555568E-4</v>
      </c>
      <c r="D9" s="4">
        <v>1.0074074074074076E-3</v>
      </c>
      <c r="F9" s="3" t="s">
        <v>11</v>
      </c>
      <c r="G9" s="4">
        <v>7.5211805555555568E-4</v>
      </c>
    </row>
    <row r="10" spans="1:8" x14ac:dyDescent="0.25">
      <c r="A10" s="3" t="s">
        <v>12</v>
      </c>
      <c r="B10" s="4">
        <v>1.8733564814814813E-3</v>
      </c>
      <c r="C10" s="4">
        <v>7.7546296296296304E-4</v>
      </c>
      <c r="D10" s="4">
        <v>1.1511111111111112E-3</v>
      </c>
      <c r="F10" s="3" t="s">
        <v>12</v>
      </c>
      <c r="G10" s="4">
        <v>7.7546296296296304E-4</v>
      </c>
    </row>
    <row r="11" spans="1:8" x14ac:dyDescent="0.25">
      <c r="A11" s="3" t="s">
        <v>6</v>
      </c>
      <c r="B11" s="4" t="s">
        <v>17</v>
      </c>
      <c r="C11" s="3" t="s">
        <v>17</v>
      </c>
      <c r="D11" s="3" t="s">
        <v>17</v>
      </c>
    </row>
    <row r="13" spans="1:8" x14ac:dyDescent="0.25">
      <c r="A13" s="20" t="s">
        <v>18</v>
      </c>
      <c r="B13" s="20"/>
      <c r="C13" s="20"/>
      <c r="D13" s="20"/>
      <c r="E13" s="20"/>
      <c r="F13" s="20"/>
      <c r="G13" s="20"/>
      <c r="H13" s="20"/>
    </row>
    <row r="14" spans="1:8" x14ac:dyDescent="0.25">
      <c r="A14" s="2" t="s">
        <v>53</v>
      </c>
      <c r="B14" s="2" t="s">
        <v>4</v>
      </c>
      <c r="C14" s="2" t="s">
        <v>5</v>
      </c>
      <c r="D14" s="2" t="s">
        <v>8</v>
      </c>
      <c r="E14" s="2" t="s">
        <v>9</v>
      </c>
      <c r="F14" s="2" t="s">
        <v>10</v>
      </c>
      <c r="G14" s="2" t="s">
        <v>11</v>
      </c>
      <c r="H14" s="2" t="s">
        <v>12</v>
      </c>
    </row>
    <row r="15" spans="1:8" x14ac:dyDescent="0.25">
      <c r="A15" s="4">
        <f>'Each variable OFF'!B5+'Each variable OFF'!C5</f>
        <v>2.0053935185185188E-3</v>
      </c>
      <c r="B15" s="4">
        <v>2.1170138888888888E-3</v>
      </c>
      <c r="C15" s="4">
        <v>2.3001157407407406E-3</v>
      </c>
      <c r="D15" s="4">
        <v>1.8679976851851852E-3</v>
      </c>
      <c r="E15" s="4">
        <v>1.8484375000000003E-3</v>
      </c>
      <c r="F15" s="4">
        <v>1.7682175925925925E-3</v>
      </c>
      <c r="G15" s="4">
        <v>1.7012268518518518E-3</v>
      </c>
      <c r="H15" s="4">
        <v>1.7764120370370373E-3</v>
      </c>
    </row>
    <row r="16" spans="1:8" x14ac:dyDescent="0.25">
      <c r="A16" s="4">
        <f>'Each variable OFF'!B6+'Each variable OFF'!C6</f>
        <v>1.8688078703703703E-3</v>
      </c>
      <c r="B16" s="4">
        <v>2.230590277777778E-3</v>
      </c>
      <c r="C16" s="4">
        <v>1.8210532407407409E-3</v>
      </c>
      <c r="D16" s="4">
        <v>1.7605555555555556E-3</v>
      </c>
      <c r="E16" s="4">
        <v>1.9615624999999998E-3</v>
      </c>
      <c r="F16" s="4">
        <v>1.7899305555555555E-3</v>
      </c>
      <c r="G16" s="4">
        <v>1.7374884259259262E-3</v>
      </c>
      <c r="H16" s="4">
        <v>1.7996180555555556E-3</v>
      </c>
    </row>
    <row r="17" spans="1:8" x14ac:dyDescent="0.25">
      <c r="A17" s="4">
        <f>'Each variable OFF'!B7+'Each variable OFF'!C7</f>
        <v>1.9459259259259258E-3</v>
      </c>
      <c r="B17" s="4">
        <v>2.0864930555555558E-3</v>
      </c>
      <c r="C17" s="4">
        <v>1.7656134259259259E-3</v>
      </c>
      <c r="D17" s="4">
        <v>1.7625694444444444E-3</v>
      </c>
      <c r="E17" s="4">
        <v>1.7351273148148146E-3</v>
      </c>
      <c r="F17" s="4">
        <v>1.6813194444444445E-3</v>
      </c>
      <c r="G17" s="4">
        <v>1.7412152777777777E-3</v>
      </c>
      <c r="H17" s="4">
        <v>1.9311574074074075E-3</v>
      </c>
    </row>
    <row r="18" spans="1:8" x14ac:dyDescent="0.25">
      <c r="A18" s="4">
        <f>'Each variable OFF'!B8+'Each variable OFF'!C8</f>
        <v>1.7727777777777776E-3</v>
      </c>
      <c r="B18" s="4">
        <v>2.0065740740740738E-3</v>
      </c>
      <c r="C18" s="4">
        <v>1.7420370370370367E-3</v>
      </c>
      <c r="D18" s="4">
        <v>2.0580902777777776E-3</v>
      </c>
      <c r="E18" s="4">
        <v>1.7276273148148147E-3</v>
      </c>
      <c r="F18" s="4">
        <v>1.771215277777778E-3</v>
      </c>
      <c r="G18" s="4">
        <v>1.862164351851852E-3</v>
      </c>
      <c r="H18" s="4">
        <v>1.9421990740740741E-3</v>
      </c>
    </row>
    <row r="19" spans="1:8" x14ac:dyDescent="0.25">
      <c r="A19" s="4">
        <f>'Each variable OFF'!B9+'Each variable OFF'!C9</f>
        <v>1.7980555555555556E-3</v>
      </c>
      <c r="B19" s="4">
        <v>1.8225694444444444E-3</v>
      </c>
      <c r="C19" s="4">
        <v>1.9532523148148148E-3</v>
      </c>
      <c r="D19" s="4">
        <v>1.7020601851851854E-3</v>
      </c>
      <c r="E19" s="4">
        <v>1.7586805555555554E-3</v>
      </c>
      <c r="F19" s="4">
        <v>1.7256134259259258E-3</v>
      </c>
      <c r="G19" s="4">
        <v>1.8716435185185181E-3</v>
      </c>
      <c r="H19" s="4">
        <v>1.9174189814814813E-3</v>
      </c>
    </row>
    <row r="21" spans="1:8" x14ac:dyDescent="0.25">
      <c r="A21" s="2" t="s">
        <v>16</v>
      </c>
      <c r="B21" s="2" t="s">
        <v>56</v>
      </c>
    </row>
    <row r="22" spans="1:8" x14ac:dyDescent="0.25">
      <c r="A22" s="3" t="s">
        <v>53</v>
      </c>
      <c r="B22" s="4">
        <v>1.1483912037037038E-3</v>
      </c>
    </row>
    <row r="23" spans="1:8" x14ac:dyDescent="0.25">
      <c r="A23" s="3" t="s">
        <v>4</v>
      </c>
      <c r="B23" s="4">
        <v>1.2720486111111112E-3</v>
      </c>
    </row>
    <row r="24" spans="1:8" x14ac:dyDescent="0.25">
      <c r="A24" s="3" t="s">
        <v>5</v>
      </c>
      <c r="B24" s="4">
        <v>1.5046296296296294E-3</v>
      </c>
    </row>
    <row r="25" spans="1:8" x14ac:dyDescent="0.25">
      <c r="A25" s="3" t="s">
        <v>8</v>
      </c>
      <c r="B25" s="4">
        <v>1.2532407407407407E-3</v>
      </c>
    </row>
    <row r="26" spans="1:8" x14ac:dyDescent="0.25">
      <c r="A26" s="3" t="s">
        <v>9</v>
      </c>
      <c r="B26" s="4">
        <v>1.0913773148148148E-3</v>
      </c>
    </row>
    <row r="27" spans="1:8" x14ac:dyDescent="0.25">
      <c r="A27" s="3" t="s">
        <v>10</v>
      </c>
      <c r="B27" s="4">
        <v>9.9995370370370364E-4</v>
      </c>
    </row>
    <row r="28" spans="1:8" x14ac:dyDescent="0.25">
      <c r="A28" s="3" t="s">
        <v>11</v>
      </c>
      <c r="B28" s="4">
        <v>1.0074074074074076E-3</v>
      </c>
    </row>
    <row r="29" spans="1:8" x14ac:dyDescent="0.25">
      <c r="A29" s="3" t="s">
        <v>12</v>
      </c>
      <c r="B29" s="4">
        <v>1.1511111111111112E-3</v>
      </c>
    </row>
  </sheetData>
  <mergeCells count="1">
    <mergeCell ref="A13:H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activeCell="F8" sqref="F8"/>
    </sheetView>
  </sheetViews>
  <sheetFormatPr defaultRowHeight="15.75" x14ac:dyDescent="0.25"/>
  <cols>
    <col min="1" max="5" width="20.7109375" style="1" customWidth="1"/>
    <col min="6" max="7" width="30.7109375" style="1" customWidth="1"/>
    <col min="8" max="16384" width="9.140625" style="1"/>
  </cols>
  <sheetData>
    <row r="3" spans="1:7" x14ac:dyDescent="0.25">
      <c r="A3" s="20" t="s">
        <v>4</v>
      </c>
      <c r="B3" s="20"/>
      <c r="C3" s="20"/>
      <c r="D3" s="20"/>
      <c r="F3" s="2" t="s">
        <v>55</v>
      </c>
      <c r="G3" s="2" t="s">
        <v>54</v>
      </c>
    </row>
    <row r="4" spans="1:7" x14ac:dyDescent="0.25">
      <c r="A4" s="2" t="s">
        <v>0</v>
      </c>
      <c r="B4" s="2" t="s">
        <v>1</v>
      </c>
      <c r="C4" s="2" t="s">
        <v>2</v>
      </c>
      <c r="D4" s="2" t="s">
        <v>3</v>
      </c>
      <c r="F4" s="12" t="s">
        <v>13</v>
      </c>
      <c r="G4" s="13">
        <f>AVERAGE(D5:D9)</f>
        <v>2.0526481481481481E-3</v>
      </c>
    </row>
    <row r="5" spans="1:7" x14ac:dyDescent="0.25">
      <c r="A5" s="3">
        <v>1</v>
      </c>
      <c r="B5" s="4">
        <v>1.2274537037037035E-3</v>
      </c>
      <c r="C5" s="4">
        <v>8.8956018518518507E-4</v>
      </c>
      <c r="D5" s="4">
        <f>B5+C5</f>
        <v>2.1170138888888888E-3</v>
      </c>
      <c r="F5" s="4" t="s">
        <v>14</v>
      </c>
      <c r="G5" s="5">
        <f>_xlfn.STDEV.P(D5:D9)</f>
        <v>1.3565460407624077E-4</v>
      </c>
    </row>
    <row r="6" spans="1:7" x14ac:dyDescent="0.25">
      <c r="A6" s="3">
        <v>2</v>
      </c>
      <c r="B6" s="4">
        <v>1.2720486111111112E-3</v>
      </c>
      <c r="C6" s="4">
        <v>9.5854166666666668E-4</v>
      </c>
      <c r="D6" s="4">
        <f t="shared" ref="D6:D9" si="0">B6+C6</f>
        <v>2.230590277777778E-3</v>
      </c>
      <c r="F6" s="12" t="s">
        <v>15</v>
      </c>
      <c r="G6" s="12">
        <f>CORREL(B5:B9,C5:C9)</f>
        <v>0.71186392087077555</v>
      </c>
    </row>
    <row r="7" spans="1:7" x14ac:dyDescent="0.25">
      <c r="A7" s="3">
        <v>3</v>
      </c>
      <c r="B7" s="4">
        <v>1.2291203703703704E-3</v>
      </c>
      <c r="C7" s="4">
        <v>8.573726851851853E-4</v>
      </c>
      <c r="D7" s="4">
        <f t="shared" si="0"/>
        <v>2.0864930555555558E-3</v>
      </c>
      <c r="F7" s="3" t="s">
        <v>56</v>
      </c>
      <c r="G7" s="4">
        <f>MAX(B5:C9)</f>
        <v>1.2720486111111112E-3</v>
      </c>
    </row>
    <row r="8" spans="1:7" x14ac:dyDescent="0.25">
      <c r="A8" s="3">
        <v>4</v>
      </c>
      <c r="B8" s="4">
        <v>1.1187152777777777E-3</v>
      </c>
      <c r="C8" s="4">
        <v>8.878587962962962E-4</v>
      </c>
      <c r="D8" s="4">
        <f t="shared" si="0"/>
        <v>2.0065740740740738E-3</v>
      </c>
      <c r="F8" s="3" t="s">
        <v>57</v>
      </c>
      <c r="G8" s="4">
        <f>MIN(B5:C9)</f>
        <v>8.3302083333333329E-4</v>
      </c>
    </row>
    <row r="9" spans="1:7" x14ac:dyDescent="0.25">
      <c r="A9" s="3">
        <v>5</v>
      </c>
      <c r="B9" s="4">
        <v>9.8954861111111097E-4</v>
      </c>
      <c r="C9" s="4">
        <v>8.3302083333333329E-4</v>
      </c>
      <c r="D9" s="4">
        <f t="shared" si="0"/>
        <v>1.8225694444444444E-3</v>
      </c>
      <c r="F9" s="3" t="s">
        <v>45</v>
      </c>
      <c r="G9" s="4">
        <f>SUM(D5:D9)</f>
        <v>1.0263240740740741E-2</v>
      </c>
    </row>
  </sheetData>
  <mergeCells count="1">
    <mergeCell ref="A3:D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zoomScaleNormal="100" workbookViewId="0">
      <selection activeCell="F8" sqref="F8"/>
    </sheetView>
  </sheetViews>
  <sheetFormatPr defaultRowHeight="15.75" x14ac:dyDescent="0.25"/>
  <cols>
    <col min="1" max="5" width="20.7109375" style="1" customWidth="1"/>
    <col min="6" max="7" width="30.7109375" style="1" customWidth="1"/>
    <col min="8" max="16384" width="9.140625" style="1"/>
  </cols>
  <sheetData>
    <row r="3" spans="1:7" x14ac:dyDescent="0.25">
      <c r="A3" s="20" t="s">
        <v>5</v>
      </c>
      <c r="B3" s="20"/>
      <c r="C3" s="20"/>
      <c r="D3" s="20"/>
      <c r="F3" s="2" t="s">
        <v>55</v>
      </c>
      <c r="G3" s="2" t="s">
        <v>54</v>
      </c>
    </row>
    <row r="4" spans="1:7" x14ac:dyDescent="0.25">
      <c r="A4" s="2" t="s">
        <v>0</v>
      </c>
      <c r="B4" s="2" t="s">
        <v>1</v>
      </c>
      <c r="C4" s="2" t="s">
        <v>2</v>
      </c>
      <c r="D4" s="2" t="s">
        <v>3</v>
      </c>
      <c r="F4" s="12" t="s">
        <v>13</v>
      </c>
      <c r="G4" s="13">
        <f>AVERAGE(D5:D8)</f>
        <v>1.907204861111111E-3</v>
      </c>
    </row>
    <row r="5" spans="1:7" x14ac:dyDescent="0.25">
      <c r="A5" s="3">
        <v>1</v>
      </c>
      <c r="B5" s="6">
        <v>1.5046296296296294E-3</v>
      </c>
      <c r="C5" s="4">
        <v>7.9548611111111107E-4</v>
      </c>
      <c r="D5" s="4">
        <f>B5+C5</f>
        <v>2.3001157407407406E-3</v>
      </c>
      <c r="F5" s="4" t="s">
        <v>14</v>
      </c>
      <c r="G5" s="5">
        <f>_xlfn.STDEV.P(D5:D8)</f>
        <v>2.2865345265867649E-4</v>
      </c>
    </row>
    <row r="6" spans="1:7" x14ac:dyDescent="0.25">
      <c r="A6" s="3">
        <v>2</v>
      </c>
      <c r="B6" s="4">
        <v>9.8925925925925939E-4</v>
      </c>
      <c r="C6" s="4">
        <v>8.3179398148148153E-4</v>
      </c>
      <c r="D6" s="4">
        <f t="shared" ref="D6:D9" si="0">B6+C6</f>
        <v>1.8210532407407409E-3</v>
      </c>
      <c r="F6" s="12" t="s">
        <v>15</v>
      </c>
      <c r="G6" s="12">
        <f>CORREL(B5:B9,C5:C9)</f>
        <v>-0.15646962281498483</v>
      </c>
    </row>
    <row r="7" spans="1:7" x14ac:dyDescent="0.25">
      <c r="A7" s="3">
        <v>3</v>
      </c>
      <c r="B7" s="4">
        <v>9.6057870370370362E-4</v>
      </c>
      <c r="C7" s="4">
        <v>8.0503472222222228E-4</v>
      </c>
      <c r="D7" s="4">
        <f t="shared" si="0"/>
        <v>1.7656134259259259E-3</v>
      </c>
      <c r="F7" s="3" t="s">
        <v>56</v>
      </c>
      <c r="G7" s="4">
        <f>MAX(B5:C9)</f>
        <v>1.5046296296296294E-3</v>
      </c>
    </row>
    <row r="8" spans="1:7" x14ac:dyDescent="0.25">
      <c r="A8" s="3">
        <v>4</v>
      </c>
      <c r="B8" s="4">
        <v>9.6371527777777775E-4</v>
      </c>
      <c r="C8" s="4">
        <v>7.7832175925925909E-4</v>
      </c>
      <c r="D8" s="4">
        <f t="shared" si="0"/>
        <v>1.7420370370370367E-3</v>
      </c>
      <c r="F8" s="3" t="s">
        <v>57</v>
      </c>
      <c r="G8" s="4">
        <f>MIN(B5:C9)</f>
        <v>7.7832175925925909E-4</v>
      </c>
    </row>
    <row r="9" spans="1:7" x14ac:dyDescent="0.25">
      <c r="A9" s="3">
        <v>5</v>
      </c>
      <c r="B9" s="4">
        <v>1.1413657407407408E-3</v>
      </c>
      <c r="C9" s="4">
        <v>8.1188657407407392E-4</v>
      </c>
      <c r="D9" s="4">
        <f t="shared" si="0"/>
        <v>1.9532523148148148E-3</v>
      </c>
      <c r="F9" s="3" t="s">
        <v>45</v>
      </c>
      <c r="G9" s="4">
        <f>SUM(D5:D9)</f>
        <v>9.5820717592592589E-3</v>
      </c>
    </row>
    <row r="11" spans="1:7" x14ac:dyDescent="0.25">
      <c r="A11" s="18"/>
      <c r="B11" s="18"/>
      <c r="C11" s="18"/>
      <c r="D11" s="18"/>
    </row>
  </sheetData>
  <mergeCells count="1">
    <mergeCell ref="A3:D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zoomScaleNormal="100" workbookViewId="0">
      <selection activeCell="C1" sqref="C1"/>
    </sheetView>
  </sheetViews>
  <sheetFormatPr defaultRowHeight="15.75" x14ac:dyDescent="0.25"/>
  <cols>
    <col min="1" max="4" width="20.7109375" style="1" customWidth="1"/>
    <col min="5" max="16384" width="9.140625" style="1"/>
  </cols>
  <sheetData>
    <row r="3" spans="1:4" x14ac:dyDescent="0.25">
      <c r="A3" s="20" t="s">
        <v>6</v>
      </c>
      <c r="B3" s="20"/>
      <c r="C3" s="20"/>
      <c r="D3" s="20"/>
    </row>
    <row r="4" spans="1:4" x14ac:dyDescent="0.25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3">
        <v>1</v>
      </c>
      <c r="B5" s="4">
        <v>1.0752662037037035E-3</v>
      </c>
      <c r="C5" s="4" t="s">
        <v>7</v>
      </c>
      <c r="D5" s="4" t="e">
        <f>B5+C5</f>
        <v>#VALUE!</v>
      </c>
    </row>
    <row r="6" spans="1:4" x14ac:dyDescent="0.25">
      <c r="A6" s="3">
        <v>2</v>
      </c>
      <c r="B6" s="4">
        <v>1.0738657407407407E-3</v>
      </c>
      <c r="C6" s="4" t="s">
        <v>7</v>
      </c>
      <c r="D6" s="4" t="e">
        <f>B6+C6</f>
        <v>#VALUE!</v>
      </c>
    </row>
    <row r="7" spans="1:4" x14ac:dyDescent="0.25">
      <c r="A7" s="3">
        <v>3</v>
      </c>
      <c r="B7" s="4">
        <v>1.0873495370370371E-3</v>
      </c>
      <c r="C7" s="4" t="s">
        <v>7</v>
      </c>
      <c r="D7" s="4" t="e">
        <f t="shared" ref="D7:D9" si="0">B7+C7</f>
        <v>#VALUE!</v>
      </c>
    </row>
    <row r="8" spans="1:4" x14ac:dyDescent="0.25">
      <c r="A8" s="3">
        <v>4</v>
      </c>
      <c r="B8" s="4">
        <v>1.0474074074074073E-3</v>
      </c>
      <c r="C8" s="4" t="s">
        <v>7</v>
      </c>
      <c r="D8" s="4" t="e">
        <f>B8+C8</f>
        <v>#VALUE!</v>
      </c>
    </row>
    <row r="9" spans="1:4" x14ac:dyDescent="0.25">
      <c r="A9" s="3">
        <v>5</v>
      </c>
      <c r="B9" s="4">
        <v>1.0641203703703704E-3</v>
      </c>
      <c r="C9" s="4" t="s">
        <v>7</v>
      </c>
      <c r="D9" s="4" t="e">
        <f t="shared" si="0"/>
        <v>#VALUE!</v>
      </c>
    </row>
  </sheetData>
  <mergeCells count="1">
    <mergeCell ref="A3:D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topLeftCell="A4" zoomScaleNormal="100" workbookViewId="0">
      <selection activeCell="F9" sqref="F9"/>
    </sheetView>
  </sheetViews>
  <sheetFormatPr defaultRowHeight="15.75" x14ac:dyDescent="0.25"/>
  <cols>
    <col min="1" max="5" width="20.7109375" style="1" customWidth="1"/>
    <col min="6" max="7" width="30.7109375" style="1" customWidth="1"/>
    <col min="8" max="16384" width="9.140625" style="1"/>
  </cols>
  <sheetData>
    <row r="3" spans="1:7" x14ac:dyDescent="0.25">
      <c r="A3" s="20" t="s">
        <v>8</v>
      </c>
      <c r="B3" s="20"/>
      <c r="C3" s="20"/>
      <c r="D3" s="20"/>
    </row>
    <row r="4" spans="1:7" x14ac:dyDescent="0.25">
      <c r="A4" s="2" t="s">
        <v>0</v>
      </c>
      <c r="B4" s="2" t="s">
        <v>1</v>
      </c>
      <c r="C4" s="2" t="s">
        <v>2</v>
      </c>
      <c r="D4" s="2" t="s">
        <v>3</v>
      </c>
      <c r="F4" s="2" t="s">
        <v>55</v>
      </c>
      <c r="G4" s="2" t="s">
        <v>54</v>
      </c>
    </row>
    <row r="5" spans="1:7" x14ac:dyDescent="0.25">
      <c r="A5" s="3">
        <v>1</v>
      </c>
      <c r="B5" s="4">
        <v>1.0262037037037037E-3</v>
      </c>
      <c r="C5" s="4">
        <v>8.4179398148148156E-4</v>
      </c>
      <c r="D5" s="4">
        <f>B5+C5</f>
        <v>1.8679976851851852E-3</v>
      </c>
      <c r="F5" s="12" t="s">
        <v>13</v>
      </c>
      <c r="G5" s="13">
        <f>AVERAGE(D5,D6,D7,D9)</f>
        <v>1.7732957175925928E-3</v>
      </c>
    </row>
    <row r="6" spans="1:7" x14ac:dyDescent="0.25">
      <c r="A6" s="3">
        <v>2</v>
      </c>
      <c r="B6" s="4">
        <v>9.532870370370371E-4</v>
      </c>
      <c r="C6" s="4">
        <v>8.0726851851851836E-4</v>
      </c>
      <c r="D6" s="4">
        <f t="shared" ref="D6:D9" si="0">B6+C6</f>
        <v>1.7605555555555556E-3</v>
      </c>
      <c r="F6" s="4" t="s">
        <v>14</v>
      </c>
      <c r="G6" s="5">
        <f>_xlfn.STDEV.P(D5:D9)</f>
        <v>1.2586237056127001E-4</v>
      </c>
    </row>
    <row r="7" spans="1:7" x14ac:dyDescent="0.25">
      <c r="A7" s="3">
        <v>3</v>
      </c>
      <c r="B7" s="4">
        <v>9.8215277777777775E-4</v>
      </c>
      <c r="C7" s="4">
        <v>7.8041666666666667E-4</v>
      </c>
      <c r="D7" s="4">
        <f t="shared" si="0"/>
        <v>1.7625694444444444E-3</v>
      </c>
      <c r="F7" s="12" t="s">
        <v>15</v>
      </c>
      <c r="G7" s="12">
        <f>CORREL(B5:B9,C5:C9)</f>
        <v>0.27754498106037934</v>
      </c>
    </row>
    <row r="8" spans="1:7" x14ac:dyDescent="0.25">
      <c r="A8" s="3">
        <v>4</v>
      </c>
      <c r="B8" s="4">
        <v>1.2532407407407407E-3</v>
      </c>
      <c r="C8" s="4">
        <v>8.0484953703703697E-4</v>
      </c>
      <c r="D8" s="4">
        <f t="shared" si="0"/>
        <v>2.0580902777777776E-3</v>
      </c>
      <c r="F8" s="3" t="s">
        <v>56</v>
      </c>
      <c r="G8" s="4">
        <f>MAX(B5:C9)</f>
        <v>1.2532407407407407E-3</v>
      </c>
    </row>
    <row r="9" spans="1:7" x14ac:dyDescent="0.25">
      <c r="A9" s="3">
        <v>5</v>
      </c>
      <c r="B9" s="4">
        <v>9.2626157407407403E-4</v>
      </c>
      <c r="C9" s="4">
        <v>7.7579861111111122E-4</v>
      </c>
      <c r="D9" s="4">
        <f t="shared" si="0"/>
        <v>1.7020601851851854E-3</v>
      </c>
      <c r="F9" s="3" t="s">
        <v>57</v>
      </c>
      <c r="G9" s="4">
        <f>MIN(B5:C9)</f>
        <v>7.7579861111111122E-4</v>
      </c>
    </row>
    <row r="10" spans="1:7" x14ac:dyDescent="0.25">
      <c r="F10" s="3" t="s">
        <v>45</v>
      </c>
      <c r="G10" s="4">
        <f>SUM(D5:D9)</f>
        <v>9.151273148148148E-3</v>
      </c>
    </row>
    <row r="11" spans="1:7" x14ac:dyDescent="0.25">
      <c r="A11" s="18"/>
      <c r="B11" s="18"/>
      <c r="C11" s="18"/>
    </row>
  </sheetData>
  <mergeCells count="1">
    <mergeCell ref="A3:D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topLeftCell="A3" zoomScaleNormal="100" workbookViewId="0">
      <selection activeCell="F8" sqref="F8"/>
    </sheetView>
  </sheetViews>
  <sheetFormatPr defaultRowHeight="15.75" x14ac:dyDescent="0.25"/>
  <cols>
    <col min="1" max="5" width="20.7109375" style="1" customWidth="1"/>
    <col min="6" max="7" width="30.7109375" style="1" customWidth="1"/>
    <col min="8" max="16384" width="9.140625" style="1"/>
  </cols>
  <sheetData>
    <row r="3" spans="1:7" x14ac:dyDescent="0.25">
      <c r="A3" s="20" t="s">
        <v>9</v>
      </c>
      <c r="B3" s="20"/>
      <c r="C3" s="20"/>
      <c r="D3" s="20"/>
      <c r="F3" s="2" t="s">
        <v>55</v>
      </c>
      <c r="G3" s="2" t="s">
        <v>54</v>
      </c>
    </row>
    <row r="4" spans="1:7" x14ac:dyDescent="0.25">
      <c r="A4" s="2" t="s">
        <v>0</v>
      </c>
      <c r="B4" s="2" t="s">
        <v>1</v>
      </c>
      <c r="C4" s="2" t="s">
        <v>2</v>
      </c>
      <c r="D4" s="2" t="s">
        <v>3</v>
      </c>
      <c r="F4" s="12" t="s">
        <v>13</v>
      </c>
      <c r="G4" s="13">
        <f>AVERAGE(D5:D9)</f>
        <v>1.8062870370370368E-3</v>
      </c>
    </row>
    <row r="5" spans="1:7" x14ac:dyDescent="0.25">
      <c r="A5" s="3">
        <v>1</v>
      </c>
      <c r="B5" s="4">
        <v>1.0168171296296297E-3</v>
      </c>
      <c r="C5" s="4">
        <v>8.3162037037037048E-4</v>
      </c>
      <c r="D5" s="4">
        <f>B5+C5</f>
        <v>1.8484375000000003E-3</v>
      </c>
      <c r="F5" s="4" t="s">
        <v>14</v>
      </c>
      <c r="G5" s="5">
        <f>_xlfn.STDEV.P(D5:D9)</f>
        <v>8.8774507570836165E-5</v>
      </c>
    </row>
    <row r="6" spans="1:7" x14ac:dyDescent="0.25">
      <c r="A6" s="3">
        <v>2</v>
      </c>
      <c r="B6" s="4">
        <v>1.0913773148148148E-3</v>
      </c>
      <c r="C6" s="4">
        <v>8.7018518518518521E-4</v>
      </c>
      <c r="D6" s="4">
        <f t="shared" ref="D6:D9" si="0">B6+C6</f>
        <v>1.9615624999999998E-3</v>
      </c>
      <c r="F6" s="12" t="s">
        <v>15</v>
      </c>
      <c r="G6" s="12">
        <f>CORREL(B5:B9,C5:C9)</f>
        <v>0.84877120621017488</v>
      </c>
    </row>
    <row r="7" spans="1:7" x14ac:dyDescent="0.25">
      <c r="A7" s="3">
        <v>3</v>
      </c>
      <c r="B7" s="4">
        <v>9.6063657407407393E-4</v>
      </c>
      <c r="C7" s="4">
        <v>7.7449074074074063E-4</v>
      </c>
      <c r="D7" s="4">
        <f t="shared" si="0"/>
        <v>1.7351273148148146E-3</v>
      </c>
      <c r="F7" s="3" t="s">
        <v>56</v>
      </c>
      <c r="G7" s="4">
        <f>MAX(B5:C9)</f>
        <v>1.0913773148148148E-3</v>
      </c>
    </row>
    <row r="8" spans="1:7" x14ac:dyDescent="0.25">
      <c r="A8" s="3">
        <v>4</v>
      </c>
      <c r="B8" s="4">
        <v>9.2209490740740739E-4</v>
      </c>
      <c r="C8" s="4">
        <v>8.0553240740740726E-4</v>
      </c>
      <c r="D8" s="4">
        <f t="shared" si="0"/>
        <v>1.7276273148148147E-3</v>
      </c>
      <c r="F8" s="3" t="s">
        <v>57</v>
      </c>
      <c r="G8" s="4">
        <f>MIN(B5:C9)</f>
        <v>7.7449074074074063E-4</v>
      </c>
    </row>
    <row r="9" spans="1:7" x14ac:dyDescent="0.25">
      <c r="A9" s="3">
        <v>5</v>
      </c>
      <c r="B9" s="4">
        <v>9.719328703703704E-4</v>
      </c>
      <c r="C9" s="4">
        <v>7.8674768518518514E-4</v>
      </c>
      <c r="D9" s="4">
        <f t="shared" si="0"/>
        <v>1.7586805555555554E-3</v>
      </c>
      <c r="F9" s="3" t="s">
        <v>45</v>
      </c>
      <c r="G9" s="4">
        <f>SUM(D5:D9)</f>
        <v>9.031435185185184E-3</v>
      </c>
    </row>
  </sheetData>
  <mergeCells count="1">
    <mergeCell ref="A3:D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topLeftCell="B1" zoomScaleNormal="100" workbookViewId="0">
      <selection activeCell="F8" sqref="F8"/>
    </sheetView>
  </sheetViews>
  <sheetFormatPr defaultRowHeight="15.75" x14ac:dyDescent="0.25"/>
  <cols>
    <col min="1" max="5" width="20.7109375" style="1" customWidth="1"/>
    <col min="6" max="7" width="30.7109375" style="1" customWidth="1"/>
    <col min="8" max="16384" width="9.140625" style="1"/>
  </cols>
  <sheetData>
    <row r="3" spans="1:7" x14ac:dyDescent="0.25">
      <c r="A3" s="20" t="s">
        <v>10</v>
      </c>
      <c r="B3" s="20"/>
      <c r="C3" s="20"/>
      <c r="D3" s="20"/>
      <c r="F3" s="2" t="s">
        <v>55</v>
      </c>
      <c r="G3" s="2" t="s">
        <v>54</v>
      </c>
    </row>
    <row r="4" spans="1:7" x14ac:dyDescent="0.25">
      <c r="A4" s="2" t="s">
        <v>0</v>
      </c>
      <c r="B4" s="2" t="s">
        <v>1</v>
      </c>
      <c r="C4" s="2" t="s">
        <v>2</v>
      </c>
      <c r="D4" s="2" t="s">
        <v>3</v>
      </c>
      <c r="F4" s="12" t="s">
        <v>13</v>
      </c>
      <c r="G4" s="13">
        <f>AVERAGE(D5:D9)</f>
        <v>1.7472592592592592E-3</v>
      </c>
    </row>
    <row r="5" spans="1:7" x14ac:dyDescent="0.25">
      <c r="A5" s="3">
        <v>1</v>
      </c>
      <c r="B5" s="4">
        <v>9.4557870370370369E-4</v>
      </c>
      <c r="C5" s="4">
        <v>8.2263888888888892E-4</v>
      </c>
      <c r="D5" s="4">
        <f>B5+C5</f>
        <v>1.7682175925925925E-3</v>
      </c>
      <c r="F5" s="4" t="s">
        <v>14</v>
      </c>
      <c r="G5" s="5">
        <f>_xlfn.STDEV.P(D5:D9)</f>
        <v>3.9116705805789779E-5</v>
      </c>
    </row>
    <row r="6" spans="1:7" x14ac:dyDescent="0.25">
      <c r="A6" s="3">
        <v>2</v>
      </c>
      <c r="B6" s="4">
        <v>9.9995370370370364E-4</v>
      </c>
      <c r="C6" s="4">
        <v>7.8997685185185171E-4</v>
      </c>
      <c r="D6" s="4">
        <f t="shared" ref="D6:D9" si="0">B6+C6</f>
        <v>1.7899305555555555E-3</v>
      </c>
      <c r="F6" s="12" t="s">
        <v>15</v>
      </c>
      <c r="G6" s="12">
        <f>CORREL(B5:B9,C5:C9)</f>
        <v>-0.17136698221798427</v>
      </c>
    </row>
    <row r="7" spans="1:7" x14ac:dyDescent="0.25">
      <c r="A7" s="3">
        <v>3</v>
      </c>
      <c r="B7" s="4">
        <v>8.8434027777777773E-4</v>
      </c>
      <c r="C7" s="4">
        <v>7.9697916666666676E-4</v>
      </c>
      <c r="D7" s="4">
        <f t="shared" si="0"/>
        <v>1.6813194444444445E-3</v>
      </c>
      <c r="F7" s="3" t="s">
        <v>56</v>
      </c>
      <c r="G7" s="4">
        <f>MAX(B5:C9)</f>
        <v>9.9995370370370364E-4</v>
      </c>
    </row>
    <row r="8" spans="1:7" x14ac:dyDescent="0.25">
      <c r="A8" s="3">
        <v>4</v>
      </c>
      <c r="B8" s="4">
        <v>9.3788194444444464E-4</v>
      </c>
      <c r="C8" s="4">
        <v>8.3333333333333339E-4</v>
      </c>
      <c r="D8" s="4">
        <f t="shared" si="0"/>
        <v>1.771215277777778E-3</v>
      </c>
      <c r="F8" s="3" t="s">
        <v>57</v>
      </c>
      <c r="G8" s="4">
        <f>MIN(B5:C9)</f>
        <v>7.7628472222222215E-4</v>
      </c>
    </row>
    <row r="9" spans="1:7" x14ac:dyDescent="0.25">
      <c r="A9" s="3">
        <v>5</v>
      </c>
      <c r="B9" s="4">
        <v>9.4932870370370364E-4</v>
      </c>
      <c r="C9" s="4">
        <v>7.7628472222222215E-4</v>
      </c>
      <c r="D9" s="4">
        <f t="shared" si="0"/>
        <v>1.7256134259259258E-3</v>
      </c>
      <c r="F9" s="3" t="s">
        <v>45</v>
      </c>
      <c r="G9" s="4">
        <f>SUM(D5:D9)</f>
        <v>8.7362962962962958E-3</v>
      </c>
    </row>
  </sheetData>
  <mergeCells count="1">
    <mergeCell ref="A3:D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zoomScaleNormal="100" workbookViewId="0">
      <selection activeCell="F8" sqref="F8"/>
    </sheetView>
  </sheetViews>
  <sheetFormatPr defaultRowHeight="15.75" x14ac:dyDescent="0.25"/>
  <cols>
    <col min="1" max="5" width="20.7109375" style="1" customWidth="1"/>
    <col min="6" max="7" width="30.7109375" style="1" customWidth="1"/>
    <col min="8" max="14" width="9.140625" style="1"/>
    <col min="15" max="15" width="7.42578125" style="1" customWidth="1"/>
    <col min="16" max="16384" width="9.140625" style="1"/>
  </cols>
  <sheetData>
    <row r="3" spans="1:7" x14ac:dyDescent="0.25">
      <c r="A3" s="20" t="s">
        <v>11</v>
      </c>
      <c r="B3" s="20"/>
      <c r="C3" s="20"/>
      <c r="D3" s="20"/>
      <c r="F3" s="2" t="s">
        <v>55</v>
      </c>
      <c r="G3" s="2" t="s">
        <v>54</v>
      </c>
    </row>
    <row r="4" spans="1:7" x14ac:dyDescent="0.25">
      <c r="A4" s="2" t="s">
        <v>0</v>
      </c>
      <c r="B4" s="2" t="s">
        <v>1</v>
      </c>
      <c r="C4" s="2" t="s">
        <v>2</v>
      </c>
      <c r="D4" s="2" t="s">
        <v>3</v>
      </c>
      <c r="F4" s="12" t="s">
        <v>13</v>
      </c>
      <c r="G4" s="13">
        <f>AVERAGE(D5:D9)</f>
        <v>1.7827476851851852E-3</v>
      </c>
    </row>
    <row r="5" spans="1:7" x14ac:dyDescent="0.25">
      <c r="A5" s="3">
        <v>1</v>
      </c>
      <c r="B5" s="4">
        <v>9.4568287037037028E-4</v>
      </c>
      <c r="C5" s="4">
        <v>7.555439814814815E-4</v>
      </c>
      <c r="D5" s="4">
        <f>B5+C5</f>
        <v>1.7012268518518518E-3</v>
      </c>
      <c r="F5" s="4" t="s">
        <v>14</v>
      </c>
      <c r="G5" s="5">
        <f>_xlfn.STDEV.P(D5:D9)</f>
        <v>7.0183279788828623E-5</v>
      </c>
    </row>
    <row r="6" spans="1:7" x14ac:dyDescent="0.25">
      <c r="A6" s="3">
        <v>2</v>
      </c>
      <c r="B6" s="4">
        <v>9.8537037037037039E-4</v>
      </c>
      <c r="C6" s="4">
        <v>7.5211805555555568E-4</v>
      </c>
      <c r="D6" s="4">
        <f t="shared" ref="D6:D9" si="0">B6+C6</f>
        <v>1.7374884259259262E-3</v>
      </c>
      <c r="F6" s="12" t="s">
        <v>15</v>
      </c>
      <c r="G6" s="12">
        <f>CORREL(B5:B9,C5:C9)</f>
        <v>0.68435852486260984</v>
      </c>
    </row>
    <row r="7" spans="1:7" x14ac:dyDescent="0.25">
      <c r="A7" s="3">
        <v>3</v>
      </c>
      <c r="B7" s="4">
        <v>9.4986111111111107E-4</v>
      </c>
      <c r="C7" s="4">
        <v>7.9135416666666677E-4</v>
      </c>
      <c r="D7" s="4">
        <f t="shared" si="0"/>
        <v>1.7412152777777777E-3</v>
      </c>
      <c r="F7" s="3" t="s">
        <v>56</v>
      </c>
      <c r="G7" s="4">
        <f>MAX(B5:C9)</f>
        <v>1.0074074074074076E-3</v>
      </c>
    </row>
    <row r="8" spans="1:7" x14ac:dyDescent="0.25">
      <c r="A8" s="3">
        <v>4</v>
      </c>
      <c r="B8" s="4">
        <v>1.0074074074074076E-3</v>
      </c>
      <c r="C8" s="4">
        <v>8.5475694444444444E-4</v>
      </c>
      <c r="D8" s="4">
        <f t="shared" si="0"/>
        <v>1.862164351851852E-3</v>
      </c>
      <c r="F8" s="3" t="s">
        <v>57</v>
      </c>
      <c r="G8" s="4">
        <f>MIN(B5:C9)</f>
        <v>7.5211805555555568E-4</v>
      </c>
    </row>
    <row r="9" spans="1:7" x14ac:dyDescent="0.25">
      <c r="A9" s="3">
        <v>5</v>
      </c>
      <c r="B9" s="4">
        <v>9.954745370370369E-4</v>
      </c>
      <c r="C9" s="4">
        <v>8.7616898148148135E-4</v>
      </c>
      <c r="D9" s="4">
        <f t="shared" si="0"/>
        <v>1.8716435185185181E-3</v>
      </c>
      <c r="F9" s="3" t="s">
        <v>45</v>
      </c>
      <c r="G9" s="4">
        <f>SUM(D5:D9)</f>
        <v>8.9137384259259256E-3</v>
      </c>
    </row>
  </sheetData>
  <mergeCells count="1">
    <mergeCell ref="A3:D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zoomScaleNormal="100" workbookViewId="0">
      <selection activeCell="F8" sqref="F8"/>
    </sheetView>
  </sheetViews>
  <sheetFormatPr defaultRowHeight="15.75" x14ac:dyDescent="0.25"/>
  <cols>
    <col min="1" max="4" width="20.7109375" style="1" customWidth="1"/>
    <col min="5" max="5" width="17.140625" style="1" customWidth="1"/>
    <col min="6" max="7" width="30.7109375" style="1" customWidth="1"/>
    <col min="8" max="16384" width="9.140625" style="1"/>
  </cols>
  <sheetData>
    <row r="3" spans="1:7" x14ac:dyDescent="0.25">
      <c r="A3" s="20" t="s">
        <v>12</v>
      </c>
      <c r="B3" s="20"/>
      <c r="C3" s="20"/>
      <c r="D3" s="20"/>
      <c r="F3" s="2" t="s">
        <v>55</v>
      </c>
      <c r="G3" s="2" t="s">
        <v>54</v>
      </c>
    </row>
    <row r="4" spans="1:7" x14ac:dyDescent="0.25">
      <c r="A4" s="2" t="s">
        <v>0</v>
      </c>
      <c r="B4" s="2" t="s">
        <v>1</v>
      </c>
      <c r="C4" s="2" t="s">
        <v>2</v>
      </c>
      <c r="D4" s="2" t="s">
        <v>3</v>
      </c>
      <c r="F4" s="12" t="s">
        <v>13</v>
      </c>
      <c r="G4" s="13">
        <f>AVERAGE(D5:D9)</f>
        <v>1.873361111111111E-3</v>
      </c>
    </row>
    <row r="5" spans="1:7" x14ac:dyDescent="0.25">
      <c r="A5" s="3">
        <v>1</v>
      </c>
      <c r="B5" s="4">
        <v>9.6173611111111112E-4</v>
      </c>
      <c r="C5" s="4">
        <v>8.1467592592592605E-4</v>
      </c>
      <c r="D5" s="4">
        <f>B5+C5</f>
        <v>1.7764120370370373E-3</v>
      </c>
      <c r="F5" s="4" t="s">
        <v>14</v>
      </c>
      <c r="G5" s="5">
        <f>_xlfn.STDEV.P(D5:D9)</f>
        <v>7.050862948394599E-5</v>
      </c>
    </row>
    <row r="6" spans="1:7" x14ac:dyDescent="0.25">
      <c r="A6" s="3">
        <v>2</v>
      </c>
      <c r="B6" s="4">
        <v>9.31724537037037E-4</v>
      </c>
      <c r="C6" s="4">
        <v>8.678935185185186E-4</v>
      </c>
      <c r="D6" s="4">
        <f t="shared" ref="D6:D9" si="0">B6+C6</f>
        <v>1.7996180555555556E-3</v>
      </c>
      <c r="F6" s="12" t="s">
        <v>15</v>
      </c>
      <c r="G6" s="12">
        <f>CORREL(B5:B9,C5:C9)</f>
        <v>-0.58759970904026138</v>
      </c>
    </row>
    <row r="7" spans="1:7" x14ac:dyDescent="0.25">
      <c r="A7" s="3">
        <v>3</v>
      </c>
      <c r="B7" s="4">
        <v>1.1511111111111112E-3</v>
      </c>
      <c r="C7" s="4">
        <v>7.8004629629629637E-4</v>
      </c>
      <c r="D7" s="4">
        <f t="shared" si="0"/>
        <v>1.9311574074074075E-3</v>
      </c>
      <c r="F7" s="3" t="s">
        <v>56</v>
      </c>
      <c r="G7" s="4">
        <f>MAX(B5:C9)</f>
        <v>1.1511111111111112E-3</v>
      </c>
    </row>
    <row r="8" spans="1:7" x14ac:dyDescent="0.25">
      <c r="A8" s="3">
        <v>4</v>
      </c>
      <c r="B8" s="4">
        <v>1.0820486111111111E-3</v>
      </c>
      <c r="C8" s="4">
        <v>8.6015046296296306E-4</v>
      </c>
      <c r="D8" s="4">
        <f t="shared" si="0"/>
        <v>1.9421990740740741E-3</v>
      </c>
      <c r="F8" s="3" t="s">
        <v>57</v>
      </c>
      <c r="G8" s="4">
        <f>MIN(B5:C9)</f>
        <v>7.8004629629629637E-4</v>
      </c>
    </row>
    <row r="9" spans="1:7" x14ac:dyDescent="0.25">
      <c r="A9" s="3">
        <v>5</v>
      </c>
      <c r="B9" s="4">
        <v>1.1026157407407406E-3</v>
      </c>
      <c r="C9" s="4">
        <v>8.1480324074074061E-4</v>
      </c>
      <c r="D9" s="4">
        <f t="shared" si="0"/>
        <v>1.9174189814814813E-3</v>
      </c>
      <c r="F9" s="3" t="s">
        <v>45</v>
      </c>
      <c r="G9" s="4">
        <f>SUM(D5:D9)</f>
        <v>9.3668055555555553E-3</v>
      </c>
    </row>
  </sheetData>
  <mergeCells count="1">
    <mergeCell ref="A3:D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Each variable OFF</vt:lpstr>
      <vt:lpstr>Traction control switched ON</vt:lpstr>
      <vt:lpstr>Stability control switched ON</vt:lpstr>
      <vt:lpstr>Mechanical damage switched ON</vt:lpstr>
      <vt:lpstr>Tyre blankets switched ON</vt:lpstr>
      <vt:lpstr>ABS switched ON</vt:lpstr>
      <vt:lpstr>Fuel consumption switched ON</vt:lpstr>
      <vt:lpstr>Tyre wear switched ON</vt:lpstr>
      <vt:lpstr>Slipstream switched ON</vt:lpstr>
      <vt:lpstr>Sum of race time</vt:lpstr>
      <vt:lpstr>ANOVA</vt:lpstr>
      <vt:lpstr>Pivot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Jon Ramangwana</cp:lastModifiedBy>
  <dcterms:created xsi:type="dcterms:W3CDTF">2022-05-20T09:47:08Z</dcterms:created>
  <dcterms:modified xsi:type="dcterms:W3CDTF">2022-10-10T17:23:30Z</dcterms:modified>
</cp:coreProperties>
</file>