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isk Google\work\LiteMol\"/>
    </mc:Choice>
  </mc:AlternateContent>
  <bookViews>
    <workbookView xWindow="0" yWindow="0" windowWidth="28770" windowHeight="12180"/>
  </bookViews>
  <sheets>
    <sheet name="3j3q size" sheetId="1" r:id="rId1"/>
    <sheet name="PDB size" sheetId="2" r:id="rId2"/>
    <sheet name="Performance" sheetId="3" r:id="rId3"/>
    <sheet name="Server Latency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3" i="2"/>
  <c r="F21" i="3"/>
  <c r="E21" i="3"/>
  <c r="D16" i="2"/>
  <c r="D14" i="2"/>
  <c r="D18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G11" i="3" l="1"/>
  <c r="G10" i="3"/>
  <c r="F11" i="3"/>
  <c r="F10" i="3"/>
  <c r="E11" i="3"/>
  <c r="E10" i="3"/>
  <c r="D10" i="2"/>
  <c r="D11" i="2"/>
  <c r="D12" i="2"/>
  <c r="D17" i="2"/>
  <c r="D9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<sst xmlns="http://schemas.openxmlformats.org/spreadsheetml/2006/main" count="129" uniqueCount="54">
  <si>
    <t>PDBe Updated</t>
  </si>
  <si>
    <t>Source</t>
  </si>
  <si>
    <t>Format</t>
  </si>
  <si>
    <t>Precision</t>
  </si>
  <si>
    <t>CIF</t>
  </si>
  <si>
    <t>BinaryCIF</t>
  </si>
  <si>
    <t>MMTF</t>
  </si>
  <si>
    <t>MMTF full</t>
  </si>
  <si>
    <t>Size in KB</t>
  </si>
  <si>
    <t>Size in MB</t>
  </si>
  <si>
    <t>Label</t>
  </si>
  <si>
    <t>Setup:</t>
  </si>
  <si>
    <t>Intel Core i7-3770, 32GB RAM, SSD</t>
  </si>
  <si>
    <t>Peak memory usage was below 8GB so the results would be the same with less RAM.</t>
  </si>
  <si>
    <t>122576 entries</t>
  </si>
  <si>
    <t>Data</t>
  </si>
  <si>
    <t>Uncompressed</t>
  </si>
  <si>
    <t>Action</t>
  </si>
  <si>
    <t>Parse CIF</t>
  </si>
  <si>
    <t>CoordinateServer /full</t>
  </si>
  <si>
    <t>CoordinateServer /cartoon</t>
  </si>
  <si>
    <t>CoordinateServer /trace?het=1</t>
  </si>
  <si>
    <t>CIF /full</t>
  </si>
  <si>
    <t>BinaryCIF /full</t>
  </si>
  <si>
    <t>PDBe Updated CIF</t>
  </si>
  <si>
    <t>BinaryCIF, 1-digit coords</t>
  </si>
  <si>
    <t>MMTF backbone trace + HET</t>
  </si>
  <si>
    <t>MMTF, 1-digit coords</t>
  </si>
  <si>
    <t>Parse CIF + Create Model</t>
  </si>
  <si>
    <t>/cartoon</t>
  </si>
  <si>
    <t>/trace?het=1</t>
  </si>
  <si>
    <t>/full</t>
  </si>
  <si>
    <t>As CIF</t>
  </si>
  <si>
    <t>As BinaryCIF</t>
  </si>
  <si>
    <t>CIF, 1-digit coords</t>
  </si>
  <si>
    <t>RCSB PDB*</t>
  </si>
  <si>
    <t>*RCSB PDB: 122333 Entries, some 404'ed; recompressed using the same compression level as the other data</t>
  </si>
  <si>
    <t>Compressed (deflate; "normal" level in 7-zip)</t>
  </si>
  <si>
    <t>1cbs</t>
  </si>
  <si>
    <t>Atoms</t>
  </si>
  <si>
    <t>1tqn</t>
  </si>
  <si>
    <t>1jj2</t>
  </si>
  <si>
    <t>5iv5</t>
  </si>
  <si>
    <t>3j3q</t>
  </si>
  <si>
    <t>/ligandInteraction?name=REA</t>
  </si>
  <si>
    <t>Parse</t>
  </si>
  <si>
    <t>Result Size (atoms)</t>
  </si>
  <si>
    <t>/ligandInteraction?name=HEM</t>
  </si>
  <si>
    <t>As CIF (ms)</t>
  </si>
  <si>
    <t>As BinaryCIF (ms)</t>
  </si>
  <si>
    <t>If the entry is accessed for the first time, the parse time needs to be added to the total time.</t>
  </si>
  <si>
    <t>RSCS PDB reduced*,**</t>
  </si>
  <si>
    <t>**reduced = alpha + phosphate trace + HET</t>
  </si>
  <si>
    <t>The times here represent the time the server needs before it starts sending data to the client. (i.e. gzip compression takes place after the "server latency" period ends)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</si>
</sst>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Size of HIV-1</a:t>
            </a:r>
            <a:r>
              <a:rPr lang="en-US" sz="2000" b="1" baseline="0"/>
              <a:t> Capsid (2.44M atoms, PDB id 3j3q)</a:t>
            </a:r>
          </a:p>
          <a:p>
            <a:pPr>
              <a:defRPr sz="2000" b="1"/>
            </a:pPr>
            <a:r>
              <a:rPr lang="en-US" sz="1400" b="0" baseline="0"/>
              <a:t>in MB, gzip compressed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'3j3q size'!$F$2</c:f>
              <c:strCache>
                <c:ptCount val="1"/>
                <c:pt idx="0">
                  <c:v>Size in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624-42F8-908A-AD52F610786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624-42F8-908A-AD52F61078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624-42F8-908A-AD52F6107867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624-42F8-908A-AD52F6107867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24-42F8-908A-AD52F6107867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624-42F8-908A-AD52F6107867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624-42F8-908A-AD52F6107867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624-42F8-908A-AD52F61078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6576" tIns="0" rIns="36576" bIns="0" anchor="ctr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'3j3q size'!$E$3:$E$17</c:f>
              <c:strCache>
                <c:ptCount val="15"/>
                <c:pt idx="0">
                  <c:v>PDBe Updated (CIF)</c:v>
                </c:pt>
                <c:pt idx="1">
                  <c:v>CoordinateServer /full (CIF)</c:v>
                </c:pt>
                <c:pt idx="2">
                  <c:v>CoordinateServer /full (CIF, 1-digit coords)</c:v>
                </c:pt>
                <c:pt idx="3">
                  <c:v>CoordinateServer /full (BinaryCIF)</c:v>
                </c:pt>
                <c:pt idx="4">
                  <c:v>CoordinateServer /full (BinaryCIF, 1-digit coords)</c:v>
                </c:pt>
                <c:pt idx="5">
                  <c:v>CoordinateServer /cartoon (CIF)</c:v>
                </c:pt>
                <c:pt idx="6">
                  <c:v>CoordinateServer /cartoon (CIF, 1-digit coords)</c:v>
                </c:pt>
                <c:pt idx="7">
                  <c:v>CoordinateServer /cartoon (BinaryCIF)</c:v>
                </c:pt>
                <c:pt idx="8">
                  <c:v>CoordinateServer /cartoon (BinaryCIF, 1-digit coords)</c:v>
                </c:pt>
                <c:pt idx="9">
                  <c:v>CoordinateServer /trace?het=1 (CIF)</c:v>
                </c:pt>
                <c:pt idx="10">
                  <c:v>CoordinateServer /trace?het=1 (CIF, 1-digit coords)</c:v>
                </c:pt>
                <c:pt idx="11">
                  <c:v>CoordinateServer /trace?het=1 (BinaryCIF)</c:v>
                </c:pt>
                <c:pt idx="12">
                  <c:v>CoordinateServer /trace?het=1 (BinaryCIF, 1-digit coords)</c:v>
                </c:pt>
                <c:pt idx="13">
                  <c:v>MMTF full (MMTF)</c:v>
                </c:pt>
                <c:pt idx="14">
                  <c:v>MMTF backbone trace + HET (MMTF, 1-digit coords)</c:v>
                </c:pt>
              </c:strCache>
            </c:strRef>
          </c:cat>
          <c:val>
            <c:numRef>
              <c:f>'3j3q size'!$F$3:$F$17</c:f>
              <c:numCache>
                <c:formatCode>General</c:formatCode>
                <c:ptCount val="15"/>
                <c:pt idx="0">
                  <c:v>49.96</c:v>
                </c:pt>
                <c:pt idx="1">
                  <c:v>41.78</c:v>
                </c:pt>
                <c:pt idx="2">
                  <c:v>32.56</c:v>
                </c:pt>
                <c:pt idx="3">
                  <c:v>12.17</c:v>
                </c:pt>
                <c:pt idx="4">
                  <c:v>5.54</c:v>
                </c:pt>
                <c:pt idx="5">
                  <c:v>12.15</c:v>
                </c:pt>
                <c:pt idx="6">
                  <c:v>9.8000000000000007</c:v>
                </c:pt>
                <c:pt idx="7">
                  <c:v>3.27</c:v>
                </c:pt>
                <c:pt idx="8">
                  <c:v>1.54</c:v>
                </c:pt>
                <c:pt idx="9">
                  <c:v>6.79</c:v>
                </c:pt>
                <c:pt idx="10">
                  <c:v>5.64</c:v>
                </c:pt>
                <c:pt idx="11">
                  <c:v>1.76</c:v>
                </c:pt>
                <c:pt idx="12">
                  <c:v>0.91</c:v>
                </c:pt>
                <c:pt idx="13">
                  <c:v>13.47</c:v>
                </c:pt>
                <c:pt idx="1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4-42F8-908A-AD52F610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82503232"/>
        <c:axId val="382493248"/>
      </c:barChart>
      <c:catAx>
        <c:axId val="3825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93248"/>
        <c:crosses val="autoZero"/>
        <c:auto val="1"/>
        <c:lblAlgn val="ctr"/>
        <c:lblOffset val="100"/>
        <c:noMultiLvlLbl val="0"/>
      </c:catAx>
      <c:valAx>
        <c:axId val="38249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5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Server</a:t>
            </a:r>
            <a:r>
              <a:rPr lang="en-US" sz="2000" b="1" baseline="0"/>
              <a:t> Latency, 3j3q, 2440800 atoms</a:t>
            </a:r>
          </a:p>
          <a:p>
            <a:pPr>
              <a:defRPr/>
            </a:pPr>
            <a:r>
              <a:rPr lang="en-US" baseline="0"/>
              <a:t>Parse: 6100ms </a:t>
            </a:r>
            <a:r>
              <a:rPr lang="en-US" sz="1400" b="0" i="0" u="none" strike="noStrike" baseline="0">
                <a:effectLst/>
              </a:rPr>
              <a:t>(1st query only; times for "parsed"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 Latency'!$D$15</c:f>
              <c:strCache>
                <c:ptCount val="1"/>
                <c:pt idx="0">
                  <c:v>As CIF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Latency'!$C$42:$C$44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Latency'!$D$42:$D$44</c:f>
              <c:numCache>
                <c:formatCode>General</c:formatCode>
                <c:ptCount val="3"/>
                <c:pt idx="0">
                  <c:v>15269</c:v>
                </c:pt>
                <c:pt idx="1">
                  <c:v>4885</c:v>
                </c:pt>
                <c:pt idx="2">
                  <c:v>4406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E-4697-885A-65CDE5D30292}"/>
            </c:ext>
          </c:extLst>
        </c:ser>
        <c:ser>
          <c:idx val="1"/>
          <c:order val="1"/>
          <c:tx>
            <c:strRef>
              <c:f>'Server Latency'!$E$15</c:f>
              <c:strCache>
                <c:ptCount val="1"/>
                <c:pt idx="0">
                  <c:v>As BinaryCIF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Latency'!$C$42:$C$44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Latency'!$E$42:$E$44</c:f>
              <c:numCache>
                <c:formatCode>General</c:formatCode>
                <c:ptCount val="3"/>
                <c:pt idx="0">
                  <c:v>5811</c:v>
                </c:pt>
                <c:pt idx="1">
                  <c:v>3249</c:v>
                </c:pt>
                <c:pt idx="2">
                  <c:v>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E-4697-885A-65CDE5D30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0240"/>
        <c:axId val="183203152"/>
      </c:barChart>
      <c:barChart>
        <c:barDir val="col"/>
        <c:grouping val="clustered"/>
        <c:varyColors val="0"/>
        <c:ser>
          <c:idx val="2"/>
          <c:order val="2"/>
          <c:tx>
            <c:strRef>
              <c:f>'Server Latency'!$F$15</c:f>
              <c:strCache>
                <c:ptCount val="1"/>
                <c:pt idx="0">
                  <c:v>Result Size (atoms)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Latency'!$C$42:$C$44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Latency'!$F$42:$F$44</c:f>
              <c:numCache>
                <c:formatCode>General</c:formatCode>
                <c:ptCount val="3"/>
                <c:pt idx="0">
                  <c:v>2440800</c:v>
                </c:pt>
                <c:pt idx="1">
                  <c:v>626472</c:v>
                </c:pt>
                <c:pt idx="2">
                  <c:v>313236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E-4697-885A-65CDE5D30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2320"/>
        <c:axId val="188002800"/>
      </c:barChart>
      <c:catAx>
        <c:axId val="1832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3152"/>
        <c:crosses val="autoZero"/>
        <c:auto val="1"/>
        <c:lblAlgn val="ctr"/>
        <c:lblOffset val="100"/>
        <c:noMultiLvlLbl val="0"/>
      </c:catAx>
      <c:valAx>
        <c:axId val="18320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240"/>
        <c:crosses val="autoZero"/>
        <c:crossBetween val="between"/>
      </c:valAx>
      <c:valAx>
        <c:axId val="18800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2320"/>
        <c:crosses val="max"/>
        <c:crossBetween val="between"/>
      </c:valAx>
      <c:catAx>
        <c:axId val="18320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0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Size of HIV-1</a:t>
            </a:r>
            <a:r>
              <a:rPr lang="en-US" sz="2000" b="1" baseline="0"/>
              <a:t> Capsid (2.44M atoms, PDB id 3j3q)</a:t>
            </a:r>
          </a:p>
          <a:p>
            <a:pPr>
              <a:defRPr sz="2000" b="1"/>
            </a:pPr>
            <a:r>
              <a:rPr lang="en-US" sz="1400" b="0" baseline="0"/>
              <a:t>in MB, gzip compressed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'3j3q size'!$F$2</c:f>
              <c:strCache>
                <c:ptCount val="1"/>
                <c:pt idx="0">
                  <c:v>Size in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A-4FF1-9BD8-ED8E048525B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FA-4FF1-9BD8-ED8E048525B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FA-4FF1-9BD8-ED8E048525B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FA-4FF1-9BD8-ED8E048525B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9FA-4FF1-9BD8-ED8E04852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6576" tIns="0" rIns="36576" bIns="0" anchor="ctr" anchorCtr="0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'3j3q size'!$E$3:$E$17</c15:sqref>
                  </c15:fullRef>
                </c:ext>
              </c:extLst>
              <c:f>('3j3q size'!$E$3:$E$4,'3j3q size'!$E$6,'3j3q size'!$E$8,'3j3q size'!$E$11:$E$12,'3j3q size'!$E$15:$E$17)</c:f>
              <c:strCache>
                <c:ptCount val="9"/>
                <c:pt idx="0">
                  <c:v>PDBe Updated (CIF)</c:v>
                </c:pt>
                <c:pt idx="1">
                  <c:v>CoordinateServer /full (CIF)</c:v>
                </c:pt>
                <c:pt idx="2">
                  <c:v>CoordinateServer /full (BinaryCIF)</c:v>
                </c:pt>
                <c:pt idx="3">
                  <c:v>CoordinateServer /cartoon (CIF)</c:v>
                </c:pt>
                <c:pt idx="4">
                  <c:v>CoordinateServer /cartoon (BinaryCIF, 1-digit coords)</c:v>
                </c:pt>
                <c:pt idx="5">
                  <c:v>CoordinateServer /trace?het=1 (CIF)</c:v>
                </c:pt>
                <c:pt idx="6">
                  <c:v>CoordinateServer /trace?het=1 (BinaryCIF, 1-digit coords)</c:v>
                </c:pt>
                <c:pt idx="7">
                  <c:v>MMTF full (MMTF)</c:v>
                </c:pt>
                <c:pt idx="8">
                  <c:v>MMTF backbone trace + HET (MMTF, 1-digit coords)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'3j3q size'!$F$3:$F$17</c15:sqref>
                  </c15:fullRef>
                </c:ext>
              </c:extLst>
              <c:f>('3j3q size'!$F$3:$F$4,'3j3q size'!$F$6,'3j3q size'!$F$8,'3j3q size'!$F$11:$F$12,'3j3q size'!$F$15:$F$17)</c:f>
              <c:numCache>
                <c:formatCode>General</c:formatCode>
                <c:ptCount val="9"/>
                <c:pt idx="0">
                  <c:v>49.96</c:v>
                </c:pt>
                <c:pt idx="1">
                  <c:v>41.78</c:v>
                </c:pt>
                <c:pt idx="2">
                  <c:v>12.17</c:v>
                </c:pt>
                <c:pt idx="3">
                  <c:v>12.15</c:v>
                </c:pt>
                <c:pt idx="4">
                  <c:v>1.54</c:v>
                </c:pt>
                <c:pt idx="5">
                  <c:v>6.79</c:v>
                </c:pt>
                <c:pt idx="6">
                  <c:v>0.91</c:v>
                </c:pt>
                <c:pt idx="7">
                  <c:v>13.47</c:v>
                </c:pt>
                <c:pt idx="8">
                  <c:v>0.98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'3j3q size'!$F$7</c15:sqref>
                  <c15:spPr xmlns:c15="http://schemas.microsoft.com/office/drawing/2012/chart">
                    <a:solidFill>
                      <a:srgbClr val="FF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'3j3q size'!$F$10</c15:sqref>
                  <c15:spPr xmlns:c15="http://schemas.microsoft.com/office/drawing/2012/chart">
                    <a:solidFill>
                      <a:srgbClr val="FF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'3j3q size'!$F$14</c15:sqref>
                  <c15:spPr xmlns:c15="http://schemas.microsoft.com/office/drawing/2012/chart">
                    <a:solidFill>
                      <a:srgbClr val="FF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89FA-4FF1-9BD8-ED8E0485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82503232"/>
        <c:axId val="382493248"/>
      </c:barChart>
      <c:catAx>
        <c:axId val="3825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93248"/>
        <c:crosses val="autoZero"/>
        <c:auto val="1"/>
        <c:lblAlgn val="ctr"/>
        <c:lblOffset val="100"/>
        <c:noMultiLvlLbl val="0"/>
      </c:catAx>
      <c:valAx>
        <c:axId val="382493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5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Size of PDB</a:t>
            </a:r>
          </a:p>
          <a:p>
            <a:pPr>
              <a:defRPr/>
            </a:pPr>
            <a:r>
              <a:rPr lang="en-US"/>
              <a:t>122576 entries, in</a:t>
            </a:r>
            <a:r>
              <a:rPr lang="en-US" baseline="0"/>
              <a:t> 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'PDB size'!$E$8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8A-4B0A-994F-224489B686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'PDB size'!$D$9:$D$18</c:f>
              <c:strCache>
                <c:ptCount val="10"/>
                <c:pt idx="0">
                  <c:v>PDBe Updated (CIF)</c:v>
                </c:pt>
                <c:pt idx="1">
                  <c:v>CoordinateServer /full (CIF)</c:v>
                </c:pt>
                <c:pt idx="2">
                  <c:v>CoordinateServer /full (BinaryCIF)</c:v>
                </c:pt>
                <c:pt idx="3">
                  <c:v>CoordinateServer /full (BinaryCIF, 1-digit coords)</c:v>
                </c:pt>
                <c:pt idx="4">
                  <c:v>CoordinateServer /cartoon (CIF)</c:v>
                </c:pt>
                <c:pt idx="5">
                  <c:v>CoordinateServer /cartoon (BinaryCIF, 1-digit coords)</c:v>
                </c:pt>
                <c:pt idx="6">
                  <c:v>CoordinateServer /trace?het=1 (CIF, 1-digit coords)</c:v>
                </c:pt>
                <c:pt idx="7">
                  <c:v>CoordinateServer /trace?het=1 (BinaryCIF, 1-digit coords)</c:v>
                </c:pt>
                <c:pt idx="8">
                  <c:v>RCSB PDB* (MMTF)</c:v>
                </c:pt>
                <c:pt idx="9">
                  <c:v>RSCS PDB reduced*,** (MMTF, 1-digit coords)</c:v>
                </c:pt>
              </c:strCache>
            </c:strRef>
          </c:cat>
          <c:val>
            <c:numRef>
              <c:f>'PDB size'!$E$9:$E$18</c:f>
              <c:numCache>
                <c:formatCode>General</c:formatCode>
                <c:ptCount val="10"/>
                <c:pt idx="0">
                  <c:v>132</c:v>
                </c:pt>
                <c:pt idx="1">
                  <c:v>77.8</c:v>
                </c:pt>
                <c:pt idx="2">
                  <c:v>18.100000000000001</c:v>
                </c:pt>
                <c:pt idx="3">
                  <c:v>14.2</c:v>
                </c:pt>
                <c:pt idx="4">
                  <c:v>19.5</c:v>
                </c:pt>
                <c:pt idx="5">
                  <c:v>9</c:v>
                </c:pt>
                <c:pt idx="6">
                  <c:v>9.1999999999999993</c:v>
                </c:pt>
                <c:pt idx="7">
                  <c:v>6</c:v>
                </c:pt>
                <c:pt idx="8">
                  <c:v>10.5</c:v>
                </c:pt>
                <c:pt idx="9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6-4D4A-A4AE-E9B44C191CC1}"/>
            </c:ext>
          </c:extLst>
        </c:ser>
        <c:ser>
          <c:idx val="1"/>
          <c:order val="1"/>
          <c:tx>
            <c:strRef>
              <c:f>'PDB size'!$F$8</c:f>
              <c:strCache>
                <c:ptCount val="1"/>
                <c:pt idx="0">
                  <c:v>Compressed (deflate; "normal" level in 7-zip)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'PDB size'!$D$9:$D$18</c:f>
              <c:strCache>
                <c:ptCount val="10"/>
                <c:pt idx="0">
                  <c:v>PDBe Updated (CIF)</c:v>
                </c:pt>
                <c:pt idx="1">
                  <c:v>CoordinateServer /full (CIF)</c:v>
                </c:pt>
                <c:pt idx="2">
                  <c:v>CoordinateServer /full (BinaryCIF)</c:v>
                </c:pt>
                <c:pt idx="3">
                  <c:v>CoordinateServer /full (BinaryCIF, 1-digit coords)</c:v>
                </c:pt>
                <c:pt idx="4">
                  <c:v>CoordinateServer /cartoon (CIF)</c:v>
                </c:pt>
                <c:pt idx="5">
                  <c:v>CoordinateServer /cartoon (BinaryCIF, 1-digit coords)</c:v>
                </c:pt>
                <c:pt idx="6">
                  <c:v>CoordinateServer /trace?het=1 (CIF, 1-digit coords)</c:v>
                </c:pt>
                <c:pt idx="7">
                  <c:v>CoordinateServer /trace?het=1 (BinaryCIF, 1-digit coords)</c:v>
                </c:pt>
                <c:pt idx="8">
                  <c:v>RCSB PDB* (MMTF)</c:v>
                </c:pt>
                <c:pt idx="9">
                  <c:v>RSCS PDB reduced*,** (MMTF, 1-digit coords)</c:v>
                </c:pt>
              </c:strCache>
            </c:strRef>
          </c:cat>
          <c:val>
            <c:numRef>
              <c:f>'PDB size'!$F$9:$F$18</c:f>
              <c:numCache>
                <c:formatCode>General</c:formatCode>
                <c:ptCount val="10"/>
                <c:pt idx="0">
                  <c:v>27.8</c:v>
                </c:pt>
                <c:pt idx="1">
                  <c:v>19.3</c:v>
                </c:pt>
                <c:pt idx="2">
                  <c:v>8</c:v>
                </c:pt>
                <c:pt idx="3">
                  <c:v>4.0999999999999996</c:v>
                </c:pt>
                <c:pt idx="4">
                  <c:v>5</c:v>
                </c:pt>
                <c:pt idx="5">
                  <c:v>1.5</c:v>
                </c:pt>
                <c:pt idx="6">
                  <c:v>2.2599999999999998</c:v>
                </c:pt>
                <c:pt idx="7">
                  <c:v>1</c:v>
                </c:pt>
                <c:pt idx="8">
                  <c:v>7.5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6-4D4A-A4AE-E9B44C19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021600"/>
        <c:axId val="901019520"/>
      </c:barChart>
      <c:catAx>
        <c:axId val="9010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19520"/>
        <c:crosses val="autoZero"/>
        <c:auto val="1"/>
        <c:lblAlgn val="ctr"/>
        <c:lblOffset val="100"/>
        <c:noMultiLvlLbl val="0"/>
      </c:catAx>
      <c:valAx>
        <c:axId val="901019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10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LiteMol CIF/BinaryCIF Performance</a:t>
            </a:r>
            <a:endParaRPr lang="en-US" sz="20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Data: 122576 PDB entries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System: Intel Core i7-3770, 32GB RAM, SSD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in minutes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Performance!$E$9</c:f>
              <c:strCache>
                <c:ptCount val="1"/>
                <c:pt idx="0">
                  <c:v>PDBe Updated CIF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Performance!$D$10:$D$11</c:f>
              <c:strCache>
                <c:ptCount val="2"/>
                <c:pt idx="0">
                  <c:v>Parse CIF</c:v>
                </c:pt>
                <c:pt idx="1">
                  <c:v>Parse CIF + Create Model</c:v>
                </c:pt>
              </c:strCache>
            </c:strRef>
          </c:cat>
          <c:val>
            <c:numRef>
              <c:f>Performance!$E$10:$E$11</c:f>
              <c:numCache>
                <c:formatCode>General</c:formatCode>
                <c:ptCount val="2"/>
                <c:pt idx="0">
                  <c:v>8.1999999999999993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F-451D-82A7-64AE7F159438}"/>
            </c:ext>
          </c:extLst>
        </c:ser>
        <c:ser>
          <c:idx val="1"/>
          <c:order val="1"/>
          <c:tx>
            <c:strRef>
              <c:f>Performance!$F$9</c:f>
              <c:strCache>
                <c:ptCount val="1"/>
                <c:pt idx="0">
                  <c:v>CIF /full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Performance!$D$10:$D$11</c:f>
              <c:strCache>
                <c:ptCount val="2"/>
                <c:pt idx="0">
                  <c:v>Parse CIF</c:v>
                </c:pt>
                <c:pt idx="1">
                  <c:v>Parse CIF + Create Model</c:v>
                </c:pt>
              </c:strCache>
            </c:strRef>
          </c:cat>
          <c:val>
            <c:numRef>
              <c:f>Performance!$F$10:$F$11</c:f>
              <c:numCache>
                <c:formatCode>General</c:formatCode>
                <c:ptCount val="2"/>
                <c:pt idx="0">
                  <c:v>5.5</c:v>
                </c:pt>
                <c:pt idx="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F-451D-82A7-64AE7F159438}"/>
            </c:ext>
          </c:extLst>
        </c:ser>
        <c:ser>
          <c:idx val="2"/>
          <c:order val="2"/>
          <c:tx>
            <c:strRef>
              <c:f>Performance!$G$9</c:f>
              <c:strCache>
                <c:ptCount val="1"/>
                <c:pt idx="0">
                  <c:v>BinaryCIF /full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Performance!$D$10:$D$11</c:f>
              <c:strCache>
                <c:ptCount val="2"/>
                <c:pt idx="0">
                  <c:v>Parse CIF</c:v>
                </c:pt>
                <c:pt idx="1">
                  <c:v>Parse CIF + Create Model</c:v>
                </c:pt>
              </c:strCache>
            </c:strRef>
          </c:cat>
          <c:val>
            <c:numRef>
              <c:f>Performance!$G$10:$G$11</c:f>
              <c:numCache>
                <c:formatCode>General</c:formatCode>
                <c:ptCount val="2"/>
                <c:pt idx="0">
                  <c:v>5.4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F-451D-82A7-64AE7F159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433360"/>
        <c:axId val="2075435024"/>
      </c:barChart>
      <c:catAx>
        <c:axId val="20754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35024"/>
        <c:crosses val="autoZero"/>
        <c:auto val="1"/>
        <c:lblAlgn val="ctr"/>
        <c:lblOffset val="100"/>
        <c:noMultiLvlLbl val="0"/>
      </c:catAx>
      <c:valAx>
        <c:axId val="2075435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543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Coordinate Server Performance</a:t>
            </a:r>
            <a:endParaRPr lang="en-US" sz="20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in "Command Line" mode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Data: 122576 PDBe mmCIF Updated entries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System: Intel Core i7-3770, 32GB RAM, SSD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in minutes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Performance!$E$18</c:f>
              <c:strCache>
                <c:ptCount val="1"/>
                <c:pt idx="0">
                  <c:v>As CIF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Performance!$D$19:$D$21</c:f>
              <c:strCache>
                <c:ptCount val="3"/>
                <c:pt idx="0">
                  <c:v>/cartoon</c:v>
                </c:pt>
                <c:pt idx="1">
                  <c:v>/trace?het=1</c:v>
                </c:pt>
                <c:pt idx="2">
                  <c:v>/full</c:v>
                </c:pt>
              </c:strCache>
            </c:strRef>
          </c:cat>
          <c:val>
            <c:numRef>
              <c:f>Performance!$E$19:$E$21</c:f>
              <c:numCache>
                <c:formatCode>General</c:formatCode>
                <c:ptCount val="3"/>
                <c:pt idx="0">
                  <c:v>24.6</c:v>
                </c:pt>
                <c:pt idx="1">
                  <c:v>21.1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4C26-B6D0-1D8B82021C4C}"/>
            </c:ext>
          </c:extLst>
        </c:ser>
        <c:ser>
          <c:idx val="1"/>
          <c:order val="1"/>
          <c:tx>
            <c:strRef>
              <c:f>Performance!$F$18</c:f>
              <c:strCache>
                <c:ptCount val="1"/>
                <c:pt idx="0">
                  <c:v>As BinaryCIF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Performance!$D$19:$D$21</c:f>
              <c:strCache>
                <c:ptCount val="3"/>
                <c:pt idx="0">
                  <c:v>/cartoon</c:v>
                </c:pt>
                <c:pt idx="1">
                  <c:v>/trace?het=1</c:v>
                </c:pt>
                <c:pt idx="2">
                  <c:v>/full</c:v>
                </c:pt>
              </c:strCache>
            </c:strRef>
          </c:cat>
          <c:val>
            <c:numRef>
              <c:f>Performance!$F$19:$F$21</c:f>
              <c:numCache>
                <c:formatCode>General</c:formatCode>
                <c:ptCount val="3"/>
                <c:pt idx="0">
                  <c:v>21.2</c:v>
                </c:pt>
                <c:pt idx="1">
                  <c:v>20.100000000000001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6-4C26-B6D0-1D8B82021C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5287792"/>
        <c:axId val="2075288208"/>
      </c:barChart>
      <c:catAx>
        <c:axId val="20752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88208"/>
        <c:crosses val="autoZero"/>
        <c:auto val="1"/>
        <c:lblAlgn val="ctr"/>
        <c:lblOffset val="100"/>
        <c:noMultiLvlLbl val="0"/>
      </c:catAx>
      <c:valAx>
        <c:axId val="2075288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5287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Server</a:t>
            </a:r>
            <a:r>
              <a:rPr lang="en-US" sz="2000" b="1" baseline="0"/>
              <a:t> Latency, 1cbs, 1213 atoms</a:t>
            </a:r>
          </a:p>
          <a:p>
            <a:pPr>
              <a:defRPr/>
            </a:pPr>
            <a:r>
              <a:rPr lang="en-US" baseline="0"/>
              <a:t>Parse: 31ms (1st query only</a:t>
            </a:r>
            <a:r>
              <a:rPr lang="en-US" sz="1400" b="0" i="0" u="none" strike="noStrike" baseline="0">
                <a:effectLst/>
              </a:rPr>
              <a:t>; times for "parsed" data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 Latency'!$D$15</c:f>
              <c:strCache>
                <c:ptCount val="1"/>
                <c:pt idx="0">
                  <c:v>As CIF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Latency'!$C$16:$C$19</c:f>
              <c:strCache>
                <c:ptCount val="4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  <c:pt idx="3">
                  <c:v>/ligandInteraction?name=REA</c:v>
                </c:pt>
              </c:strCache>
            </c:strRef>
          </c:cat>
          <c:val>
            <c:numRef>
              <c:f>'Server Latency'!$D$16:$D$19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C-4E24-8652-B6D2E8078499}"/>
            </c:ext>
          </c:extLst>
        </c:ser>
        <c:ser>
          <c:idx val="1"/>
          <c:order val="1"/>
          <c:tx>
            <c:strRef>
              <c:f>'Server Latency'!$E$15</c:f>
              <c:strCache>
                <c:ptCount val="1"/>
                <c:pt idx="0">
                  <c:v>As BinaryCIF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Latency'!$C$16:$C$19</c:f>
              <c:strCache>
                <c:ptCount val="4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  <c:pt idx="3">
                  <c:v>/ligandInteraction?name=REA</c:v>
                </c:pt>
              </c:strCache>
            </c:strRef>
          </c:cat>
          <c:val>
            <c:numRef>
              <c:f>'Server Latency'!$E$16:$E$19</c:f>
              <c:numCache>
                <c:formatCode>General</c:formatCode>
                <c:ptCount val="4"/>
                <c:pt idx="0">
                  <c:v>36</c:v>
                </c:pt>
                <c:pt idx="1">
                  <c:v>17</c:v>
                </c:pt>
                <c:pt idx="2">
                  <c:v>18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C-4E24-8652-B6D2E8078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0240"/>
        <c:axId val="183203152"/>
      </c:barChart>
      <c:barChart>
        <c:barDir val="col"/>
        <c:grouping val="clustered"/>
        <c:varyColors val="0"/>
        <c:ser>
          <c:idx val="2"/>
          <c:order val="2"/>
          <c:tx>
            <c:strRef>
              <c:f>'Server Latency'!$F$15</c:f>
              <c:strCache>
                <c:ptCount val="1"/>
                <c:pt idx="0">
                  <c:v>Result Size (atoms)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Latency'!$C$16:$C$19</c:f>
              <c:strCache>
                <c:ptCount val="4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  <c:pt idx="3">
                  <c:v>/ligandInteraction?name=REA</c:v>
                </c:pt>
              </c:strCache>
            </c:strRef>
          </c:cat>
          <c:val>
            <c:numRef>
              <c:f>'Server Latency'!$F$16:$F$19</c:f>
              <c:numCache>
                <c:formatCode>General</c:formatCode>
                <c:ptCount val="4"/>
                <c:pt idx="0">
                  <c:v>1213</c:v>
                </c:pt>
                <c:pt idx="1">
                  <c:v>396</c:v>
                </c:pt>
                <c:pt idx="2">
                  <c:v>159</c:v>
                </c:pt>
                <c:pt idx="3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C-4E24-8652-B6D2E8078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2320"/>
        <c:axId val="188002800"/>
      </c:barChart>
      <c:catAx>
        <c:axId val="1832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3152"/>
        <c:crosses val="autoZero"/>
        <c:auto val="1"/>
        <c:lblAlgn val="ctr"/>
        <c:lblOffset val="100"/>
        <c:noMultiLvlLbl val="0"/>
      </c:catAx>
      <c:valAx>
        <c:axId val="18320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240"/>
        <c:crosses val="autoZero"/>
        <c:crossBetween val="between"/>
      </c:valAx>
      <c:valAx>
        <c:axId val="18800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2320"/>
        <c:crosses val="max"/>
        <c:crossBetween val="between"/>
      </c:valAx>
      <c:catAx>
        <c:axId val="18320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0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Server</a:t>
            </a:r>
            <a:r>
              <a:rPr lang="en-US" sz="2000" b="1" baseline="0"/>
              <a:t> Latency, 1tqn, 3999 atoms</a:t>
            </a:r>
          </a:p>
          <a:p>
            <a:pPr>
              <a:defRPr/>
            </a:pPr>
            <a:r>
              <a:rPr lang="en-US" baseline="0"/>
              <a:t>Parse: 36ms </a:t>
            </a:r>
            <a:r>
              <a:rPr lang="en-US" sz="1400" b="0" i="0" u="none" strike="noStrike" baseline="0">
                <a:effectLst/>
              </a:rPr>
              <a:t>(1st query only; times for "parsed"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 Latency'!$D$15</c:f>
              <c:strCache>
                <c:ptCount val="1"/>
                <c:pt idx="0">
                  <c:v>As CIF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Latency'!$C$23:$C$26</c:f>
              <c:strCache>
                <c:ptCount val="4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  <c:pt idx="3">
                  <c:v>/ligandInteraction?name=HEM</c:v>
                </c:pt>
              </c:strCache>
            </c:strRef>
          </c:cat>
          <c:val>
            <c:numRef>
              <c:f>'Server Latency'!$D$23:$D$26</c:f>
              <c:numCache>
                <c:formatCode>General</c:formatCode>
                <c:ptCount val="4"/>
                <c:pt idx="0">
                  <c:v>29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4A3-8BA9-B374FCEADC54}"/>
            </c:ext>
          </c:extLst>
        </c:ser>
        <c:ser>
          <c:idx val="1"/>
          <c:order val="1"/>
          <c:tx>
            <c:strRef>
              <c:f>'Server Latency'!$E$15</c:f>
              <c:strCache>
                <c:ptCount val="1"/>
                <c:pt idx="0">
                  <c:v>As BinaryCIF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Latency'!$C$23:$C$26</c:f>
              <c:strCache>
                <c:ptCount val="4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  <c:pt idx="3">
                  <c:v>/ligandInteraction?name=HEM</c:v>
                </c:pt>
              </c:strCache>
            </c:strRef>
          </c:cat>
          <c:val>
            <c:numRef>
              <c:f>'Server Latency'!$E$23:$E$26</c:f>
              <c:numCache>
                <c:formatCode>General</c:formatCode>
                <c:ptCount val="4"/>
                <c:pt idx="0">
                  <c:v>25</c:v>
                </c:pt>
                <c:pt idx="1">
                  <c:v>11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4A3-8BA9-B374FCEADC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0240"/>
        <c:axId val="183203152"/>
      </c:barChart>
      <c:barChart>
        <c:barDir val="col"/>
        <c:grouping val="clustered"/>
        <c:varyColors val="0"/>
        <c:ser>
          <c:idx val="2"/>
          <c:order val="2"/>
          <c:tx>
            <c:strRef>
              <c:f>'Server Latency'!$F$15</c:f>
              <c:strCache>
                <c:ptCount val="1"/>
                <c:pt idx="0">
                  <c:v>Result Size (atoms)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Latency'!$C$23:$C$26</c:f>
              <c:strCache>
                <c:ptCount val="4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  <c:pt idx="3">
                  <c:v>/ligandInteraction?name=HEM</c:v>
                </c:pt>
              </c:strCache>
            </c:strRef>
          </c:cat>
          <c:val>
            <c:numRef>
              <c:f>'Server Latency'!$F$23:$F$26</c:f>
              <c:numCache>
                <c:formatCode>General</c:formatCode>
                <c:ptCount val="4"/>
                <c:pt idx="0">
                  <c:v>3999</c:v>
                </c:pt>
                <c:pt idx="1">
                  <c:v>1169</c:v>
                </c:pt>
                <c:pt idx="2">
                  <c:v>511</c:v>
                </c:pt>
                <c:pt idx="3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4A3-8BA9-B374FCEADC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2320"/>
        <c:axId val="188002800"/>
      </c:barChart>
      <c:catAx>
        <c:axId val="1832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3152"/>
        <c:crosses val="autoZero"/>
        <c:auto val="1"/>
        <c:lblAlgn val="ctr"/>
        <c:lblOffset val="100"/>
        <c:noMultiLvlLbl val="0"/>
      </c:catAx>
      <c:valAx>
        <c:axId val="18320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240"/>
        <c:crosses val="autoZero"/>
        <c:crossBetween val="between"/>
      </c:valAx>
      <c:valAx>
        <c:axId val="18800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2320"/>
        <c:crosses val="max"/>
        <c:crossBetween val="between"/>
      </c:valAx>
      <c:catAx>
        <c:axId val="18320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0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Server</a:t>
            </a:r>
            <a:r>
              <a:rPr lang="en-US" sz="2000" b="1" baseline="0"/>
              <a:t> Latency, 1jj2, 98543 atoms</a:t>
            </a:r>
          </a:p>
          <a:p>
            <a:pPr>
              <a:defRPr/>
            </a:pPr>
            <a:r>
              <a:rPr lang="en-US" baseline="0"/>
              <a:t>Parse: 340ms </a:t>
            </a:r>
            <a:r>
              <a:rPr lang="en-US" sz="1400" b="0" i="0" u="none" strike="noStrike" baseline="0">
                <a:effectLst/>
              </a:rPr>
              <a:t>(1st query only; times for "parsed"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 Latency'!$D$15</c:f>
              <c:strCache>
                <c:ptCount val="1"/>
                <c:pt idx="0">
                  <c:v>As CIF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Latency'!$C$30:$C$32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Latency'!$D$30:$D$32</c:f>
              <c:numCache>
                <c:formatCode>General</c:formatCode>
                <c:ptCount val="3"/>
                <c:pt idx="0">
                  <c:v>678</c:v>
                </c:pt>
                <c:pt idx="1">
                  <c:v>195</c:v>
                </c:pt>
                <c:pt idx="2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F-498E-8565-052C00A763EF}"/>
            </c:ext>
          </c:extLst>
        </c:ser>
        <c:ser>
          <c:idx val="1"/>
          <c:order val="1"/>
          <c:tx>
            <c:strRef>
              <c:f>'Server Latency'!$E$15</c:f>
              <c:strCache>
                <c:ptCount val="1"/>
                <c:pt idx="0">
                  <c:v>As BinaryCIF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Latency'!$C$30:$C$32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Latency'!$E$30:$E$32</c:f>
              <c:numCache>
                <c:formatCode>General</c:formatCode>
                <c:ptCount val="3"/>
                <c:pt idx="0">
                  <c:v>229</c:v>
                </c:pt>
                <c:pt idx="1">
                  <c:v>131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F-498E-8565-052C00A763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0240"/>
        <c:axId val="183203152"/>
      </c:barChart>
      <c:barChart>
        <c:barDir val="col"/>
        <c:grouping val="clustered"/>
        <c:varyColors val="0"/>
        <c:ser>
          <c:idx val="2"/>
          <c:order val="2"/>
          <c:tx>
            <c:strRef>
              <c:f>'Server Latency'!$F$15</c:f>
              <c:strCache>
                <c:ptCount val="1"/>
                <c:pt idx="0">
                  <c:v>Result Size (atoms)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Latency'!$C$30:$C$32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Latency'!$F$30:$F$32</c:f>
              <c:numCache>
                <c:formatCode>General</c:formatCode>
                <c:ptCount val="3"/>
                <c:pt idx="0">
                  <c:v>98543</c:v>
                </c:pt>
                <c:pt idx="1">
                  <c:v>24155</c:v>
                </c:pt>
                <c:pt idx="2">
                  <c:v>12561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F-498E-8565-052C00A763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2320"/>
        <c:axId val="188002800"/>
      </c:barChart>
      <c:catAx>
        <c:axId val="1832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3152"/>
        <c:crosses val="autoZero"/>
        <c:auto val="1"/>
        <c:lblAlgn val="ctr"/>
        <c:lblOffset val="100"/>
        <c:noMultiLvlLbl val="0"/>
      </c:catAx>
      <c:valAx>
        <c:axId val="18320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240"/>
        <c:crosses val="autoZero"/>
        <c:crossBetween val="between"/>
      </c:valAx>
      <c:valAx>
        <c:axId val="18800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2320"/>
        <c:crosses val="max"/>
        <c:crossBetween val="between"/>
      </c:valAx>
      <c:catAx>
        <c:axId val="18320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0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Server</a:t>
            </a:r>
            <a:r>
              <a:rPr lang="en-US" sz="2000" b="1" baseline="0"/>
              <a:t> Latency, 5iv5, 549564 atoms</a:t>
            </a:r>
          </a:p>
          <a:p>
            <a:pPr>
              <a:defRPr/>
            </a:pPr>
            <a:r>
              <a:rPr lang="en-US" baseline="0"/>
              <a:t>Parse: 1371ms </a:t>
            </a:r>
            <a:r>
              <a:rPr lang="en-US" sz="1400" b="0" i="0" u="none" strike="noStrike" baseline="0">
                <a:effectLst/>
              </a:rPr>
              <a:t>(1st query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'Server Latency'!$D$15</c:f>
              <c:strCache>
                <c:ptCount val="1"/>
                <c:pt idx="0">
                  <c:v>As CIF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4151551318532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D8-455E-8B00-492B0B31C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Latency'!$C$36:$C$38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Latency'!$D$36:$D$38</c:f>
              <c:numCache>
                <c:formatCode>General</c:formatCode>
                <c:ptCount val="3"/>
                <c:pt idx="0">
                  <c:v>3230</c:v>
                </c:pt>
                <c:pt idx="1">
                  <c:v>1089</c:v>
                </c:pt>
                <c:pt idx="2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8-455E-8B00-492B0B31CF67}"/>
            </c:ext>
          </c:extLst>
        </c:ser>
        <c:ser>
          <c:idx val="1"/>
          <c:order val="1"/>
          <c:tx>
            <c:strRef>
              <c:f>'Server Latency'!$E$15</c:f>
              <c:strCache>
                <c:ptCount val="1"/>
                <c:pt idx="0">
                  <c:v>As BinaryCIF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4.26894391481652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D8-455E-8B00-492B0B31CF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Latency'!$C$36:$C$38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Latency'!$E$36:$E$38</c:f>
              <c:numCache>
                <c:formatCode>General</c:formatCode>
                <c:ptCount val="3"/>
                <c:pt idx="0">
                  <c:v>1472</c:v>
                </c:pt>
                <c:pt idx="1">
                  <c:v>806</c:v>
                </c:pt>
                <c:pt idx="2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8-455E-8B00-492B0B31C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0240"/>
        <c:axId val="183203152"/>
      </c:barChart>
      <c:barChart>
        <c:barDir val="col"/>
        <c:grouping val="clustered"/>
        <c:varyColors val="0"/>
        <c:ser>
          <c:idx val="2"/>
          <c:order val="2"/>
          <c:tx>
            <c:strRef>
              <c:f>'Server Latency'!$F$15</c:f>
              <c:strCache>
                <c:ptCount val="1"/>
                <c:pt idx="0">
                  <c:v>Result Size (atoms)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'Server Latency'!$C$36:$C$38</c:f>
              <c:strCache>
                <c:ptCount val="3"/>
                <c:pt idx="0">
                  <c:v>/full</c:v>
                </c:pt>
                <c:pt idx="1">
                  <c:v>/cartoon</c:v>
                </c:pt>
                <c:pt idx="2">
                  <c:v>/trace?het=1</c:v>
                </c:pt>
              </c:strCache>
            </c:strRef>
          </c:cat>
          <c:val>
            <c:numRef>
              <c:f>'Server Latency'!$F$36:$F$38</c:f>
              <c:numCache>
                <c:formatCode>General</c:formatCode>
                <c:ptCount val="3"/>
                <c:pt idx="0">
                  <c:v>549564</c:v>
                </c:pt>
                <c:pt idx="1">
                  <c:v>140676</c:v>
                </c:pt>
                <c:pt idx="2">
                  <c:v>70334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8-455E-8B00-492B0B31C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202320"/>
        <c:axId val="188002800"/>
      </c:barChart>
      <c:catAx>
        <c:axId val="1832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3152"/>
        <c:crosses val="autoZero"/>
        <c:auto val="1"/>
        <c:lblAlgn val="ctr"/>
        <c:lblOffset val="100"/>
        <c:noMultiLvlLbl val="0"/>
      </c:catAx>
      <c:valAx>
        <c:axId val="18320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0240"/>
        <c:crosses val="autoZero"/>
        <c:crossBetween val="between"/>
      </c:valAx>
      <c:valAx>
        <c:axId val="18800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2320"/>
        <c:crosses val="max"/>
        <c:crossBetween val="between"/>
      </c:valAx>
      <c:catAx>
        <c:axId val="18320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0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3</xdr:row>
      <xdr:rowOff>76200</xdr:rowOff>
    </xdr:from>
    <xdr:to>
      <xdr:col>21</xdr:col>
      <xdr:colOff>38100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438150</xdr:colOff>
      <xdr:row>7</xdr:row>
      <xdr:rowOff>142875</xdr:rowOff>
    </xdr:from>
    <xdr:to>
      <xdr:col>35</xdr:col>
      <xdr:colOff>457201</xdr:colOff>
      <xdr:row>36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119059</xdr:colOff>
      <xdr:row>23</xdr:row>
      <xdr:rowOff>161925</xdr:rowOff>
    </xdr:from>
    <xdr:to>
      <xdr:col>12</xdr:col>
      <xdr:colOff>95249</xdr:colOff>
      <xdr:row>49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19</xdr:row>
      <xdr:rowOff>176212</xdr:rowOff>
    </xdr:from>
    <xdr:to>
      <xdr:col>24</xdr:col>
      <xdr:colOff>285749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366712</xdr:colOff>
      <xdr:row>23</xdr:row>
      <xdr:rowOff>176212</xdr:rowOff>
    </xdr:from>
    <xdr:to>
      <xdr:col>9</xdr:col>
      <xdr:colOff>514350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247648</xdr:colOff>
      <xdr:row>1</xdr:row>
      <xdr:rowOff>85725</xdr:rowOff>
    </xdr:from>
    <xdr:to>
      <xdr:col>24</xdr:col>
      <xdr:colOff>57149</xdr:colOff>
      <xdr:row>25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297007</xdr:colOff>
      <xdr:row>1</xdr:row>
      <xdr:rowOff>78798</xdr:rowOff>
    </xdr:from>
    <xdr:to>
      <xdr:col>38</xdr:col>
      <xdr:colOff>113435</xdr:colOff>
      <xdr:row>25</xdr:row>
      <xdr:rowOff>159760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116899</xdr:colOff>
      <xdr:row>26</xdr:row>
      <xdr:rowOff>178377</xdr:rowOff>
    </xdr:from>
    <xdr:to>
      <xdr:col>18</xdr:col>
      <xdr:colOff>484910</xdr:colOff>
      <xdr:row>50</xdr:row>
      <xdr:rowOff>68839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34636</xdr:colOff>
      <xdr:row>27</xdr:row>
      <xdr:rowOff>17318</xdr:rowOff>
    </xdr:from>
    <xdr:to>
      <xdr:col>29</xdr:col>
      <xdr:colOff>402647</xdr:colOff>
      <xdr:row>50</xdr:row>
      <xdr:rowOff>98280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27</xdr:row>
      <xdr:rowOff>17318</xdr:rowOff>
    </xdr:from>
    <xdr:to>
      <xdr:col>40</xdr:col>
      <xdr:colOff>368011</xdr:colOff>
      <xdr:row>50</xdr:row>
      <xdr:rowOff>98280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Y44" sqref="Y44"/>
    </sheetView>
  </sheetViews>
  <sheetFormatPr defaultRowHeight="15" x14ac:dyDescent="0.25"/>
  <cols>
    <col min="1" max="1" width="14.375" customWidth="1"/>
    <col min="2" max="2" width="11.25" customWidth="1"/>
    <col min="5" max="5" width="30.5" customWidth="1"/>
    <col min="6" max="6" width="10.375" customWidth="1"/>
  </cols>
  <sheetData>
    <row r="2" spans="1:6" x14ac:dyDescent="0.25">
      <c r="A2" t="s">
        <v>1</v>
      </c>
      <c r="B2" t="s">
        <v>2</v>
      </c>
      <c r="C2" t="s">
        <v>3</v>
      </c>
      <c r="D2" t="s">
        <v>8</v>
      </c>
      <c r="E2" t="s">
        <v>2</v>
      </c>
      <c r="F2" t="s">
        <v>9</v>
      </c>
    </row>
    <row r="3" spans="1:6" x14ac:dyDescent="0.25">
      <c r="A3" t="s">
        <v>0</v>
      </c>
      <c r="B3" t="s">
        <v>4</v>
      </c>
      <c r="C3">
        <v>3</v>
      </c>
      <c r="D3">
        <v>51164</v>
      </c>
      <c r="E3" t="str">
        <f>_xlfn.CONCAT(A3," (",B3,IF(C3=1,", 1-digit coords",""),")")</f>
        <v>PDBe Updated (CIF)</v>
      </c>
      <c r="F3">
        <f t="shared" ref="F3:F17" si="0">ROUND(D3/1024,2)</f>
        <v>49.96</v>
      </c>
    </row>
    <row r="4" spans="1:6" x14ac:dyDescent="0.25">
      <c r="A4" t="s">
        <v>19</v>
      </c>
      <c r="B4" t="s">
        <v>4</v>
      </c>
      <c r="C4">
        <v>3</v>
      </c>
      <c r="D4">
        <v>42782</v>
      </c>
      <c r="E4" t="str">
        <f t="shared" ref="E4:E17" si="1">_xlfn.CONCAT(A4," (",B4,IF(C4=1,", 1-digit coords",""),")")</f>
        <v>CoordinateServer /full (CIF)</v>
      </c>
      <c r="F4">
        <f t="shared" si="0"/>
        <v>41.78</v>
      </c>
    </row>
    <row r="5" spans="1:6" x14ac:dyDescent="0.25">
      <c r="A5" t="s">
        <v>19</v>
      </c>
      <c r="B5" t="s">
        <v>4</v>
      </c>
      <c r="C5">
        <v>1</v>
      </c>
      <c r="D5">
        <v>33346</v>
      </c>
      <c r="E5" t="str">
        <f t="shared" si="1"/>
        <v>CoordinateServer /full (CIF, 1-digit coords)</v>
      </c>
      <c r="F5">
        <f t="shared" si="0"/>
        <v>32.56</v>
      </c>
    </row>
    <row r="6" spans="1:6" x14ac:dyDescent="0.25">
      <c r="A6" t="s">
        <v>19</v>
      </c>
      <c r="B6" t="s">
        <v>5</v>
      </c>
      <c r="C6">
        <v>3</v>
      </c>
      <c r="D6">
        <v>12467</v>
      </c>
      <c r="E6" t="str">
        <f t="shared" si="1"/>
        <v>CoordinateServer /full (BinaryCIF)</v>
      </c>
      <c r="F6">
        <f t="shared" si="0"/>
        <v>12.17</v>
      </c>
    </row>
    <row r="7" spans="1:6" x14ac:dyDescent="0.25">
      <c r="A7" t="s">
        <v>19</v>
      </c>
      <c r="B7" t="s">
        <v>5</v>
      </c>
      <c r="C7">
        <v>1</v>
      </c>
      <c r="D7">
        <v>5677</v>
      </c>
      <c r="E7" t="str">
        <f t="shared" si="1"/>
        <v>CoordinateServer /full (BinaryCIF, 1-digit coords)</v>
      </c>
      <c r="F7">
        <f t="shared" si="0"/>
        <v>5.54</v>
      </c>
    </row>
    <row r="8" spans="1:6" x14ac:dyDescent="0.25">
      <c r="A8" t="s">
        <v>20</v>
      </c>
      <c r="B8" t="s">
        <v>4</v>
      </c>
      <c r="C8">
        <v>3</v>
      </c>
      <c r="D8">
        <v>12445</v>
      </c>
      <c r="E8" t="str">
        <f t="shared" si="1"/>
        <v>CoordinateServer /cartoon (CIF)</v>
      </c>
      <c r="F8">
        <f t="shared" si="0"/>
        <v>12.15</v>
      </c>
    </row>
    <row r="9" spans="1:6" x14ac:dyDescent="0.25">
      <c r="A9" t="s">
        <v>20</v>
      </c>
      <c r="B9" t="s">
        <v>4</v>
      </c>
      <c r="C9">
        <v>1</v>
      </c>
      <c r="D9">
        <v>10040</v>
      </c>
      <c r="E9" t="str">
        <f t="shared" si="1"/>
        <v>CoordinateServer /cartoon (CIF, 1-digit coords)</v>
      </c>
      <c r="F9">
        <f t="shared" si="0"/>
        <v>9.8000000000000007</v>
      </c>
    </row>
    <row r="10" spans="1:6" x14ac:dyDescent="0.25">
      <c r="A10" t="s">
        <v>20</v>
      </c>
      <c r="B10" t="s">
        <v>5</v>
      </c>
      <c r="C10">
        <v>3</v>
      </c>
      <c r="D10">
        <v>3347</v>
      </c>
      <c r="E10" t="str">
        <f t="shared" si="1"/>
        <v>CoordinateServer /cartoon (BinaryCIF)</v>
      </c>
      <c r="F10">
        <f t="shared" si="0"/>
        <v>3.27</v>
      </c>
    </row>
    <row r="11" spans="1:6" x14ac:dyDescent="0.25">
      <c r="A11" t="s">
        <v>20</v>
      </c>
      <c r="B11" t="s">
        <v>5</v>
      </c>
      <c r="C11">
        <v>1</v>
      </c>
      <c r="D11">
        <v>1573</v>
      </c>
      <c r="E11" t="str">
        <f t="shared" si="1"/>
        <v>CoordinateServer /cartoon (BinaryCIF, 1-digit coords)</v>
      </c>
      <c r="F11">
        <f t="shared" si="0"/>
        <v>1.54</v>
      </c>
    </row>
    <row r="12" spans="1:6" x14ac:dyDescent="0.25">
      <c r="A12" t="s">
        <v>21</v>
      </c>
      <c r="B12" t="s">
        <v>4</v>
      </c>
      <c r="C12">
        <v>3</v>
      </c>
      <c r="D12">
        <v>6949</v>
      </c>
      <c r="E12" t="str">
        <f t="shared" si="1"/>
        <v>CoordinateServer /trace?het=1 (CIF)</v>
      </c>
      <c r="F12">
        <f t="shared" si="0"/>
        <v>6.79</v>
      </c>
    </row>
    <row r="13" spans="1:6" x14ac:dyDescent="0.25">
      <c r="A13" t="s">
        <v>21</v>
      </c>
      <c r="B13" t="s">
        <v>4</v>
      </c>
      <c r="C13">
        <v>1</v>
      </c>
      <c r="D13">
        <v>5777</v>
      </c>
      <c r="E13" t="str">
        <f t="shared" si="1"/>
        <v>CoordinateServer /trace?het=1 (CIF, 1-digit coords)</v>
      </c>
      <c r="F13">
        <f t="shared" si="0"/>
        <v>5.64</v>
      </c>
    </row>
    <row r="14" spans="1:6" x14ac:dyDescent="0.25">
      <c r="A14" t="s">
        <v>21</v>
      </c>
      <c r="B14" t="s">
        <v>5</v>
      </c>
      <c r="C14">
        <v>3</v>
      </c>
      <c r="D14">
        <v>1807</v>
      </c>
      <c r="E14" t="str">
        <f t="shared" si="1"/>
        <v>CoordinateServer /trace?het=1 (BinaryCIF)</v>
      </c>
      <c r="F14">
        <f t="shared" si="0"/>
        <v>1.76</v>
      </c>
    </row>
    <row r="15" spans="1:6" x14ac:dyDescent="0.25">
      <c r="A15" t="s">
        <v>21</v>
      </c>
      <c r="B15" t="s">
        <v>5</v>
      </c>
      <c r="C15">
        <v>1</v>
      </c>
      <c r="D15">
        <v>928</v>
      </c>
      <c r="E15" t="str">
        <f t="shared" si="1"/>
        <v>CoordinateServer /trace?het=1 (BinaryCIF, 1-digit coords)</v>
      </c>
      <c r="F15">
        <f t="shared" si="0"/>
        <v>0.91</v>
      </c>
    </row>
    <row r="16" spans="1:6" x14ac:dyDescent="0.25">
      <c r="A16" t="s">
        <v>7</v>
      </c>
      <c r="B16" t="s">
        <v>6</v>
      </c>
      <c r="C16">
        <v>3</v>
      </c>
      <c r="D16">
        <v>13790</v>
      </c>
      <c r="E16" t="str">
        <f t="shared" si="1"/>
        <v>MMTF full (MMTF)</v>
      </c>
      <c r="F16">
        <f t="shared" si="0"/>
        <v>13.47</v>
      </c>
    </row>
    <row r="17" spans="1:6" x14ac:dyDescent="0.25">
      <c r="A17" t="s">
        <v>26</v>
      </c>
      <c r="B17" t="s">
        <v>6</v>
      </c>
      <c r="C17">
        <v>1</v>
      </c>
      <c r="D17">
        <v>1006</v>
      </c>
      <c r="E17" t="str">
        <f t="shared" si="1"/>
        <v>MMTF backbone trace + HET (MMTF, 1-digit coords)</v>
      </c>
      <c r="F17">
        <f t="shared" si="0"/>
        <v>0.98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1"/>
  <sheetViews>
    <sheetView topLeftCell="A16" workbookViewId="0">
      <selection activeCell="B22" sqref="B22"/>
    </sheetView>
  </sheetViews>
  <sheetFormatPr defaultRowHeight="15" x14ac:dyDescent="0.25"/>
  <cols>
    <col min="1" max="1" width="29.375" customWidth="1"/>
    <col min="2" max="2" width="29.625" customWidth="1"/>
    <col min="3" max="3" width="20" customWidth="1"/>
    <col min="4" max="4" width="48.125" customWidth="1"/>
    <col min="5" max="5" width="14.125" customWidth="1"/>
    <col min="6" max="6" width="11.75" customWidth="1"/>
  </cols>
  <sheetData>
    <row r="6" spans="2:6" x14ac:dyDescent="0.25">
      <c r="B6" t="s">
        <v>14</v>
      </c>
    </row>
    <row r="8" spans="2:6" x14ac:dyDescent="0.25">
      <c r="B8" t="s">
        <v>15</v>
      </c>
      <c r="C8" t="s">
        <v>2</v>
      </c>
      <c r="D8" t="s">
        <v>10</v>
      </c>
      <c r="E8" t="s">
        <v>16</v>
      </c>
      <c r="F8" t="s">
        <v>37</v>
      </c>
    </row>
    <row r="9" spans="2:6" x14ac:dyDescent="0.25">
      <c r="B9" t="s">
        <v>0</v>
      </c>
      <c r="C9" t="s">
        <v>4</v>
      </c>
      <c r="D9" t="str">
        <f>_xlfn.CONCAT(B9," (", C9, ")")</f>
        <v>PDBe Updated (CIF)</v>
      </c>
      <c r="E9">
        <v>132</v>
      </c>
      <c r="F9">
        <v>27.8</v>
      </c>
    </row>
    <row r="10" spans="2:6" x14ac:dyDescent="0.25">
      <c r="B10" t="s">
        <v>19</v>
      </c>
      <c r="C10" t="s">
        <v>4</v>
      </c>
      <c r="D10" t="str">
        <f t="shared" ref="D10:D16" si="0">_xlfn.CONCAT(B10," (", C10, ")")</f>
        <v>CoordinateServer /full (CIF)</v>
      </c>
      <c r="E10">
        <v>77.8</v>
      </c>
      <c r="F10">
        <v>19.3</v>
      </c>
    </row>
    <row r="11" spans="2:6" x14ac:dyDescent="0.25">
      <c r="B11" t="s">
        <v>19</v>
      </c>
      <c r="C11" t="s">
        <v>5</v>
      </c>
      <c r="D11" t="str">
        <f t="shared" si="0"/>
        <v>CoordinateServer /full (BinaryCIF)</v>
      </c>
      <c r="E11">
        <v>18.100000000000001</v>
      </c>
      <c r="F11">
        <v>8</v>
      </c>
    </row>
    <row r="12" spans="2:6" x14ac:dyDescent="0.25">
      <c r="B12" t="s">
        <v>19</v>
      </c>
      <c r="C12" t="s">
        <v>25</v>
      </c>
      <c r="D12" t="str">
        <f t="shared" si="0"/>
        <v>CoordinateServer /full (BinaryCIF, 1-digit coords)</v>
      </c>
      <c r="E12">
        <v>14.2</v>
      </c>
      <c r="F12">
        <v>4.0999999999999996</v>
      </c>
    </row>
    <row r="13" spans="2:6" x14ac:dyDescent="0.25">
      <c r="B13" t="s">
        <v>20</v>
      </c>
      <c r="C13" t="s">
        <v>4</v>
      </c>
      <c r="D13" t="str">
        <f t="shared" si="0"/>
        <v>CoordinateServer /cartoon (CIF)</v>
      </c>
      <c r="E13">
        <v>19.5</v>
      </c>
      <c r="F13">
        <v>5</v>
      </c>
    </row>
    <row r="14" spans="2:6" x14ac:dyDescent="0.25">
      <c r="B14" t="s">
        <v>20</v>
      </c>
      <c r="C14" t="s">
        <v>25</v>
      </c>
      <c r="D14" t="str">
        <f t="shared" si="0"/>
        <v>CoordinateServer /cartoon (BinaryCIF, 1-digit coords)</v>
      </c>
      <c r="E14">
        <v>9</v>
      </c>
      <c r="F14">
        <v>1.5</v>
      </c>
    </row>
    <row r="15" spans="2:6" x14ac:dyDescent="0.25">
      <c r="B15" t="s">
        <v>21</v>
      </c>
      <c r="C15" t="s">
        <v>34</v>
      </c>
      <c r="D15" t="str">
        <f t="shared" si="0"/>
        <v>CoordinateServer /trace?het=1 (CIF, 1-digit coords)</v>
      </c>
      <c r="E15">
        <v>9.1999999999999993</v>
      </c>
      <c r="F15">
        <v>2.2599999999999998</v>
      </c>
    </row>
    <row r="16" spans="2:6" x14ac:dyDescent="0.25">
      <c r="B16" t="s">
        <v>21</v>
      </c>
      <c r="C16" t="s">
        <v>25</v>
      </c>
      <c r="D16" t="str">
        <f t="shared" si="0"/>
        <v>CoordinateServer /trace?het=1 (BinaryCIF, 1-digit coords)</v>
      </c>
      <c r="E16">
        <v>6</v>
      </c>
      <c r="F16">
        <v>1</v>
      </c>
    </row>
    <row r="17" spans="2:6" x14ac:dyDescent="0.25">
      <c r="B17" t="s">
        <v>35</v>
      </c>
      <c r="C17" t="s">
        <v>6</v>
      </c>
      <c r="D17" t="str">
        <f>_xlfn.CONCAT(B17," (", C17, ")")</f>
        <v>RCSB PDB* (MMTF)</v>
      </c>
      <c r="E17">
        <v>10.5</v>
      </c>
      <c r="F17">
        <v>7.5</v>
      </c>
    </row>
    <row r="18" spans="2:6" x14ac:dyDescent="0.25">
      <c r="B18" t="s">
        <v>51</v>
      </c>
      <c r="C18" t="s">
        <v>27</v>
      </c>
      <c r="D18" t="str">
        <f>_xlfn.CONCAT(B18," (", C18, ")")</f>
        <v>RSCS PDB reduced*,** (MMTF, 1-digit coords)</v>
      </c>
      <c r="E18">
        <v>2.7</v>
      </c>
      <c r="F18">
        <v>0.8</v>
      </c>
    </row>
    <row r="20" spans="2:6" x14ac:dyDescent="0.25">
      <c r="B20" t="s">
        <v>36</v>
      </c>
    </row>
    <row r="21" spans="2:6" x14ac:dyDescent="0.25">
      <c r="B21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18" sqref="J18"/>
    </sheetView>
  </sheetViews>
  <sheetFormatPr defaultRowHeight="15" x14ac:dyDescent="0.25"/>
  <cols>
    <col min="4" max="4" width="42.75" customWidth="1"/>
    <col min="5" max="5" width="22.5" customWidth="1"/>
  </cols>
  <sheetData>
    <row r="1" spans="1:7" x14ac:dyDescent="0.25">
      <c r="A1" t="s">
        <v>11</v>
      </c>
    </row>
    <row r="2" spans="1:7" x14ac:dyDescent="0.25">
      <c r="A2" t="s">
        <v>12</v>
      </c>
    </row>
    <row r="3" spans="1:7" x14ac:dyDescent="0.25">
      <c r="A3" t="s">
        <v>13</v>
      </c>
    </row>
    <row r="9" spans="1:7" x14ac:dyDescent="0.25">
      <c r="D9" t="s">
        <v>17</v>
      </c>
      <c r="E9" t="s">
        <v>24</v>
      </c>
      <c r="F9" t="s">
        <v>22</v>
      </c>
      <c r="G9" t="s">
        <v>23</v>
      </c>
    </row>
    <row r="10" spans="1:7" x14ac:dyDescent="0.25">
      <c r="D10" t="s">
        <v>18</v>
      </c>
      <c r="E10" s="1">
        <f>ROUND(8 + 10/60,1)</f>
        <v>8.1999999999999993</v>
      </c>
      <c r="F10">
        <f>ROUND(5+32/60,1)</f>
        <v>5.5</v>
      </c>
      <c r="G10">
        <f>ROUND(5+26/60,1)</f>
        <v>5.4</v>
      </c>
    </row>
    <row r="11" spans="1:7" x14ac:dyDescent="0.25">
      <c r="D11" t="s">
        <v>28</v>
      </c>
      <c r="E11">
        <f>ROUND(11+58/60,1)</f>
        <v>12</v>
      </c>
      <c r="F11">
        <f>ROUND(9+18/60,1)</f>
        <v>9.3000000000000007</v>
      </c>
      <c r="G11">
        <f>7</f>
        <v>7</v>
      </c>
    </row>
    <row r="18" spans="4:6" x14ac:dyDescent="0.25">
      <c r="D18" t="s">
        <v>17</v>
      </c>
      <c r="E18" t="s">
        <v>32</v>
      </c>
      <c r="F18" t="s">
        <v>33</v>
      </c>
    </row>
    <row r="19" spans="4:6" x14ac:dyDescent="0.25">
      <c r="D19" t="s">
        <v>29</v>
      </c>
      <c r="E19">
        <v>24.6</v>
      </c>
      <c r="F19">
        <v>21.2</v>
      </c>
    </row>
    <row r="20" spans="4:6" x14ac:dyDescent="0.25">
      <c r="D20" t="s">
        <v>30</v>
      </c>
      <c r="E20">
        <v>21.1</v>
      </c>
      <c r="F20">
        <v>20.100000000000001</v>
      </c>
    </row>
    <row r="21" spans="4:6" x14ac:dyDescent="0.25">
      <c r="D21" t="s">
        <v>31</v>
      </c>
      <c r="E21">
        <f>50</f>
        <v>50</v>
      </c>
      <c r="F21">
        <f>28</f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zoomScaleNormal="100" workbookViewId="0">
      <selection activeCell="J15" sqref="J15"/>
    </sheetView>
  </sheetViews>
  <sheetFormatPr defaultRowHeight="15" x14ac:dyDescent="0.25"/>
  <cols>
    <col min="3" max="3" width="24" customWidth="1"/>
    <col min="4" max="4" width="12.625" customWidth="1"/>
    <col min="5" max="5" width="13.125" customWidth="1"/>
    <col min="6" max="6" width="15.125" customWidth="1"/>
  </cols>
  <sheetData>
    <row r="2" spans="1:6" x14ac:dyDescent="0.25">
      <c r="A2" t="s">
        <v>53</v>
      </c>
    </row>
    <row r="3" spans="1:6" x14ac:dyDescent="0.25">
      <c r="A3" t="s">
        <v>50</v>
      </c>
    </row>
    <row r="7" spans="1:6" x14ac:dyDescent="0.25">
      <c r="F7" t="s">
        <v>39</v>
      </c>
    </row>
    <row r="8" spans="1:6" x14ac:dyDescent="0.25">
      <c r="C8" t="s">
        <v>38</v>
      </c>
      <c r="F8">
        <v>1213</v>
      </c>
    </row>
    <row r="9" spans="1:6" x14ac:dyDescent="0.25">
      <c r="C9" t="s">
        <v>40</v>
      </c>
      <c r="F9">
        <v>3999</v>
      </c>
    </row>
    <row r="10" spans="1:6" x14ac:dyDescent="0.25">
      <c r="C10" t="s">
        <v>41</v>
      </c>
      <c r="F10">
        <v>98543</v>
      </c>
    </row>
    <row r="11" spans="1:6" x14ac:dyDescent="0.25">
      <c r="C11" t="s">
        <v>42</v>
      </c>
      <c r="F11">
        <v>549564</v>
      </c>
    </row>
    <row r="12" spans="1:6" x14ac:dyDescent="0.25">
      <c r="C12" t="s">
        <v>43</v>
      </c>
      <c r="F12">
        <v>2440800</v>
      </c>
    </row>
    <row r="14" spans="1:6" x14ac:dyDescent="0.25">
      <c r="C14" t="s">
        <v>45</v>
      </c>
      <c r="F14">
        <v>31</v>
      </c>
    </row>
    <row r="15" spans="1:6" x14ac:dyDescent="0.25">
      <c r="C15" t="s">
        <v>38</v>
      </c>
      <c r="D15" t="s">
        <v>48</v>
      </c>
      <c r="E15" t="s">
        <v>49</v>
      </c>
      <c r="F15" t="s">
        <v>46</v>
      </c>
    </row>
    <row r="16" spans="1:6" x14ac:dyDescent="0.25">
      <c r="C16" t="s">
        <v>31</v>
      </c>
      <c r="D16">
        <v>15</v>
      </c>
      <c r="E16">
        <v>36</v>
      </c>
      <c r="F16">
        <v>1213</v>
      </c>
    </row>
    <row r="17" spans="3:6" x14ac:dyDescent="0.25">
      <c r="C17" t="s">
        <v>29</v>
      </c>
      <c r="D17">
        <v>9</v>
      </c>
      <c r="E17">
        <v>17</v>
      </c>
      <c r="F17">
        <v>396</v>
      </c>
    </row>
    <row r="18" spans="3:6" x14ac:dyDescent="0.25">
      <c r="C18" t="s">
        <v>30</v>
      </c>
      <c r="D18">
        <v>8</v>
      </c>
      <c r="E18">
        <v>18</v>
      </c>
      <c r="F18">
        <v>159</v>
      </c>
    </row>
    <row r="19" spans="3:6" x14ac:dyDescent="0.25">
      <c r="C19" t="s">
        <v>44</v>
      </c>
      <c r="D19">
        <v>17</v>
      </c>
      <c r="E19">
        <v>21</v>
      </c>
      <c r="F19">
        <v>218</v>
      </c>
    </row>
    <row r="21" spans="3:6" x14ac:dyDescent="0.25">
      <c r="C21" t="s">
        <v>45</v>
      </c>
      <c r="F21">
        <v>36</v>
      </c>
    </row>
    <row r="22" spans="3:6" x14ac:dyDescent="0.25">
      <c r="C22" t="s">
        <v>40</v>
      </c>
      <c r="D22" t="s">
        <v>48</v>
      </c>
      <c r="E22" t="s">
        <v>49</v>
      </c>
      <c r="F22" t="s">
        <v>46</v>
      </c>
    </row>
    <row r="23" spans="3:6" x14ac:dyDescent="0.25">
      <c r="C23" t="s">
        <v>31</v>
      </c>
      <c r="D23">
        <v>29</v>
      </c>
      <c r="E23">
        <v>25</v>
      </c>
      <c r="F23">
        <v>3999</v>
      </c>
    </row>
    <row r="24" spans="3:6" x14ac:dyDescent="0.25">
      <c r="C24" t="s">
        <v>29</v>
      </c>
      <c r="D24">
        <v>12</v>
      </c>
      <c r="E24">
        <v>11</v>
      </c>
      <c r="F24">
        <v>1169</v>
      </c>
    </row>
    <row r="25" spans="3:6" x14ac:dyDescent="0.25">
      <c r="C25" t="s">
        <v>30</v>
      </c>
      <c r="D25">
        <v>14</v>
      </c>
      <c r="E25">
        <v>19</v>
      </c>
      <c r="F25">
        <v>511</v>
      </c>
    </row>
    <row r="26" spans="3:6" x14ac:dyDescent="0.25">
      <c r="C26" t="s">
        <v>47</v>
      </c>
      <c r="D26">
        <v>17</v>
      </c>
      <c r="E26">
        <v>17</v>
      </c>
      <c r="F26">
        <v>336</v>
      </c>
    </row>
    <row r="28" spans="3:6" x14ac:dyDescent="0.25">
      <c r="C28" t="s">
        <v>45</v>
      </c>
      <c r="F28">
        <v>340</v>
      </c>
    </row>
    <row r="29" spans="3:6" x14ac:dyDescent="0.25">
      <c r="C29" t="s">
        <v>41</v>
      </c>
      <c r="D29" t="s">
        <v>48</v>
      </c>
      <c r="E29" t="s">
        <v>49</v>
      </c>
      <c r="F29" t="s">
        <v>46</v>
      </c>
    </row>
    <row r="30" spans="3:6" x14ac:dyDescent="0.25">
      <c r="C30" t="s">
        <v>31</v>
      </c>
      <c r="D30">
        <v>678</v>
      </c>
      <c r="E30">
        <v>229</v>
      </c>
      <c r="F30">
        <v>98543</v>
      </c>
    </row>
    <row r="31" spans="3:6" x14ac:dyDescent="0.25">
      <c r="C31" t="s">
        <v>29</v>
      </c>
      <c r="D31">
        <v>195</v>
      </c>
      <c r="E31">
        <v>131</v>
      </c>
      <c r="F31">
        <v>24155</v>
      </c>
    </row>
    <row r="32" spans="3:6" x14ac:dyDescent="0.25">
      <c r="C32" t="s">
        <v>30</v>
      </c>
      <c r="D32">
        <v>131</v>
      </c>
      <c r="E32">
        <v>92</v>
      </c>
      <c r="F32">
        <v>12561</v>
      </c>
    </row>
    <row r="34" spans="3:6" x14ac:dyDescent="0.25">
      <c r="C34" t="s">
        <v>45</v>
      </c>
      <c r="F34">
        <v>1371</v>
      </c>
    </row>
    <row r="35" spans="3:6" x14ac:dyDescent="0.25">
      <c r="C35" t="s">
        <v>42</v>
      </c>
      <c r="D35" t="s">
        <v>48</v>
      </c>
      <c r="E35" t="s">
        <v>49</v>
      </c>
      <c r="F35" t="s">
        <v>46</v>
      </c>
    </row>
    <row r="36" spans="3:6" x14ac:dyDescent="0.25">
      <c r="C36" t="s">
        <v>31</v>
      </c>
      <c r="D36">
        <v>3230</v>
      </c>
      <c r="E36">
        <v>1472</v>
      </c>
      <c r="F36">
        <v>549564</v>
      </c>
    </row>
    <row r="37" spans="3:6" x14ac:dyDescent="0.25">
      <c r="C37" t="s">
        <v>29</v>
      </c>
      <c r="D37">
        <v>1089</v>
      </c>
      <c r="E37">
        <v>806</v>
      </c>
      <c r="F37">
        <v>140676</v>
      </c>
    </row>
    <row r="38" spans="3:6" x14ac:dyDescent="0.25">
      <c r="C38" t="s">
        <v>30</v>
      </c>
      <c r="D38">
        <v>819</v>
      </c>
      <c r="E38">
        <v>678</v>
      </c>
      <c r="F38">
        <v>70334</v>
      </c>
    </row>
    <row r="40" spans="3:6" x14ac:dyDescent="0.25">
      <c r="C40" t="s">
        <v>45</v>
      </c>
      <c r="F40">
        <v>6100</v>
      </c>
    </row>
    <row r="41" spans="3:6" x14ac:dyDescent="0.25">
      <c r="C41" t="s">
        <v>42</v>
      </c>
      <c r="D41" t="s">
        <v>48</v>
      </c>
      <c r="E41" t="s">
        <v>49</v>
      </c>
      <c r="F41" t="s">
        <v>46</v>
      </c>
    </row>
    <row r="42" spans="3:6" x14ac:dyDescent="0.25">
      <c r="C42" t="s">
        <v>31</v>
      </c>
      <c r="D42">
        <v>15269</v>
      </c>
      <c r="E42">
        <v>5811</v>
      </c>
      <c r="F42">
        <v>2440800</v>
      </c>
    </row>
    <row r="43" spans="3:6" x14ac:dyDescent="0.25">
      <c r="C43" t="s">
        <v>29</v>
      </c>
      <c r="D43">
        <v>4885</v>
      </c>
      <c r="E43">
        <v>3249</v>
      </c>
      <c r="F43">
        <v>626472</v>
      </c>
    </row>
    <row r="44" spans="3:6" x14ac:dyDescent="0.25">
      <c r="C44" t="s">
        <v>30</v>
      </c>
      <c r="D44">
        <v>4406</v>
      </c>
      <c r="E44">
        <v>3271</v>
      </c>
      <c r="F44">
        <v>313236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3j3q size</vt:lpstr>
      <vt:lpstr>PDB size</vt:lpstr>
      <vt:lpstr>Performance</vt:lpstr>
      <vt:lpstr>Server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2016-09-24T20:32:50Z</dcterms:created>
  <dcterms:modified xsi:type="dcterms:W3CDTF">2016-10-09T15:13:04Z</dcterms:modified>
</cp:coreProperties>
</file>