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9493C115-3363-415F-837F-E3DFE264639E}" xr6:coauthVersionLast="47" xr6:coauthVersionMax="47" xr10:uidLastSave="{00000000-0000-0000-0000-000000000000}"/>
  <bookViews>
    <workbookView xWindow="-15480" yWindow="-315" windowWidth="1560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E19" i="1"/>
  <c r="G20" i="1"/>
  <c r="F17" i="1" l="1"/>
  <c r="G17" i="1" s="1"/>
  <c r="H17" i="1"/>
  <c r="I17" i="1" s="1"/>
  <c r="J17" i="1"/>
  <c r="K17" i="1" s="1"/>
  <c r="J20" i="1"/>
  <c r="K20" i="1" s="1"/>
  <c r="H20" i="1"/>
  <c r="I20" i="1" s="1"/>
  <c r="E20" i="1"/>
  <c r="J19" i="1"/>
  <c r="K19" i="1" s="1"/>
  <c r="H19" i="1"/>
  <c r="I19" i="1" s="1"/>
  <c r="G19" i="1"/>
  <c r="J18" i="1"/>
  <c r="K18" i="1" s="1"/>
  <c r="H18" i="1"/>
  <c r="I18" i="1" s="1"/>
  <c r="F18" i="1"/>
  <c r="G18" i="1" s="1"/>
  <c r="J16" i="1"/>
  <c r="K16" i="1" s="1"/>
  <c r="H16" i="1"/>
  <c r="I16" i="1" s="1"/>
  <c r="F16" i="1"/>
  <c r="G16" i="1" s="1"/>
  <c r="J15" i="1"/>
  <c r="K15" i="1" s="1"/>
  <c r="H15" i="1"/>
  <c r="I15" i="1" s="1"/>
  <c r="G15" i="1"/>
  <c r="J14" i="1"/>
  <c r="I14" i="1"/>
  <c r="G14" i="1"/>
  <c r="E21" i="1" l="1"/>
  <c r="G21" i="1"/>
  <c r="I21" i="1"/>
  <c r="K14" i="1"/>
  <c r="K21" i="1" l="1"/>
  <c r="C21" i="1" s="1"/>
  <c r="C22" i="1" s="1"/>
  <c r="C6" i="1" l="1"/>
  <c r="C5" i="1"/>
  <c r="C4" i="1"/>
</calcChain>
</file>

<file path=xl/sharedStrings.xml><?xml version="1.0" encoding="utf-8"?>
<sst xmlns="http://schemas.openxmlformats.org/spreadsheetml/2006/main" count="94" uniqueCount="72">
  <si>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</si>
  <si>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</si>
  <si>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</si>
  <si>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</si>
  <si>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</si>
  <si>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</si>
  <si>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</si>
  <si>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</si>
  <si>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</si>
  <si>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</si>
  <si>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</si>
  <si>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</si>
  <si>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</si>
  <si>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</si>
  <si>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</si>
  <si>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</si>
  <si>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</si>
  <si>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</si>
  <si>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</si>
  <si>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</si>
  <si>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</si>
  <si>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</si>
  <si>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</si>
  <si>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</si>
  <si>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</si>
  <si>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</si>
  <si>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</si>
  <si>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</si>
  <si>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</si>
  <si>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</si>
  <si>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</si>
  <si>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</si>
  <si>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</si>
  <si>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</si>
  <si>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</si>
  <si>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</si>
  <si>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</si>
  <si>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</si>
  <si>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</si>
  <si>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</si>
  <si>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</si>
  <si>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</si>
  <si>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</si>
  <si>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</si>
  <si>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</si>
  <si>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</si>
  <si>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</si>
  <si>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</si>
  <si>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</si>
  <si>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</si>
  <si>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</si>
  <si>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</si>
  <si>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</si>
  <si>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</si>
  <si>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</si>
  <si>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</si>
  <si>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</si>
  <si>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</si>
  <si>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</si>
  <si>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</si>
  <si>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</si>
  <si>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</si>
  <si>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</si>
  <si>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Vergara</t>
  </si>
  <si>
    <t>Diego Santis</t>
  </si>
  <si>
    <t>Jonathan Morales</t>
  </si>
  <si>
    <t>x</t>
  </si>
  <si>
    <t>No  mencionan ajustes de revisiones semanales y check point</t>
  </si>
  <si>
    <t>indican ir en el sprint 1 y 2 y solo hay evidencias de sprint 1</t>
  </si>
  <si>
    <t>el equipo insistentemente no se reune de forma periodica entre checkpoint, por lo que no hay planificación clara y sistematica que permita seguir el  avance y estado del proyecto.</t>
  </si>
  <si>
    <t>No hay evidencias claras de  la actividad de los intngrantes del equipo en la programación</t>
  </si>
  <si>
    <t>No existe evidencia clara de las tareas de todos los integrantes que permitan seguir y controlar el trabajo  semana   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</si>
</sst>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6"/>
  <sheetViews>
    <sheetView tabSelected="1" topLeftCell="C16" zoomScaleNormal="100" workbookViewId="0">
      <selection activeCell="L20" sqref="L20"/>
    </sheetView>
  </sheetViews>
  <sheetFormatPr baseColWidth="10" defaultColWidth="14.44140625" defaultRowHeight="14.4"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12" width="23" bestFit="1" customWidth="1"/>
    <col min="13" max="24" width="10.6640625" customWidth="1"/>
  </cols>
  <sheetData>
    <row r="2" spans="1:12" x14ac:dyDescent="0.3">
      <c r="C2" s="2">
        <v>1</v>
      </c>
    </row>
    <row r="3" spans="1:12" x14ac:dyDescent="0.3">
      <c r="B3" s="3" t="s">
        <v>2</v>
      </c>
      <c r="C3" s="33" t="s">
        <v>9</v>
      </c>
    </row>
    <row r="4" spans="1:12" x14ac:dyDescent="0.3">
      <c r="A4" s="4">
        <v>1</v>
      </c>
      <c r="B4" s="25" t="s">
        <v>63</v>
      </c>
      <c r="C4" s="5">
        <f>EVALUACION2!$C$22</f>
        <v>4.7</v>
      </c>
      <c r="G4" s="1"/>
    </row>
    <row r="5" spans="1:12" x14ac:dyDescent="0.3">
      <c r="A5" s="4">
        <v>2</v>
      </c>
      <c r="B5" s="25" t="s">
        <v>64</v>
      </c>
      <c r="C5" s="5">
        <f>EVALUACION2!$C$22</f>
        <v>4.7</v>
      </c>
      <c r="G5" s="1"/>
    </row>
    <row r="6" spans="1:12" x14ac:dyDescent="0.3">
      <c r="A6" s="4">
        <v>3</v>
      </c>
      <c r="B6" s="25" t="s">
        <v>65</v>
      </c>
      <c r="C6" s="5">
        <f>EVALUACION2!$C$22</f>
        <v>4.7</v>
      </c>
      <c r="G6" s="1"/>
    </row>
    <row r="11" spans="1:12" ht="18" outlineLevel="1" x14ac:dyDescent="0.3">
      <c r="A11" s="40" t="s">
        <v>9</v>
      </c>
      <c r="B11" s="14"/>
      <c r="C11" s="44" t="s">
        <v>10</v>
      </c>
      <c r="D11" s="45" t="s">
        <v>11</v>
      </c>
      <c r="E11" s="47"/>
      <c r="F11" s="47"/>
      <c r="G11" s="47"/>
      <c r="H11" s="47"/>
      <c r="I11" s="47"/>
      <c r="J11" s="47"/>
      <c r="K11" s="46"/>
    </row>
    <row r="12" spans="1:12" outlineLevel="1" x14ac:dyDescent="0.3">
      <c r="A12" s="41"/>
      <c r="B12" s="20" t="s">
        <v>12</v>
      </c>
      <c r="C12" s="43"/>
      <c r="D12" s="45" t="s">
        <v>5</v>
      </c>
      <c r="E12" s="46"/>
      <c r="F12" s="45" t="s">
        <v>6</v>
      </c>
      <c r="G12" s="46"/>
      <c r="H12" s="48" t="s">
        <v>23</v>
      </c>
      <c r="I12" s="46"/>
      <c r="J12" s="45" t="s">
        <v>7</v>
      </c>
      <c r="K12" s="46"/>
    </row>
    <row r="13" spans="1:12" ht="43.2" outlineLevel="1" x14ac:dyDescent="0.3">
      <c r="A13" s="42"/>
      <c r="B13" s="28" t="str">
        <f>RUBRICA!A4</f>
        <v xml:space="preserve">1. Propone ajustes al Proyecto APT considerando dificultades, facilitadores y retroalimentación. </v>
      </c>
      <c r="C13" s="26" t="s">
        <v>5</v>
      </c>
      <c r="D13" s="15"/>
      <c r="E13" s="15" t="str">
        <f>IF(D13="X",100*0.1,"")</f>
        <v/>
      </c>
      <c r="F13" s="15" t="s">
        <v>66</v>
      </c>
      <c r="G13" s="15">
        <f>IF(F13="X",60*0.1,"")</f>
        <v>6</v>
      </c>
      <c r="H13" s="15" t="str">
        <f t="shared" ref="H13:H17" si="0">IF($C13=ML,"X","")</f>
        <v/>
      </c>
      <c r="I13" s="15" t="str">
        <f>IF(H13="X",30*0.1,"")</f>
        <v/>
      </c>
      <c r="J13" s="15" t="str">
        <f t="shared" ref="J13:J17" si="1">IF($C13=NL,"X","")</f>
        <v/>
      </c>
      <c r="K13" s="15" t="str">
        <f t="shared" ref="K13:K17" si="2">IF($J13="X",0,"")</f>
        <v/>
      </c>
      <c r="L13" s="59" t="s">
        <v>67</v>
      </c>
    </row>
    <row r="14" spans="1:12" ht="115.2" outlineLevel="1" x14ac:dyDescent="0.3">
      <c r="A14" s="42"/>
      <c r="B14" s="28" t="str">
        <f>RUBRICA!A5</f>
        <v>2. Aplica una metodología que permite el logro de los objetivos propuestos, de acuerdo a los estándares de la disciplina.</v>
      </c>
      <c r="C14" s="26" t="s">
        <v>5</v>
      </c>
      <c r="D14" s="15"/>
      <c r="E14" s="15" t="str">
        <f>IF(D14="X",100*0.1,"")</f>
        <v/>
      </c>
      <c r="F14" s="15"/>
      <c r="G14" s="15" t="str">
        <f>IF(F14="X",60*0.1,"")</f>
        <v/>
      </c>
      <c r="H14" s="15" t="s">
        <v>66</v>
      </c>
      <c r="I14" s="15">
        <f>IF(H14="X",30*0.1,"")</f>
        <v>3</v>
      </c>
      <c r="J14" s="15" t="str">
        <f t="shared" si="1"/>
        <v/>
      </c>
      <c r="K14" s="15" t="str">
        <f t="shared" si="2"/>
        <v/>
      </c>
      <c r="L14" s="59" t="s">
        <v>69</v>
      </c>
    </row>
    <row r="15" spans="1:12" ht="43.2"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66</v>
      </c>
      <c r="G15" s="15">
        <f>IF(F15="X",60*0.25,"")</f>
        <v>15</v>
      </c>
      <c r="H15" s="15" t="str">
        <f t="shared" si="0"/>
        <v/>
      </c>
      <c r="I15" s="15" t="str">
        <f>IF(H15="X",30*0.25,"")</f>
        <v/>
      </c>
      <c r="J15" s="15" t="str">
        <f t="shared" si="1"/>
        <v/>
      </c>
      <c r="K15" s="15" t="str">
        <f t="shared" si="2"/>
        <v/>
      </c>
      <c r="L15" s="59" t="s">
        <v>68</v>
      </c>
    </row>
    <row r="16" spans="1:12" ht="24" outlineLevel="1" x14ac:dyDescent="0.3">
      <c r="A16" s="42"/>
      <c r="B16" s="28" t="str">
        <f>RUBRICA!A7</f>
        <v>4. Utiliza de manera precisa el lenguaje técnico en los entregables de acuerdo con lo requerido por la disciplina.</v>
      </c>
      <c r="C16" s="26" t="s">
        <v>5</v>
      </c>
      <c r="D16" s="15" t="str">
        <f t="shared" ref="D13:D17" si="3">IF($C16=CL,"X","")</f>
        <v>X</v>
      </c>
      <c r="E16" s="15">
        <f>IF(D16="X",100*0.05,"")</f>
        <v>5</v>
      </c>
      <c r="F16" s="15" t="str">
        <f t="shared" ref="F13:F17" si="4">IF($C16=L,"X","")</f>
        <v/>
      </c>
      <c r="G16" s="15" t="str">
        <f>IF(F16="X",60*0.05,"")</f>
        <v/>
      </c>
      <c r="H16" s="15" t="str">
        <f t="shared" si="0"/>
        <v/>
      </c>
      <c r="I16" s="15" t="str">
        <f>IF(H16="X",30*0.05,"")</f>
        <v/>
      </c>
      <c r="J16" s="15" t="str">
        <f t="shared" si="1"/>
        <v/>
      </c>
      <c r="K16" s="15" t="str">
        <f t="shared" si="2"/>
        <v/>
      </c>
    </row>
    <row r="17" spans="1:12" ht="24" outlineLevel="1" x14ac:dyDescent="0.3">
      <c r="A17" s="42"/>
      <c r="B17" s="28" t="str">
        <f>RUBRICA!A8</f>
        <v xml:space="preserve">5. Utiliza reglas de redacción, ortografía (literal, puntual, acentual) y las normas para citas y referencias. </v>
      </c>
      <c r="C17" s="26"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2"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2" ht="57.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66</v>
      </c>
      <c r="G19" s="15">
        <f>IF(F19="X",60*0.15,"")</f>
        <v>9</v>
      </c>
      <c r="H19" s="15" t="str">
        <f>IF($C19=ML,"X","")</f>
        <v/>
      </c>
      <c r="I19" s="15" t="str">
        <f>IF(H19="X",30*0.15,"")</f>
        <v/>
      </c>
      <c r="J19" s="15" t="str">
        <f>IF($C19=NL,"X","")</f>
        <v/>
      </c>
      <c r="K19" s="15" t="str">
        <f t="shared" si="5"/>
        <v/>
      </c>
      <c r="L19" s="59" t="s">
        <v>70</v>
      </c>
    </row>
    <row r="20" spans="1:12" ht="86.4"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66</v>
      </c>
      <c r="G20" s="15">
        <f>IF(F20="X",60*0.1,"")</f>
        <v>6</v>
      </c>
      <c r="H20" s="15" t="str">
        <f>IF($C20=ML,"X","")</f>
        <v/>
      </c>
      <c r="I20" s="15" t="str">
        <f>IF(H20="X",30*0.1,"")</f>
        <v/>
      </c>
      <c r="J20" s="15" t="str">
        <f>IF($C20=NL,"X","")</f>
        <v/>
      </c>
      <c r="K20" s="15" t="str">
        <f t="shared" si="5"/>
        <v/>
      </c>
      <c r="L20" s="59" t="s">
        <v>71</v>
      </c>
    </row>
    <row r="21" spans="1:12" ht="18" outlineLevel="1" x14ac:dyDescent="0.35">
      <c r="A21" s="41"/>
      <c r="B21" s="27" t="s">
        <v>4</v>
      </c>
      <c r="C21" s="31">
        <f>E21+G21+I21+K21</f>
        <v>69</v>
      </c>
      <c r="D21" s="16"/>
      <c r="E21" s="16">
        <f>SUM(E13:E20)</f>
        <v>30</v>
      </c>
      <c r="F21" s="16"/>
      <c r="G21" s="16">
        <f>SUM(G13:G20)</f>
        <v>36</v>
      </c>
      <c r="H21" s="16"/>
      <c r="I21" s="16">
        <f>SUM(I13:I20)</f>
        <v>3</v>
      </c>
      <c r="J21" s="16"/>
      <c r="K21" s="16">
        <f>SUM(K13:K20)</f>
        <v>0</v>
      </c>
    </row>
    <row r="22" spans="1:12" ht="18" outlineLevel="1" x14ac:dyDescent="0.35">
      <c r="A22" s="43"/>
      <c r="B22" s="30" t="s">
        <v>13</v>
      </c>
      <c r="C22" s="17">
        <f>VLOOKUP(C21,ESCALA_IEP!A2:B202,2,FALSE)</f>
        <v>4.7</v>
      </c>
    </row>
    <row r="23" spans="1:12" x14ac:dyDescent="0.3">
      <c r="D23" t="s">
        <v>41</v>
      </c>
    </row>
    <row r="24" spans="1:12" x14ac:dyDescent="0.3">
      <c r="B24" s="34"/>
    </row>
    <row r="25" spans="1:12" ht="18" x14ac:dyDescent="0.35">
      <c r="B25" s="18"/>
      <c r="C25" s="19"/>
    </row>
    <row r="26" spans="1:12" x14ac:dyDescent="0.3">
      <c r="B26" s="35"/>
    </row>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2025-10-19T15:10:34Z</dcterms:modified>
</cp:coreProperties>
</file>