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My works\Excel projects\Projects\"/>
    </mc:Choice>
  </mc:AlternateContent>
  <xr:revisionPtr revIDLastSave="0" documentId="13_ncr:1_{09C8C2E3-6B2D-4FE5-ACE6-B735EDDF3676}" xr6:coauthVersionLast="47" xr6:coauthVersionMax="47" xr10:uidLastSave="{00000000-0000-0000-0000-000000000000}"/>
  <bookViews>
    <workbookView xWindow="-120" yWindow="-120" windowWidth="29040" windowHeight="15990" xr2:uid="{21105863-D3A2-4F7C-B3CC-97B41663AAB9}"/>
  </bookViews>
  <sheets>
    <sheet name="Shopping Stores Options" sheetId="1" r:id="rId1"/>
    <sheet name="Pet options" sheetId="2" r:id="rId2"/>
    <sheet name="Vacation Options" sheetId="3" r:id="rId3"/>
    <sheet name="Printer Options" sheetId="4" r:id="rId4"/>
    <sheet name="Car Op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5" l="1"/>
  <c r="I27" i="5"/>
  <c r="G27" i="5"/>
  <c r="H25" i="5"/>
  <c r="I23" i="5"/>
  <c r="H23" i="5"/>
  <c r="G23" i="5"/>
  <c r="H19" i="5"/>
  <c r="I17" i="5"/>
  <c r="I19" i="5" s="1"/>
  <c r="I25" i="5" s="1"/>
  <c r="H17" i="5"/>
  <c r="G17" i="5"/>
  <c r="G19" i="5" s="1"/>
  <c r="G25" i="5" s="1"/>
  <c r="I6" i="5"/>
  <c r="H6" i="5"/>
  <c r="H30" i="5" s="1"/>
  <c r="G6" i="5"/>
  <c r="C27" i="5"/>
  <c r="D27" i="5"/>
  <c r="B27" i="5"/>
  <c r="C6" i="5"/>
  <c r="D6" i="5"/>
  <c r="B6" i="5"/>
  <c r="C23" i="5"/>
  <c r="D23" i="5"/>
  <c r="B23" i="5"/>
  <c r="D19" i="5"/>
  <c r="D25" i="5" s="1"/>
  <c r="D30" i="5" s="1"/>
  <c r="C17" i="5"/>
  <c r="C19" i="5" s="1"/>
  <c r="D17" i="5"/>
  <c r="B17" i="5"/>
  <c r="B19" i="5" s="1"/>
  <c r="B25" i="5" s="1"/>
  <c r="L11" i="4"/>
  <c r="L14" i="4" s="1"/>
  <c r="L16" i="4" s="1"/>
  <c r="L19" i="4" s="1"/>
  <c r="K11" i="4"/>
  <c r="K14" i="4" s="1"/>
  <c r="K16" i="4" s="1"/>
  <c r="K19" i="4" s="1"/>
  <c r="J11" i="4"/>
  <c r="J14" i="4" s="1"/>
  <c r="J16" i="4" s="1"/>
  <c r="J19" i="4" s="1"/>
  <c r="L6" i="4"/>
  <c r="K6" i="4"/>
  <c r="J6" i="4"/>
  <c r="C19" i="4"/>
  <c r="D19" i="4"/>
  <c r="B19" i="4"/>
  <c r="C16" i="4"/>
  <c r="D16" i="4"/>
  <c r="B16" i="4"/>
  <c r="C11" i="4"/>
  <c r="C14" i="4" s="1"/>
  <c r="D11" i="4"/>
  <c r="D14" i="4" s="1"/>
  <c r="B11" i="4"/>
  <c r="B13" i="4" s="1"/>
  <c r="C6" i="4"/>
  <c r="D6" i="4"/>
  <c r="B6" i="4"/>
  <c r="J34" i="3"/>
  <c r="I34" i="3"/>
  <c r="H34" i="3"/>
  <c r="J27" i="3"/>
  <c r="I27" i="3"/>
  <c r="H27" i="3"/>
  <c r="J19" i="3"/>
  <c r="J21" i="3" s="1"/>
  <c r="I19" i="3"/>
  <c r="I21" i="3" s="1"/>
  <c r="H19" i="3"/>
  <c r="H21" i="3" s="1"/>
  <c r="H37" i="3" s="1"/>
  <c r="C19" i="3"/>
  <c r="C21" i="3" s="1"/>
  <c r="D19" i="3"/>
  <c r="D21" i="3" s="1"/>
  <c r="D37" i="3" s="1"/>
  <c r="B19" i="3"/>
  <c r="B21" i="3" s="1"/>
  <c r="C34" i="3"/>
  <c r="D34" i="3"/>
  <c r="B34" i="3"/>
  <c r="C27" i="3"/>
  <c r="D27" i="3"/>
  <c r="B27" i="3"/>
  <c r="C20" i="2"/>
  <c r="B20" i="2"/>
  <c r="C17" i="2"/>
  <c r="B17" i="2"/>
  <c r="C16" i="2"/>
  <c r="B16" i="2"/>
  <c r="C9" i="2"/>
  <c r="B9" i="2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N15" i="1" s="1"/>
  <c r="P5" i="1"/>
  <c r="O5" i="1"/>
  <c r="N5" i="1"/>
  <c r="P4" i="1"/>
  <c r="O4" i="1"/>
  <c r="N4" i="1"/>
  <c r="P3" i="1"/>
  <c r="P15" i="1" s="1"/>
  <c r="O3" i="1"/>
  <c r="O15" i="1" s="1"/>
  <c r="N3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I30" i="5" l="1"/>
  <c r="G30" i="5"/>
  <c r="B30" i="5"/>
  <c r="C25" i="5"/>
  <c r="C30" i="5" s="1"/>
  <c r="J13" i="4"/>
  <c r="B14" i="4"/>
  <c r="J37" i="3"/>
  <c r="C37" i="3"/>
  <c r="B37" i="3"/>
  <c r="I37" i="3"/>
  <c r="H19" i="1"/>
  <c r="I19" i="1"/>
  <c r="J19" i="1" l="1"/>
</calcChain>
</file>

<file path=xl/sharedStrings.xml><?xml version="1.0" encoding="utf-8"?>
<sst xmlns="http://schemas.openxmlformats.org/spreadsheetml/2006/main" count="229" uniqueCount="100">
  <si>
    <t>Waltmart</t>
  </si>
  <si>
    <t>Dollar Trap</t>
  </si>
  <si>
    <t>Offfice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</si>
  <si>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</si>
  <si>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</si>
  <si>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</si>
  <si>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</si>
  <si>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</si>
  <si>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</si>
  <si>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</si>
  <si>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</si>
  <si>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</si>
  <si>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</si>
  <si>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</si>
  <si>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</si>
  <si>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</si>
  <si>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</si>
  <si>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</si>
  <si>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</si>
  <si>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</si>
  <si>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Tim</t>
  </si>
  <si>
    <t>Dog</t>
  </si>
  <si>
    <t>Cat</t>
  </si>
  <si>
    <t>Intial</t>
  </si>
  <si>
    <t>Purchase</t>
  </si>
  <si>
    <t>collar</t>
  </si>
  <si>
    <t>Tag</t>
  </si>
  <si>
    <t>leash</t>
  </si>
  <si>
    <t>Intial total</t>
  </si>
  <si>
    <t>Monthly</t>
  </si>
  <si>
    <t>Food</t>
  </si>
  <si>
    <t>Litter</t>
  </si>
  <si>
    <t>Treats</t>
  </si>
  <si>
    <t>SubTotal</t>
  </si>
  <si>
    <t>Monthly Total</t>
  </si>
  <si>
    <t>Bowl</t>
  </si>
  <si>
    <t>one year cost</t>
  </si>
  <si>
    <t>Expenses per Person</t>
  </si>
  <si>
    <t>Air Fair</t>
  </si>
  <si>
    <t>Chicago Musuem of Art</t>
  </si>
  <si>
    <t>Science Musuem</t>
  </si>
  <si>
    <t>Musuem of Broad History</t>
  </si>
  <si>
    <t>Disney Land</t>
  </si>
  <si>
    <t>Univeral Studios</t>
  </si>
  <si>
    <t>Sea World</t>
  </si>
  <si>
    <t>Busch Gardens</t>
  </si>
  <si>
    <t>Cruise</t>
  </si>
  <si>
    <t>Chicago Musuem Tour</t>
  </si>
  <si>
    <t>Orlando Them Parks</t>
  </si>
  <si>
    <t>Miami Cruise</t>
  </si>
  <si>
    <t>Number of People in Group</t>
  </si>
  <si>
    <t>Subtoatal of Tckets (Per Person)</t>
  </si>
  <si>
    <t>Total Costs of Tickets</t>
  </si>
  <si>
    <t>Hotel Expenses</t>
  </si>
  <si>
    <t>Number of Nights</t>
  </si>
  <si>
    <t>Hotel Total</t>
  </si>
  <si>
    <t>Hotel Cost Per Night</t>
  </si>
  <si>
    <t>Car Rental</t>
  </si>
  <si>
    <t>Natural History</t>
  </si>
  <si>
    <t>Logisticss/Feeding</t>
  </si>
  <si>
    <t>Noumber Of Days</t>
  </si>
  <si>
    <t>Logisticss/Feeding Total</t>
  </si>
  <si>
    <t>Vaction options for Susan and Tim</t>
  </si>
  <si>
    <t>Epiislon</t>
  </si>
  <si>
    <t>HV</t>
  </si>
  <si>
    <t>Zero</t>
  </si>
  <si>
    <t>Purchase Price</t>
  </si>
  <si>
    <t>Expected Pages per Day</t>
  </si>
  <si>
    <t>Days of the Week</t>
  </si>
  <si>
    <t>Weeks in year</t>
  </si>
  <si>
    <t>Total pags a year</t>
  </si>
  <si>
    <t>Cost of set of Catridges</t>
  </si>
  <si>
    <t>Cost per page</t>
  </si>
  <si>
    <t>Pages per year</t>
  </si>
  <si>
    <t>Printing cost per year</t>
  </si>
  <si>
    <t>Years</t>
  </si>
  <si>
    <t>Total Printing Cost</t>
  </si>
  <si>
    <t>Pages Catridges can print</t>
  </si>
  <si>
    <t>Total per year</t>
  </si>
  <si>
    <t>Spark</t>
  </si>
  <si>
    <t>Mustang</t>
  </si>
  <si>
    <t>Escalade</t>
  </si>
  <si>
    <t>Intal Cost</t>
  </si>
  <si>
    <t>Taxes</t>
  </si>
  <si>
    <t>Gas Cost</t>
  </si>
  <si>
    <t>Miles per year driven</t>
  </si>
  <si>
    <t>MPG</t>
  </si>
  <si>
    <t>Price per Gal of Gas</t>
  </si>
  <si>
    <t>Total Annul Gas Purchase</t>
  </si>
  <si>
    <t>Yearly Cost</t>
  </si>
  <si>
    <t>Lincence</t>
  </si>
  <si>
    <t>insurance</t>
  </si>
  <si>
    <t>Gas</t>
  </si>
  <si>
    <t>Toal Annual Cost (Ins + Lic + Gas)</t>
  </si>
  <si>
    <t>Miles to drive Each Year</t>
  </si>
  <si>
    <t>Max Mile goal's</t>
  </si>
  <si>
    <t>Total life of the car (Years)</t>
  </si>
  <si>
    <t>Annual Cost X Years of Life</t>
  </si>
  <si>
    <t>Total lifetime cost</t>
  </si>
  <si>
    <t>Avg Cost/Year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</si>
</sst>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Susan's Shopping Stores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Stores Options'!$H$18:$J$18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Offfice Repo</c:v>
                </c:pt>
              </c:strCache>
            </c:strRef>
          </c:cat>
          <c:val>
            <c:numRef>
              <c:f>'Shopping Stores Options'!$H$19:$J$19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B7F-B87A-D419E4FB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64591"/>
        <c:axId val="799766255"/>
      </c:barChart>
      <c:catAx>
        <c:axId val="7997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66255"/>
        <c:crosses val="autoZero"/>
        <c:auto val="1"/>
        <c:lblAlgn val="ctr"/>
        <c:lblOffset val="100"/>
        <c:noMultiLvlLbl val="0"/>
      </c:catAx>
      <c:valAx>
        <c:axId val="7997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Tim's Shopping Stores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Stores Options'!$N$14:$P$14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Offfice Repo</c:v>
                </c:pt>
              </c:strCache>
            </c:strRef>
          </c:cat>
          <c:val>
            <c:numRef>
              <c:f>'Shopping Stores Options'!$N$15:$P$15</c:f>
              <c:numCache>
                <c:formatCode>_("$"* #,##0.00_);_("$"* \(#,##0.00\);_("$"* "-"??_);_(@_)</c:formatCode>
                <c:ptCount val="3"/>
                <c:pt idx="0">
                  <c:v>172.14000000000001</c:v>
                </c:pt>
                <c:pt idx="1">
                  <c:v>162.94</c:v>
                </c:pt>
                <c:pt idx="2">
                  <c:v>214.89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7-4BD6-A7D2-D687FB1C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650927"/>
        <c:axId val="721652175"/>
      </c:barChart>
      <c:catAx>
        <c:axId val="7216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2175"/>
        <c:crosses val="autoZero"/>
        <c:auto val="1"/>
        <c:lblAlgn val="ctr"/>
        <c:lblOffset val="100"/>
        <c:noMultiLvlLbl val="0"/>
      </c:catAx>
      <c:valAx>
        <c:axId val="7216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of Keeping</a:t>
            </a:r>
            <a:r>
              <a:rPr lang="en-US" b="1" baseline="0"/>
              <a:t> a Particlar  Pet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'Pet options'!$B$19:$C$19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'Pet options'!$B$20:$C$20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7-4D79-9740-4B1D5888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22671"/>
        <c:axId val="846425167"/>
      </c:barChart>
      <c:catAx>
        <c:axId val="84642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5167"/>
        <c:crosses val="autoZero"/>
        <c:auto val="1"/>
        <c:lblAlgn val="ctr"/>
        <c:lblOffset val="100"/>
        <c:noMultiLvlLbl val="0"/>
      </c:catAx>
      <c:valAx>
        <c:axId val="8464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2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Susan's</a:t>
            </a:r>
            <a:r>
              <a:rPr lang="en-US" b="1" baseline="0"/>
              <a:t> Vacation Options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'Vacation Options'!$B$36:$D$36</c:f>
              <c:strCache>
                <c:ptCount val="3"/>
                <c:pt idx="0">
                  <c:v>Chicago Musuem Tour</c:v>
                </c:pt>
                <c:pt idx="1">
                  <c:v>Orlando Them Parks</c:v>
                </c:pt>
                <c:pt idx="2">
                  <c:v>Miami Cruise</c:v>
                </c:pt>
              </c:strCache>
            </c:strRef>
          </c:cat>
          <c:val>
            <c:numRef>
              <c:f>'Vacation Options'!$B$37:$D$37</c:f>
              <c:numCache>
                <c:formatCode>_("$"* #,##0.00_);_("$"* \(#,##0.00\);_("$"* "-"??_);_(@_)</c:formatCode>
                <c:ptCount val="3"/>
                <c:pt idx="0">
                  <c:v>1237</c:v>
                </c:pt>
                <c:pt idx="1">
                  <c:v>1289</c:v>
                </c:pt>
                <c:pt idx="2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499B-8C5F-1979B7C9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33215"/>
        <c:axId val="845832383"/>
      </c:barChart>
      <c:catAx>
        <c:axId val="8458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32383"/>
        <c:crosses val="autoZero"/>
        <c:auto val="1"/>
        <c:lblAlgn val="ctr"/>
        <c:lblOffset val="100"/>
        <c:noMultiLvlLbl val="0"/>
      </c:catAx>
      <c:valAx>
        <c:axId val="8458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Tim's Vacation 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'Vacation Options'!$H$36:$J$36</c:f>
              <c:strCache>
                <c:ptCount val="3"/>
                <c:pt idx="0">
                  <c:v>Chicago Musuem Tour</c:v>
                </c:pt>
                <c:pt idx="1">
                  <c:v>Orlando Them Parks</c:v>
                </c:pt>
                <c:pt idx="2">
                  <c:v>Miami Cruise</c:v>
                </c:pt>
              </c:strCache>
            </c:strRef>
          </c:cat>
          <c:val>
            <c:numRef>
              <c:f>'Vacation Options'!$H$37:$J$37</c:f>
              <c:numCache>
                <c:formatCode>_("$"* #,##0.00_);_("$"* \(#,##0.00\);_("$"* "-"??_);_(@_)</c:formatCode>
                <c:ptCount val="3"/>
                <c:pt idx="0">
                  <c:v>2431</c:v>
                </c:pt>
                <c:pt idx="1">
                  <c:v>2717</c:v>
                </c:pt>
                <c:pt idx="2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5-41A1-BF04-4558C65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54063"/>
        <c:axId val="854059055"/>
      </c:barChart>
      <c:catAx>
        <c:axId val="8540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59055"/>
        <c:crosses val="autoZero"/>
        <c:auto val="1"/>
        <c:lblAlgn val="ctr"/>
        <c:lblOffset val="100"/>
        <c:noMultiLvlLbl val="0"/>
      </c:catAx>
      <c:valAx>
        <c:axId val="854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Susan's Printer Options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Options'!$B$18:$D$18</c:f>
              <c:strCache>
                <c:ptCount val="3"/>
                <c:pt idx="0">
                  <c:v>Epiislon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Options'!$B$19:$D$19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EE0-9191-80D4E6A8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664255"/>
        <c:axId val="802649695"/>
      </c:barChart>
      <c:catAx>
        <c:axId val="8026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49695"/>
        <c:crosses val="autoZero"/>
        <c:auto val="1"/>
        <c:lblAlgn val="ctr"/>
        <c:lblOffset val="100"/>
        <c:noMultiLvlLbl val="0"/>
      </c:catAx>
      <c:valAx>
        <c:axId val="802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6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Tms's Printer Options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'Printer Options'!$J$18:$L$18</c:f>
              <c:strCache>
                <c:ptCount val="3"/>
                <c:pt idx="0">
                  <c:v>Epiislon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Options'!$J$19:$L$19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8-4463-B3ED-29E14CAF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10175"/>
        <c:axId val="794113503"/>
      </c:barChart>
      <c:catAx>
        <c:axId val="7941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3503"/>
        <c:crosses val="autoZero"/>
        <c:auto val="1"/>
        <c:lblAlgn val="ctr"/>
        <c:lblOffset val="100"/>
        <c:noMultiLvlLbl val="0"/>
      </c:catAx>
      <c:valAx>
        <c:axId val="794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Susan's Car Options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Options'!$B$29:$D$29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Options'!$B$30:$D$30</c:f>
              <c:numCache>
                <c:formatCode>_("$"* #,##0.00_);_("$"* \(#,##0.00\);_("$"* "-"??_);_(@_)</c:formatCode>
                <c:ptCount val="3"/>
                <c:pt idx="0">
                  <c:v>7909.7142857142844</c:v>
                </c:pt>
                <c:pt idx="1">
                  <c:v>14786.736842105263</c:v>
                </c:pt>
                <c:pt idx="2">
                  <c:v>21865.529411764703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4-4F1F-94B7-8CE6EE0F5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335647"/>
        <c:axId val="895338975"/>
      </c:barChart>
      <c:catAx>
        <c:axId val="89533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38975"/>
        <c:crosses val="autoZero"/>
        <c:auto val="1"/>
        <c:lblAlgn val="ctr"/>
        <c:lblOffset val="100"/>
        <c:noMultiLvlLbl val="0"/>
      </c:catAx>
      <c:valAx>
        <c:axId val="8953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3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Tim's Car Options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Options'!$G$29:$I$29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'Car Options'!$G$30:$I$30</c:f>
              <c:numCache>
                <c:formatCode>_("$"* #,##0.00_);_("$"* \(#,##0.00\);_("$"* "-"??_);_(@_)</c:formatCode>
                <c:ptCount val="3"/>
                <c:pt idx="0">
                  <c:v>11073.599999999999</c:v>
                </c:pt>
                <c:pt idx="1">
                  <c:v>20701.431578947366</c:v>
                </c:pt>
                <c:pt idx="2">
                  <c:v>30611.741176470587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F-4621-8579-0932F9FB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11007"/>
        <c:axId val="794123487"/>
      </c:barChart>
      <c:catAx>
        <c:axId val="7941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23487"/>
        <c:crosses val="autoZero"/>
        <c:auto val="1"/>
        <c:lblAlgn val="ctr"/>
        <c:lblOffset val="100"/>
        <c:noMultiLvlLbl val="0"/>
      </c:catAx>
      <c:valAx>
        <c:axId val="7941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</xdr:rowOff>
    </xdr:from>
    <xdr:to>
      <xdr:col>6</xdr:col>
      <xdr:colOff>137160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CA29B-8AEC-4DE1-94DE-090E31F1C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20</xdr:row>
      <xdr:rowOff>22860</xdr:rowOff>
    </xdr:from>
    <xdr:to>
      <xdr:col>13</xdr:col>
      <xdr:colOff>365760</xdr:colOff>
      <xdr:row>35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64961-8162-49E3-8AB3-4225F3F8E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11</xdr:row>
      <xdr:rowOff>0</xdr:rowOff>
    </xdr:from>
    <xdr:to>
      <xdr:col>10</xdr:col>
      <xdr:colOff>449580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A3B2-9EBE-4079-8955-07BFB00B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38</xdr:row>
      <xdr:rowOff>22860</xdr:rowOff>
    </xdr:from>
    <xdr:to>
      <xdr:col>3</xdr:col>
      <xdr:colOff>563880</xdr:colOff>
      <xdr:row>48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36727-41A9-47D6-B95D-962D5D6C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38</xdr:row>
      <xdr:rowOff>15240</xdr:rowOff>
    </xdr:from>
    <xdr:to>
      <xdr:col>9</xdr:col>
      <xdr:colOff>533400</xdr:colOff>
      <xdr:row>48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7EE86-0EF9-47C2-954F-4D2AA1DD0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</xdr:rowOff>
    </xdr:from>
    <xdr:to>
      <xdr:col>6</xdr:col>
      <xdr:colOff>38100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8F703-0BDA-43C7-A6B6-6A164939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19</xdr:row>
      <xdr:rowOff>167640</xdr:rowOff>
    </xdr:from>
    <xdr:to>
      <xdr:col>13</xdr:col>
      <xdr:colOff>236220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A024C-1B12-4771-A10C-6AB2CA20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30480</xdr:rowOff>
    </xdr:from>
    <xdr:to>
      <xdr:col>3</xdr:col>
      <xdr:colOff>662940</xdr:colOff>
      <xdr:row>46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36D41-064B-443A-A750-3B9D60B4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167640</xdr:rowOff>
    </xdr:from>
    <xdr:to>
      <xdr:col>9</xdr:col>
      <xdr:colOff>228600</xdr:colOff>
      <xdr:row>45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4D8DE-2F7C-4C8C-9519-3C75CD3A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3B22-2C31-487C-94BB-4B511454CB9F}">
  <dimension ref="A2:P19"/>
  <sheetViews>
    <sheetView tabSelected="1" topLeftCell="A4" workbookViewId="0">
      <selection activeCell="M38" sqref="M38"/>
    </sheetView>
  </sheetViews>
  <sheetFormatPr defaultRowHeight="15" x14ac:dyDescent="0.25"/>
  <cols>
    <col min="1" max="1" width="16.7109375" bestFit="1" customWidth="1"/>
    <col min="2" max="2" width="8.7109375" bestFit="1" customWidth="1"/>
    <col min="3" max="3" width="10" bestFit="1" customWidth="1"/>
    <col min="4" max="4" width="11.28515625" bestFit="1" customWidth="1"/>
    <col min="8" max="8" width="8.7109375" bestFit="1" customWidth="1"/>
    <col min="9" max="9" width="10" bestFit="1" customWidth="1"/>
    <col min="10" max="10" width="11.28515625" bestFit="1" customWidth="1"/>
    <col min="16" max="16" width="12.140625" bestFit="1" customWidth="1"/>
  </cols>
  <sheetData>
    <row r="2" spans="1:16" x14ac:dyDescent="0.25">
      <c r="B2" t="s">
        <v>0</v>
      </c>
      <c r="C2" t="s">
        <v>1</v>
      </c>
      <c r="D2" t="s">
        <v>2</v>
      </c>
      <c r="G2" s="9" t="s">
        <v>18</v>
      </c>
      <c r="H2" t="s">
        <v>0</v>
      </c>
      <c r="I2" t="s">
        <v>1</v>
      </c>
      <c r="J2" t="s">
        <v>2</v>
      </c>
      <c r="M2" s="9" t="s">
        <v>20</v>
      </c>
      <c r="N2" t="s">
        <v>0</v>
      </c>
      <c r="O2" t="s">
        <v>1</v>
      </c>
      <c r="P2" t="s">
        <v>2</v>
      </c>
    </row>
    <row r="3" spans="1:16" x14ac:dyDescent="0.25">
      <c r="A3" s="1" t="s">
        <v>3</v>
      </c>
      <c r="B3" s="2">
        <v>0.5</v>
      </c>
      <c r="C3" s="2">
        <v>0.4</v>
      </c>
      <c r="D3" s="2">
        <v>1.4</v>
      </c>
      <c r="G3" s="3">
        <v>3</v>
      </c>
      <c r="H3" s="4">
        <f>$G3*B3</f>
        <v>1.5</v>
      </c>
      <c r="I3" s="4">
        <f t="shared" ref="I3:J17" si="0">$G3*C3</f>
        <v>1.2000000000000002</v>
      </c>
      <c r="J3" s="4">
        <f t="shared" si="0"/>
        <v>4.1999999999999993</v>
      </c>
      <c r="M3" s="3">
        <v>5</v>
      </c>
      <c r="N3" s="4">
        <f>$G3*H3</f>
        <v>4.5</v>
      </c>
      <c r="O3" s="4">
        <f t="shared" ref="O3:O12" si="1">$G3*I3</f>
        <v>3.6000000000000005</v>
      </c>
      <c r="P3" s="4">
        <f t="shared" ref="P3:P12" si="2">$G3*J3</f>
        <v>12.599999999999998</v>
      </c>
    </row>
    <row r="4" spans="1:16" x14ac:dyDescent="0.25">
      <c r="A4" t="s">
        <v>4</v>
      </c>
      <c r="B4" s="2">
        <v>28</v>
      </c>
      <c r="C4" s="2">
        <v>33</v>
      </c>
      <c r="D4" s="2">
        <v>31</v>
      </c>
      <c r="G4" s="3">
        <v>1</v>
      </c>
      <c r="H4" s="4">
        <f t="shared" ref="H4:H17" si="3">$G4*B4</f>
        <v>28</v>
      </c>
      <c r="I4" s="4">
        <f t="shared" si="0"/>
        <v>33</v>
      </c>
      <c r="J4" s="4">
        <f t="shared" si="0"/>
        <v>31</v>
      </c>
      <c r="M4" s="3">
        <v>1</v>
      </c>
      <c r="N4" s="4">
        <f t="shared" ref="N4:N12" si="4">$G4*H4</f>
        <v>28</v>
      </c>
      <c r="O4" s="4">
        <f t="shared" si="1"/>
        <v>33</v>
      </c>
      <c r="P4" s="4">
        <f t="shared" si="2"/>
        <v>31</v>
      </c>
    </row>
    <row r="5" spans="1:16" x14ac:dyDescent="0.25">
      <c r="A5" t="s">
        <v>5</v>
      </c>
      <c r="B5" s="2">
        <v>1.8</v>
      </c>
      <c r="C5" s="2">
        <v>1</v>
      </c>
      <c r="D5" s="2">
        <v>2</v>
      </c>
      <c r="G5" s="3">
        <v>7</v>
      </c>
      <c r="H5" s="4">
        <f t="shared" si="3"/>
        <v>12.6</v>
      </c>
      <c r="I5" s="4">
        <f t="shared" si="0"/>
        <v>7</v>
      </c>
      <c r="J5" s="4">
        <f t="shared" si="0"/>
        <v>14</v>
      </c>
      <c r="M5" s="3">
        <v>4</v>
      </c>
      <c r="N5" s="4">
        <f t="shared" si="4"/>
        <v>88.2</v>
      </c>
      <c r="O5" s="4">
        <f t="shared" si="1"/>
        <v>49</v>
      </c>
      <c r="P5" s="4">
        <f t="shared" si="2"/>
        <v>98</v>
      </c>
    </row>
    <row r="6" spans="1:16" x14ac:dyDescent="0.25">
      <c r="A6" t="s">
        <v>6</v>
      </c>
      <c r="B6" s="2">
        <v>1.2</v>
      </c>
      <c r="C6" s="2">
        <v>0.8</v>
      </c>
      <c r="D6" s="2">
        <v>1.5</v>
      </c>
      <c r="G6" s="3">
        <v>1</v>
      </c>
      <c r="H6" s="4">
        <f t="shared" si="3"/>
        <v>1.2</v>
      </c>
      <c r="I6" s="4">
        <f t="shared" si="0"/>
        <v>0.8</v>
      </c>
      <c r="J6" s="4">
        <f t="shared" si="0"/>
        <v>1.5</v>
      </c>
      <c r="M6" s="3">
        <v>2</v>
      </c>
      <c r="N6" s="4">
        <f t="shared" si="4"/>
        <v>1.2</v>
      </c>
      <c r="O6" s="4">
        <f t="shared" si="1"/>
        <v>0.8</v>
      </c>
      <c r="P6" s="4">
        <f t="shared" si="2"/>
        <v>1.5</v>
      </c>
    </row>
    <row r="7" spans="1:16" x14ac:dyDescent="0.25">
      <c r="A7" t="s">
        <v>7</v>
      </c>
      <c r="B7" s="2">
        <v>2.4</v>
      </c>
      <c r="C7" s="2">
        <v>1.4</v>
      </c>
      <c r="D7" s="2">
        <v>2.4</v>
      </c>
      <c r="G7" s="3">
        <v>2</v>
      </c>
      <c r="H7" s="4">
        <f t="shared" si="3"/>
        <v>4.8</v>
      </c>
      <c r="I7" s="4">
        <f t="shared" si="0"/>
        <v>2.8</v>
      </c>
      <c r="J7" s="4">
        <f t="shared" si="0"/>
        <v>4.8</v>
      </c>
      <c r="M7" s="3">
        <v>2</v>
      </c>
      <c r="N7" s="4">
        <f t="shared" si="4"/>
        <v>9.6</v>
      </c>
      <c r="O7" s="4">
        <f t="shared" si="1"/>
        <v>5.6</v>
      </c>
      <c r="P7" s="4">
        <f t="shared" si="2"/>
        <v>9.6</v>
      </c>
    </row>
    <row r="8" spans="1:16" x14ac:dyDescent="0.25">
      <c r="A8" t="s">
        <v>8</v>
      </c>
      <c r="B8" s="2">
        <v>0.9</v>
      </c>
      <c r="C8" s="2">
        <v>0.2</v>
      </c>
      <c r="D8" s="2">
        <v>0.8</v>
      </c>
      <c r="G8" s="3">
        <v>2</v>
      </c>
      <c r="H8" s="4">
        <f t="shared" si="3"/>
        <v>1.8</v>
      </c>
      <c r="I8" s="4">
        <f t="shared" si="0"/>
        <v>0.4</v>
      </c>
      <c r="J8" s="4">
        <f t="shared" si="0"/>
        <v>1.6</v>
      </c>
      <c r="M8" s="3">
        <v>2</v>
      </c>
      <c r="N8" s="4">
        <f t="shared" si="4"/>
        <v>3.6</v>
      </c>
      <c r="O8" s="4">
        <f t="shared" si="1"/>
        <v>0.8</v>
      </c>
      <c r="P8" s="4">
        <f t="shared" si="2"/>
        <v>3.2</v>
      </c>
    </row>
    <row r="9" spans="1:16" x14ac:dyDescent="0.25">
      <c r="A9" t="s">
        <v>9</v>
      </c>
      <c r="B9" s="2">
        <v>0.99</v>
      </c>
      <c r="C9" s="2">
        <v>0.59</v>
      </c>
      <c r="D9" s="2">
        <v>2.59</v>
      </c>
      <c r="G9" s="3">
        <v>1</v>
      </c>
      <c r="H9" s="4">
        <f t="shared" si="3"/>
        <v>0.99</v>
      </c>
      <c r="I9" s="4">
        <f t="shared" si="0"/>
        <v>0.59</v>
      </c>
      <c r="J9" s="4">
        <f t="shared" si="0"/>
        <v>2.59</v>
      </c>
      <c r="M9" s="3">
        <v>10</v>
      </c>
      <c r="N9" s="4">
        <f t="shared" si="4"/>
        <v>0.99</v>
      </c>
      <c r="O9" s="4">
        <f t="shared" si="1"/>
        <v>0.59</v>
      </c>
      <c r="P9" s="4">
        <f t="shared" si="2"/>
        <v>2.59</v>
      </c>
    </row>
    <row r="10" spans="1:16" x14ac:dyDescent="0.25">
      <c r="A10" t="s">
        <v>10</v>
      </c>
      <c r="B10" s="2">
        <v>1.25</v>
      </c>
      <c r="C10" s="2">
        <v>3.25</v>
      </c>
      <c r="D10" s="2">
        <v>2.15</v>
      </c>
      <c r="G10" s="3">
        <v>4</v>
      </c>
      <c r="H10" s="4">
        <f t="shared" si="3"/>
        <v>5</v>
      </c>
      <c r="I10" s="4">
        <f t="shared" si="0"/>
        <v>13</v>
      </c>
      <c r="J10" s="4">
        <f t="shared" si="0"/>
        <v>8.6</v>
      </c>
      <c r="M10" s="3">
        <v>1</v>
      </c>
      <c r="N10" s="4">
        <f t="shared" si="4"/>
        <v>20</v>
      </c>
      <c r="O10" s="4">
        <f t="shared" si="1"/>
        <v>52</v>
      </c>
      <c r="P10" s="4">
        <f t="shared" si="2"/>
        <v>34.4</v>
      </c>
    </row>
    <row r="11" spans="1:16" x14ac:dyDescent="0.25">
      <c r="A11" t="s">
        <v>11</v>
      </c>
      <c r="B11" s="2">
        <v>9.5</v>
      </c>
      <c r="C11" s="2">
        <v>14</v>
      </c>
      <c r="D11" s="2">
        <v>13</v>
      </c>
      <c r="G11" s="3">
        <v>1</v>
      </c>
      <c r="H11" s="4">
        <f t="shared" si="3"/>
        <v>9.5</v>
      </c>
      <c r="I11" s="4">
        <f t="shared" si="0"/>
        <v>14</v>
      </c>
      <c r="J11" s="4">
        <f t="shared" si="0"/>
        <v>13</v>
      </c>
      <c r="M11" s="3">
        <v>1</v>
      </c>
      <c r="N11" s="4">
        <f t="shared" si="4"/>
        <v>9.5</v>
      </c>
      <c r="O11" s="4">
        <f t="shared" si="1"/>
        <v>14</v>
      </c>
      <c r="P11" s="4">
        <f t="shared" si="2"/>
        <v>13</v>
      </c>
    </row>
    <row r="12" spans="1:16" x14ac:dyDescent="0.25">
      <c r="A12" t="s">
        <v>12</v>
      </c>
      <c r="B12" s="2">
        <v>4.55</v>
      </c>
      <c r="C12" s="2">
        <v>2.5499999999999998</v>
      </c>
      <c r="D12" s="2">
        <v>6</v>
      </c>
      <c r="G12" s="3">
        <v>1</v>
      </c>
      <c r="H12" s="4">
        <f t="shared" si="3"/>
        <v>4.55</v>
      </c>
      <c r="I12" s="4">
        <f t="shared" si="0"/>
        <v>2.5499999999999998</v>
      </c>
      <c r="J12" s="4">
        <f t="shared" si="0"/>
        <v>6</v>
      </c>
      <c r="M12" s="3">
        <v>1</v>
      </c>
      <c r="N12" s="4">
        <f t="shared" si="4"/>
        <v>4.55</v>
      </c>
      <c r="O12" s="4">
        <f t="shared" si="1"/>
        <v>2.5499999999999998</v>
      </c>
      <c r="P12" s="4">
        <f t="shared" si="2"/>
        <v>6</v>
      </c>
    </row>
    <row r="13" spans="1:16" x14ac:dyDescent="0.25">
      <c r="A13" t="s">
        <v>13</v>
      </c>
      <c r="B13" s="2">
        <v>4.2</v>
      </c>
      <c r="C13" s="2">
        <v>2.2000000000000002</v>
      </c>
      <c r="D13" s="2">
        <v>3</v>
      </c>
      <c r="G13" s="3">
        <v>1</v>
      </c>
      <c r="H13" s="4">
        <f t="shared" si="3"/>
        <v>4.2</v>
      </c>
      <c r="I13" s="4">
        <f t="shared" si="0"/>
        <v>2.2000000000000002</v>
      </c>
      <c r="J13" s="4">
        <f t="shared" si="0"/>
        <v>3</v>
      </c>
      <c r="M13" s="3">
        <v>1</v>
      </c>
      <c r="N13" s="4">
        <f>$G17*H17</f>
        <v>2</v>
      </c>
      <c r="O13" s="4">
        <f>$G17*I17</f>
        <v>1</v>
      </c>
      <c r="P13" s="4">
        <f>$G17*J17</f>
        <v>3</v>
      </c>
    </row>
    <row r="14" spans="1:16" x14ac:dyDescent="0.25">
      <c r="A14" t="s">
        <v>14</v>
      </c>
      <c r="B14" s="2">
        <v>3.9</v>
      </c>
      <c r="C14" s="2">
        <v>5</v>
      </c>
      <c r="D14" s="2">
        <v>8</v>
      </c>
      <c r="G14" s="3">
        <v>1</v>
      </c>
      <c r="H14" s="4">
        <f t="shared" si="3"/>
        <v>3.9</v>
      </c>
      <c r="I14" s="4">
        <f t="shared" si="0"/>
        <v>5</v>
      </c>
      <c r="J14" s="4">
        <f t="shared" si="0"/>
        <v>8</v>
      </c>
      <c r="N14" t="s">
        <v>0</v>
      </c>
      <c r="O14" t="s">
        <v>1</v>
      </c>
      <c r="P14" t="s">
        <v>2</v>
      </c>
    </row>
    <row r="15" spans="1:16" x14ac:dyDescent="0.25">
      <c r="A15" t="s">
        <v>15</v>
      </c>
      <c r="B15" s="2">
        <v>1</v>
      </c>
      <c r="C15" s="2">
        <v>2</v>
      </c>
      <c r="D15" s="2">
        <v>1</v>
      </c>
      <c r="G15" s="3">
        <v>1</v>
      </c>
      <c r="H15" s="4">
        <f t="shared" si="3"/>
        <v>1</v>
      </c>
      <c r="I15" s="4">
        <f t="shared" si="0"/>
        <v>2</v>
      </c>
      <c r="J15" s="4">
        <f t="shared" si="0"/>
        <v>1</v>
      </c>
      <c r="M15" t="s">
        <v>19</v>
      </c>
      <c r="N15" s="4">
        <f>SUM(N3:N13)</f>
        <v>172.14000000000001</v>
      </c>
      <c r="O15" s="4">
        <f>SUM(O3:O13)</f>
        <v>162.94</v>
      </c>
      <c r="P15" s="4">
        <f>SUM(P3:P13)</f>
        <v>214.89</v>
      </c>
    </row>
    <row r="16" spans="1:16" x14ac:dyDescent="0.25">
      <c r="A16" t="s">
        <v>16</v>
      </c>
      <c r="B16" s="2">
        <v>1.75</v>
      </c>
      <c r="C16" s="2">
        <v>2</v>
      </c>
      <c r="D16" s="2">
        <v>1</v>
      </c>
      <c r="G16" s="3">
        <v>1</v>
      </c>
      <c r="H16" s="4">
        <f t="shared" si="3"/>
        <v>1.75</v>
      </c>
      <c r="I16" s="4">
        <f t="shared" si="0"/>
        <v>2</v>
      </c>
      <c r="J16" s="4">
        <f t="shared" si="0"/>
        <v>1</v>
      </c>
      <c r="M16" s="3"/>
      <c r="N16" s="4"/>
      <c r="O16" s="4"/>
      <c r="P16" s="4"/>
    </row>
    <row r="17" spans="1:10" x14ac:dyDescent="0.25">
      <c r="A17" t="s">
        <v>17</v>
      </c>
      <c r="B17" s="2">
        <v>2</v>
      </c>
      <c r="C17" s="2">
        <v>1</v>
      </c>
      <c r="D17" s="2">
        <v>3</v>
      </c>
      <c r="G17" s="3">
        <v>1</v>
      </c>
      <c r="H17" s="4">
        <f t="shared" si="3"/>
        <v>2</v>
      </c>
      <c r="I17" s="4">
        <f t="shared" si="0"/>
        <v>1</v>
      </c>
      <c r="J17" s="4">
        <f t="shared" si="0"/>
        <v>3</v>
      </c>
    </row>
    <row r="18" spans="1:10" x14ac:dyDescent="0.25">
      <c r="H18" t="s">
        <v>0</v>
      </c>
      <c r="I18" t="s">
        <v>1</v>
      </c>
      <c r="J18" t="s">
        <v>2</v>
      </c>
    </row>
    <row r="19" spans="1:10" x14ac:dyDescent="0.25">
      <c r="G19" t="s">
        <v>19</v>
      </c>
      <c r="H19" s="4">
        <f>SUM(H3:H17)</f>
        <v>82.79</v>
      </c>
      <c r="I19" s="4">
        <f t="shared" ref="I19:J19" si="5">SUM(I3:I17)</f>
        <v>87.539999999999992</v>
      </c>
      <c r="J19" s="4">
        <f t="shared" si="5"/>
        <v>103.28999999999999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20B0-5D6F-4DDB-AAF2-7F58714C2C1F}">
  <dimension ref="A2:C20"/>
  <sheetViews>
    <sheetView workbookViewId="0">
      <selection activeCell="K30" sqref="K30"/>
    </sheetView>
  </sheetViews>
  <sheetFormatPr defaultRowHeight="15" x14ac:dyDescent="0.25"/>
  <cols>
    <col min="1" max="1" width="12.42578125" bestFit="1" customWidth="1"/>
  </cols>
  <sheetData>
    <row r="2" spans="1:3" x14ac:dyDescent="0.25">
      <c r="B2" s="9" t="s">
        <v>21</v>
      </c>
      <c r="C2" s="9" t="s">
        <v>22</v>
      </c>
    </row>
    <row r="3" spans="1:3" x14ac:dyDescent="0.25">
      <c r="A3" s="5" t="s">
        <v>23</v>
      </c>
    </row>
    <row r="4" spans="1:3" x14ac:dyDescent="0.25">
      <c r="A4" t="s">
        <v>24</v>
      </c>
      <c r="B4" s="2">
        <v>50</v>
      </c>
      <c r="C4" s="2">
        <v>90</v>
      </c>
    </row>
    <row r="5" spans="1:3" x14ac:dyDescent="0.25">
      <c r="A5" t="s">
        <v>25</v>
      </c>
      <c r="B5" s="2">
        <v>2.5</v>
      </c>
      <c r="C5" s="2">
        <v>2</v>
      </c>
    </row>
    <row r="6" spans="1:3" x14ac:dyDescent="0.25">
      <c r="A6" t="s">
        <v>26</v>
      </c>
      <c r="B6" s="2">
        <v>5.5</v>
      </c>
      <c r="C6" s="2">
        <v>4.5</v>
      </c>
    </row>
    <row r="7" spans="1:3" x14ac:dyDescent="0.25">
      <c r="A7" t="s">
        <v>35</v>
      </c>
      <c r="B7" s="2">
        <v>7</v>
      </c>
      <c r="C7" s="2">
        <v>7</v>
      </c>
    </row>
    <row r="8" spans="1:3" x14ac:dyDescent="0.25">
      <c r="A8" t="s">
        <v>27</v>
      </c>
      <c r="B8" s="2">
        <v>3</v>
      </c>
      <c r="C8" s="2">
        <v>0</v>
      </c>
    </row>
    <row r="9" spans="1:3" x14ac:dyDescent="0.25">
      <c r="A9" t="s">
        <v>28</v>
      </c>
      <c r="B9" s="4">
        <f>+SUM(B4:B8)</f>
        <v>68</v>
      </c>
      <c r="C9" s="4">
        <f>+SUM(C4:C8)</f>
        <v>103.5</v>
      </c>
    </row>
    <row r="12" spans="1:3" x14ac:dyDescent="0.25">
      <c r="A12" s="5" t="s">
        <v>29</v>
      </c>
    </row>
    <row r="13" spans="1:3" x14ac:dyDescent="0.25">
      <c r="A13" t="s">
        <v>30</v>
      </c>
      <c r="B13">
        <v>21</v>
      </c>
      <c r="C13">
        <v>11</v>
      </c>
    </row>
    <row r="14" spans="1:3" x14ac:dyDescent="0.25">
      <c r="A14" t="s">
        <v>31</v>
      </c>
      <c r="B14">
        <v>0</v>
      </c>
      <c r="C14">
        <v>8</v>
      </c>
    </row>
    <row r="15" spans="1:3" x14ac:dyDescent="0.25">
      <c r="A15" t="s">
        <v>32</v>
      </c>
      <c r="B15">
        <v>3</v>
      </c>
      <c r="C15">
        <v>0</v>
      </c>
    </row>
    <row r="16" spans="1:3" x14ac:dyDescent="0.25">
      <c r="A16" t="s">
        <v>33</v>
      </c>
      <c r="B16">
        <f>SUM(B13:B15)</f>
        <v>24</v>
      </c>
      <c r="C16">
        <f>SUM(C13:C15)</f>
        <v>19</v>
      </c>
    </row>
    <row r="17" spans="1:3" x14ac:dyDescent="0.25">
      <c r="A17" t="s">
        <v>34</v>
      </c>
      <c r="B17">
        <f>B16*2</f>
        <v>48</v>
      </c>
      <c r="C17">
        <f>C16*2</f>
        <v>38</v>
      </c>
    </row>
    <row r="19" spans="1:3" x14ac:dyDescent="0.25">
      <c r="A19" t="s">
        <v>36</v>
      </c>
      <c r="B19" t="s">
        <v>21</v>
      </c>
      <c r="C19" t="s">
        <v>22</v>
      </c>
    </row>
    <row r="20" spans="1:3" x14ac:dyDescent="0.25">
      <c r="B20" s="4">
        <f>B17*12+B9</f>
        <v>644</v>
      </c>
      <c r="C20" s="4">
        <f>C17*12+C9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7566-DF00-4CC7-AD69-5948D9564A16}">
  <dimension ref="A1:J37"/>
  <sheetViews>
    <sheetView topLeftCell="A22" workbookViewId="0">
      <selection activeCell="G3" sqref="G3"/>
    </sheetView>
  </sheetViews>
  <sheetFormatPr defaultRowHeight="15" x14ac:dyDescent="0.25"/>
  <cols>
    <col min="1" max="1" width="22.140625" bestFit="1" customWidth="1"/>
    <col min="2" max="2" width="19.28515625" bestFit="1" customWidth="1"/>
    <col min="3" max="3" width="17.5703125" bestFit="1" customWidth="1"/>
    <col min="4" max="4" width="11.5703125" bestFit="1" customWidth="1"/>
    <col min="7" max="7" width="22.140625" bestFit="1" customWidth="1"/>
    <col min="8" max="8" width="19.28515625" bestFit="1" customWidth="1"/>
    <col min="9" max="9" width="17.5703125" bestFit="1" customWidth="1"/>
    <col min="10" max="10" width="11.5703125" bestFit="1" customWidth="1"/>
  </cols>
  <sheetData>
    <row r="1" spans="1:10" x14ac:dyDescent="0.25">
      <c r="D1" s="9" t="s">
        <v>62</v>
      </c>
      <c r="E1" s="9"/>
      <c r="F1" s="9"/>
    </row>
    <row r="2" spans="1:10" x14ac:dyDescent="0.25">
      <c r="D2" s="9"/>
      <c r="E2" s="9"/>
      <c r="F2" s="9"/>
    </row>
    <row r="3" spans="1:10" x14ac:dyDescent="0.25">
      <c r="A3" s="9" t="s">
        <v>18</v>
      </c>
      <c r="B3" t="s">
        <v>47</v>
      </c>
      <c r="C3" t="s">
        <v>48</v>
      </c>
      <c r="D3" t="s">
        <v>49</v>
      </c>
      <c r="G3" s="9" t="s">
        <v>20</v>
      </c>
      <c r="H3" t="s">
        <v>47</v>
      </c>
      <c r="I3" t="s">
        <v>48</v>
      </c>
      <c r="J3" t="s">
        <v>49</v>
      </c>
    </row>
    <row r="5" spans="1:10" x14ac:dyDescent="0.25">
      <c r="A5" s="5" t="s">
        <v>37</v>
      </c>
      <c r="G5" s="5" t="s">
        <v>37</v>
      </c>
    </row>
    <row r="6" spans="1:10" x14ac:dyDescent="0.25">
      <c r="A6" t="s">
        <v>38</v>
      </c>
      <c r="B6" s="2">
        <v>280</v>
      </c>
      <c r="C6" s="2">
        <v>100</v>
      </c>
      <c r="D6" s="2">
        <v>350</v>
      </c>
      <c r="G6" t="s">
        <v>38</v>
      </c>
      <c r="H6" s="2">
        <v>280</v>
      </c>
      <c r="I6" s="2">
        <v>100</v>
      </c>
      <c r="J6" s="2">
        <v>350</v>
      </c>
    </row>
    <row r="7" spans="1:10" x14ac:dyDescent="0.25">
      <c r="A7" t="s">
        <v>58</v>
      </c>
      <c r="B7" s="2">
        <v>18</v>
      </c>
      <c r="C7" s="2">
        <v>0</v>
      </c>
      <c r="D7" s="2">
        <v>0</v>
      </c>
      <c r="G7" t="s">
        <v>58</v>
      </c>
      <c r="H7" s="2">
        <v>18</v>
      </c>
      <c r="I7" s="2">
        <v>0</v>
      </c>
      <c r="J7" s="2">
        <v>0</v>
      </c>
    </row>
    <row r="8" spans="1:10" x14ac:dyDescent="0.25">
      <c r="A8" t="s">
        <v>39</v>
      </c>
      <c r="B8" s="2">
        <v>25</v>
      </c>
      <c r="C8" s="2">
        <v>0</v>
      </c>
      <c r="D8" s="2">
        <v>0</v>
      </c>
      <c r="G8" t="s">
        <v>39</v>
      </c>
      <c r="H8" s="2">
        <v>25</v>
      </c>
      <c r="I8" s="2">
        <v>0</v>
      </c>
      <c r="J8" s="2">
        <v>0</v>
      </c>
    </row>
    <row r="9" spans="1:10" x14ac:dyDescent="0.25">
      <c r="A9" t="s">
        <v>40</v>
      </c>
      <c r="B9" s="2">
        <v>15</v>
      </c>
      <c r="C9" s="2">
        <v>0</v>
      </c>
      <c r="D9" s="2">
        <v>0</v>
      </c>
      <c r="G9" t="s">
        <v>40</v>
      </c>
      <c r="H9" s="2">
        <v>15</v>
      </c>
      <c r="I9" s="2">
        <v>0</v>
      </c>
      <c r="J9" s="2">
        <v>0</v>
      </c>
    </row>
    <row r="10" spans="1:10" x14ac:dyDescent="0.25">
      <c r="A10" t="s">
        <v>41</v>
      </c>
      <c r="B10" s="2">
        <v>9</v>
      </c>
      <c r="C10" s="2">
        <v>0</v>
      </c>
      <c r="D10" s="2">
        <v>0</v>
      </c>
      <c r="G10" t="s">
        <v>41</v>
      </c>
      <c r="H10" s="2">
        <v>9</v>
      </c>
      <c r="I10" s="2">
        <v>0</v>
      </c>
      <c r="J10" s="2">
        <v>0</v>
      </c>
    </row>
    <row r="11" spans="1:10" x14ac:dyDescent="0.25">
      <c r="A11" t="s">
        <v>42</v>
      </c>
      <c r="B11" s="2">
        <v>0</v>
      </c>
      <c r="C11" s="2">
        <v>99</v>
      </c>
      <c r="D11" s="2">
        <v>0</v>
      </c>
      <c r="G11" t="s">
        <v>42</v>
      </c>
      <c r="H11" s="2">
        <v>0</v>
      </c>
      <c r="I11" s="2">
        <v>99</v>
      </c>
      <c r="J11" s="2">
        <v>0</v>
      </c>
    </row>
    <row r="12" spans="1:10" x14ac:dyDescent="0.25">
      <c r="A12" t="s">
        <v>43</v>
      </c>
      <c r="B12" s="2">
        <v>0</v>
      </c>
      <c r="C12" s="2">
        <v>95</v>
      </c>
      <c r="D12" s="2">
        <v>0</v>
      </c>
      <c r="G12" t="s">
        <v>43</v>
      </c>
      <c r="H12" s="2">
        <v>0</v>
      </c>
      <c r="I12" s="2">
        <v>95</v>
      </c>
      <c r="J12" s="2">
        <v>0</v>
      </c>
    </row>
    <row r="13" spans="1:10" x14ac:dyDescent="0.25">
      <c r="A13" t="s">
        <v>44</v>
      </c>
      <c r="B13" s="2">
        <v>0</v>
      </c>
      <c r="C13" s="2">
        <v>85</v>
      </c>
      <c r="D13" s="2">
        <v>0</v>
      </c>
      <c r="G13" t="s">
        <v>44</v>
      </c>
      <c r="H13" s="2">
        <v>0</v>
      </c>
      <c r="I13" s="2">
        <v>85</v>
      </c>
      <c r="J13" s="2">
        <v>0</v>
      </c>
    </row>
    <row r="14" spans="1:10" x14ac:dyDescent="0.25">
      <c r="A14" t="s">
        <v>45</v>
      </c>
      <c r="B14" s="2">
        <v>0</v>
      </c>
      <c r="C14" s="2">
        <v>85</v>
      </c>
      <c r="D14" s="2">
        <v>0</v>
      </c>
      <c r="G14" t="s">
        <v>45</v>
      </c>
      <c r="H14" s="2">
        <v>0</v>
      </c>
      <c r="I14" s="2">
        <v>85</v>
      </c>
      <c r="J14" s="2">
        <v>0</v>
      </c>
    </row>
    <row r="15" spans="1:10" x14ac:dyDescent="0.25">
      <c r="A15" t="s">
        <v>46</v>
      </c>
      <c r="B15" s="2">
        <v>0</v>
      </c>
      <c r="C15" s="2">
        <v>0</v>
      </c>
      <c r="D15" s="2">
        <v>555</v>
      </c>
      <c r="G15" t="s">
        <v>46</v>
      </c>
      <c r="H15" s="2">
        <v>0</v>
      </c>
      <c r="I15" s="2">
        <v>0</v>
      </c>
      <c r="J15" s="2">
        <v>555</v>
      </c>
    </row>
    <row r="18" spans="1:10" x14ac:dyDescent="0.25">
      <c r="B18" t="s">
        <v>47</v>
      </c>
      <c r="C18" t="s">
        <v>48</v>
      </c>
      <c r="D18" t="s">
        <v>49</v>
      </c>
      <c r="H18" t="s">
        <v>47</v>
      </c>
      <c r="I18" t="s">
        <v>48</v>
      </c>
      <c r="J18" t="s">
        <v>49</v>
      </c>
    </row>
    <row r="19" spans="1:10" ht="30" x14ac:dyDescent="0.25">
      <c r="A19" s="1" t="s">
        <v>51</v>
      </c>
      <c r="B19" s="4">
        <f>SUM(B6:B15)</f>
        <v>347</v>
      </c>
      <c r="C19" s="4">
        <f t="shared" ref="C19:D19" si="0">SUM(C6:C15)</f>
        <v>464</v>
      </c>
      <c r="D19" s="4">
        <f t="shared" si="0"/>
        <v>905</v>
      </c>
      <c r="G19" s="1" t="s">
        <v>51</v>
      </c>
      <c r="H19" s="4">
        <f>SUM(H6:H15)</f>
        <v>347</v>
      </c>
      <c r="I19" s="4">
        <f t="shared" ref="I19:J19" si="1">SUM(I6:I15)</f>
        <v>464</v>
      </c>
      <c r="J19" s="4">
        <f t="shared" si="1"/>
        <v>905</v>
      </c>
    </row>
    <row r="20" spans="1:10" ht="30" x14ac:dyDescent="0.25">
      <c r="A20" s="1" t="s">
        <v>50</v>
      </c>
      <c r="B20">
        <v>1</v>
      </c>
      <c r="C20">
        <v>1</v>
      </c>
      <c r="D20">
        <v>1</v>
      </c>
      <c r="G20" s="1" t="s">
        <v>50</v>
      </c>
      <c r="H20">
        <v>3</v>
      </c>
      <c r="I20">
        <v>3</v>
      </c>
      <c r="J20">
        <v>3</v>
      </c>
    </row>
    <row r="21" spans="1:10" x14ac:dyDescent="0.25">
      <c r="A21" s="1" t="s">
        <v>52</v>
      </c>
      <c r="B21" s="4">
        <f>B19*B20</f>
        <v>347</v>
      </c>
      <c r="C21" s="4">
        <f t="shared" ref="C21:D21" si="2">C19*C20</f>
        <v>464</v>
      </c>
      <c r="D21" s="4">
        <f t="shared" si="2"/>
        <v>905</v>
      </c>
      <c r="G21" s="1" t="s">
        <v>52</v>
      </c>
      <c r="H21" s="4">
        <f>H19*H20</f>
        <v>1041</v>
      </c>
      <c r="I21" s="4">
        <f t="shared" ref="I21" si="3">I19*I20</f>
        <v>1392</v>
      </c>
      <c r="J21" s="4">
        <f t="shared" ref="J21" si="4">J19*J20</f>
        <v>2715</v>
      </c>
    </row>
    <row r="22" spans="1:10" x14ac:dyDescent="0.25">
      <c r="A22" s="1"/>
      <c r="G22" s="1"/>
    </row>
    <row r="23" spans="1:10" x14ac:dyDescent="0.25">
      <c r="B23" t="s">
        <v>47</v>
      </c>
      <c r="C23" t="s">
        <v>48</v>
      </c>
      <c r="D23" t="s">
        <v>49</v>
      </c>
      <c r="H23" t="s">
        <v>47</v>
      </c>
      <c r="I23" t="s">
        <v>48</v>
      </c>
      <c r="J23" t="s">
        <v>49</v>
      </c>
    </row>
    <row r="24" spans="1:10" x14ac:dyDescent="0.25">
      <c r="A24" s="5" t="s">
        <v>53</v>
      </c>
      <c r="G24" s="5" t="s">
        <v>53</v>
      </c>
    </row>
    <row r="25" spans="1:10" ht="15.75" x14ac:dyDescent="0.25">
      <c r="A25" s="6" t="s">
        <v>56</v>
      </c>
      <c r="B25" s="2">
        <v>120</v>
      </c>
      <c r="C25" s="2">
        <v>105</v>
      </c>
      <c r="D25" s="2">
        <v>0</v>
      </c>
      <c r="G25" s="6" t="s">
        <v>56</v>
      </c>
      <c r="H25" s="2">
        <v>120</v>
      </c>
      <c r="I25" s="2">
        <v>105</v>
      </c>
      <c r="J25" s="2">
        <v>0</v>
      </c>
    </row>
    <row r="26" spans="1:10" x14ac:dyDescent="0.25">
      <c r="A26" t="s">
        <v>54</v>
      </c>
      <c r="B26">
        <v>5</v>
      </c>
      <c r="C26">
        <v>5</v>
      </c>
      <c r="D26">
        <v>5</v>
      </c>
      <c r="G26" t="s">
        <v>54</v>
      </c>
      <c r="H26">
        <v>5</v>
      </c>
      <c r="I26">
        <v>5</v>
      </c>
      <c r="J26">
        <v>5</v>
      </c>
    </row>
    <row r="27" spans="1:10" x14ac:dyDescent="0.25">
      <c r="A27" t="s">
        <v>55</v>
      </c>
      <c r="B27" s="2">
        <f>B25*B26</f>
        <v>600</v>
      </c>
      <c r="C27" s="2">
        <f t="shared" ref="C27:D27" si="5">C25*C26</f>
        <v>525</v>
      </c>
      <c r="D27" s="2">
        <f t="shared" si="5"/>
        <v>0</v>
      </c>
      <c r="G27" t="s">
        <v>55</v>
      </c>
      <c r="H27" s="2">
        <f>H25*H26</f>
        <v>600</v>
      </c>
      <c r="I27" s="2">
        <f t="shared" ref="I27" si="6">I25*I26</f>
        <v>525</v>
      </c>
      <c r="J27" s="2">
        <f t="shared" ref="J27" si="7">J25*J26</f>
        <v>0</v>
      </c>
    </row>
    <row r="28" spans="1:10" x14ac:dyDescent="0.25">
      <c r="B28" s="2"/>
      <c r="C28" s="2"/>
      <c r="D28" s="2"/>
      <c r="H28" s="2"/>
      <c r="I28" s="2"/>
      <c r="J28" s="2"/>
    </row>
    <row r="29" spans="1:10" x14ac:dyDescent="0.25">
      <c r="A29" s="7" t="s">
        <v>59</v>
      </c>
      <c r="B29" t="s">
        <v>47</v>
      </c>
      <c r="C29" t="s">
        <v>48</v>
      </c>
      <c r="D29" t="s">
        <v>49</v>
      </c>
      <c r="G29" s="7" t="s">
        <v>59</v>
      </c>
      <c r="H29" t="s">
        <v>47</v>
      </c>
      <c r="I29" t="s">
        <v>48</v>
      </c>
      <c r="J29" t="s">
        <v>49</v>
      </c>
    </row>
    <row r="30" spans="1:10" x14ac:dyDescent="0.25">
      <c r="A30" t="s">
        <v>57</v>
      </c>
      <c r="B30" s="2">
        <v>40</v>
      </c>
      <c r="C30" s="2">
        <v>50</v>
      </c>
      <c r="D30" s="2">
        <v>0</v>
      </c>
      <c r="G30" t="s">
        <v>57</v>
      </c>
      <c r="H30" s="2">
        <v>40</v>
      </c>
      <c r="I30" s="2">
        <v>50</v>
      </c>
      <c r="J30" s="2">
        <v>0</v>
      </c>
    </row>
    <row r="31" spans="1:10" x14ac:dyDescent="0.25">
      <c r="A31" t="s">
        <v>30</v>
      </c>
      <c r="B31" s="2">
        <v>50</v>
      </c>
      <c r="C31" s="2">
        <v>50</v>
      </c>
      <c r="D31" s="2">
        <v>0</v>
      </c>
      <c r="G31" t="s">
        <v>30</v>
      </c>
      <c r="H31" s="2">
        <v>50</v>
      </c>
      <c r="I31" s="2">
        <v>50</v>
      </c>
      <c r="J31" s="2">
        <v>0</v>
      </c>
    </row>
    <row r="32" spans="1:10" ht="30" x14ac:dyDescent="0.25">
      <c r="A32" s="1" t="s">
        <v>50</v>
      </c>
      <c r="B32">
        <v>1</v>
      </c>
      <c r="C32">
        <v>1</v>
      </c>
      <c r="D32">
        <v>1</v>
      </c>
      <c r="G32" s="1" t="s">
        <v>50</v>
      </c>
      <c r="H32">
        <v>3</v>
      </c>
      <c r="I32">
        <v>3</v>
      </c>
      <c r="J32">
        <v>3</v>
      </c>
    </row>
    <row r="33" spans="1:10" x14ac:dyDescent="0.25">
      <c r="A33" t="s">
        <v>60</v>
      </c>
      <c r="B33">
        <v>5</v>
      </c>
      <c r="C33">
        <v>5</v>
      </c>
      <c r="D33">
        <v>5</v>
      </c>
      <c r="G33" t="s">
        <v>60</v>
      </c>
      <c r="H33">
        <v>5</v>
      </c>
      <c r="I33">
        <v>5</v>
      </c>
      <c r="J33">
        <v>5</v>
      </c>
    </row>
    <row r="34" spans="1:10" x14ac:dyDescent="0.25">
      <c r="A34" s="8" t="s">
        <v>61</v>
      </c>
      <c r="B34" s="4">
        <f>B30+B31*B32*B33</f>
        <v>290</v>
      </c>
      <c r="C34" s="4">
        <f t="shared" ref="C34:D34" si="8">C30+C31*C32*C33</f>
        <v>300</v>
      </c>
      <c r="D34" s="4">
        <f t="shared" si="8"/>
        <v>0</v>
      </c>
      <c r="G34" s="8" t="s">
        <v>61</v>
      </c>
      <c r="H34" s="4">
        <f>H30+H31*H32*H33</f>
        <v>790</v>
      </c>
      <c r="I34" s="4">
        <f t="shared" ref="I34" si="9">I30+I31*I32*I33</f>
        <v>800</v>
      </c>
      <c r="J34" s="4">
        <f t="shared" ref="J34" si="10">J30+J31*J32*J33</f>
        <v>0</v>
      </c>
    </row>
    <row r="36" spans="1:10" x14ac:dyDescent="0.25">
      <c r="A36" t="s">
        <v>19</v>
      </c>
      <c r="B36" t="s">
        <v>47</v>
      </c>
      <c r="C36" t="s">
        <v>48</v>
      </c>
      <c r="D36" t="s">
        <v>49</v>
      </c>
      <c r="G36" t="s">
        <v>19</v>
      </c>
      <c r="H36" t="s">
        <v>47</v>
      </c>
      <c r="I36" t="s">
        <v>48</v>
      </c>
      <c r="J36" t="s">
        <v>49</v>
      </c>
    </row>
    <row r="37" spans="1:10" x14ac:dyDescent="0.25">
      <c r="B37" s="4">
        <f>SUM(B21,B27,B34)</f>
        <v>1237</v>
      </c>
      <c r="C37" s="4">
        <f>SUM(C21,C27,C34)</f>
        <v>1289</v>
      </c>
      <c r="D37" s="4">
        <f>SUM(D21,D27,D34)</f>
        <v>905</v>
      </c>
      <c r="H37" s="4">
        <f>SUM(H21,H27,H34)</f>
        <v>2431</v>
      </c>
      <c r="I37" s="4">
        <f>SUM(I21,I27,I34)</f>
        <v>2717</v>
      </c>
      <c r="J37" s="4">
        <f>SUM(J21,J27,J34)</f>
        <v>2715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59DD-C0EF-407D-88B3-49F57B138258}">
  <dimension ref="A1:L19"/>
  <sheetViews>
    <sheetView topLeftCell="A13" workbookViewId="0">
      <selection activeCell="M40" sqref="M40"/>
    </sheetView>
  </sheetViews>
  <sheetFormatPr defaultRowHeight="15" x14ac:dyDescent="0.25"/>
  <cols>
    <col min="1" max="1" width="20.42578125" bestFit="1" customWidth="1"/>
    <col min="2" max="2" width="10.5703125" bestFit="1" customWidth="1"/>
    <col min="9" max="9" width="21.5703125" bestFit="1" customWidth="1"/>
    <col min="10" max="11" width="11.5703125" bestFit="1" customWidth="1"/>
    <col min="12" max="12" width="10.5703125" bestFit="1" customWidth="1"/>
  </cols>
  <sheetData>
    <row r="1" spans="1:12" x14ac:dyDescent="0.25">
      <c r="A1" s="9" t="s">
        <v>18</v>
      </c>
      <c r="B1" t="s">
        <v>63</v>
      </c>
      <c r="C1" t="s">
        <v>64</v>
      </c>
      <c r="D1" t="s">
        <v>65</v>
      </c>
      <c r="I1" s="9" t="s">
        <v>18</v>
      </c>
      <c r="J1" t="s">
        <v>63</v>
      </c>
      <c r="K1" t="s">
        <v>64</v>
      </c>
      <c r="L1" t="s">
        <v>65</v>
      </c>
    </row>
    <row r="2" spans="1:12" x14ac:dyDescent="0.25">
      <c r="A2" t="s">
        <v>66</v>
      </c>
      <c r="B2" s="2">
        <v>29</v>
      </c>
      <c r="C2" s="2">
        <v>149</v>
      </c>
      <c r="D2" s="2">
        <v>549</v>
      </c>
      <c r="I2" t="s">
        <v>66</v>
      </c>
      <c r="J2" s="2">
        <v>29</v>
      </c>
      <c r="K2" s="2">
        <v>149</v>
      </c>
      <c r="L2" s="2">
        <v>549</v>
      </c>
    </row>
    <row r="3" spans="1:12" x14ac:dyDescent="0.25">
      <c r="B3" s="2"/>
      <c r="C3" s="2"/>
      <c r="D3" s="2"/>
      <c r="J3" s="2"/>
      <c r="K3" s="2"/>
      <c r="L3" s="2"/>
    </row>
    <row r="4" spans="1:12" x14ac:dyDescent="0.25">
      <c r="A4" t="s">
        <v>71</v>
      </c>
      <c r="B4" s="2">
        <v>40</v>
      </c>
      <c r="C4" s="2">
        <v>90</v>
      </c>
      <c r="D4" s="2">
        <v>370</v>
      </c>
      <c r="I4" t="s">
        <v>71</v>
      </c>
      <c r="J4" s="2">
        <v>40</v>
      </c>
      <c r="K4" s="2">
        <v>90</v>
      </c>
      <c r="L4" s="2">
        <v>370</v>
      </c>
    </row>
    <row r="5" spans="1:12" x14ac:dyDescent="0.25">
      <c r="A5" t="s">
        <v>77</v>
      </c>
      <c r="B5">
        <v>200</v>
      </c>
      <c r="C5">
        <v>1000</v>
      </c>
      <c r="D5">
        <v>11000</v>
      </c>
      <c r="I5" t="s">
        <v>77</v>
      </c>
      <c r="J5">
        <v>200</v>
      </c>
      <c r="K5">
        <v>1000</v>
      </c>
      <c r="L5">
        <v>11000</v>
      </c>
    </row>
    <row r="6" spans="1:12" x14ac:dyDescent="0.25">
      <c r="A6" t="s">
        <v>72</v>
      </c>
      <c r="B6" s="4">
        <f>B5/B4</f>
        <v>5</v>
      </c>
      <c r="C6" s="4">
        <f t="shared" ref="C6:D6" si="0">C5/C4</f>
        <v>11.111111111111111</v>
      </c>
      <c r="D6" s="4">
        <f t="shared" si="0"/>
        <v>29.72972972972973</v>
      </c>
      <c r="I6" t="s">
        <v>72</v>
      </c>
      <c r="J6" s="4">
        <f>J5/J4</f>
        <v>5</v>
      </c>
      <c r="K6" s="4">
        <f t="shared" ref="K6" si="1">K5/K4</f>
        <v>11.111111111111111</v>
      </c>
      <c r="L6" s="4">
        <f t="shared" ref="L6" si="2">L5/L4</f>
        <v>29.72972972972973</v>
      </c>
    </row>
    <row r="8" spans="1:12" x14ac:dyDescent="0.25">
      <c r="A8" t="s">
        <v>67</v>
      </c>
      <c r="B8">
        <v>15</v>
      </c>
      <c r="C8">
        <v>15</v>
      </c>
      <c r="D8">
        <v>15</v>
      </c>
      <c r="I8" t="s">
        <v>67</v>
      </c>
      <c r="J8">
        <v>500</v>
      </c>
      <c r="K8">
        <v>500</v>
      </c>
      <c r="L8">
        <v>500</v>
      </c>
    </row>
    <row r="9" spans="1:12" x14ac:dyDescent="0.25">
      <c r="A9" t="s">
        <v>68</v>
      </c>
      <c r="B9">
        <v>5</v>
      </c>
      <c r="C9">
        <v>5</v>
      </c>
      <c r="D9">
        <v>5</v>
      </c>
      <c r="I9" t="s">
        <v>68</v>
      </c>
      <c r="J9">
        <v>5</v>
      </c>
      <c r="K9">
        <v>5</v>
      </c>
      <c r="L9">
        <v>5</v>
      </c>
    </row>
    <row r="10" spans="1:12" x14ac:dyDescent="0.25">
      <c r="A10" t="s">
        <v>69</v>
      </c>
      <c r="B10">
        <v>50</v>
      </c>
      <c r="C10">
        <v>50</v>
      </c>
      <c r="D10">
        <v>50</v>
      </c>
      <c r="I10" t="s">
        <v>69</v>
      </c>
      <c r="J10">
        <v>50</v>
      </c>
      <c r="K10">
        <v>50</v>
      </c>
      <c r="L10">
        <v>50</v>
      </c>
    </row>
    <row r="11" spans="1:12" x14ac:dyDescent="0.25">
      <c r="A11" t="s">
        <v>70</v>
      </c>
      <c r="B11">
        <f>B8*B9*B10</f>
        <v>3750</v>
      </c>
      <c r="C11">
        <f t="shared" ref="C11:D11" si="3">C8*C9*C10</f>
        <v>3750</v>
      </c>
      <c r="D11">
        <f t="shared" si="3"/>
        <v>3750</v>
      </c>
      <c r="I11" t="s">
        <v>70</v>
      </c>
      <c r="J11">
        <f>J8*J9*J10</f>
        <v>125000</v>
      </c>
      <c r="K11">
        <f t="shared" ref="K11" si="4">K8*K9*K10</f>
        <v>125000</v>
      </c>
      <c r="L11">
        <f t="shared" ref="L11" si="5">L8*L9*L10</f>
        <v>125000</v>
      </c>
    </row>
    <row r="13" spans="1:12" x14ac:dyDescent="0.25">
      <c r="A13" t="s">
        <v>73</v>
      </c>
      <c r="B13">
        <f>B11</f>
        <v>3750</v>
      </c>
      <c r="I13" t="s">
        <v>73</v>
      </c>
      <c r="J13">
        <f>J11</f>
        <v>125000</v>
      </c>
    </row>
    <row r="14" spans="1:12" x14ac:dyDescent="0.25">
      <c r="A14" t="s">
        <v>74</v>
      </c>
      <c r="B14" s="4">
        <f>B11/B5*B4</f>
        <v>750</v>
      </c>
      <c r="C14" s="4">
        <f t="shared" ref="C14:D14" si="6">C11/C5*C4</f>
        <v>337.5</v>
      </c>
      <c r="D14" s="4">
        <f t="shared" si="6"/>
        <v>126.13636363636363</v>
      </c>
      <c r="I14" t="s">
        <v>74</v>
      </c>
      <c r="J14" s="4">
        <f>J11/J5*J4</f>
        <v>25000</v>
      </c>
      <c r="K14" s="4">
        <f t="shared" ref="K14:L14" si="7">K11/K5*K4</f>
        <v>11250</v>
      </c>
      <c r="L14" s="4">
        <f t="shared" si="7"/>
        <v>4204.545454545454</v>
      </c>
    </row>
    <row r="15" spans="1:12" x14ac:dyDescent="0.25">
      <c r="A15" t="s">
        <v>75</v>
      </c>
      <c r="B15">
        <v>2</v>
      </c>
      <c r="C15">
        <v>2</v>
      </c>
      <c r="D15">
        <v>2</v>
      </c>
      <c r="I15" t="s">
        <v>75</v>
      </c>
      <c r="J15">
        <v>2</v>
      </c>
      <c r="K15">
        <v>2</v>
      </c>
      <c r="L15">
        <v>2</v>
      </c>
    </row>
    <row r="16" spans="1:12" x14ac:dyDescent="0.25">
      <c r="A16" t="s">
        <v>78</v>
      </c>
      <c r="B16" s="4">
        <f>B14*2</f>
        <v>1500</v>
      </c>
      <c r="C16" s="4">
        <f t="shared" ref="C16:D16" si="8">C14*2</f>
        <v>675</v>
      </c>
      <c r="D16" s="4">
        <f t="shared" si="8"/>
        <v>252.27272727272725</v>
      </c>
      <c r="I16" t="s">
        <v>78</v>
      </c>
      <c r="J16" s="4">
        <f>J14*2</f>
        <v>50000</v>
      </c>
      <c r="K16" s="4">
        <f t="shared" ref="K16:L16" si="9">K14*2</f>
        <v>22500</v>
      </c>
      <c r="L16" s="4">
        <f t="shared" si="9"/>
        <v>8409.0909090909081</v>
      </c>
    </row>
    <row r="18" spans="1:12" x14ac:dyDescent="0.25">
      <c r="A18" t="s">
        <v>76</v>
      </c>
      <c r="B18" t="s">
        <v>63</v>
      </c>
      <c r="C18" t="s">
        <v>64</v>
      </c>
      <c r="D18" t="s">
        <v>65</v>
      </c>
      <c r="I18" t="s">
        <v>76</v>
      </c>
      <c r="J18" t="s">
        <v>63</v>
      </c>
      <c r="K18" t="s">
        <v>64</v>
      </c>
      <c r="L18" t="s">
        <v>65</v>
      </c>
    </row>
    <row r="19" spans="1:12" x14ac:dyDescent="0.25">
      <c r="B19" s="4">
        <f>B16+B2</f>
        <v>1529</v>
      </c>
      <c r="C19" s="4">
        <f t="shared" ref="C19:D19" si="10">C16+C2</f>
        <v>824</v>
      </c>
      <c r="D19" s="4">
        <f t="shared" si="10"/>
        <v>801.27272727272725</v>
      </c>
      <c r="J19" s="4">
        <f>J16+J2</f>
        <v>50029</v>
      </c>
      <c r="K19" s="4">
        <f t="shared" ref="K19:L19" si="11">K16+K2</f>
        <v>22649</v>
      </c>
      <c r="L19" s="4">
        <f t="shared" si="11"/>
        <v>8958.0909090909081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6A62-1E2C-45F5-98CA-9FD1D3C1168E}">
  <dimension ref="A2:I30"/>
  <sheetViews>
    <sheetView topLeftCell="A19" zoomScaleNormal="100" workbookViewId="0">
      <selection activeCell="F2" sqref="F2"/>
    </sheetView>
  </sheetViews>
  <sheetFormatPr defaultRowHeight="15" x14ac:dyDescent="0.25"/>
  <cols>
    <col min="1" max="1" width="28" bestFit="1" customWidth="1"/>
    <col min="2" max="2" width="15.7109375" bestFit="1" customWidth="1"/>
    <col min="3" max="4" width="13.28515625" bestFit="1" customWidth="1"/>
    <col min="6" max="6" width="28" bestFit="1" customWidth="1"/>
    <col min="7" max="7" width="11.5703125" bestFit="1" customWidth="1"/>
    <col min="8" max="9" width="12.5703125" bestFit="1" customWidth="1"/>
  </cols>
  <sheetData>
    <row r="2" spans="1:9" x14ac:dyDescent="0.25">
      <c r="A2" s="9" t="s">
        <v>18</v>
      </c>
      <c r="B2" t="s">
        <v>79</v>
      </c>
      <c r="C2" t="s">
        <v>80</v>
      </c>
      <c r="D2" t="s">
        <v>81</v>
      </c>
      <c r="F2" s="9" t="s">
        <v>20</v>
      </c>
      <c r="G2" t="s">
        <v>79</v>
      </c>
      <c r="H2" t="s">
        <v>80</v>
      </c>
      <c r="I2" t="s">
        <v>81</v>
      </c>
    </row>
    <row r="3" spans="1:9" x14ac:dyDescent="0.25">
      <c r="A3" s="5" t="s">
        <v>82</v>
      </c>
      <c r="F3" s="5" t="s">
        <v>82</v>
      </c>
    </row>
    <row r="4" spans="1:9" x14ac:dyDescent="0.25">
      <c r="A4" t="s">
        <v>66</v>
      </c>
      <c r="B4" s="2">
        <v>14500</v>
      </c>
      <c r="C4" s="2">
        <v>31000</v>
      </c>
      <c r="D4" s="2">
        <v>72000</v>
      </c>
      <c r="F4" t="s">
        <v>66</v>
      </c>
      <c r="G4" s="2">
        <v>14500</v>
      </c>
      <c r="H4" s="2">
        <v>31000</v>
      </c>
      <c r="I4" s="2">
        <v>72000</v>
      </c>
    </row>
    <row r="5" spans="1:9" x14ac:dyDescent="0.25">
      <c r="A5" t="s">
        <v>83</v>
      </c>
      <c r="B5" s="2">
        <v>1450</v>
      </c>
      <c r="C5" s="2">
        <v>3100</v>
      </c>
      <c r="D5" s="2">
        <v>7100</v>
      </c>
      <c r="F5" t="s">
        <v>83</v>
      </c>
      <c r="G5" s="2">
        <v>1450</v>
      </c>
      <c r="H5" s="2">
        <v>3100</v>
      </c>
      <c r="I5" s="2">
        <v>7100</v>
      </c>
    </row>
    <row r="6" spans="1:9" x14ac:dyDescent="0.25">
      <c r="A6" t="s">
        <v>19</v>
      </c>
      <c r="B6" s="4">
        <f>SUM(B4:B5)</f>
        <v>15950</v>
      </c>
      <c r="C6" s="4">
        <f t="shared" ref="C6:D6" si="0">SUM(C4:C5)</f>
        <v>34100</v>
      </c>
      <c r="D6" s="4">
        <f t="shared" si="0"/>
        <v>79100</v>
      </c>
      <c r="F6" t="s">
        <v>19</v>
      </c>
      <c r="G6" s="4">
        <f>SUM(G4:G5)</f>
        <v>15950</v>
      </c>
      <c r="H6" s="4">
        <f t="shared" ref="H6" si="1">SUM(H4:H5)</f>
        <v>34100</v>
      </c>
      <c r="I6" s="4">
        <f t="shared" ref="I6" si="2">SUM(I4:I5)</f>
        <v>79100</v>
      </c>
    </row>
    <row r="8" spans="1:9" x14ac:dyDescent="0.25">
      <c r="A8" s="5" t="s">
        <v>89</v>
      </c>
      <c r="F8" s="5" t="s">
        <v>89</v>
      </c>
    </row>
    <row r="9" spans="1:9" x14ac:dyDescent="0.25">
      <c r="A9" t="s">
        <v>90</v>
      </c>
      <c r="B9" s="2">
        <v>1500</v>
      </c>
      <c r="C9" s="2">
        <v>2500</v>
      </c>
      <c r="D9" s="2">
        <v>3100</v>
      </c>
      <c r="F9" t="s">
        <v>90</v>
      </c>
      <c r="G9" s="2">
        <v>1500</v>
      </c>
      <c r="H9" s="2">
        <v>2500</v>
      </c>
      <c r="I9" s="2">
        <v>3100</v>
      </c>
    </row>
    <row r="10" spans="1:9" x14ac:dyDescent="0.25">
      <c r="A10" t="s">
        <v>91</v>
      </c>
      <c r="B10" s="2">
        <v>210</v>
      </c>
      <c r="C10" s="2">
        <v>300</v>
      </c>
      <c r="D10" s="2">
        <v>450</v>
      </c>
      <c r="F10" t="s">
        <v>91</v>
      </c>
      <c r="G10" s="2">
        <v>210</v>
      </c>
      <c r="H10" s="2">
        <v>300</v>
      </c>
      <c r="I10" s="2">
        <v>450</v>
      </c>
    </row>
    <row r="11" spans="1:9" x14ac:dyDescent="0.25">
      <c r="A11" t="s">
        <v>92</v>
      </c>
      <c r="F11" t="s">
        <v>92</v>
      </c>
    </row>
    <row r="13" spans="1:9" x14ac:dyDescent="0.25">
      <c r="A13" s="5" t="s">
        <v>84</v>
      </c>
      <c r="F13" s="5" t="s">
        <v>84</v>
      </c>
    </row>
    <row r="14" spans="1:9" x14ac:dyDescent="0.25">
      <c r="A14" t="s">
        <v>85</v>
      </c>
      <c r="B14" s="3">
        <v>30000</v>
      </c>
      <c r="C14">
        <v>30000</v>
      </c>
      <c r="D14">
        <v>30000</v>
      </c>
      <c r="F14" t="s">
        <v>85</v>
      </c>
      <c r="G14" s="3">
        <v>30000</v>
      </c>
      <c r="H14">
        <v>30000</v>
      </c>
      <c r="I14">
        <v>30000</v>
      </c>
    </row>
    <row r="15" spans="1:9" x14ac:dyDescent="0.25">
      <c r="A15" t="s">
        <v>86</v>
      </c>
      <c r="B15">
        <v>35</v>
      </c>
      <c r="C15">
        <v>19</v>
      </c>
      <c r="D15">
        <v>17</v>
      </c>
      <c r="F15" t="s">
        <v>86</v>
      </c>
      <c r="G15">
        <v>35</v>
      </c>
      <c r="H15">
        <v>19</v>
      </c>
      <c r="I15">
        <v>17</v>
      </c>
    </row>
    <row r="16" spans="1:9" x14ac:dyDescent="0.25">
      <c r="A16" t="s">
        <v>87</v>
      </c>
      <c r="B16" s="2">
        <v>5</v>
      </c>
      <c r="C16" s="2">
        <v>5</v>
      </c>
      <c r="D16" s="2">
        <v>5</v>
      </c>
      <c r="F16" t="s">
        <v>87</v>
      </c>
      <c r="G16" s="2">
        <v>5</v>
      </c>
      <c r="H16" s="2">
        <v>5</v>
      </c>
      <c r="I16" s="2">
        <v>5</v>
      </c>
    </row>
    <row r="17" spans="1:9" x14ac:dyDescent="0.25">
      <c r="A17" t="s">
        <v>88</v>
      </c>
      <c r="B17" s="2">
        <f>B14/B15*B16</f>
        <v>4285.7142857142853</v>
      </c>
      <c r="C17" s="2">
        <f t="shared" ref="C17:D17" si="3">C14/C15*C16</f>
        <v>7894.7368421052633</v>
      </c>
      <c r="D17" s="2">
        <f t="shared" si="3"/>
        <v>8823.5294117647063</v>
      </c>
      <c r="F17" t="s">
        <v>88</v>
      </c>
      <c r="G17" s="2">
        <f>G14/G15*G16</f>
        <v>4285.7142857142853</v>
      </c>
      <c r="H17" s="2">
        <f t="shared" ref="H17" si="4">H14/H15*H16</f>
        <v>7894.7368421052633</v>
      </c>
      <c r="I17" s="2">
        <f t="shared" ref="I17" si="5">I14/I15*I16</f>
        <v>8823.5294117647063</v>
      </c>
    </row>
    <row r="19" spans="1:9" x14ac:dyDescent="0.25">
      <c r="A19" t="s">
        <v>93</v>
      </c>
      <c r="B19" s="4">
        <f>B9+B10+B17</f>
        <v>5995.7142857142853</v>
      </c>
      <c r="C19" s="4">
        <f t="shared" ref="C19:D19" si="6">C9+C10+C17</f>
        <v>10694.736842105263</v>
      </c>
      <c r="D19" s="4">
        <f t="shared" si="6"/>
        <v>12373.529411764706</v>
      </c>
      <c r="F19" t="s">
        <v>93</v>
      </c>
      <c r="G19" s="4">
        <f>G9+G10+G17</f>
        <v>5995.7142857142853</v>
      </c>
      <c r="H19" s="4">
        <f t="shared" ref="H19:I19" si="7">H9+H10+H17</f>
        <v>10694.736842105263</v>
      </c>
      <c r="I19" s="4">
        <f t="shared" si="7"/>
        <v>12373.529411764706</v>
      </c>
    </row>
    <row r="21" spans="1:9" x14ac:dyDescent="0.25">
      <c r="A21" t="s">
        <v>94</v>
      </c>
      <c r="B21" s="3">
        <v>30000</v>
      </c>
      <c r="C21">
        <v>30000</v>
      </c>
      <c r="D21">
        <v>30000</v>
      </c>
      <c r="F21" t="s">
        <v>94</v>
      </c>
      <c r="G21" s="3">
        <v>30000</v>
      </c>
      <c r="H21">
        <v>30000</v>
      </c>
      <c r="I21">
        <v>30000</v>
      </c>
    </row>
    <row r="22" spans="1:9" x14ac:dyDescent="0.25">
      <c r="A22" t="s">
        <v>95</v>
      </c>
      <c r="B22">
        <v>250000</v>
      </c>
      <c r="C22">
        <v>250000</v>
      </c>
      <c r="D22">
        <v>250000</v>
      </c>
      <c r="F22" t="s">
        <v>95</v>
      </c>
      <c r="G22">
        <v>250000</v>
      </c>
      <c r="H22">
        <v>250000</v>
      </c>
      <c r="I22">
        <v>250000</v>
      </c>
    </row>
    <row r="23" spans="1:9" x14ac:dyDescent="0.25">
      <c r="A23" t="s">
        <v>96</v>
      </c>
      <c r="B23" s="10">
        <f>B22/B21</f>
        <v>8.3333333333333339</v>
      </c>
      <c r="C23" s="10">
        <f t="shared" ref="C23:D23" si="8">C22/C21</f>
        <v>8.3333333333333339</v>
      </c>
      <c r="D23" s="10">
        <f t="shared" si="8"/>
        <v>8.3333333333333339</v>
      </c>
      <c r="F23" t="s">
        <v>96</v>
      </c>
      <c r="G23" s="10">
        <f>G22/G21</f>
        <v>8.3333333333333339</v>
      </c>
      <c r="H23" s="10">
        <f t="shared" ref="H23" si="9">H22/H21</f>
        <v>8.3333333333333339</v>
      </c>
      <c r="I23" s="10">
        <f t="shared" ref="I23" si="10">I22/I21</f>
        <v>8.3333333333333339</v>
      </c>
    </row>
    <row r="25" spans="1:9" x14ac:dyDescent="0.25">
      <c r="A25" t="s">
        <v>97</v>
      </c>
      <c r="B25" s="4">
        <f>B19*B23</f>
        <v>49964.285714285717</v>
      </c>
      <c r="C25" s="4">
        <f t="shared" ref="C25:D25" si="11">C19*C23</f>
        <v>89122.807017543862</v>
      </c>
      <c r="D25" s="4">
        <f t="shared" si="11"/>
        <v>103112.74509803923</v>
      </c>
      <c r="F25" t="s">
        <v>97</v>
      </c>
      <c r="G25" s="4">
        <f>G19*G23</f>
        <v>49964.285714285717</v>
      </c>
      <c r="H25" s="4">
        <f t="shared" ref="H25:I25" si="12">H19*H23</f>
        <v>89122.807017543862</v>
      </c>
      <c r="I25" s="4">
        <f t="shared" si="12"/>
        <v>103112.74509803923</v>
      </c>
    </row>
    <row r="27" spans="1:9" x14ac:dyDescent="0.25">
      <c r="A27" t="s">
        <v>98</v>
      </c>
      <c r="B27" s="4">
        <f>B6+B25</f>
        <v>65914.28571428571</v>
      </c>
      <c r="C27" s="4">
        <f t="shared" ref="C27:D27" si="13">C6+C25</f>
        <v>123222.80701754386</v>
      </c>
      <c r="D27" s="4">
        <f t="shared" si="13"/>
        <v>182212.74509803922</v>
      </c>
      <c r="F27" t="s">
        <v>98</v>
      </c>
      <c r="G27" s="4">
        <f>(G6+G25)+(G6+G25)*0.4</f>
        <v>92280</v>
      </c>
      <c r="H27" s="4">
        <f t="shared" ref="H27:I27" si="14">(H6+H25)+(H6+H25)*0.4</f>
        <v>172511.9298245614</v>
      </c>
      <c r="I27" s="4">
        <f t="shared" si="14"/>
        <v>255097.84313725491</v>
      </c>
    </row>
    <row r="28" spans="1:9" x14ac:dyDescent="0.25">
      <c r="B28" s="4"/>
      <c r="C28" s="4"/>
      <c r="D28" s="4"/>
      <c r="G28" s="4"/>
      <c r="H28" s="4"/>
      <c r="I28" s="4"/>
    </row>
    <row r="29" spans="1:9" x14ac:dyDescent="0.25">
      <c r="B29" t="s">
        <v>79</v>
      </c>
      <c r="C29" t="s">
        <v>80</v>
      </c>
      <c r="D29" t="s">
        <v>81</v>
      </c>
      <c r="G29" t="s">
        <v>79</v>
      </c>
      <c r="H29" t="s">
        <v>80</v>
      </c>
      <c r="I29" t="s">
        <v>81</v>
      </c>
    </row>
    <row r="30" spans="1:9" x14ac:dyDescent="0.25">
      <c r="A30" t="s">
        <v>99</v>
      </c>
      <c r="B30" s="4">
        <f>B27/B23</f>
        <v>7909.7142857142844</v>
      </c>
      <c r="C30" s="4">
        <f t="shared" ref="C30:D30" si="15">C27/C23</f>
        <v>14786.736842105263</v>
      </c>
      <c r="D30" s="4">
        <f t="shared" si="15"/>
        <v>21865.529411764703</v>
      </c>
      <c r="F30" t="s">
        <v>99</v>
      </c>
      <c r="G30" s="4">
        <f>G27/G23</f>
        <v>11073.599999999999</v>
      </c>
      <c r="H30" s="4">
        <f t="shared" ref="H30:I30" si="16">H27/H23</f>
        <v>20701.431578947366</v>
      </c>
      <c r="I30" s="4">
        <f t="shared" si="16"/>
        <v>30611.741176470587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Shopping Stores Options</vt:lpstr>
      <vt:lpstr>Pet options</vt:lpstr>
      <vt:lpstr>Vacation Options</vt:lpstr>
      <vt:lpstr>Printer Options</vt:lpstr>
      <vt:lpstr>Car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2024-06-29T12:30:06Z</dcterms:created>
  <dcterms:modified xsi:type="dcterms:W3CDTF">2024-10-03T19:04:01Z</dcterms:modified>
</cp:coreProperties>
</file>