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jonah.pandarinath\Desktop\"/>
    </mc:Choice>
  </mc:AlternateContent>
  <xr:revisionPtr revIDLastSave="0" documentId="13_ncr:1_{9938639F-23FE-4040-BEE0-631F0F9BEEF1}" xr6:coauthVersionLast="47" xr6:coauthVersionMax="47" xr10:uidLastSave="{00000000-0000-0000-0000-000000000000}"/>
  <bookViews>
    <workbookView xWindow="28680" yWindow="-120" windowWidth="29040" windowHeight="15840" xr2:uid="{7DBA210E-7EC2-4A9A-A391-B4ACF010F7CA}"/>
  </bookViews>
  <sheets>
    <sheet name="Model" sheetId="6" r:id="rId1"/>
    <sheet name="DataClean" sheetId="5" r:id="rId2"/>
    <sheet name="DataFrozen" sheetId="4" r:id="rId3"/>
    <sheet name="DataLive" sheetId="1" r:id="rId4"/>
  </sheets>
  <definedNames>
    <definedName name="c_d">OFFSET(Model!$AA$3, 0, 0, COUNTA(Model!$AA:$AA)-1, 1)</definedName>
    <definedName name="CIQWBGuid" hidden="1">"fa77e9ec-4843-4ee4-94cc-62e90cb390ae"</definedName>
    <definedName name="CIQWBInfo" hidden="1">"{ ""CIQVersion"":""9.51.3510.3078"" }"</definedName>
    <definedName name="Pa_Pb_train">OFFSET(Model!$Z$3, 0, 0, COUNTA(Model!$Z:$Z)-1, 1)</definedName>
    <definedName name="Pa_Train">OFFSET(Model!$X$3, 0, 0, COUNTA(Model!$X:$X)-1, 1)</definedName>
    <definedName name="Pb_train">OFFSET(Model!$Y$3, 0, 0, COUNTA(Model!$Y:$Y)-1, 1)</definedName>
    <definedName name="Portfolio_Value">OFFSET(Model!$DG$3, 0, 0, COUNTA(Model!$DG:$DG)-1, 1)</definedName>
    <definedName name="T_EnD">OFFSET(Model!$DU$3, 0, 0, COUNTA(Model!$DU:$DU)-1, 1)</definedName>
    <definedName name="T_EnY">OFFSET(Model!$DV$3, 0, 0, COUNTA(Model!$DV:$DV)-1, 1)</definedName>
    <definedName name="T_ExD">OFFSET(Model!$DN$3, 0, 0, COUNTA(Model!$DN:$DN)-1, 1)</definedName>
    <definedName name="T_ExY">OFFSET(Model!$DO$3, 0, 0, COUNTA(Model!$DO:$DO)-1, 1)</definedName>
    <definedName name="Test_c_d">OFFSET(Model!$AI$3, 0, 0, COUNTA(Model!$AI:$AI)-1, 1)</definedName>
    <definedName name="Test_Date">OFFSET(Model!$AE$3, 0, 0, COUNTA(Model!$AE:$AE)-1, 1)</definedName>
    <definedName name="Test_ELB">OFFSET(Model!$AM$3, 0, 0, COUNTA(Model!$AM:$AM)-1, 1)</definedName>
    <definedName name="Test_EUB">OFFSET(Model!$AJ$3, 0, 0, COUNTA(Model!$AJ:$AJ)-1, 1)</definedName>
    <definedName name="Test_LB">OFFSET(Model!$AL$3, 0, 0, COUNTA(Model!$AL:$AL)-1, 1)</definedName>
    <definedName name="Test_R">OFFSET(Model!$AH$3, 0, 0, COUNTA(Model!$AH:$AH)-1, 1)</definedName>
    <definedName name="Test_UB">OFFSET(Model!$AK$3, 0, 0, COUNTA(Model!$AK:$AK)-1, 1)</definedName>
    <definedName name="Train_Date">OFFSET(Model!$W$3, 0, 0, COUNTA(Model!$W:$W)-1, 1)</definedName>
    <definedName name="Train_LB">OFFSET(Model!$AC$3, 0, 0, COUNTA(Model!$AC:$AC)-1, 1)</definedName>
    <definedName name="Train_UB">OFFSET(Model!$AB$3, 0, 0, COUNTA(Model!$AB:$AB)-1,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Y4" i="6" l="1" a="1"/>
  <c r="DY4" i="6" s="1"/>
  <c r="DZ3" i="6" a="1"/>
  <c r="DZ3" i="6" s="1"/>
  <c r="DI3" i="6" a="1"/>
  <c r="DI3" i="6" s="1"/>
  <c r="H8" i="6"/>
  <c r="BT2" i="6" a="1"/>
  <c r="BT2" i="6" s="1"/>
  <c r="BS2" i="6"/>
  <c r="BN2" i="6" a="1"/>
  <c r="BN2" i="6" s="1"/>
  <c r="AX2" i="6"/>
  <c r="AH2" i="6" a="1"/>
  <c r="AH2" i="6" s="1"/>
  <c r="AF2" i="6" a="1"/>
  <c r="AF2" i="6" s="1"/>
  <c r="CY2" i="6" s="1"/>
  <c r="H4" i="6"/>
  <c r="D3" i="6" a="1"/>
  <c r="D3" i="6" s="1"/>
  <c r="E3" i="6" a="1"/>
  <c r="E3" i="6" s="1"/>
  <c r="R2" i="6"/>
  <c r="Q2" i="6"/>
  <c r="N2" i="6"/>
  <c r="K2" i="6"/>
  <c r="H3" i="6"/>
  <c r="X2" i="6" a="1"/>
  <c r="X2" i="6" s="1"/>
  <c r="BE1" i="6" l="1"/>
  <c r="BZ1" i="6"/>
  <c r="CG1" i="6"/>
  <c r="CJ1" i="6"/>
  <c r="CP1" i="6"/>
  <c r="CX2" i="6"/>
  <c r="DC2" i="6"/>
  <c r="DD2" i="6"/>
  <c r="CT2" i="6"/>
  <c r="DB2" i="6" s="1"/>
  <c r="CN2" i="6"/>
  <c r="DA2" i="6" s="1"/>
  <c r="CG2" i="6"/>
  <c r="CH2" i="6"/>
  <c r="CE2" i="6"/>
  <c r="CV2" i="6" s="1"/>
  <c r="BK2" i="6"/>
  <c r="CW2" i="6" s="1"/>
  <c r="AO2" i="6"/>
  <c r="AP2" i="6"/>
  <c r="J3" i="6" a="1"/>
  <c r="J3" i="6" s="1"/>
  <c r="C3" i="6" a="1"/>
  <c r="C3" i="6" s="1"/>
  <c r="AE3" i="6" s="1" a="1"/>
  <c r="AE3" i="6" s="1"/>
  <c r="BH1" i="5"/>
  <c r="AJ1" i="5"/>
  <c r="L1" i="5"/>
  <c r="AR3" i="6" l="1" a="1"/>
  <c r="AR3" i="6" s="1"/>
  <c r="BM3" i="6" s="1" a="1"/>
  <c r="BM3" i="6" s="1"/>
  <c r="BE3" i="6" a="1"/>
  <c r="BE3" i="6" s="1"/>
  <c r="AG3" i="6" a="1"/>
  <c r="AG3" i="6" s="1"/>
  <c r="AP3" i="6" s="1" a="1"/>
  <c r="AP3" i="6" s="1"/>
  <c r="AF3" i="6" a="1"/>
  <c r="AF3" i="6" s="1"/>
  <c r="P3" i="6" a="1"/>
  <c r="P3" i="6" s="1"/>
  <c r="W3" i="6" s="1" a="1"/>
  <c r="W3" i="6" s="1"/>
  <c r="X3" i="6" s="1" a="1"/>
  <c r="X3" i="6" s="1"/>
  <c r="K3" i="6" a="1"/>
  <c r="K3" i="6" s="1"/>
  <c r="L3" i="6" a="1"/>
  <c r="L3" i="6" s="1"/>
  <c r="L3" i="5" a="1"/>
  <c r="L3" i="5" s="1"/>
  <c r="AJ3" i="5" s="1" a="1"/>
  <c r="AJ3" i="5" s="1"/>
  <c r="BH3" i="5" s="1" a="1"/>
  <c r="BH3" i="5" s="1"/>
  <c r="BI3" i="5" s="1" a="1"/>
  <c r="BI3" i="5" s="1"/>
  <c r="AK1" i="1"/>
  <c r="BA3" i="5" a="1"/>
  <c r="BA3" i="5" s="1"/>
  <c r="BB3" i="5" a="1"/>
  <c r="BB3" i="5" s="1"/>
  <c r="BC3" i="5" a="1"/>
  <c r="BC3" i="5" s="1"/>
  <c r="BD3" i="5" a="1"/>
  <c r="BD3" i="5" s="1"/>
  <c r="BM3" i="5" s="1" a="1"/>
  <c r="BM3" i="5" s="1"/>
  <c r="BE3" i="5" a="1"/>
  <c r="BE3" i="5" s="1"/>
  <c r="BF3" i="5" a="1"/>
  <c r="BF3" i="5" s="1"/>
  <c r="AZ3" i="5" a="1"/>
  <c r="AZ3" i="5" s="1"/>
  <c r="AX3" i="5" a="1"/>
  <c r="AX3" i="5" s="1"/>
  <c r="BP3" i="5" s="1" a="1"/>
  <c r="BP3" i="5" s="1"/>
  <c r="AW3" i="5" a="1"/>
  <c r="AW3" i="5" s="1"/>
  <c r="BO3" i="5" s="1" a="1"/>
  <c r="BO3" i="5" s="1"/>
  <c r="AC3" i="5" a="1"/>
  <c r="AC3" i="5" s="1"/>
  <c r="AD3" i="5" a="1"/>
  <c r="AD3" i="5" s="1"/>
  <c r="AE3" i="5" a="1"/>
  <c r="AE3" i="5" s="1"/>
  <c r="AF3" i="5" a="1"/>
  <c r="AF3" i="5" s="1"/>
  <c r="AO3" i="5" s="1" a="1"/>
  <c r="AO3" i="5" s="1"/>
  <c r="AG3" i="5" a="1"/>
  <c r="AG3" i="5" s="1"/>
  <c r="AH3" i="5" a="1"/>
  <c r="AH3" i="5" s="1"/>
  <c r="AB3" i="5" a="1"/>
  <c r="AB3" i="5" s="1"/>
  <c r="Z3" i="5" a="1"/>
  <c r="Z3" i="5" s="1"/>
  <c r="AR3" i="5" s="1" a="1"/>
  <c r="AR3" i="5" s="1"/>
  <c r="E3" i="5" a="1"/>
  <c r="E3" i="5" s="1"/>
  <c r="F3" i="5" a="1"/>
  <c r="F3" i="5" s="1"/>
  <c r="G3" i="5" a="1"/>
  <c r="G3" i="5" s="1"/>
  <c r="H3" i="5" a="1"/>
  <c r="H3" i="5" s="1"/>
  <c r="Q3" i="5" s="1" a="1"/>
  <c r="Q3" i="5" s="1"/>
  <c r="I3" i="5" a="1"/>
  <c r="I3" i="5" s="1"/>
  <c r="J3" i="5" a="1"/>
  <c r="J3" i="5" s="1"/>
  <c r="B3" i="5" a="1"/>
  <c r="B3" i="5" s="1"/>
  <c r="AI3" i="1"/>
  <c r="AK3" i="1"/>
  <c r="Z3" i="1"/>
  <c r="D3" i="1"/>
  <c r="O3" i="1"/>
  <c r="AH3" i="6" l="1" a="1"/>
  <c r="AH3" i="6" s="1"/>
  <c r="AO3" i="6" a="1"/>
  <c r="AO3" i="6" s="1"/>
  <c r="Y3" i="6" a="1"/>
  <c r="Y3" i="6" s="1"/>
  <c r="Z3" i="6" s="1" a="1"/>
  <c r="Z3" i="6" s="1"/>
  <c r="M3" i="6" a="1"/>
  <c r="M3" i="6" s="1"/>
  <c r="N3" i="6" a="1"/>
  <c r="N3" i="6" s="1"/>
  <c r="R3" i="6" s="1" a="1"/>
  <c r="R3" i="6" s="1"/>
  <c r="U7" i="6" s="1"/>
  <c r="BL3" i="5" a="1"/>
  <c r="BL3" i="5" s="1"/>
  <c r="BR3" i="5" s="1" a="1"/>
  <c r="BR3" i="5" s="1"/>
  <c r="BK3" i="5" a="1"/>
  <c r="BK3" i="5" s="1"/>
  <c r="BQ3" i="5" s="1" a="1"/>
  <c r="BQ3" i="5" s="1"/>
  <c r="BS3" i="5" s="1" a="1"/>
  <c r="BS3" i="5" s="1"/>
  <c r="T3" i="5" a="1"/>
  <c r="T3" i="5" s="1"/>
  <c r="D3" i="5" a="1"/>
  <c r="D3" i="5" s="1"/>
  <c r="AI2" i="1"/>
  <c r="L3" i="1"/>
  <c r="A3" i="1"/>
  <c r="W3" i="1"/>
  <c r="Q3" i="6" l="1" a="1"/>
  <c r="Q3" i="6" s="1"/>
  <c r="T4" i="6" s="1" a="1"/>
  <c r="Y3" i="5" a="1"/>
  <c r="Y3" i="5" s="1"/>
  <c r="A3" i="5" a="1"/>
  <c r="A3" i="5" s="1"/>
  <c r="M3" i="5" s="1" a="1"/>
  <c r="M3" i="5" s="1"/>
  <c r="T4" i="6" l="1"/>
  <c r="AA3" i="6" s="1" a="1"/>
  <c r="AA3" i="6" s="1"/>
  <c r="AQ3" i="5" a="1"/>
  <c r="AQ3" i="5" s="1"/>
  <c r="AK3" i="5" a="1"/>
  <c r="AK3" i="5" s="1"/>
  <c r="O3" i="5" a="1"/>
  <c r="O3" i="5" s="1"/>
  <c r="P3" i="5" a="1"/>
  <c r="P3" i="5" s="1"/>
  <c r="S3" i="5" a="1"/>
  <c r="S3" i="5" s="1"/>
  <c r="U6" i="6" l="1"/>
  <c r="AI3" i="6" a="1"/>
  <c r="AI3" i="6" s="1"/>
  <c r="AB3" i="6" a="1"/>
  <c r="AB3" i="6" s="1"/>
  <c r="AC3" i="6" a="1"/>
  <c r="AC3" i="6" s="1"/>
  <c r="AN3" i="5" a="1"/>
  <c r="AN3" i="5" s="1"/>
  <c r="AT3" i="5" s="1" a="1"/>
  <c r="AT3" i="5" s="1"/>
  <c r="AM3" i="5" a="1"/>
  <c r="AM3" i="5" s="1"/>
  <c r="AS3" i="5" s="1" a="1"/>
  <c r="AS3" i="5" s="1"/>
  <c r="V3" i="5" a="1"/>
  <c r="V3" i="5" s="1"/>
  <c r="U3" i="5" a="1"/>
  <c r="U3" i="5" s="1"/>
  <c r="AJ3" i="6" l="1" a="1"/>
  <c r="AJ3" i="6" s="1"/>
  <c r="AV3" i="6" s="1" a="1"/>
  <c r="AV3" i="6" s="1"/>
  <c r="AM3" i="6" a="1"/>
  <c r="AM3" i="6" s="1"/>
  <c r="BQ3" i="6" s="1" a="1"/>
  <c r="BQ3" i="6" s="1"/>
  <c r="AK3" i="6" a="1"/>
  <c r="AK3" i="6" s="1"/>
  <c r="AL3" i="6" a="1"/>
  <c r="AL3" i="6" s="1"/>
  <c r="BN3" i="6" s="1" a="1"/>
  <c r="BN3" i="6" s="1"/>
  <c r="BP3" i="6" s="1" a="1"/>
  <c r="BP3" i="6" s="1"/>
  <c r="AU3" i="5" a="1"/>
  <c r="AU3" i="5" s="1"/>
  <c r="W3" i="5" a="1"/>
  <c r="W3" i="5" s="1"/>
  <c r="BR3" i="6" l="1" a="1"/>
  <c r="BR3" i="6" s="1"/>
  <c r="BS3" i="6" s="1" a="1"/>
  <c r="BS3" i="6" s="1"/>
  <c r="BO3" i="6" a="1"/>
  <c r="BO3" i="6" s="1"/>
  <c r="BX3" i="6" s="1" a="1"/>
  <c r="BX3" i="6" s="1"/>
  <c r="AS3" i="6" a="1"/>
  <c r="AS3" i="6" s="1"/>
  <c r="AU3" i="6" s="1" a="1"/>
  <c r="AU3" i="6" s="1"/>
  <c r="BT3" i="6" a="1"/>
  <c r="BT3" i="6" l="1"/>
  <c r="BU3" i="6" s="1" a="1"/>
  <c r="BU3" i="6" s="1"/>
  <c r="AT3" i="6" a="1"/>
  <c r="AT3" i="6" s="1"/>
  <c r="BC3" i="6" s="1" a="1"/>
  <c r="BC3" i="6" s="1"/>
  <c r="AW3" i="6" a="1"/>
  <c r="AW3" i="6" s="1"/>
  <c r="AX3" i="6" s="1" a="1"/>
  <c r="AX3" i="6" s="1"/>
  <c r="BV3" i="6" l="1" a="1"/>
  <c r="BV3" i="6" s="1"/>
  <c r="BW3" i="6" s="1" a="1"/>
  <c r="BW3" i="6" s="1"/>
  <c r="BZ3" i="6" s="1" a="1"/>
  <c r="BZ3" i="6" s="1"/>
  <c r="CP3" i="6" s="1" a="1"/>
  <c r="CP3" i="6" s="1"/>
  <c r="AY3" i="6" a="1"/>
  <c r="CA3" i="6" l="1" a="1"/>
  <c r="CA3" i="6" s="1"/>
  <c r="CQ3" i="6" a="1"/>
  <c r="CQ3" i="6" s="1"/>
  <c r="CR3" i="6" s="1" a="1"/>
  <c r="CR3" i="6" s="1"/>
  <c r="AY3" i="6"/>
  <c r="CB3" i="6" l="1" a="1"/>
  <c r="CB3" i="6" s="1"/>
  <c r="CC3" i="6" s="1" a="1"/>
  <c r="CC3" i="6" s="1"/>
  <c r="CD3" i="6" s="1" a="1"/>
  <c r="CD3" i="6" s="1"/>
  <c r="AZ3" i="6" a="1"/>
  <c r="AZ3" i="6" s="1"/>
  <c r="BA3" i="6" s="1" a="1"/>
  <c r="BA3" i="6" s="1"/>
  <c r="BB3" i="6" s="1" a="1"/>
  <c r="BB3" i="6" s="1"/>
  <c r="CS3" i="6" a="1"/>
  <c r="CS3" i="6" s="1"/>
  <c r="CT3" i="6" l="1" a="1"/>
  <c r="CT3" i="6" s="1"/>
  <c r="DB3" i="6" a="1"/>
  <c r="DB3" i="6" s="1"/>
  <c r="DQ3" i="6" s="1" a="1"/>
  <c r="DQ3" i="6" s="1"/>
  <c r="CE3" i="6" a="1"/>
  <c r="CE3" i="6" s="1"/>
  <c r="CV3" i="6" a="1"/>
  <c r="CV3" i="6" s="1"/>
  <c r="BF3" i="6" a="1"/>
  <c r="BF3" i="6" s="1"/>
  <c r="DK3" i="6" l="1" a="1"/>
  <c r="DK3" i="6" s="1"/>
  <c r="BG3" i="6" a="1"/>
  <c r="BG3" i="6" s="1"/>
  <c r="BH3" i="6" s="1" a="1"/>
  <c r="BH3" i="6" s="1"/>
  <c r="CJ3" i="6" a="1"/>
  <c r="CJ3" i="6" s="1"/>
  <c r="CK3" i="6" s="1" a="1"/>
  <c r="CK3" i="6" s="1"/>
  <c r="CL3" i="6" s="1" a="1"/>
  <c r="CL3" i="6" s="1"/>
  <c r="CM3" i="6" s="1" a="1"/>
  <c r="CM3" i="6" s="1"/>
  <c r="CN3" i="6" l="1" a="1"/>
  <c r="CN3" i="6" s="1"/>
  <c r="DA3" i="6" a="1"/>
  <c r="DA3" i="6" s="1"/>
  <c r="BI3" i="6" a="1"/>
  <c r="BI3" i="6" s="1"/>
  <c r="DC3" i="6" l="1" a="1"/>
  <c r="DC3" i="6" s="1"/>
  <c r="DD3" i="6" s="1" a="1"/>
  <c r="DD3" i="6" s="1"/>
  <c r="DJ3" i="6" a="1"/>
  <c r="DJ3" i="6" s="1"/>
  <c r="DL3" i="6" s="1" a="1"/>
  <c r="DL3" i="6" s="1"/>
  <c r="DO3" i="6" s="1" a="1"/>
  <c r="DO3" i="6" s="1"/>
  <c r="BJ3" i="6" a="1"/>
  <c r="BJ3" i="6" s="1"/>
  <c r="DN3" i="6" l="1" a="1"/>
  <c r="DN3" i="6" s="1"/>
  <c r="BK3" i="6" a="1"/>
  <c r="BK3" i="6" s="1"/>
  <c r="CH3" i="6" s="1" a="1"/>
  <c r="CH3" i="6" s="1"/>
  <c r="CW3" i="6" a="1"/>
  <c r="CW3" i="6" s="1"/>
  <c r="DR3" i="6" s="1" a="1"/>
  <c r="DR3" i="6" s="1"/>
  <c r="DS3" i="6" s="1" a="1"/>
  <c r="DS3" i="6" s="1"/>
  <c r="DV3" i="6" s="1" a="1"/>
  <c r="DV3" i="6" s="1"/>
  <c r="DU3" i="6" s="1" a="1"/>
  <c r="DU3" i="6" s="1"/>
  <c r="CX3" i="6" l="1" a="1"/>
  <c r="CX3" i="6" s="1"/>
  <c r="CY3" i="6" s="1" a="1"/>
  <c r="CY3" i="6" s="1"/>
  <c r="DF3" i="6" s="1" a="1"/>
  <c r="DF3" i="6" s="1"/>
  <c r="DG3" i="6" s="1" a="1"/>
  <c r="DG3" i="6" s="1"/>
  <c r="CG3" i="6" a="1"/>
  <c r="CG3" i="6" s="1"/>
  <c r="H12" i="6" l="1"/>
  <c r="DY3"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<sst xmlns="http://schemas.openxmlformats.org/spreadsheetml/2006/main" count="501" uniqueCount="100">
  <si>
    <t>AON US Equity</t>
  </si>
  <si>
    <t>Date</t>
  </si>
  <si>
    <t>Close</t>
  </si>
  <si>
    <t>AME US Equity</t>
  </si>
  <si>
    <t>StartDate</t>
  </si>
  <si>
    <t>EndDate</t>
  </si>
  <si>
    <t>Period</t>
  </si>
  <si>
    <t>W</t>
  </si>
  <si>
    <t>CVX US Equity</t>
  </si>
  <si>
    <t>Quarter</t>
  </si>
  <si>
    <t>Regular Cash</t>
  </si>
  <si>
    <t>Declared Date</t>
  </si>
  <si>
    <t>Ex-Date</t>
  </si>
  <si>
    <t>Record Date</t>
  </si>
  <si>
    <t>Pay Date</t>
  </si>
  <si>
    <t>Amount</t>
  </si>
  <si>
    <t>Frequency</t>
  </si>
  <si>
    <t>Dividend Type</t>
  </si>
  <si>
    <t>Parameters</t>
  </si>
  <si>
    <t>Trading Days</t>
  </si>
  <si>
    <t>Trading Week</t>
  </si>
  <si>
    <t>Ex-Week</t>
  </si>
  <si>
    <t>Pay-Week</t>
  </si>
  <si>
    <t>Pay-Div Removed</t>
  </si>
  <si>
    <t>Ex-Div Added</t>
  </si>
  <si>
    <t>Close Adj</t>
  </si>
  <si>
    <t>AON</t>
  </si>
  <si>
    <t>R_t</t>
  </si>
  <si>
    <t>R_tminus1</t>
  </si>
  <si>
    <t>R_t-R_tminus1</t>
  </si>
  <si>
    <t>d</t>
  </si>
  <si>
    <t>c</t>
  </si>
  <si>
    <t>Training Cutoff</t>
  </si>
  <si>
    <t>Pa/Pb</t>
  </si>
  <si>
    <t>c/d</t>
  </si>
  <si>
    <t>Training Start</t>
  </si>
  <si>
    <t>Data</t>
  </si>
  <si>
    <t>Training date</t>
  </si>
  <si>
    <t>Beta</t>
  </si>
  <si>
    <t>Alpha</t>
  </si>
  <si>
    <t>R_Tilda Calculations</t>
  </si>
  <si>
    <t>Regression Results</t>
  </si>
  <si>
    <t>Training Regression Data</t>
  </si>
  <si>
    <t>Upper Bound</t>
  </si>
  <si>
    <t>Lower Bound</t>
  </si>
  <si>
    <t>Mean Reversion Chart Data</t>
  </si>
  <si>
    <t>AME</t>
  </si>
  <si>
    <t>Dollars</t>
  </si>
  <si>
    <t>Testing Data</t>
  </si>
  <si>
    <t>Key</t>
  </si>
  <si>
    <t>Position Increase</t>
  </si>
  <si>
    <t>Buy Key</t>
  </si>
  <si>
    <t>Pos to Clear</t>
  </si>
  <si>
    <t>Position Decrease</t>
  </si>
  <si>
    <t>Position Delta</t>
  </si>
  <si>
    <t>Sell Key</t>
  </si>
  <si>
    <t>Shares if Buy/Short</t>
  </si>
  <si>
    <t>Enter UB</t>
  </si>
  <si>
    <t>Exit UB</t>
  </si>
  <si>
    <t>Exit LB</t>
  </si>
  <si>
    <t>Enter Bounds</t>
  </si>
  <si>
    <t>Enter</t>
  </si>
  <si>
    <t>Enter Offset</t>
  </si>
  <si>
    <t>Enter Delta</t>
  </si>
  <si>
    <t>Close Delta</t>
  </si>
  <si>
    <t>C Key</t>
  </si>
  <si>
    <t>Enter ABS</t>
  </si>
  <si>
    <t>Csum Enter</t>
  </si>
  <si>
    <t>Enter ABS offset</t>
  </si>
  <si>
    <t>Close Offest</t>
  </si>
  <si>
    <t>Above Mean Mapping (Only 1 position at a time)</t>
  </si>
  <si>
    <t>Below Mean Mapping (Only 1 position at a time)</t>
  </si>
  <si>
    <t>Exit Bounds</t>
  </si>
  <si>
    <t>Enter Spread</t>
  </si>
  <si>
    <t>Combined Portolio</t>
  </si>
  <si>
    <t>Cumulative Port Value</t>
  </si>
  <si>
    <t>Portfolio Value</t>
  </si>
  <si>
    <t>Positions in Portolio</t>
  </si>
  <si>
    <t>Exit 1</t>
  </si>
  <si>
    <t>Exit 2</t>
  </si>
  <si>
    <t>Exit Comb</t>
  </si>
  <si>
    <t>Exit Date</t>
  </si>
  <si>
    <t>Exit Y Cord</t>
  </si>
  <si>
    <t>Enter 1</t>
  </si>
  <si>
    <t>Enter 2</t>
  </si>
  <si>
    <t>Enter Comb</t>
  </si>
  <si>
    <t>Enter Date</t>
  </si>
  <si>
    <t>Enter Y Cord</t>
  </si>
  <si>
    <t>Position Coordinates for Plot</t>
  </si>
  <si>
    <t>END Profit</t>
  </si>
  <si>
    <t>All Blue cells are fully dynamic for the entire model. I have also made the charts dynamic so that you can see exactly where the trades are entering and exiting.</t>
  </si>
  <si>
    <t>The trade identification algorithem I have developed will only enter into a trade beyond the "Enter Bounds" which is linked to the "Enter Spread". The algo will also only exit on the week that closes between the "Exit Bounds" (in red on the chart).</t>
  </si>
  <si>
    <t>I have also coded that only 1 trade can be taken on at once, and sells that position between the bands.</t>
  </si>
  <si>
    <t>Exit Range</t>
  </si>
  <si>
    <t>Sensitivity Analysis</t>
  </si>
  <si>
    <t>I have copy pasted the data table to not crash the sheet because of overflow</t>
  </si>
  <si>
    <t>Ex-dividend date and Dividend Payment date are in the same week for all 3 companies therefore no adjustments need to be made.</t>
  </si>
  <si>
    <t>Ex-dividend date and Dividend Payment date are in the same week for all 3 companies therefore no adjustments need to be made. However, all the work if imported new companies would automatically adjust</t>
  </si>
  <si>
    <t>Long run Mean</t>
  </si>
  <si>
    <t>Sensitivity analysis is all the way on the right of the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</si>
</sst>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yyyy\-mm\-dd"/>
    <numFmt numFmtId="165" formatCode="_-* #,##0.000_-;\-* #,##0.000_-;_-* &quot;-&quot;??_-;_-@_-"/>
    <numFmt numFmtId="166" formatCode="_-* #,##0.000000_-;\-* #,##0.000000_-;_-* &quot;-&quot;??_-;_-@_-"/>
    <numFmt numFmtId="167" formatCode="_-[$$-1009]* #,##0.00_-;\-[$$-1009]* #,##0.00_-;_-[$$-10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6"/>
      <color theme="1"/>
      <name val="Calibri"/>
      <family val="2"/>
      <scheme val="minor"/>
    </font>
    <font>
      <i/>
      <sz val="11"/>
      <color theme="1"/>
      <name val="Calibri"/>
      <family val="2"/>
      <scheme val="minor"/>
    </font>
    <font>
      <b/>
      <sz val="11"/>
      <color theme="4"/>
      <name val="Calibri"/>
      <family val="2"/>
      <scheme val="minor"/>
    </font>
    <font>
      <b/>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164" fontId="0" fillId="0" borderId="0" xfId="0" applyNumberFormat="1"/>
    <xf numFmtId="14" fontId="0" fillId="0" borderId="0" xfId="0" applyNumberFormat="1"/>
    <xf numFmtId="0" fontId="0" fillId="0" borderId="0" xfId="0" applyAlignment="1">
      <alignment horizontal="center"/>
    </xf>
    <xf numFmtId="0" fontId="0" fillId="3" borderId="0" xfId="0" applyFill="1"/>
    <xf numFmtId="43" fontId="0" fillId="0" borderId="0" xfId="1" applyFont="1"/>
    <xf numFmtId="0" fontId="0" fillId="0" borderId="0" xfId="0" applyAlignment="1">
      <alignment wrapText="1"/>
    </xf>
    <xf numFmtId="0" fontId="0" fillId="3" borderId="3" xfId="0" applyFill="1" applyBorder="1"/>
    <xf numFmtId="0" fontId="0" fillId="3" borderId="5" xfId="0" applyFill="1" applyBorder="1"/>
    <xf numFmtId="14" fontId="2" fillId="0" borderId="4" xfId="0" applyNumberFormat="1" applyFont="1" applyBorder="1" applyAlignment="1">
      <alignment horizontal="right"/>
    </xf>
    <xf numFmtId="0" fontId="2" fillId="0" borderId="6" xfId="0" applyFont="1" applyBorder="1" applyAlignment="1">
      <alignment horizontal="right"/>
    </xf>
    <xf numFmtId="0" fontId="0" fillId="2" borderId="0" xfId="0" applyFill="1" applyAlignment="1"/>
    <xf numFmtId="0" fontId="0" fillId="2" borderId="1" xfId="0" applyFill="1" applyBorder="1" applyAlignment="1"/>
    <xf numFmtId="0" fontId="0" fillId="2" borderId="2" xfId="0" applyFill="1" applyBorder="1" applyAlignment="1"/>
    <xf numFmtId="0" fontId="3" fillId="0" borderId="0" xfId="0" applyFont="1"/>
    <xf numFmtId="0" fontId="3" fillId="0" borderId="0" xfId="0" applyFont="1" applyAlignment="1">
      <alignment horizontal="center"/>
    </xf>
    <xf numFmtId="165" fontId="0" fillId="0" borderId="0" xfId="1" applyNumberFormat="1" applyFont="1"/>
    <xf numFmtId="0" fontId="0" fillId="0" borderId="0" xfId="0" applyFill="1" applyBorder="1" applyAlignment="1"/>
    <xf numFmtId="0" fontId="0" fillId="0" borderId="0" xfId="0" applyBorder="1"/>
    <xf numFmtId="0" fontId="4" fillId="0" borderId="0" xfId="0" applyFont="1" applyFill="1" applyBorder="1" applyAlignment="1">
      <alignment horizontal="center"/>
    </xf>
    <xf numFmtId="43" fontId="0" fillId="0" borderId="0" xfId="1" applyFont="1" applyBorder="1"/>
    <xf numFmtId="43" fontId="4" fillId="0" borderId="0" xfId="1" applyFont="1" applyFill="1" applyBorder="1" applyAlignment="1">
      <alignment horizontal="centerContinuous"/>
    </xf>
    <xf numFmtId="43" fontId="0" fillId="0" borderId="0" xfId="1" applyFont="1" applyFill="1" applyBorder="1" applyAlignment="1"/>
    <xf numFmtId="43" fontId="4" fillId="0" borderId="0" xfId="1" applyFont="1" applyFill="1" applyBorder="1" applyAlignment="1">
      <alignment horizontal="center"/>
    </xf>
    <xf numFmtId="43" fontId="3" fillId="0" borderId="0" xfId="1" applyFont="1"/>
    <xf numFmtId="0" fontId="2" fillId="0" borderId="0" xfId="0" applyFont="1"/>
    <xf numFmtId="43" fontId="2" fillId="0" borderId="0" xfId="1" applyFont="1"/>
    <xf numFmtId="166" fontId="0" fillId="0" borderId="0" xfId="1" applyNumberFormat="1" applyFont="1"/>
    <xf numFmtId="167" fontId="2" fillId="0" borderId="0" xfId="1" applyNumberFormat="1" applyFont="1"/>
    <xf numFmtId="0" fontId="3" fillId="2" borderId="0" xfId="0" applyFont="1" applyFill="1" applyAlignment="1">
      <alignment horizontal="center"/>
    </xf>
    <xf numFmtId="0" fontId="0" fillId="0" borderId="0" xfId="0" applyFill="1"/>
    <xf numFmtId="0" fontId="0" fillId="0" borderId="7" xfId="0" applyFont="1" applyBorder="1"/>
    <xf numFmtId="9" fontId="1" fillId="0" borderId="7" xfId="1" applyNumberFormat="1" applyFont="1" applyBorder="1"/>
    <xf numFmtId="43" fontId="0" fillId="0" borderId="0" xfId="0" applyNumberFormat="1"/>
    <xf numFmtId="167" fontId="5" fillId="0" borderId="0" xfId="1" applyNumberFormat="1" applyFont="1"/>
    <xf numFmtId="9" fontId="5" fillId="0" borderId="0" xfId="1" applyNumberFormat="1" applyFont="1"/>
    <xf numFmtId="9" fontId="5" fillId="0" borderId="0" xfId="0" applyNumberFormat="1" applyFont="1"/>
    <xf numFmtId="14" fontId="5" fillId="0" borderId="0" xfId="0" applyNumberFormat="1" applyFont="1"/>
    <xf numFmtId="14" fontId="6" fillId="0" borderId="0" xfId="0" applyNumberFormat="1" applyFont="1"/>
    <xf numFmtId="43" fontId="0" fillId="0" borderId="0" xfId="1" applyFont="1" applyAlignment="1">
      <alignment vertical="top" wrapText="1"/>
    </xf>
    <xf numFmtId="43" fontId="0" fillId="0" borderId="0" xfId="1" applyFont="1" applyAlignment="1">
      <alignment vertical="top"/>
    </xf>
    <xf numFmtId="9" fontId="0" fillId="0" borderId="0" xfId="2" applyFont="1"/>
    <xf numFmtId="0" fontId="0" fillId="3" borderId="0" xfId="0" applyFill="1" applyAlignment="1">
      <alignment horizontal="center"/>
    </xf>
    <xf numFmtId="0" fontId="0" fillId="3" borderId="0" xfId="0" applyFill="1" applyAlignment="1">
      <alignment horizontal="center" vertical="center" textRotation="90"/>
    </xf>
    <xf numFmtId="0" fontId="0" fillId="0" borderId="0" xfId="0" applyAlignment="1">
      <alignment horizontal="center" vertical="center"/>
    </xf>
    <xf numFmtId="164" fontId="0" fillId="0" borderId="8" xfId="0" applyNumberFormat="1" applyBorder="1" applyAlignment="1">
      <alignment horizontal="left" vertical="top" wrapText="1"/>
    </xf>
    <xf numFmtId="164" fontId="0" fillId="0" borderId="9" xfId="0" applyNumberFormat="1" applyBorder="1" applyAlignment="1">
      <alignment horizontal="left" vertical="top" wrapText="1"/>
    </xf>
    <xf numFmtId="164" fontId="0" fillId="0" borderId="10" xfId="0" applyNumberFormat="1" applyBorder="1" applyAlignment="1">
      <alignment horizontal="left" vertical="top" wrapText="1"/>
    </xf>
    <xf numFmtId="164" fontId="0" fillId="0" borderId="11" xfId="0" applyNumberFormat="1" applyBorder="1" applyAlignment="1">
      <alignment horizontal="left" vertical="top" wrapText="1"/>
    </xf>
    <xf numFmtId="164" fontId="0" fillId="0" borderId="0" xfId="0" applyNumberFormat="1" applyBorder="1" applyAlignment="1">
      <alignment horizontal="left" vertical="top" wrapText="1"/>
    </xf>
    <xf numFmtId="164" fontId="0" fillId="0" borderId="12" xfId="0" applyNumberFormat="1" applyBorder="1" applyAlignment="1">
      <alignment horizontal="left" vertical="top" wrapText="1"/>
    </xf>
    <xf numFmtId="164" fontId="0" fillId="0" borderId="13" xfId="0" applyNumberFormat="1" applyBorder="1" applyAlignment="1">
      <alignment horizontal="left" vertical="top" wrapText="1"/>
    </xf>
    <xf numFmtId="164" fontId="0" fillId="0" borderId="14" xfId="0" applyNumberFormat="1" applyBorder="1" applyAlignment="1">
      <alignment horizontal="left" vertical="top" wrapText="1"/>
    </xf>
    <xf numFmtId="164" fontId="0" fillId="0" borderId="15" xfId="0" applyNumberFormat="1" applyBorder="1" applyAlignment="1">
      <alignment horizontal="left" vertical="top" wrapText="1"/>
    </xf>
    <xf numFmtId="43" fontId="0" fillId="0" borderId="8" xfId="1" applyFont="1" applyBorder="1" applyAlignment="1">
      <alignment horizontal="left" vertical="top" wrapText="1"/>
    </xf>
    <xf numFmtId="43" fontId="0" fillId="0" borderId="10" xfId="1" applyFont="1" applyBorder="1" applyAlignment="1">
      <alignment horizontal="left" vertical="top" wrapText="1"/>
    </xf>
    <xf numFmtId="43" fontId="0" fillId="0" borderId="11" xfId="1" applyFont="1" applyBorder="1" applyAlignment="1">
      <alignment horizontal="left" vertical="top" wrapText="1"/>
    </xf>
    <xf numFmtId="43" fontId="0" fillId="0" borderId="12" xfId="1" applyFont="1" applyBorder="1" applyAlignment="1">
      <alignment horizontal="left" vertical="top" wrapText="1"/>
    </xf>
    <xf numFmtId="43" fontId="0" fillId="0" borderId="13" xfId="1" applyFont="1" applyBorder="1" applyAlignment="1">
      <alignment horizontal="left" vertical="top" wrapText="1"/>
    </xf>
    <xf numFmtId="43" fontId="0" fillId="0" borderId="15" xfId="1" applyFont="1" applyBorder="1" applyAlignment="1">
      <alignment horizontal="left" vertical="top" wrapText="1"/>
    </xf>
    <xf numFmtId="43" fontId="2" fillId="0" borderId="0" xfId="0" applyNumberFormat="1" applyFont="1"/>
  </cellXfs>
  <cellStyles count="3">
    <cellStyle name="Comma" xfId="1" builtinId="3"/>
    <cellStyle name="Normal" xfId="0" builtinId="0"/>
    <cellStyle name="Percent" xfId="2" builtinId="5"/>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Mean Reversion Training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1"/>
          <c:order val="0"/>
          <c:tx>
            <c:v>Pa_Pb_train</c:v>
          </c:tx>
          <c:spPr>
            <a:ln w="25400" cap="rnd">
              <a:solidFill>
                <a:schemeClr val="tx1"/>
              </a:solidFill>
              <a:round/>
            </a:ln>
            <a:effectLst/>
          </c:spPr>
          <c:marker>
            <c:symbol val="none"/>
          </c:marker>
          <c:cat>
            <c:numRef>
              <c:f>[0]!Train_Date</c:f>
              <c:numCache>
                <c:formatCode>m/d/yyyy</c:formatCode>
                <c:ptCount val="209"/>
                <c:pt idx="0">
                  <c:v>43112</c:v>
                </c:pt>
                <c:pt idx="1">
                  <c:v>43119</c:v>
                </c:pt>
                <c:pt idx="2">
                  <c:v>43126</c:v>
                </c:pt>
                <c:pt idx="3">
                  <c:v>43133</c:v>
                </c:pt>
                <c:pt idx="4">
                  <c:v>43140</c:v>
                </c:pt>
                <c:pt idx="5">
                  <c:v>43147</c:v>
                </c:pt>
                <c:pt idx="6">
                  <c:v>43154</c:v>
                </c:pt>
                <c:pt idx="7">
                  <c:v>43161</c:v>
                </c:pt>
                <c:pt idx="8">
                  <c:v>43168</c:v>
                </c:pt>
                <c:pt idx="9">
                  <c:v>43175</c:v>
                </c:pt>
                <c:pt idx="10">
                  <c:v>43182</c:v>
                </c:pt>
                <c:pt idx="11">
                  <c:v>43189</c:v>
                </c:pt>
                <c:pt idx="12">
                  <c:v>43196</c:v>
                </c:pt>
                <c:pt idx="13">
                  <c:v>43203</c:v>
                </c:pt>
                <c:pt idx="14">
                  <c:v>43210</c:v>
                </c:pt>
                <c:pt idx="15">
                  <c:v>43217</c:v>
                </c:pt>
                <c:pt idx="16">
                  <c:v>43224</c:v>
                </c:pt>
                <c:pt idx="17">
                  <c:v>43231</c:v>
                </c:pt>
                <c:pt idx="18">
                  <c:v>43238</c:v>
                </c:pt>
                <c:pt idx="19">
                  <c:v>43245</c:v>
                </c:pt>
                <c:pt idx="20">
                  <c:v>43252</c:v>
                </c:pt>
                <c:pt idx="21">
                  <c:v>43259</c:v>
                </c:pt>
                <c:pt idx="22">
                  <c:v>43266</c:v>
                </c:pt>
                <c:pt idx="23">
                  <c:v>43273</c:v>
                </c:pt>
                <c:pt idx="24">
                  <c:v>43280</c:v>
                </c:pt>
                <c:pt idx="25">
                  <c:v>43287</c:v>
                </c:pt>
                <c:pt idx="26">
                  <c:v>43294</c:v>
                </c:pt>
                <c:pt idx="27">
                  <c:v>43301</c:v>
                </c:pt>
                <c:pt idx="28">
                  <c:v>43308</c:v>
                </c:pt>
                <c:pt idx="29">
                  <c:v>43315</c:v>
                </c:pt>
                <c:pt idx="30">
                  <c:v>43322</c:v>
                </c:pt>
                <c:pt idx="31">
                  <c:v>43329</c:v>
                </c:pt>
                <c:pt idx="32">
                  <c:v>43336</c:v>
                </c:pt>
                <c:pt idx="33">
                  <c:v>43343</c:v>
                </c:pt>
                <c:pt idx="34">
                  <c:v>43350</c:v>
                </c:pt>
                <c:pt idx="35">
                  <c:v>43357</c:v>
                </c:pt>
                <c:pt idx="36">
                  <c:v>43364</c:v>
                </c:pt>
                <c:pt idx="37">
                  <c:v>43371</c:v>
                </c:pt>
                <c:pt idx="38">
                  <c:v>43378</c:v>
                </c:pt>
                <c:pt idx="39">
                  <c:v>43385</c:v>
                </c:pt>
                <c:pt idx="40">
                  <c:v>43392</c:v>
                </c:pt>
                <c:pt idx="41">
                  <c:v>43399</c:v>
                </c:pt>
                <c:pt idx="42">
                  <c:v>43406</c:v>
                </c:pt>
                <c:pt idx="43">
                  <c:v>43413</c:v>
                </c:pt>
                <c:pt idx="44">
                  <c:v>43420</c:v>
                </c:pt>
                <c:pt idx="45">
                  <c:v>43427</c:v>
                </c:pt>
                <c:pt idx="46">
                  <c:v>43434</c:v>
                </c:pt>
                <c:pt idx="47">
                  <c:v>43441</c:v>
                </c:pt>
                <c:pt idx="48">
                  <c:v>43448</c:v>
                </c:pt>
                <c:pt idx="49">
                  <c:v>43455</c:v>
                </c:pt>
                <c:pt idx="50">
                  <c:v>43462</c:v>
                </c:pt>
                <c:pt idx="51">
                  <c:v>43469</c:v>
                </c:pt>
                <c:pt idx="52">
                  <c:v>43476</c:v>
                </c:pt>
                <c:pt idx="53">
                  <c:v>43483</c:v>
                </c:pt>
                <c:pt idx="54">
                  <c:v>43490</c:v>
                </c:pt>
                <c:pt idx="55">
                  <c:v>43497</c:v>
                </c:pt>
                <c:pt idx="56">
                  <c:v>43504</c:v>
                </c:pt>
                <c:pt idx="57">
                  <c:v>43511</c:v>
                </c:pt>
                <c:pt idx="58">
                  <c:v>43518</c:v>
                </c:pt>
                <c:pt idx="59">
                  <c:v>43525</c:v>
                </c:pt>
                <c:pt idx="60">
                  <c:v>43532</c:v>
                </c:pt>
                <c:pt idx="61">
                  <c:v>43539</c:v>
                </c:pt>
                <c:pt idx="62">
                  <c:v>43546</c:v>
                </c:pt>
                <c:pt idx="63">
                  <c:v>43553</c:v>
                </c:pt>
                <c:pt idx="64">
                  <c:v>43560</c:v>
                </c:pt>
                <c:pt idx="65">
                  <c:v>43567</c:v>
                </c:pt>
                <c:pt idx="66">
                  <c:v>43574</c:v>
                </c:pt>
                <c:pt idx="67">
                  <c:v>43581</c:v>
                </c:pt>
                <c:pt idx="68">
                  <c:v>43588</c:v>
                </c:pt>
                <c:pt idx="69">
                  <c:v>43595</c:v>
                </c:pt>
                <c:pt idx="70">
                  <c:v>43602</c:v>
                </c:pt>
                <c:pt idx="71">
                  <c:v>43609</c:v>
                </c:pt>
                <c:pt idx="72">
                  <c:v>43616</c:v>
                </c:pt>
                <c:pt idx="73">
                  <c:v>43623</c:v>
                </c:pt>
                <c:pt idx="74">
                  <c:v>43630</c:v>
                </c:pt>
                <c:pt idx="75">
                  <c:v>43637</c:v>
                </c:pt>
                <c:pt idx="76">
                  <c:v>43644</c:v>
                </c:pt>
                <c:pt idx="77">
                  <c:v>43651</c:v>
                </c:pt>
                <c:pt idx="78">
                  <c:v>43658</c:v>
                </c:pt>
                <c:pt idx="79">
                  <c:v>43665</c:v>
                </c:pt>
                <c:pt idx="80">
                  <c:v>43672</c:v>
                </c:pt>
                <c:pt idx="81">
                  <c:v>43679</c:v>
                </c:pt>
                <c:pt idx="82">
                  <c:v>43686</c:v>
                </c:pt>
                <c:pt idx="83">
                  <c:v>43693</c:v>
                </c:pt>
                <c:pt idx="84">
                  <c:v>43700</c:v>
                </c:pt>
                <c:pt idx="85">
                  <c:v>43707</c:v>
                </c:pt>
                <c:pt idx="86">
                  <c:v>43714</c:v>
                </c:pt>
                <c:pt idx="87">
                  <c:v>43721</c:v>
                </c:pt>
                <c:pt idx="88">
                  <c:v>43728</c:v>
                </c:pt>
                <c:pt idx="89">
                  <c:v>43735</c:v>
                </c:pt>
                <c:pt idx="90">
                  <c:v>43742</c:v>
                </c:pt>
                <c:pt idx="91">
                  <c:v>43749</c:v>
                </c:pt>
                <c:pt idx="92">
                  <c:v>43756</c:v>
                </c:pt>
                <c:pt idx="93">
                  <c:v>43763</c:v>
                </c:pt>
                <c:pt idx="94">
                  <c:v>43770</c:v>
                </c:pt>
                <c:pt idx="95">
                  <c:v>43777</c:v>
                </c:pt>
                <c:pt idx="96">
                  <c:v>43784</c:v>
                </c:pt>
                <c:pt idx="97">
                  <c:v>43791</c:v>
                </c:pt>
                <c:pt idx="98">
                  <c:v>43798</c:v>
                </c:pt>
                <c:pt idx="99">
                  <c:v>43805</c:v>
                </c:pt>
                <c:pt idx="100">
                  <c:v>43812</c:v>
                </c:pt>
                <c:pt idx="101">
                  <c:v>43819</c:v>
                </c:pt>
                <c:pt idx="102">
                  <c:v>43826</c:v>
                </c:pt>
                <c:pt idx="103">
                  <c:v>43833</c:v>
                </c:pt>
                <c:pt idx="104">
                  <c:v>43840</c:v>
                </c:pt>
                <c:pt idx="105">
                  <c:v>43847</c:v>
                </c:pt>
                <c:pt idx="106">
                  <c:v>43854</c:v>
                </c:pt>
                <c:pt idx="107">
                  <c:v>43861</c:v>
                </c:pt>
                <c:pt idx="108">
                  <c:v>43868</c:v>
                </c:pt>
                <c:pt idx="109">
                  <c:v>43875</c:v>
                </c:pt>
                <c:pt idx="110">
                  <c:v>43882</c:v>
                </c:pt>
                <c:pt idx="111">
                  <c:v>43889</c:v>
                </c:pt>
                <c:pt idx="112">
                  <c:v>43896</c:v>
                </c:pt>
                <c:pt idx="113">
                  <c:v>43903</c:v>
                </c:pt>
                <c:pt idx="114">
                  <c:v>43910</c:v>
                </c:pt>
                <c:pt idx="115">
                  <c:v>43917</c:v>
                </c:pt>
                <c:pt idx="116">
                  <c:v>43924</c:v>
                </c:pt>
                <c:pt idx="117">
                  <c:v>43931</c:v>
                </c:pt>
                <c:pt idx="118">
                  <c:v>43938</c:v>
                </c:pt>
                <c:pt idx="119">
                  <c:v>43945</c:v>
                </c:pt>
                <c:pt idx="120">
                  <c:v>43952</c:v>
                </c:pt>
                <c:pt idx="121">
                  <c:v>43959</c:v>
                </c:pt>
                <c:pt idx="122">
                  <c:v>43966</c:v>
                </c:pt>
                <c:pt idx="123">
                  <c:v>43973</c:v>
                </c:pt>
                <c:pt idx="124">
                  <c:v>43980</c:v>
                </c:pt>
                <c:pt idx="125">
                  <c:v>43987</c:v>
                </c:pt>
                <c:pt idx="126">
                  <c:v>43994</c:v>
                </c:pt>
                <c:pt idx="127">
                  <c:v>44001</c:v>
                </c:pt>
                <c:pt idx="128">
                  <c:v>44008</c:v>
                </c:pt>
                <c:pt idx="129">
                  <c:v>44015</c:v>
                </c:pt>
                <c:pt idx="130">
                  <c:v>44022</c:v>
                </c:pt>
                <c:pt idx="131">
                  <c:v>44029</c:v>
                </c:pt>
                <c:pt idx="132">
                  <c:v>44036</c:v>
                </c:pt>
                <c:pt idx="133">
                  <c:v>44043</c:v>
                </c:pt>
                <c:pt idx="134">
                  <c:v>44050</c:v>
                </c:pt>
                <c:pt idx="135">
                  <c:v>44057</c:v>
                </c:pt>
                <c:pt idx="136">
                  <c:v>44064</c:v>
                </c:pt>
                <c:pt idx="137">
                  <c:v>44071</c:v>
                </c:pt>
                <c:pt idx="138">
                  <c:v>44078</c:v>
                </c:pt>
                <c:pt idx="139">
                  <c:v>44085</c:v>
                </c:pt>
                <c:pt idx="140">
                  <c:v>44092</c:v>
                </c:pt>
                <c:pt idx="141">
                  <c:v>44099</c:v>
                </c:pt>
                <c:pt idx="142">
                  <c:v>44106</c:v>
                </c:pt>
                <c:pt idx="143">
                  <c:v>44113</c:v>
                </c:pt>
                <c:pt idx="144">
                  <c:v>44120</c:v>
                </c:pt>
                <c:pt idx="145">
                  <c:v>44127</c:v>
                </c:pt>
                <c:pt idx="146">
                  <c:v>44134</c:v>
                </c:pt>
                <c:pt idx="147">
                  <c:v>44141</c:v>
                </c:pt>
                <c:pt idx="148">
                  <c:v>44148</c:v>
                </c:pt>
                <c:pt idx="149">
                  <c:v>44155</c:v>
                </c:pt>
                <c:pt idx="150">
                  <c:v>44162</c:v>
                </c:pt>
                <c:pt idx="151">
                  <c:v>44169</c:v>
                </c:pt>
                <c:pt idx="152">
                  <c:v>44176</c:v>
                </c:pt>
                <c:pt idx="153">
                  <c:v>44183</c:v>
                </c:pt>
                <c:pt idx="154">
                  <c:v>44190</c:v>
                </c:pt>
                <c:pt idx="155">
                  <c:v>44197</c:v>
                </c:pt>
                <c:pt idx="156">
                  <c:v>44204</c:v>
                </c:pt>
                <c:pt idx="157">
                  <c:v>44211</c:v>
                </c:pt>
                <c:pt idx="158">
                  <c:v>44218</c:v>
                </c:pt>
                <c:pt idx="159">
                  <c:v>44225</c:v>
                </c:pt>
                <c:pt idx="160">
                  <c:v>44232</c:v>
                </c:pt>
                <c:pt idx="161">
                  <c:v>44239</c:v>
                </c:pt>
                <c:pt idx="162">
                  <c:v>44246</c:v>
                </c:pt>
                <c:pt idx="163">
                  <c:v>44253</c:v>
                </c:pt>
                <c:pt idx="164">
                  <c:v>44260</c:v>
                </c:pt>
                <c:pt idx="165">
                  <c:v>44267</c:v>
                </c:pt>
                <c:pt idx="166">
                  <c:v>44274</c:v>
                </c:pt>
                <c:pt idx="167">
                  <c:v>44281</c:v>
                </c:pt>
                <c:pt idx="168">
                  <c:v>44288</c:v>
                </c:pt>
                <c:pt idx="169">
                  <c:v>44295</c:v>
                </c:pt>
                <c:pt idx="170">
                  <c:v>44302</c:v>
                </c:pt>
                <c:pt idx="171">
                  <c:v>44309</c:v>
                </c:pt>
                <c:pt idx="172">
                  <c:v>44316</c:v>
                </c:pt>
                <c:pt idx="173">
                  <c:v>44323</c:v>
                </c:pt>
                <c:pt idx="174">
                  <c:v>44330</c:v>
                </c:pt>
                <c:pt idx="175">
                  <c:v>44337</c:v>
                </c:pt>
                <c:pt idx="176">
                  <c:v>44344</c:v>
                </c:pt>
                <c:pt idx="177">
                  <c:v>44351</c:v>
                </c:pt>
                <c:pt idx="178">
                  <c:v>44358</c:v>
                </c:pt>
                <c:pt idx="179">
                  <c:v>44365</c:v>
                </c:pt>
                <c:pt idx="180">
                  <c:v>44372</c:v>
                </c:pt>
                <c:pt idx="181">
                  <c:v>44379</c:v>
                </c:pt>
                <c:pt idx="182">
                  <c:v>44386</c:v>
                </c:pt>
                <c:pt idx="183">
                  <c:v>44393</c:v>
                </c:pt>
                <c:pt idx="184">
                  <c:v>44400</c:v>
                </c:pt>
                <c:pt idx="185">
                  <c:v>44407</c:v>
                </c:pt>
                <c:pt idx="186">
                  <c:v>44414</c:v>
                </c:pt>
                <c:pt idx="187">
                  <c:v>44421</c:v>
                </c:pt>
                <c:pt idx="188">
                  <c:v>44428</c:v>
                </c:pt>
                <c:pt idx="189">
                  <c:v>44435</c:v>
                </c:pt>
                <c:pt idx="190">
                  <c:v>44442</c:v>
                </c:pt>
                <c:pt idx="191">
                  <c:v>44449</c:v>
                </c:pt>
                <c:pt idx="192">
                  <c:v>44456</c:v>
                </c:pt>
                <c:pt idx="193">
                  <c:v>44463</c:v>
                </c:pt>
                <c:pt idx="194">
                  <c:v>44470</c:v>
                </c:pt>
                <c:pt idx="195">
                  <c:v>44477</c:v>
                </c:pt>
                <c:pt idx="196">
                  <c:v>44484</c:v>
                </c:pt>
                <c:pt idx="197">
                  <c:v>44491</c:v>
                </c:pt>
                <c:pt idx="198">
                  <c:v>44498</c:v>
                </c:pt>
                <c:pt idx="199">
                  <c:v>44505</c:v>
                </c:pt>
                <c:pt idx="200">
                  <c:v>44512</c:v>
                </c:pt>
                <c:pt idx="201">
                  <c:v>44519</c:v>
                </c:pt>
                <c:pt idx="202">
                  <c:v>44526</c:v>
                </c:pt>
                <c:pt idx="203">
                  <c:v>44533</c:v>
                </c:pt>
                <c:pt idx="204">
                  <c:v>44540</c:v>
                </c:pt>
                <c:pt idx="205">
                  <c:v>44547</c:v>
                </c:pt>
                <c:pt idx="206">
                  <c:v>44554</c:v>
                </c:pt>
                <c:pt idx="207">
                  <c:v>44561</c:v>
                </c:pt>
              </c:numCache>
            </c:numRef>
          </c:cat>
          <c:val>
            <c:numRef>
              <c:f>[0]!Pa_Pb_train</c:f>
              <c:numCache>
                <c:formatCode>_(* #,##0.00_);_(* \(#,##0.00\);_(* "-"??_);_(@_)</c:formatCode>
                <c:ptCount val="208"/>
                <c:pt idx="0">
                  <c:v>1.8158244680851066</c:v>
                </c:pt>
                <c:pt idx="1">
                  <c:v>1.7560405300077941</c:v>
                </c:pt>
                <c:pt idx="2">
                  <c:v>1.8374743852459017</c:v>
                </c:pt>
                <c:pt idx="3">
                  <c:v>1.8587702265372168</c:v>
                </c:pt>
                <c:pt idx="4">
                  <c:v>1.9074688796680499</c:v>
                </c:pt>
                <c:pt idx="5">
                  <c:v>1.8401045068582629</c:v>
                </c:pt>
                <c:pt idx="6">
                  <c:v>1.8487493486190723</c:v>
                </c:pt>
                <c:pt idx="7">
                  <c:v>1.858427267847558</c:v>
                </c:pt>
                <c:pt idx="8">
                  <c:v>1.8787917248381774</c:v>
                </c:pt>
                <c:pt idx="9">
                  <c:v>1.8552364006100659</c:v>
                </c:pt>
                <c:pt idx="10">
                  <c:v>1.8384934995308939</c:v>
                </c:pt>
                <c:pt idx="11">
                  <c:v>1.8471765170462027</c:v>
                </c:pt>
                <c:pt idx="12">
                  <c:v>1.8792493880881149</c:v>
                </c:pt>
                <c:pt idx="13">
                  <c:v>1.8951160928742996</c:v>
                </c:pt>
                <c:pt idx="14">
                  <c:v>1.9000131908719164</c:v>
                </c:pt>
                <c:pt idx="15">
                  <c:v>2.0328400281888652</c:v>
                </c:pt>
                <c:pt idx="16">
                  <c:v>1.9509090909090909</c:v>
                </c:pt>
                <c:pt idx="17">
                  <c:v>1.926079401149579</c:v>
                </c:pt>
                <c:pt idx="18">
                  <c:v>1.8705321683876093</c:v>
                </c:pt>
                <c:pt idx="19">
                  <c:v>1.8939938740178452</c:v>
                </c:pt>
                <c:pt idx="20">
                  <c:v>1.887616224228541</c:v>
                </c:pt>
                <c:pt idx="21">
                  <c:v>1.8873927392739274</c:v>
                </c:pt>
                <c:pt idx="22">
                  <c:v>1.8581701957650818</c:v>
                </c:pt>
                <c:pt idx="23">
                  <c:v>1.8786301369863012</c:v>
                </c:pt>
                <c:pt idx="24">
                  <c:v>1.9009146341463414</c:v>
                </c:pt>
                <c:pt idx="25">
                  <c:v>1.9421338155515371</c:v>
                </c:pt>
                <c:pt idx="26">
                  <c:v>1.9565807327001354</c:v>
                </c:pt>
                <c:pt idx="27">
                  <c:v>1.9866793529971458</c:v>
                </c:pt>
                <c:pt idx="28">
                  <c:v>1.8802862719583606</c:v>
                </c:pt>
                <c:pt idx="29">
                  <c:v>1.8691393496147319</c:v>
                </c:pt>
                <c:pt idx="30">
                  <c:v>1.8682129678439641</c:v>
                </c:pt>
                <c:pt idx="31">
                  <c:v>1.8798322631372033</c:v>
                </c:pt>
                <c:pt idx="32">
                  <c:v>1.9084109696890172</c:v>
                </c:pt>
                <c:pt idx="33">
                  <c:v>1.8913721413721416</c:v>
                </c:pt>
                <c:pt idx="34">
                  <c:v>1.9211166602637981</c:v>
                </c:pt>
                <c:pt idx="35">
                  <c:v>1.8801187677842386</c:v>
                </c:pt>
                <c:pt idx="36">
                  <c:v>1.9191708573531214</c:v>
                </c:pt>
                <c:pt idx="37">
                  <c:v>1.9436299292214356</c:v>
                </c:pt>
                <c:pt idx="38">
                  <c:v>1.9773680864589955</c:v>
                </c:pt>
                <c:pt idx="39">
                  <c:v>2.0307692307692311</c:v>
                </c:pt>
                <c:pt idx="40">
                  <c:v>2.1399235235802294</c:v>
                </c:pt>
                <c:pt idx="41">
                  <c:v>2.2824816424396821</c:v>
                </c:pt>
                <c:pt idx="42">
                  <c:v>2.1503510945890132</c:v>
                </c:pt>
                <c:pt idx="43">
                  <c:v>2.2100738750839488</c:v>
                </c:pt>
                <c:pt idx="44">
                  <c:v>2.2055660123689167</c:v>
                </c:pt>
                <c:pt idx="45">
                  <c:v>2.2502093217973766</c:v>
                </c:pt>
                <c:pt idx="46">
                  <c:v>2.2485360206999863</c:v>
                </c:pt>
                <c:pt idx="47">
                  <c:v>2.2403669724770641</c:v>
                </c:pt>
                <c:pt idx="48">
                  <c:v>2.1853956527915899</c:v>
                </c:pt>
                <c:pt idx="49">
                  <c:v>2.1660788222665239</c:v>
                </c:pt>
                <c:pt idx="50">
                  <c:v>2.1534542184924317</c:v>
                </c:pt>
                <c:pt idx="51">
                  <c:v>2.1241734019103604</c:v>
                </c:pt>
                <c:pt idx="52">
                  <c:v>2.0871722182849046</c:v>
                </c:pt>
                <c:pt idx="53">
                  <c:v>2.1339137645107793</c:v>
                </c:pt>
                <c:pt idx="54">
                  <c:v>2.164750420639372</c:v>
                </c:pt>
                <c:pt idx="55">
                  <c:v>2.2811606048222317</c:v>
                </c:pt>
                <c:pt idx="56">
                  <c:v>2.219772967265047</c:v>
                </c:pt>
                <c:pt idx="57">
                  <c:v>2.1765599291228956</c:v>
                </c:pt>
                <c:pt idx="58">
                  <c:v>2.1670025188916875</c:v>
                </c:pt>
                <c:pt idx="59">
                  <c:v>2.1572200578107328</c:v>
                </c:pt>
                <c:pt idx="60">
                  <c:v>2.0605289928789419</c:v>
                </c:pt>
                <c:pt idx="61">
                  <c:v>2.1037000371241183</c:v>
                </c:pt>
                <c:pt idx="62">
                  <c:v>2.0943206145321751</c:v>
                </c:pt>
                <c:pt idx="63">
                  <c:v>2.0573701337832953</c:v>
                </c:pt>
                <c:pt idx="64">
                  <c:v>2.0475738521770079</c:v>
                </c:pt>
                <c:pt idx="65">
                  <c:v>2.0524414403915627</c:v>
                </c:pt>
                <c:pt idx="66">
                  <c:v>2.0253208463406174</c:v>
                </c:pt>
                <c:pt idx="67">
                  <c:v>2.0638029782359677</c:v>
                </c:pt>
                <c:pt idx="68">
                  <c:v>2.0463651974813968</c:v>
                </c:pt>
                <c:pt idx="69">
                  <c:v>2.0927786866090208</c:v>
                </c:pt>
                <c:pt idx="70">
                  <c:v>2.1017462165308496</c:v>
                </c:pt>
                <c:pt idx="71">
                  <c:v>2.1042726949934902</c:v>
                </c:pt>
                <c:pt idx="72">
                  <c:v>2.1989253877152275</c:v>
                </c:pt>
                <c:pt idx="73">
                  <c:v>2.2180249504488749</c:v>
                </c:pt>
                <c:pt idx="74">
                  <c:v>2.2444993528650428</c:v>
                </c:pt>
                <c:pt idx="75">
                  <c:v>2.1880127620783956</c:v>
                </c:pt>
                <c:pt idx="76">
                  <c:v>2.1243945398502859</c:v>
                </c:pt>
                <c:pt idx="77">
                  <c:v>2.169063563508618</c:v>
                </c:pt>
                <c:pt idx="78">
                  <c:v>2.17</c:v>
                </c:pt>
                <c:pt idx="79">
                  <c:v>2.1971592830571525</c:v>
                </c:pt>
                <c:pt idx="80">
                  <c:v>2.1792114695340503</c:v>
                </c:pt>
                <c:pt idx="81">
                  <c:v>2.2085549132947975</c:v>
                </c:pt>
                <c:pt idx="82">
                  <c:v>2.2199695300597679</c:v>
                </c:pt>
                <c:pt idx="83">
                  <c:v>2.2359603035610038</c:v>
                </c:pt>
                <c:pt idx="84">
                  <c:v>2.2616598899784739</c:v>
                </c:pt>
                <c:pt idx="85">
                  <c:v>2.2675433492377515</c:v>
                </c:pt>
                <c:pt idx="86">
                  <c:v>2.1875210036966508</c:v>
                </c:pt>
                <c:pt idx="87">
                  <c:v>2.1012769704975782</c:v>
                </c:pt>
                <c:pt idx="88">
                  <c:v>2.1506574548696236</c:v>
                </c:pt>
                <c:pt idx="89">
                  <c:v>2.1174346065448177</c:v>
                </c:pt>
                <c:pt idx="90">
                  <c:v>2.1614319486659914</c:v>
                </c:pt>
                <c:pt idx="91">
                  <c:v>2.1590780702745449</c:v>
                </c:pt>
                <c:pt idx="92">
                  <c:v>2.1834748160724393</c:v>
                </c:pt>
                <c:pt idx="93">
                  <c:v>2.0970431302801247</c:v>
                </c:pt>
                <c:pt idx="94">
                  <c:v>2.0790870488322715</c:v>
                </c:pt>
                <c:pt idx="95">
                  <c:v>2.0154340169877769</c:v>
                </c:pt>
                <c:pt idx="96">
                  <c:v>2.0241417948456761</c:v>
                </c:pt>
                <c:pt idx="97">
                  <c:v>2.0386108273748724</c:v>
                </c:pt>
                <c:pt idx="98">
                  <c:v>2.0564589435410565</c:v>
                </c:pt>
                <c:pt idx="99">
                  <c:v>2.0902080162354135</c:v>
                </c:pt>
                <c:pt idx="100">
                  <c:v>2.0916193181818183</c:v>
                </c:pt>
                <c:pt idx="101">
                  <c:v>2.1039286430146324</c:v>
                </c:pt>
                <c:pt idx="102">
                  <c:v>2.076138069034517</c:v>
                </c:pt>
                <c:pt idx="103">
                  <c:v>2.0603328710124829</c:v>
                </c:pt>
                <c:pt idx="104">
                  <c:v>2.0649067090115123</c:v>
                </c:pt>
                <c:pt idx="105">
                  <c:v>2.0814501866771469</c:v>
                </c:pt>
                <c:pt idx="106">
                  <c:v>2.1434166917746311</c:v>
                </c:pt>
                <c:pt idx="107">
                  <c:v>2.2716417910447761</c:v>
                </c:pt>
                <c:pt idx="108">
                  <c:v>2.3366225839267547</c:v>
                </c:pt>
                <c:pt idx="109">
                  <c:v>2.3261298598776396</c:v>
                </c:pt>
                <c:pt idx="110">
                  <c:v>2.3304811757600161</c:v>
                </c:pt>
                <c:pt idx="111">
                  <c:v>2.4186046511627906</c:v>
                </c:pt>
                <c:pt idx="112">
                  <c:v>2.4266832354270225</c:v>
                </c:pt>
                <c:pt idx="113">
                  <c:v>2.3786863270777481</c:v>
                </c:pt>
                <c:pt idx="114">
                  <c:v>2.3599495029193629</c:v>
                </c:pt>
                <c:pt idx="115">
                  <c:v>2.3295310519645116</c:v>
                </c:pt>
                <c:pt idx="116">
                  <c:v>2.1621545798849766</c:v>
                </c:pt>
                <c:pt idx="117">
                  <c:v>2.4549405598875111</c:v>
                </c:pt>
                <c:pt idx="118">
                  <c:v>2.3759183165234714</c:v>
                </c:pt>
                <c:pt idx="119">
                  <c:v>2.2779652219050091</c:v>
                </c:pt>
                <c:pt idx="120">
                  <c:v>2.2140638588644554</c:v>
                </c:pt>
                <c:pt idx="121">
                  <c:v>2.2504743833017078</c:v>
                </c:pt>
                <c:pt idx="122">
                  <c:v>2.4082171127026006</c:v>
                </c:pt>
                <c:pt idx="123">
                  <c:v>2.2348079161816066</c:v>
                </c:pt>
                <c:pt idx="124">
                  <c:v>2.1475302584232909</c:v>
                </c:pt>
                <c:pt idx="125">
                  <c:v>2.064130322713682</c:v>
                </c:pt>
                <c:pt idx="126">
                  <c:v>2.0756331279945242</c:v>
                </c:pt>
                <c:pt idx="127">
                  <c:v>2.109906246470123</c:v>
                </c:pt>
                <c:pt idx="128">
                  <c:v>2.2149434666044994</c:v>
                </c:pt>
                <c:pt idx="129">
                  <c:v>2.1520908273381294</c:v>
                </c:pt>
                <c:pt idx="130">
                  <c:v>2.273417721518987</c:v>
                </c:pt>
                <c:pt idx="131">
                  <c:v>2.1910704679935447</c:v>
                </c:pt>
                <c:pt idx="132">
                  <c:v>2.2300322927879437</c:v>
                </c:pt>
                <c:pt idx="133">
                  <c:v>2.2054691689008044</c:v>
                </c:pt>
                <c:pt idx="134">
                  <c:v>1.9940689232027813</c:v>
                </c:pt>
                <c:pt idx="135">
                  <c:v>1.947077409162717</c:v>
                </c:pt>
                <c:pt idx="136">
                  <c:v>1.9317637669592977</c:v>
                </c:pt>
                <c:pt idx="137">
                  <c:v>1.9632100461100754</c:v>
                </c:pt>
                <c:pt idx="138">
                  <c:v>2.0382024731074697</c:v>
                </c:pt>
                <c:pt idx="139">
                  <c:v>2.0135877710060943</c:v>
                </c:pt>
                <c:pt idx="140">
                  <c:v>1.9994031632348555</c:v>
                </c:pt>
                <c:pt idx="141">
                  <c:v>2.0141552979792801</c:v>
                </c:pt>
                <c:pt idx="142">
                  <c:v>2.0392935106171861</c:v>
                </c:pt>
                <c:pt idx="143">
                  <c:v>1.9561436319431458</c:v>
                </c:pt>
                <c:pt idx="144">
                  <c:v>1.9379153390987711</c:v>
                </c:pt>
                <c:pt idx="145">
                  <c:v>1.9238121752041573</c:v>
                </c:pt>
                <c:pt idx="146">
                  <c:v>1.8785132382892056</c:v>
                </c:pt>
                <c:pt idx="147">
                  <c:v>1.7212654097171864</c:v>
                </c:pt>
                <c:pt idx="148">
                  <c:v>1.7433273642022684</c:v>
                </c:pt>
                <c:pt idx="149">
                  <c:v>1.6919604837336057</c:v>
                </c:pt>
                <c:pt idx="150">
                  <c:v>1.7248058779327045</c:v>
                </c:pt>
                <c:pt idx="151">
                  <c:v>1.8082379080499058</c:v>
                </c:pt>
                <c:pt idx="152">
                  <c:v>1.7268189509306264</c:v>
                </c:pt>
                <c:pt idx="153">
                  <c:v>1.7399661303979679</c:v>
                </c:pt>
                <c:pt idx="154">
                  <c:v>1.7692372311827957</c:v>
                </c:pt>
                <c:pt idx="155">
                  <c:v>1.7468992889035886</c:v>
                </c:pt>
                <c:pt idx="156">
                  <c:v>1.6611623765581998</c:v>
                </c:pt>
                <c:pt idx="157">
                  <c:v>1.747310924369748</c:v>
                </c:pt>
                <c:pt idx="158">
                  <c:v>1.7593523647209204</c:v>
                </c:pt>
                <c:pt idx="159">
                  <c:v>1.7972805933250926</c:v>
                </c:pt>
                <c:pt idx="160">
                  <c:v>1.903931623931624</c:v>
                </c:pt>
                <c:pt idx="161">
                  <c:v>1.8730184804928132</c:v>
                </c:pt>
                <c:pt idx="162">
                  <c:v>1.8892933973192123</c:v>
                </c:pt>
                <c:pt idx="163">
                  <c:v>1.9302365008052895</c:v>
                </c:pt>
                <c:pt idx="164">
                  <c:v>1.9039672801635992</c:v>
                </c:pt>
                <c:pt idx="165">
                  <c:v>1.8723823601872382</c:v>
                </c:pt>
                <c:pt idx="166">
                  <c:v>1.8488719309887194</c:v>
                </c:pt>
                <c:pt idx="167">
                  <c:v>1.7931982406534717</c:v>
                </c:pt>
                <c:pt idx="168">
                  <c:v>1.8016477537696256</c:v>
                </c:pt>
                <c:pt idx="169">
                  <c:v>1.8051641404524337</c:v>
                </c:pt>
                <c:pt idx="170">
                  <c:v>1.7999247271358676</c:v>
                </c:pt>
                <c:pt idx="171">
                  <c:v>1.7101696170654026</c:v>
                </c:pt>
                <c:pt idx="172">
                  <c:v>1.8672645075224188</c:v>
                </c:pt>
                <c:pt idx="173">
                  <c:v>1.8787591931843004</c:v>
                </c:pt>
                <c:pt idx="174">
                  <c:v>1.8925115378889386</c:v>
                </c:pt>
                <c:pt idx="175">
                  <c:v>1.9059841926985324</c:v>
                </c:pt>
                <c:pt idx="176">
                  <c:v>1.8754256106587714</c:v>
                </c:pt>
                <c:pt idx="177">
                  <c:v>1.8229484386347135</c:v>
                </c:pt>
                <c:pt idx="178">
                  <c:v>1.8382331324415699</c:v>
                </c:pt>
                <c:pt idx="179">
                  <c:v>1.7638942123418933</c:v>
                </c:pt>
                <c:pt idx="180">
                  <c:v>1.823494201271979</c:v>
                </c:pt>
                <c:pt idx="181">
                  <c:v>1.7755298651252409</c:v>
                </c:pt>
                <c:pt idx="182">
                  <c:v>1.7443714475529637</c:v>
                </c:pt>
                <c:pt idx="183">
                  <c:v>1.7010203332599281</c:v>
                </c:pt>
                <c:pt idx="184">
                  <c:v>1.6867155191177536</c:v>
                </c:pt>
                <c:pt idx="185">
                  <c:v>1.8737144911902188</c:v>
                </c:pt>
                <c:pt idx="186">
                  <c:v>1.9076889343663208</c:v>
                </c:pt>
                <c:pt idx="187">
                  <c:v>2.0201107548819586</c:v>
                </c:pt>
                <c:pt idx="188">
                  <c:v>2.0729390813979371</c:v>
                </c:pt>
                <c:pt idx="189">
                  <c:v>2.0836743642209878</c:v>
                </c:pt>
                <c:pt idx="190">
                  <c:v>2.1523633677991136</c:v>
                </c:pt>
                <c:pt idx="191">
                  <c:v>2.2410488384574099</c:v>
                </c:pt>
                <c:pt idx="192">
                  <c:v>2.2224527431996317</c:v>
                </c:pt>
                <c:pt idx="193">
                  <c:v>2.3082323894761205</c:v>
                </c:pt>
                <c:pt idx="194">
                  <c:v>2.3293854033290651</c:v>
                </c:pt>
                <c:pt idx="195">
                  <c:v>2.3337823916316665</c:v>
                </c:pt>
                <c:pt idx="196">
                  <c:v>2.4101924725317541</c:v>
                </c:pt>
                <c:pt idx="197">
                  <c:v>2.4463931676071375</c:v>
                </c:pt>
                <c:pt idx="198">
                  <c:v>2.4201661631419937</c:v>
                </c:pt>
                <c:pt idx="199">
                  <c:v>2.0435646374343692</c:v>
                </c:pt>
                <c:pt idx="200">
                  <c:v>2.1413089975759303</c:v>
                </c:pt>
                <c:pt idx="201">
                  <c:v>2.0830291970802923</c:v>
                </c:pt>
                <c:pt idx="202">
                  <c:v>2.1145301603278455</c:v>
                </c:pt>
                <c:pt idx="203">
                  <c:v>2.1050021561017682</c:v>
                </c:pt>
                <c:pt idx="204">
                  <c:v>2.057723292469352</c:v>
                </c:pt>
                <c:pt idx="205">
                  <c:v>2.0909676035185578</c:v>
                </c:pt>
                <c:pt idx="206">
                  <c:v>2.0509924949147789</c:v>
                </c:pt>
                <c:pt idx="207">
                  <c:v>2.0440696409140373</c:v>
                </c:pt>
              </c:numCache>
            </c:numRef>
          </c:val>
          <c:smooth val="0"/>
          <c:extLst>
            <c:ext xmlns:c16="http://schemas.microsoft.com/office/drawing/2014/chart" uri="{C3380CC4-5D6E-409C-BE32-E72D297353CC}">
              <c16:uniqueId val="{00000002-AD95-4764-BE94-0210692A1190}"/>
            </c:ext>
          </c:extLst>
        </c:ser>
        <c:ser>
          <c:idx val="0"/>
          <c:order val="1"/>
          <c:tx>
            <c:v>c_d</c:v>
          </c:tx>
          <c:spPr>
            <a:ln w="12700" cap="rnd">
              <a:solidFill>
                <a:schemeClr val="tx1"/>
              </a:solidFill>
              <a:round/>
            </a:ln>
            <a:effectLst/>
          </c:spPr>
          <c:marker>
            <c:symbol val="none"/>
          </c:marker>
          <c:cat>
            <c:numRef>
              <c:f>[0]!Train_Date</c:f>
              <c:numCache>
                <c:formatCode>m/d/yyyy</c:formatCode>
                <c:ptCount val="209"/>
                <c:pt idx="0">
                  <c:v>43112</c:v>
                </c:pt>
                <c:pt idx="1">
                  <c:v>43119</c:v>
                </c:pt>
                <c:pt idx="2">
                  <c:v>43126</c:v>
                </c:pt>
                <c:pt idx="3">
                  <c:v>43133</c:v>
                </c:pt>
                <c:pt idx="4">
                  <c:v>43140</c:v>
                </c:pt>
                <c:pt idx="5">
                  <c:v>43147</c:v>
                </c:pt>
                <c:pt idx="6">
                  <c:v>43154</c:v>
                </c:pt>
                <c:pt idx="7">
                  <c:v>43161</c:v>
                </c:pt>
                <c:pt idx="8">
                  <c:v>43168</c:v>
                </c:pt>
                <c:pt idx="9">
                  <c:v>43175</c:v>
                </c:pt>
                <c:pt idx="10">
                  <c:v>43182</c:v>
                </c:pt>
                <c:pt idx="11">
                  <c:v>43189</c:v>
                </c:pt>
                <c:pt idx="12">
                  <c:v>43196</c:v>
                </c:pt>
                <c:pt idx="13">
                  <c:v>43203</c:v>
                </c:pt>
                <c:pt idx="14">
                  <c:v>43210</c:v>
                </c:pt>
                <c:pt idx="15">
                  <c:v>43217</c:v>
                </c:pt>
                <c:pt idx="16">
                  <c:v>43224</c:v>
                </c:pt>
                <c:pt idx="17">
                  <c:v>43231</c:v>
                </c:pt>
                <c:pt idx="18">
                  <c:v>43238</c:v>
                </c:pt>
                <c:pt idx="19">
                  <c:v>43245</c:v>
                </c:pt>
                <c:pt idx="20">
                  <c:v>43252</c:v>
                </c:pt>
                <c:pt idx="21">
                  <c:v>43259</c:v>
                </c:pt>
                <c:pt idx="22">
                  <c:v>43266</c:v>
                </c:pt>
                <c:pt idx="23">
                  <c:v>43273</c:v>
                </c:pt>
                <c:pt idx="24">
                  <c:v>43280</c:v>
                </c:pt>
                <c:pt idx="25">
                  <c:v>43287</c:v>
                </c:pt>
                <c:pt idx="26">
                  <c:v>43294</c:v>
                </c:pt>
                <c:pt idx="27">
                  <c:v>43301</c:v>
                </c:pt>
                <c:pt idx="28">
                  <c:v>43308</c:v>
                </c:pt>
                <c:pt idx="29">
                  <c:v>43315</c:v>
                </c:pt>
                <c:pt idx="30">
                  <c:v>43322</c:v>
                </c:pt>
                <c:pt idx="31">
                  <c:v>43329</c:v>
                </c:pt>
                <c:pt idx="32">
                  <c:v>43336</c:v>
                </c:pt>
                <c:pt idx="33">
                  <c:v>43343</c:v>
                </c:pt>
                <c:pt idx="34">
                  <c:v>43350</c:v>
                </c:pt>
                <c:pt idx="35">
                  <c:v>43357</c:v>
                </c:pt>
                <c:pt idx="36">
                  <c:v>43364</c:v>
                </c:pt>
                <c:pt idx="37">
                  <c:v>43371</c:v>
                </c:pt>
                <c:pt idx="38">
                  <c:v>43378</c:v>
                </c:pt>
                <c:pt idx="39">
                  <c:v>43385</c:v>
                </c:pt>
                <c:pt idx="40">
                  <c:v>43392</c:v>
                </c:pt>
                <c:pt idx="41">
                  <c:v>43399</c:v>
                </c:pt>
                <c:pt idx="42">
                  <c:v>43406</c:v>
                </c:pt>
                <c:pt idx="43">
                  <c:v>43413</c:v>
                </c:pt>
                <c:pt idx="44">
                  <c:v>43420</c:v>
                </c:pt>
                <c:pt idx="45">
                  <c:v>43427</c:v>
                </c:pt>
                <c:pt idx="46">
                  <c:v>43434</c:v>
                </c:pt>
                <c:pt idx="47">
                  <c:v>43441</c:v>
                </c:pt>
                <c:pt idx="48">
                  <c:v>43448</c:v>
                </c:pt>
                <c:pt idx="49">
                  <c:v>43455</c:v>
                </c:pt>
                <c:pt idx="50">
                  <c:v>43462</c:v>
                </c:pt>
                <c:pt idx="51">
                  <c:v>43469</c:v>
                </c:pt>
                <c:pt idx="52">
                  <c:v>43476</c:v>
                </c:pt>
                <c:pt idx="53">
                  <c:v>43483</c:v>
                </c:pt>
                <c:pt idx="54">
                  <c:v>43490</c:v>
                </c:pt>
                <c:pt idx="55">
                  <c:v>43497</c:v>
                </c:pt>
                <c:pt idx="56">
                  <c:v>43504</c:v>
                </c:pt>
                <c:pt idx="57">
                  <c:v>43511</c:v>
                </c:pt>
                <c:pt idx="58">
                  <c:v>43518</c:v>
                </c:pt>
                <c:pt idx="59">
                  <c:v>43525</c:v>
                </c:pt>
                <c:pt idx="60">
                  <c:v>43532</c:v>
                </c:pt>
                <c:pt idx="61">
                  <c:v>43539</c:v>
                </c:pt>
                <c:pt idx="62">
                  <c:v>43546</c:v>
                </c:pt>
                <c:pt idx="63">
                  <c:v>43553</c:v>
                </c:pt>
                <c:pt idx="64">
                  <c:v>43560</c:v>
                </c:pt>
                <c:pt idx="65">
                  <c:v>43567</c:v>
                </c:pt>
                <c:pt idx="66">
                  <c:v>43574</c:v>
                </c:pt>
                <c:pt idx="67">
                  <c:v>43581</c:v>
                </c:pt>
                <c:pt idx="68">
                  <c:v>43588</c:v>
                </c:pt>
                <c:pt idx="69">
                  <c:v>43595</c:v>
                </c:pt>
                <c:pt idx="70">
                  <c:v>43602</c:v>
                </c:pt>
                <c:pt idx="71">
                  <c:v>43609</c:v>
                </c:pt>
                <c:pt idx="72">
                  <c:v>43616</c:v>
                </c:pt>
                <c:pt idx="73">
                  <c:v>43623</c:v>
                </c:pt>
                <c:pt idx="74">
                  <c:v>43630</c:v>
                </c:pt>
                <c:pt idx="75">
                  <c:v>43637</c:v>
                </c:pt>
                <c:pt idx="76">
                  <c:v>43644</c:v>
                </c:pt>
                <c:pt idx="77">
                  <c:v>43651</c:v>
                </c:pt>
                <c:pt idx="78">
                  <c:v>43658</c:v>
                </c:pt>
                <c:pt idx="79">
                  <c:v>43665</c:v>
                </c:pt>
                <c:pt idx="80">
                  <c:v>43672</c:v>
                </c:pt>
                <c:pt idx="81">
                  <c:v>43679</c:v>
                </c:pt>
                <c:pt idx="82">
                  <c:v>43686</c:v>
                </c:pt>
                <c:pt idx="83">
                  <c:v>43693</c:v>
                </c:pt>
                <c:pt idx="84">
                  <c:v>43700</c:v>
                </c:pt>
                <c:pt idx="85">
                  <c:v>43707</c:v>
                </c:pt>
                <c:pt idx="86">
                  <c:v>43714</c:v>
                </c:pt>
                <c:pt idx="87">
                  <c:v>43721</c:v>
                </c:pt>
                <c:pt idx="88">
                  <c:v>43728</c:v>
                </c:pt>
                <c:pt idx="89">
                  <c:v>43735</c:v>
                </c:pt>
                <c:pt idx="90">
                  <c:v>43742</c:v>
                </c:pt>
                <c:pt idx="91">
                  <c:v>43749</c:v>
                </c:pt>
                <c:pt idx="92">
                  <c:v>43756</c:v>
                </c:pt>
                <c:pt idx="93">
                  <c:v>43763</c:v>
                </c:pt>
                <c:pt idx="94">
                  <c:v>43770</c:v>
                </c:pt>
                <c:pt idx="95">
                  <c:v>43777</c:v>
                </c:pt>
                <c:pt idx="96">
                  <c:v>43784</c:v>
                </c:pt>
                <c:pt idx="97">
                  <c:v>43791</c:v>
                </c:pt>
                <c:pt idx="98">
                  <c:v>43798</c:v>
                </c:pt>
                <c:pt idx="99">
                  <c:v>43805</c:v>
                </c:pt>
                <c:pt idx="100">
                  <c:v>43812</c:v>
                </c:pt>
                <c:pt idx="101">
                  <c:v>43819</c:v>
                </c:pt>
                <c:pt idx="102">
                  <c:v>43826</c:v>
                </c:pt>
                <c:pt idx="103">
                  <c:v>43833</c:v>
                </c:pt>
                <c:pt idx="104">
                  <c:v>43840</c:v>
                </c:pt>
                <c:pt idx="105">
                  <c:v>43847</c:v>
                </c:pt>
                <c:pt idx="106">
                  <c:v>43854</c:v>
                </c:pt>
                <c:pt idx="107">
                  <c:v>43861</c:v>
                </c:pt>
                <c:pt idx="108">
                  <c:v>43868</c:v>
                </c:pt>
                <c:pt idx="109">
                  <c:v>43875</c:v>
                </c:pt>
                <c:pt idx="110">
                  <c:v>43882</c:v>
                </c:pt>
                <c:pt idx="111">
                  <c:v>43889</c:v>
                </c:pt>
                <c:pt idx="112">
                  <c:v>43896</c:v>
                </c:pt>
                <c:pt idx="113">
                  <c:v>43903</c:v>
                </c:pt>
                <c:pt idx="114">
                  <c:v>43910</c:v>
                </c:pt>
                <c:pt idx="115">
                  <c:v>43917</c:v>
                </c:pt>
                <c:pt idx="116">
                  <c:v>43924</c:v>
                </c:pt>
                <c:pt idx="117">
                  <c:v>43931</c:v>
                </c:pt>
                <c:pt idx="118">
                  <c:v>43938</c:v>
                </c:pt>
                <c:pt idx="119">
                  <c:v>43945</c:v>
                </c:pt>
                <c:pt idx="120">
                  <c:v>43952</c:v>
                </c:pt>
                <c:pt idx="121">
                  <c:v>43959</c:v>
                </c:pt>
                <c:pt idx="122">
                  <c:v>43966</c:v>
                </c:pt>
                <c:pt idx="123">
                  <c:v>43973</c:v>
                </c:pt>
                <c:pt idx="124">
                  <c:v>43980</c:v>
                </c:pt>
                <c:pt idx="125">
                  <c:v>43987</c:v>
                </c:pt>
                <c:pt idx="126">
                  <c:v>43994</c:v>
                </c:pt>
                <c:pt idx="127">
                  <c:v>44001</c:v>
                </c:pt>
                <c:pt idx="128">
                  <c:v>44008</c:v>
                </c:pt>
                <c:pt idx="129">
                  <c:v>44015</c:v>
                </c:pt>
                <c:pt idx="130">
                  <c:v>44022</c:v>
                </c:pt>
                <c:pt idx="131">
                  <c:v>44029</c:v>
                </c:pt>
                <c:pt idx="132">
                  <c:v>44036</c:v>
                </c:pt>
                <c:pt idx="133">
                  <c:v>44043</c:v>
                </c:pt>
                <c:pt idx="134">
                  <c:v>44050</c:v>
                </c:pt>
                <c:pt idx="135">
                  <c:v>44057</c:v>
                </c:pt>
                <c:pt idx="136">
                  <c:v>44064</c:v>
                </c:pt>
                <c:pt idx="137">
                  <c:v>44071</c:v>
                </c:pt>
                <c:pt idx="138">
                  <c:v>44078</c:v>
                </c:pt>
                <c:pt idx="139">
                  <c:v>44085</c:v>
                </c:pt>
                <c:pt idx="140">
                  <c:v>44092</c:v>
                </c:pt>
                <c:pt idx="141">
                  <c:v>44099</c:v>
                </c:pt>
                <c:pt idx="142">
                  <c:v>44106</c:v>
                </c:pt>
                <c:pt idx="143">
                  <c:v>44113</c:v>
                </c:pt>
                <c:pt idx="144">
                  <c:v>44120</c:v>
                </c:pt>
                <c:pt idx="145">
                  <c:v>44127</c:v>
                </c:pt>
                <c:pt idx="146">
                  <c:v>44134</c:v>
                </c:pt>
                <c:pt idx="147">
                  <c:v>44141</c:v>
                </c:pt>
                <c:pt idx="148">
                  <c:v>44148</c:v>
                </c:pt>
                <c:pt idx="149">
                  <c:v>44155</c:v>
                </c:pt>
                <c:pt idx="150">
                  <c:v>44162</c:v>
                </c:pt>
                <c:pt idx="151">
                  <c:v>44169</c:v>
                </c:pt>
                <c:pt idx="152">
                  <c:v>44176</c:v>
                </c:pt>
                <c:pt idx="153">
                  <c:v>44183</c:v>
                </c:pt>
                <c:pt idx="154">
                  <c:v>44190</c:v>
                </c:pt>
                <c:pt idx="155">
                  <c:v>44197</c:v>
                </c:pt>
                <c:pt idx="156">
                  <c:v>44204</c:v>
                </c:pt>
                <c:pt idx="157">
                  <c:v>44211</c:v>
                </c:pt>
                <c:pt idx="158">
                  <c:v>44218</c:v>
                </c:pt>
                <c:pt idx="159">
                  <c:v>44225</c:v>
                </c:pt>
                <c:pt idx="160">
                  <c:v>44232</c:v>
                </c:pt>
                <c:pt idx="161">
                  <c:v>44239</c:v>
                </c:pt>
                <c:pt idx="162">
                  <c:v>44246</c:v>
                </c:pt>
                <c:pt idx="163">
                  <c:v>44253</c:v>
                </c:pt>
                <c:pt idx="164">
                  <c:v>44260</c:v>
                </c:pt>
                <c:pt idx="165">
                  <c:v>44267</c:v>
                </c:pt>
                <c:pt idx="166">
                  <c:v>44274</c:v>
                </c:pt>
                <c:pt idx="167">
                  <c:v>44281</c:v>
                </c:pt>
                <c:pt idx="168">
                  <c:v>44288</c:v>
                </c:pt>
                <c:pt idx="169">
                  <c:v>44295</c:v>
                </c:pt>
                <c:pt idx="170">
                  <c:v>44302</c:v>
                </c:pt>
                <c:pt idx="171">
                  <c:v>44309</c:v>
                </c:pt>
                <c:pt idx="172">
                  <c:v>44316</c:v>
                </c:pt>
                <c:pt idx="173">
                  <c:v>44323</c:v>
                </c:pt>
                <c:pt idx="174">
                  <c:v>44330</c:v>
                </c:pt>
                <c:pt idx="175">
                  <c:v>44337</c:v>
                </c:pt>
                <c:pt idx="176">
                  <c:v>44344</c:v>
                </c:pt>
                <c:pt idx="177">
                  <c:v>44351</c:v>
                </c:pt>
                <c:pt idx="178">
                  <c:v>44358</c:v>
                </c:pt>
                <c:pt idx="179">
                  <c:v>44365</c:v>
                </c:pt>
                <c:pt idx="180">
                  <c:v>44372</c:v>
                </c:pt>
                <c:pt idx="181">
                  <c:v>44379</c:v>
                </c:pt>
                <c:pt idx="182">
                  <c:v>44386</c:v>
                </c:pt>
                <c:pt idx="183">
                  <c:v>44393</c:v>
                </c:pt>
                <c:pt idx="184">
                  <c:v>44400</c:v>
                </c:pt>
                <c:pt idx="185">
                  <c:v>44407</c:v>
                </c:pt>
                <c:pt idx="186">
                  <c:v>44414</c:v>
                </c:pt>
                <c:pt idx="187">
                  <c:v>44421</c:v>
                </c:pt>
                <c:pt idx="188">
                  <c:v>44428</c:v>
                </c:pt>
                <c:pt idx="189">
                  <c:v>44435</c:v>
                </c:pt>
                <c:pt idx="190">
                  <c:v>44442</c:v>
                </c:pt>
                <c:pt idx="191">
                  <c:v>44449</c:v>
                </c:pt>
                <c:pt idx="192">
                  <c:v>44456</c:v>
                </c:pt>
                <c:pt idx="193">
                  <c:v>44463</c:v>
                </c:pt>
                <c:pt idx="194">
                  <c:v>44470</c:v>
                </c:pt>
                <c:pt idx="195">
                  <c:v>44477</c:v>
                </c:pt>
                <c:pt idx="196">
                  <c:v>44484</c:v>
                </c:pt>
                <c:pt idx="197">
                  <c:v>44491</c:v>
                </c:pt>
                <c:pt idx="198">
                  <c:v>44498</c:v>
                </c:pt>
                <c:pt idx="199">
                  <c:v>44505</c:v>
                </c:pt>
                <c:pt idx="200">
                  <c:v>44512</c:v>
                </c:pt>
                <c:pt idx="201">
                  <c:v>44519</c:v>
                </c:pt>
                <c:pt idx="202">
                  <c:v>44526</c:v>
                </c:pt>
                <c:pt idx="203">
                  <c:v>44533</c:v>
                </c:pt>
                <c:pt idx="204">
                  <c:v>44540</c:v>
                </c:pt>
                <c:pt idx="205">
                  <c:v>44547</c:v>
                </c:pt>
                <c:pt idx="206">
                  <c:v>44554</c:v>
                </c:pt>
                <c:pt idx="207">
                  <c:v>44561</c:v>
                </c:pt>
              </c:numCache>
            </c:numRef>
          </c:cat>
          <c:val>
            <c:numRef>
              <c:f>[0]!c_d</c:f>
              <c:numCache>
                <c:formatCode>_(* #,##0.00_);_(* \(#,##0.00\);_(* "-"??_);_(@_)</c:formatCode>
                <c:ptCount val="208"/>
                <c:pt idx="0">
                  <c:v>2.0512549812942358</c:v>
                </c:pt>
                <c:pt idx="1">
                  <c:v>2.0512549812942358</c:v>
                </c:pt>
                <c:pt idx="2">
                  <c:v>2.0512549812942358</c:v>
                </c:pt>
                <c:pt idx="3">
                  <c:v>2.0512549812942358</c:v>
                </c:pt>
                <c:pt idx="4">
                  <c:v>2.0512549812942358</c:v>
                </c:pt>
                <c:pt idx="5">
                  <c:v>2.0512549812942358</c:v>
                </c:pt>
                <c:pt idx="6">
                  <c:v>2.0512549812942358</c:v>
                </c:pt>
                <c:pt idx="7">
                  <c:v>2.0512549812942358</c:v>
                </c:pt>
                <c:pt idx="8">
                  <c:v>2.0512549812942358</c:v>
                </c:pt>
                <c:pt idx="9">
                  <c:v>2.0512549812942358</c:v>
                </c:pt>
                <c:pt idx="10">
                  <c:v>2.0512549812942358</c:v>
                </c:pt>
                <c:pt idx="11">
                  <c:v>2.0512549812942358</c:v>
                </c:pt>
                <c:pt idx="12">
                  <c:v>2.0512549812942358</c:v>
                </c:pt>
                <c:pt idx="13">
                  <c:v>2.0512549812942358</c:v>
                </c:pt>
                <c:pt idx="14">
                  <c:v>2.0512549812942358</c:v>
                </c:pt>
                <c:pt idx="15">
                  <c:v>2.0512549812942358</c:v>
                </c:pt>
                <c:pt idx="16">
                  <c:v>2.0512549812942358</c:v>
                </c:pt>
                <c:pt idx="17">
                  <c:v>2.0512549812942358</c:v>
                </c:pt>
                <c:pt idx="18">
                  <c:v>2.0512549812942358</c:v>
                </c:pt>
                <c:pt idx="19">
                  <c:v>2.0512549812942358</c:v>
                </c:pt>
                <c:pt idx="20">
                  <c:v>2.0512549812942358</c:v>
                </c:pt>
                <c:pt idx="21">
                  <c:v>2.0512549812942358</c:v>
                </c:pt>
                <c:pt idx="22">
                  <c:v>2.0512549812942358</c:v>
                </c:pt>
                <c:pt idx="23">
                  <c:v>2.0512549812942358</c:v>
                </c:pt>
                <c:pt idx="24">
                  <c:v>2.0512549812942358</c:v>
                </c:pt>
                <c:pt idx="25">
                  <c:v>2.0512549812942358</c:v>
                </c:pt>
                <c:pt idx="26">
                  <c:v>2.0512549812942358</c:v>
                </c:pt>
                <c:pt idx="27">
                  <c:v>2.0512549812942358</c:v>
                </c:pt>
                <c:pt idx="28">
                  <c:v>2.0512549812942358</c:v>
                </c:pt>
                <c:pt idx="29">
                  <c:v>2.0512549812942358</c:v>
                </c:pt>
                <c:pt idx="30">
                  <c:v>2.0512549812942358</c:v>
                </c:pt>
                <c:pt idx="31">
                  <c:v>2.0512549812942358</c:v>
                </c:pt>
                <c:pt idx="32">
                  <c:v>2.0512549812942358</c:v>
                </c:pt>
                <c:pt idx="33">
                  <c:v>2.0512549812942358</c:v>
                </c:pt>
                <c:pt idx="34">
                  <c:v>2.0512549812942358</c:v>
                </c:pt>
                <c:pt idx="35">
                  <c:v>2.0512549812942358</c:v>
                </c:pt>
                <c:pt idx="36">
                  <c:v>2.0512549812942358</c:v>
                </c:pt>
                <c:pt idx="37">
                  <c:v>2.0512549812942358</c:v>
                </c:pt>
                <c:pt idx="38">
                  <c:v>2.0512549812942358</c:v>
                </c:pt>
                <c:pt idx="39">
                  <c:v>2.0512549812942358</c:v>
                </c:pt>
                <c:pt idx="40">
                  <c:v>2.0512549812942358</c:v>
                </c:pt>
                <c:pt idx="41">
                  <c:v>2.0512549812942358</c:v>
                </c:pt>
                <c:pt idx="42">
                  <c:v>2.0512549812942358</c:v>
                </c:pt>
                <c:pt idx="43">
                  <c:v>2.0512549812942358</c:v>
                </c:pt>
                <c:pt idx="44">
                  <c:v>2.0512549812942358</c:v>
                </c:pt>
                <c:pt idx="45">
                  <c:v>2.0512549812942358</c:v>
                </c:pt>
                <c:pt idx="46">
                  <c:v>2.0512549812942358</c:v>
                </c:pt>
                <c:pt idx="47">
                  <c:v>2.0512549812942358</c:v>
                </c:pt>
                <c:pt idx="48">
                  <c:v>2.0512549812942358</c:v>
                </c:pt>
                <c:pt idx="49">
                  <c:v>2.0512549812942358</c:v>
                </c:pt>
                <c:pt idx="50">
                  <c:v>2.0512549812942358</c:v>
                </c:pt>
                <c:pt idx="51">
                  <c:v>2.0512549812942358</c:v>
                </c:pt>
                <c:pt idx="52">
                  <c:v>2.0512549812942358</c:v>
                </c:pt>
                <c:pt idx="53">
                  <c:v>2.0512549812942358</c:v>
                </c:pt>
                <c:pt idx="54">
                  <c:v>2.0512549812942358</c:v>
                </c:pt>
                <c:pt idx="55">
                  <c:v>2.0512549812942358</c:v>
                </c:pt>
                <c:pt idx="56">
                  <c:v>2.0512549812942358</c:v>
                </c:pt>
                <c:pt idx="57">
                  <c:v>2.0512549812942358</c:v>
                </c:pt>
                <c:pt idx="58">
                  <c:v>2.0512549812942358</c:v>
                </c:pt>
                <c:pt idx="59">
                  <c:v>2.0512549812942358</c:v>
                </c:pt>
                <c:pt idx="60">
                  <c:v>2.0512549812942358</c:v>
                </c:pt>
                <c:pt idx="61">
                  <c:v>2.0512549812942358</c:v>
                </c:pt>
                <c:pt idx="62">
                  <c:v>2.0512549812942358</c:v>
                </c:pt>
                <c:pt idx="63">
                  <c:v>2.0512549812942358</c:v>
                </c:pt>
                <c:pt idx="64">
                  <c:v>2.0512549812942358</c:v>
                </c:pt>
                <c:pt idx="65">
                  <c:v>2.0512549812942358</c:v>
                </c:pt>
                <c:pt idx="66">
                  <c:v>2.0512549812942358</c:v>
                </c:pt>
                <c:pt idx="67">
                  <c:v>2.0512549812942358</c:v>
                </c:pt>
                <c:pt idx="68">
                  <c:v>2.0512549812942358</c:v>
                </c:pt>
                <c:pt idx="69">
                  <c:v>2.0512549812942358</c:v>
                </c:pt>
                <c:pt idx="70">
                  <c:v>2.0512549812942358</c:v>
                </c:pt>
                <c:pt idx="71">
                  <c:v>2.0512549812942358</c:v>
                </c:pt>
                <c:pt idx="72">
                  <c:v>2.0512549812942358</c:v>
                </c:pt>
                <c:pt idx="73">
                  <c:v>2.0512549812942358</c:v>
                </c:pt>
                <c:pt idx="74">
                  <c:v>2.0512549812942358</c:v>
                </c:pt>
                <c:pt idx="75">
                  <c:v>2.0512549812942358</c:v>
                </c:pt>
                <c:pt idx="76">
                  <c:v>2.0512549812942358</c:v>
                </c:pt>
                <c:pt idx="77">
                  <c:v>2.0512549812942358</c:v>
                </c:pt>
                <c:pt idx="78">
                  <c:v>2.0512549812942358</c:v>
                </c:pt>
                <c:pt idx="79">
                  <c:v>2.0512549812942358</c:v>
                </c:pt>
                <c:pt idx="80">
                  <c:v>2.0512549812942358</c:v>
                </c:pt>
                <c:pt idx="81">
                  <c:v>2.0512549812942358</c:v>
                </c:pt>
                <c:pt idx="82">
                  <c:v>2.0512549812942358</c:v>
                </c:pt>
                <c:pt idx="83">
                  <c:v>2.0512549812942358</c:v>
                </c:pt>
                <c:pt idx="84">
                  <c:v>2.0512549812942358</c:v>
                </c:pt>
                <c:pt idx="85">
                  <c:v>2.0512549812942358</c:v>
                </c:pt>
                <c:pt idx="86">
                  <c:v>2.0512549812942358</c:v>
                </c:pt>
                <c:pt idx="87">
                  <c:v>2.0512549812942358</c:v>
                </c:pt>
                <c:pt idx="88">
                  <c:v>2.0512549812942358</c:v>
                </c:pt>
                <c:pt idx="89">
                  <c:v>2.0512549812942358</c:v>
                </c:pt>
                <c:pt idx="90">
                  <c:v>2.0512549812942358</c:v>
                </c:pt>
                <c:pt idx="91">
                  <c:v>2.0512549812942358</c:v>
                </c:pt>
                <c:pt idx="92">
                  <c:v>2.0512549812942358</c:v>
                </c:pt>
                <c:pt idx="93">
                  <c:v>2.0512549812942358</c:v>
                </c:pt>
                <c:pt idx="94">
                  <c:v>2.0512549812942358</c:v>
                </c:pt>
                <c:pt idx="95">
                  <c:v>2.0512549812942358</c:v>
                </c:pt>
                <c:pt idx="96">
                  <c:v>2.0512549812942358</c:v>
                </c:pt>
                <c:pt idx="97">
                  <c:v>2.0512549812942358</c:v>
                </c:pt>
                <c:pt idx="98">
                  <c:v>2.0512549812942358</c:v>
                </c:pt>
                <c:pt idx="99">
                  <c:v>2.0512549812942358</c:v>
                </c:pt>
                <c:pt idx="100">
                  <c:v>2.0512549812942358</c:v>
                </c:pt>
                <c:pt idx="101">
                  <c:v>2.0512549812942358</c:v>
                </c:pt>
                <c:pt idx="102">
                  <c:v>2.0512549812942358</c:v>
                </c:pt>
                <c:pt idx="103">
                  <c:v>2.0512549812942358</c:v>
                </c:pt>
                <c:pt idx="104">
                  <c:v>2.0512549812942358</c:v>
                </c:pt>
                <c:pt idx="105">
                  <c:v>2.0512549812942358</c:v>
                </c:pt>
                <c:pt idx="106">
                  <c:v>2.0512549812942358</c:v>
                </c:pt>
                <c:pt idx="107">
                  <c:v>2.0512549812942358</c:v>
                </c:pt>
                <c:pt idx="108">
                  <c:v>2.0512549812942358</c:v>
                </c:pt>
                <c:pt idx="109">
                  <c:v>2.0512549812942358</c:v>
                </c:pt>
                <c:pt idx="110">
                  <c:v>2.0512549812942358</c:v>
                </c:pt>
                <c:pt idx="111">
                  <c:v>2.0512549812942358</c:v>
                </c:pt>
                <c:pt idx="112">
                  <c:v>2.0512549812942358</c:v>
                </c:pt>
                <c:pt idx="113">
                  <c:v>2.0512549812942358</c:v>
                </c:pt>
                <c:pt idx="114">
                  <c:v>2.0512549812942358</c:v>
                </c:pt>
                <c:pt idx="115">
                  <c:v>2.0512549812942358</c:v>
                </c:pt>
                <c:pt idx="116">
                  <c:v>2.0512549812942358</c:v>
                </c:pt>
                <c:pt idx="117">
                  <c:v>2.0512549812942358</c:v>
                </c:pt>
                <c:pt idx="118">
                  <c:v>2.0512549812942358</c:v>
                </c:pt>
                <c:pt idx="119">
                  <c:v>2.0512549812942358</c:v>
                </c:pt>
                <c:pt idx="120">
                  <c:v>2.0512549812942358</c:v>
                </c:pt>
                <c:pt idx="121">
                  <c:v>2.0512549812942358</c:v>
                </c:pt>
                <c:pt idx="122">
                  <c:v>2.0512549812942358</c:v>
                </c:pt>
                <c:pt idx="123">
                  <c:v>2.0512549812942358</c:v>
                </c:pt>
                <c:pt idx="124">
                  <c:v>2.0512549812942358</c:v>
                </c:pt>
                <c:pt idx="125">
                  <c:v>2.0512549812942358</c:v>
                </c:pt>
                <c:pt idx="126">
                  <c:v>2.0512549812942358</c:v>
                </c:pt>
                <c:pt idx="127">
                  <c:v>2.0512549812942358</c:v>
                </c:pt>
                <c:pt idx="128">
                  <c:v>2.0512549812942358</c:v>
                </c:pt>
                <c:pt idx="129">
                  <c:v>2.0512549812942358</c:v>
                </c:pt>
                <c:pt idx="130">
                  <c:v>2.0512549812942358</c:v>
                </c:pt>
                <c:pt idx="131">
                  <c:v>2.0512549812942358</c:v>
                </c:pt>
                <c:pt idx="132">
                  <c:v>2.0512549812942358</c:v>
                </c:pt>
                <c:pt idx="133">
                  <c:v>2.0512549812942358</c:v>
                </c:pt>
                <c:pt idx="134">
                  <c:v>2.0512549812942358</c:v>
                </c:pt>
                <c:pt idx="135">
                  <c:v>2.0512549812942358</c:v>
                </c:pt>
                <c:pt idx="136">
                  <c:v>2.0512549812942358</c:v>
                </c:pt>
                <c:pt idx="137">
                  <c:v>2.0512549812942358</c:v>
                </c:pt>
                <c:pt idx="138">
                  <c:v>2.0512549812942358</c:v>
                </c:pt>
                <c:pt idx="139">
                  <c:v>2.0512549812942358</c:v>
                </c:pt>
                <c:pt idx="140">
                  <c:v>2.0512549812942358</c:v>
                </c:pt>
                <c:pt idx="141">
                  <c:v>2.0512549812942358</c:v>
                </c:pt>
                <c:pt idx="142">
                  <c:v>2.0512549812942358</c:v>
                </c:pt>
                <c:pt idx="143">
                  <c:v>2.0512549812942358</c:v>
                </c:pt>
                <c:pt idx="144">
                  <c:v>2.0512549812942358</c:v>
                </c:pt>
                <c:pt idx="145">
                  <c:v>2.0512549812942358</c:v>
                </c:pt>
                <c:pt idx="146">
                  <c:v>2.0512549812942358</c:v>
                </c:pt>
                <c:pt idx="147">
                  <c:v>2.0512549812942358</c:v>
                </c:pt>
                <c:pt idx="148">
                  <c:v>2.0512549812942358</c:v>
                </c:pt>
                <c:pt idx="149">
                  <c:v>2.0512549812942358</c:v>
                </c:pt>
                <c:pt idx="150">
                  <c:v>2.0512549812942358</c:v>
                </c:pt>
                <c:pt idx="151">
                  <c:v>2.0512549812942358</c:v>
                </c:pt>
                <c:pt idx="152">
                  <c:v>2.0512549812942358</c:v>
                </c:pt>
                <c:pt idx="153">
                  <c:v>2.0512549812942358</c:v>
                </c:pt>
                <c:pt idx="154">
                  <c:v>2.0512549812942358</c:v>
                </c:pt>
                <c:pt idx="155">
                  <c:v>2.0512549812942358</c:v>
                </c:pt>
                <c:pt idx="156">
                  <c:v>2.0512549812942358</c:v>
                </c:pt>
                <c:pt idx="157">
                  <c:v>2.0512549812942358</c:v>
                </c:pt>
                <c:pt idx="158">
                  <c:v>2.0512549812942358</c:v>
                </c:pt>
                <c:pt idx="159">
                  <c:v>2.0512549812942358</c:v>
                </c:pt>
                <c:pt idx="160">
                  <c:v>2.0512549812942358</c:v>
                </c:pt>
                <c:pt idx="161">
                  <c:v>2.0512549812942358</c:v>
                </c:pt>
                <c:pt idx="162">
                  <c:v>2.0512549812942358</c:v>
                </c:pt>
                <c:pt idx="163">
                  <c:v>2.0512549812942358</c:v>
                </c:pt>
                <c:pt idx="164">
                  <c:v>2.0512549812942358</c:v>
                </c:pt>
                <c:pt idx="165">
                  <c:v>2.0512549812942358</c:v>
                </c:pt>
                <c:pt idx="166">
                  <c:v>2.0512549812942358</c:v>
                </c:pt>
                <c:pt idx="167">
                  <c:v>2.0512549812942358</c:v>
                </c:pt>
                <c:pt idx="168">
                  <c:v>2.0512549812942358</c:v>
                </c:pt>
                <c:pt idx="169">
                  <c:v>2.0512549812942358</c:v>
                </c:pt>
                <c:pt idx="170">
                  <c:v>2.0512549812942358</c:v>
                </c:pt>
                <c:pt idx="171">
                  <c:v>2.0512549812942358</c:v>
                </c:pt>
                <c:pt idx="172">
                  <c:v>2.0512549812942358</c:v>
                </c:pt>
                <c:pt idx="173">
                  <c:v>2.0512549812942358</c:v>
                </c:pt>
                <c:pt idx="174">
                  <c:v>2.0512549812942358</c:v>
                </c:pt>
                <c:pt idx="175">
                  <c:v>2.0512549812942358</c:v>
                </c:pt>
                <c:pt idx="176">
                  <c:v>2.0512549812942358</c:v>
                </c:pt>
                <c:pt idx="177">
                  <c:v>2.0512549812942358</c:v>
                </c:pt>
                <c:pt idx="178">
                  <c:v>2.0512549812942358</c:v>
                </c:pt>
                <c:pt idx="179">
                  <c:v>2.0512549812942358</c:v>
                </c:pt>
                <c:pt idx="180">
                  <c:v>2.0512549812942358</c:v>
                </c:pt>
                <c:pt idx="181">
                  <c:v>2.0512549812942358</c:v>
                </c:pt>
                <c:pt idx="182">
                  <c:v>2.0512549812942358</c:v>
                </c:pt>
                <c:pt idx="183">
                  <c:v>2.0512549812942358</c:v>
                </c:pt>
                <c:pt idx="184">
                  <c:v>2.0512549812942358</c:v>
                </c:pt>
                <c:pt idx="185">
                  <c:v>2.0512549812942358</c:v>
                </c:pt>
                <c:pt idx="186">
                  <c:v>2.0512549812942358</c:v>
                </c:pt>
                <c:pt idx="187">
                  <c:v>2.0512549812942358</c:v>
                </c:pt>
                <c:pt idx="188">
                  <c:v>2.0512549812942358</c:v>
                </c:pt>
                <c:pt idx="189">
                  <c:v>2.0512549812942358</c:v>
                </c:pt>
                <c:pt idx="190">
                  <c:v>2.0512549812942358</c:v>
                </c:pt>
                <c:pt idx="191">
                  <c:v>2.0512549812942358</c:v>
                </c:pt>
                <c:pt idx="192">
                  <c:v>2.0512549812942358</c:v>
                </c:pt>
                <c:pt idx="193">
                  <c:v>2.0512549812942358</c:v>
                </c:pt>
                <c:pt idx="194">
                  <c:v>2.0512549812942358</c:v>
                </c:pt>
                <c:pt idx="195">
                  <c:v>2.0512549812942358</c:v>
                </c:pt>
                <c:pt idx="196">
                  <c:v>2.0512549812942358</c:v>
                </c:pt>
                <c:pt idx="197">
                  <c:v>2.0512549812942358</c:v>
                </c:pt>
                <c:pt idx="198">
                  <c:v>2.0512549812942358</c:v>
                </c:pt>
                <c:pt idx="199">
                  <c:v>2.0512549812942358</c:v>
                </c:pt>
                <c:pt idx="200">
                  <c:v>2.0512549812942358</c:v>
                </c:pt>
                <c:pt idx="201">
                  <c:v>2.0512549812942358</c:v>
                </c:pt>
                <c:pt idx="202">
                  <c:v>2.0512549812942358</c:v>
                </c:pt>
                <c:pt idx="203">
                  <c:v>2.0512549812942358</c:v>
                </c:pt>
                <c:pt idx="204">
                  <c:v>2.0512549812942358</c:v>
                </c:pt>
                <c:pt idx="205">
                  <c:v>2.0512549812942358</c:v>
                </c:pt>
                <c:pt idx="206">
                  <c:v>2.0512549812942358</c:v>
                </c:pt>
                <c:pt idx="207">
                  <c:v>2.0512549812942358</c:v>
                </c:pt>
              </c:numCache>
            </c:numRef>
          </c:val>
          <c:smooth val="0"/>
          <c:extLst>
            <c:ext xmlns:c16="http://schemas.microsoft.com/office/drawing/2014/chart" uri="{C3380CC4-5D6E-409C-BE32-E72D297353CC}">
              <c16:uniqueId val="{00000003-AD95-4764-BE94-0210692A1190}"/>
            </c:ext>
          </c:extLst>
        </c:ser>
        <c:ser>
          <c:idx val="2"/>
          <c:order val="2"/>
          <c:tx>
            <c:v>Train_UB</c:v>
          </c:tx>
          <c:spPr>
            <a:ln w="19050" cap="rnd">
              <a:solidFill>
                <a:srgbClr val="FF0000"/>
              </a:solidFill>
              <a:round/>
            </a:ln>
            <a:effectLst/>
          </c:spPr>
          <c:marker>
            <c:symbol val="none"/>
          </c:marker>
          <c:cat>
            <c:numRef>
              <c:f>[0]!Train_Date</c:f>
              <c:numCache>
                <c:formatCode>m/d/yyyy</c:formatCode>
                <c:ptCount val="209"/>
                <c:pt idx="0">
                  <c:v>43112</c:v>
                </c:pt>
                <c:pt idx="1">
                  <c:v>43119</c:v>
                </c:pt>
                <c:pt idx="2">
                  <c:v>43126</c:v>
                </c:pt>
                <c:pt idx="3">
                  <c:v>43133</c:v>
                </c:pt>
                <c:pt idx="4">
                  <c:v>43140</c:v>
                </c:pt>
                <c:pt idx="5">
                  <c:v>43147</c:v>
                </c:pt>
                <c:pt idx="6">
                  <c:v>43154</c:v>
                </c:pt>
                <c:pt idx="7">
                  <c:v>43161</c:v>
                </c:pt>
                <c:pt idx="8">
                  <c:v>43168</c:v>
                </c:pt>
                <c:pt idx="9">
                  <c:v>43175</c:v>
                </c:pt>
                <c:pt idx="10">
                  <c:v>43182</c:v>
                </c:pt>
                <c:pt idx="11">
                  <c:v>43189</c:v>
                </c:pt>
                <c:pt idx="12">
                  <c:v>43196</c:v>
                </c:pt>
                <c:pt idx="13">
                  <c:v>43203</c:v>
                </c:pt>
                <c:pt idx="14">
                  <c:v>43210</c:v>
                </c:pt>
                <c:pt idx="15">
                  <c:v>43217</c:v>
                </c:pt>
                <c:pt idx="16">
                  <c:v>43224</c:v>
                </c:pt>
                <c:pt idx="17">
                  <c:v>43231</c:v>
                </c:pt>
                <c:pt idx="18">
                  <c:v>43238</c:v>
                </c:pt>
                <c:pt idx="19">
                  <c:v>43245</c:v>
                </c:pt>
                <c:pt idx="20">
                  <c:v>43252</c:v>
                </c:pt>
                <c:pt idx="21">
                  <c:v>43259</c:v>
                </c:pt>
                <c:pt idx="22">
                  <c:v>43266</c:v>
                </c:pt>
                <c:pt idx="23">
                  <c:v>43273</c:v>
                </c:pt>
                <c:pt idx="24">
                  <c:v>43280</c:v>
                </c:pt>
                <c:pt idx="25">
                  <c:v>43287</c:v>
                </c:pt>
                <c:pt idx="26">
                  <c:v>43294</c:v>
                </c:pt>
                <c:pt idx="27">
                  <c:v>43301</c:v>
                </c:pt>
                <c:pt idx="28">
                  <c:v>43308</c:v>
                </c:pt>
                <c:pt idx="29">
                  <c:v>43315</c:v>
                </c:pt>
                <c:pt idx="30">
                  <c:v>43322</c:v>
                </c:pt>
                <c:pt idx="31">
                  <c:v>43329</c:v>
                </c:pt>
                <c:pt idx="32">
                  <c:v>43336</c:v>
                </c:pt>
                <c:pt idx="33">
                  <c:v>43343</c:v>
                </c:pt>
                <c:pt idx="34">
                  <c:v>43350</c:v>
                </c:pt>
                <c:pt idx="35">
                  <c:v>43357</c:v>
                </c:pt>
                <c:pt idx="36">
                  <c:v>43364</c:v>
                </c:pt>
                <c:pt idx="37">
                  <c:v>43371</c:v>
                </c:pt>
                <c:pt idx="38">
                  <c:v>43378</c:v>
                </c:pt>
                <c:pt idx="39">
                  <c:v>43385</c:v>
                </c:pt>
                <c:pt idx="40">
                  <c:v>43392</c:v>
                </c:pt>
                <c:pt idx="41">
                  <c:v>43399</c:v>
                </c:pt>
                <c:pt idx="42">
                  <c:v>43406</c:v>
                </c:pt>
                <c:pt idx="43">
                  <c:v>43413</c:v>
                </c:pt>
                <c:pt idx="44">
                  <c:v>43420</c:v>
                </c:pt>
                <c:pt idx="45">
                  <c:v>43427</c:v>
                </c:pt>
                <c:pt idx="46">
                  <c:v>43434</c:v>
                </c:pt>
                <c:pt idx="47">
                  <c:v>43441</c:v>
                </c:pt>
                <c:pt idx="48">
                  <c:v>43448</c:v>
                </c:pt>
                <c:pt idx="49">
                  <c:v>43455</c:v>
                </c:pt>
                <c:pt idx="50">
                  <c:v>43462</c:v>
                </c:pt>
                <c:pt idx="51">
                  <c:v>43469</c:v>
                </c:pt>
                <c:pt idx="52">
                  <c:v>43476</c:v>
                </c:pt>
                <c:pt idx="53">
                  <c:v>43483</c:v>
                </c:pt>
                <c:pt idx="54">
                  <c:v>43490</c:v>
                </c:pt>
                <c:pt idx="55">
                  <c:v>43497</c:v>
                </c:pt>
                <c:pt idx="56">
                  <c:v>43504</c:v>
                </c:pt>
                <c:pt idx="57">
                  <c:v>43511</c:v>
                </c:pt>
                <c:pt idx="58">
                  <c:v>43518</c:v>
                </c:pt>
                <c:pt idx="59">
                  <c:v>43525</c:v>
                </c:pt>
                <c:pt idx="60">
                  <c:v>43532</c:v>
                </c:pt>
                <c:pt idx="61">
                  <c:v>43539</c:v>
                </c:pt>
                <c:pt idx="62">
                  <c:v>43546</c:v>
                </c:pt>
                <c:pt idx="63">
                  <c:v>43553</c:v>
                </c:pt>
                <c:pt idx="64">
                  <c:v>43560</c:v>
                </c:pt>
                <c:pt idx="65">
                  <c:v>43567</c:v>
                </c:pt>
                <c:pt idx="66">
                  <c:v>43574</c:v>
                </c:pt>
                <c:pt idx="67">
                  <c:v>43581</c:v>
                </c:pt>
                <c:pt idx="68">
                  <c:v>43588</c:v>
                </c:pt>
                <c:pt idx="69">
                  <c:v>43595</c:v>
                </c:pt>
                <c:pt idx="70">
                  <c:v>43602</c:v>
                </c:pt>
                <c:pt idx="71">
                  <c:v>43609</c:v>
                </c:pt>
                <c:pt idx="72">
                  <c:v>43616</c:v>
                </c:pt>
                <c:pt idx="73">
                  <c:v>43623</c:v>
                </c:pt>
                <c:pt idx="74">
                  <c:v>43630</c:v>
                </c:pt>
                <c:pt idx="75">
                  <c:v>43637</c:v>
                </c:pt>
                <c:pt idx="76">
                  <c:v>43644</c:v>
                </c:pt>
                <c:pt idx="77">
                  <c:v>43651</c:v>
                </c:pt>
                <c:pt idx="78">
                  <c:v>43658</c:v>
                </c:pt>
                <c:pt idx="79">
                  <c:v>43665</c:v>
                </c:pt>
                <c:pt idx="80">
                  <c:v>43672</c:v>
                </c:pt>
                <c:pt idx="81">
                  <c:v>43679</c:v>
                </c:pt>
                <c:pt idx="82">
                  <c:v>43686</c:v>
                </c:pt>
                <c:pt idx="83">
                  <c:v>43693</c:v>
                </c:pt>
                <c:pt idx="84">
                  <c:v>43700</c:v>
                </c:pt>
                <c:pt idx="85">
                  <c:v>43707</c:v>
                </c:pt>
                <c:pt idx="86">
                  <c:v>43714</c:v>
                </c:pt>
                <c:pt idx="87">
                  <c:v>43721</c:v>
                </c:pt>
                <c:pt idx="88">
                  <c:v>43728</c:v>
                </c:pt>
                <c:pt idx="89">
                  <c:v>43735</c:v>
                </c:pt>
                <c:pt idx="90">
                  <c:v>43742</c:v>
                </c:pt>
                <c:pt idx="91">
                  <c:v>43749</c:v>
                </c:pt>
                <c:pt idx="92">
                  <c:v>43756</c:v>
                </c:pt>
                <c:pt idx="93">
                  <c:v>43763</c:v>
                </c:pt>
                <c:pt idx="94">
                  <c:v>43770</c:v>
                </c:pt>
                <c:pt idx="95">
                  <c:v>43777</c:v>
                </c:pt>
                <c:pt idx="96">
                  <c:v>43784</c:v>
                </c:pt>
                <c:pt idx="97">
                  <c:v>43791</c:v>
                </c:pt>
                <c:pt idx="98">
                  <c:v>43798</c:v>
                </c:pt>
                <c:pt idx="99">
                  <c:v>43805</c:v>
                </c:pt>
                <c:pt idx="100">
                  <c:v>43812</c:v>
                </c:pt>
                <c:pt idx="101">
                  <c:v>43819</c:v>
                </c:pt>
                <c:pt idx="102">
                  <c:v>43826</c:v>
                </c:pt>
                <c:pt idx="103">
                  <c:v>43833</c:v>
                </c:pt>
                <c:pt idx="104">
                  <c:v>43840</c:v>
                </c:pt>
                <c:pt idx="105">
                  <c:v>43847</c:v>
                </c:pt>
                <c:pt idx="106">
                  <c:v>43854</c:v>
                </c:pt>
                <c:pt idx="107">
                  <c:v>43861</c:v>
                </c:pt>
                <c:pt idx="108">
                  <c:v>43868</c:v>
                </c:pt>
                <c:pt idx="109">
                  <c:v>43875</c:v>
                </c:pt>
                <c:pt idx="110">
                  <c:v>43882</c:v>
                </c:pt>
                <c:pt idx="111">
                  <c:v>43889</c:v>
                </c:pt>
                <c:pt idx="112">
                  <c:v>43896</c:v>
                </c:pt>
                <c:pt idx="113">
                  <c:v>43903</c:v>
                </c:pt>
                <c:pt idx="114">
                  <c:v>43910</c:v>
                </c:pt>
                <c:pt idx="115">
                  <c:v>43917</c:v>
                </c:pt>
                <c:pt idx="116">
                  <c:v>43924</c:v>
                </c:pt>
                <c:pt idx="117">
                  <c:v>43931</c:v>
                </c:pt>
                <c:pt idx="118">
                  <c:v>43938</c:v>
                </c:pt>
                <c:pt idx="119">
                  <c:v>43945</c:v>
                </c:pt>
                <c:pt idx="120">
                  <c:v>43952</c:v>
                </c:pt>
                <c:pt idx="121">
                  <c:v>43959</c:v>
                </c:pt>
                <c:pt idx="122">
                  <c:v>43966</c:v>
                </c:pt>
                <c:pt idx="123">
                  <c:v>43973</c:v>
                </c:pt>
                <c:pt idx="124">
                  <c:v>43980</c:v>
                </c:pt>
                <c:pt idx="125">
                  <c:v>43987</c:v>
                </c:pt>
                <c:pt idx="126">
                  <c:v>43994</c:v>
                </c:pt>
                <c:pt idx="127">
                  <c:v>44001</c:v>
                </c:pt>
                <c:pt idx="128">
                  <c:v>44008</c:v>
                </c:pt>
                <c:pt idx="129">
                  <c:v>44015</c:v>
                </c:pt>
                <c:pt idx="130">
                  <c:v>44022</c:v>
                </c:pt>
                <c:pt idx="131">
                  <c:v>44029</c:v>
                </c:pt>
                <c:pt idx="132">
                  <c:v>44036</c:v>
                </c:pt>
                <c:pt idx="133">
                  <c:v>44043</c:v>
                </c:pt>
                <c:pt idx="134">
                  <c:v>44050</c:v>
                </c:pt>
                <c:pt idx="135">
                  <c:v>44057</c:v>
                </c:pt>
                <c:pt idx="136">
                  <c:v>44064</c:v>
                </c:pt>
                <c:pt idx="137">
                  <c:v>44071</c:v>
                </c:pt>
                <c:pt idx="138">
                  <c:v>44078</c:v>
                </c:pt>
                <c:pt idx="139">
                  <c:v>44085</c:v>
                </c:pt>
                <c:pt idx="140">
                  <c:v>44092</c:v>
                </c:pt>
                <c:pt idx="141">
                  <c:v>44099</c:v>
                </c:pt>
                <c:pt idx="142">
                  <c:v>44106</c:v>
                </c:pt>
                <c:pt idx="143">
                  <c:v>44113</c:v>
                </c:pt>
                <c:pt idx="144">
                  <c:v>44120</c:v>
                </c:pt>
                <c:pt idx="145">
                  <c:v>44127</c:v>
                </c:pt>
                <c:pt idx="146">
                  <c:v>44134</c:v>
                </c:pt>
                <c:pt idx="147">
                  <c:v>44141</c:v>
                </c:pt>
                <c:pt idx="148">
                  <c:v>44148</c:v>
                </c:pt>
                <c:pt idx="149">
                  <c:v>44155</c:v>
                </c:pt>
                <c:pt idx="150">
                  <c:v>44162</c:v>
                </c:pt>
                <c:pt idx="151">
                  <c:v>44169</c:v>
                </c:pt>
                <c:pt idx="152">
                  <c:v>44176</c:v>
                </c:pt>
                <c:pt idx="153">
                  <c:v>44183</c:v>
                </c:pt>
                <c:pt idx="154">
                  <c:v>44190</c:v>
                </c:pt>
                <c:pt idx="155">
                  <c:v>44197</c:v>
                </c:pt>
                <c:pt idx="156">
                  <c:v>44204</c:v>
                </c:pt>
                <c:pt idx="157">
                  <c:v>44211</c:v>
                </c:pt>
                <c:pt idx="158">
                  <c:v>44218</c:v>
                </c:pt>
                <c:pt idx="159">
                  <c:v>44225</c:v>
                </c:pt>
                <c:pt idx="160">
                  <c:v>44232</c:v>
                </c:pt>
                <c:pt idx="161">
                  <c:v>44239</c:v>
                </c:pt>
                <c:pt idx="162">
                  <c:v>44246</c:v>
                </c:pt>
                <c:pt idx="163">
                  <c:v>44253</c:v>
                </c:pt>
                <c:pt idx="164">
                  <c:v>44260</c:v>
                </c:pt>
                <c:pt idx="165">
                  <c:v>44267</c:v>
                </c:pt>
                <c:pt idx="166">
                  <c:v>44274</c:v>
                </c:pt>
                <c:pt idx="167">
                  <c:v>44281</c:v>
                </c:pt>
                <c:pt idx="168">
                  <c:v>44288</c:v>
                </c:pt>
                <c:pt idx="169">
                  <c:v>44295</c:v>
                </c:pt>
                <c:pt idx="170">
                  <c:v>44302</c:v>
                </c:pt>
                <c:pt idx="171">
                  <c:v>44309</c:v>
                </c:pt>
                <c:pt idx="172">
                  <c:v>44316</c:v>
                </c:pt>
                <c:pt idx="173">
                  <c:v>44323</c:v>
                </c:pt>
                <c:pt idx="174">
                  <c:v>44330</c:v>
                </c:pt>
                <c:pt idx="175">
                  <c:v>44337</c:v>
                </c:pt>
                <c:pt idx="176">
                  <c:v>44344</c:v>
                </c:pt>
                <c:pt idx="177">
                  <c:v>44351</c:v>
                </c:pt>
                <c:pt idx="178">
                  <c:v>44358</c:v>
                </c:pt>
                <c:pt idx="179">
                  <c:v>44365</c:v>
                </c:pt>
                <c:pt idx="180">
                  <c:v>44372</c:v>
                </c:pt>
                <c:pt idx="181">
                  <c:v>44379</c:v>
                </c:pt>
                <c:pt idx="182">
                  <c:v>44386</c:v>
                </c:pt>
                <c:pt idx="183">
                  <c:v>44393</c:v>
                </c:pt>
                <c:pt idx="184">
                  <c:v>44400</c:v>
                </c:pt>
                <c:pt idx="185">
                  <c:v>44407</c:v>
                </c:pt>
                <c:pt idx="186">
                  <c:v>44414</c:v>
                </c:pt>
                <c:pt idx="187">
                  <c:v>44421</c:v>
                </c:pt>
                <c:pt idx="188">
                  <c:v>44428</c:v>
                </c:pt>
                <c:pt idx="189">
                  <c:v>44435</c:v>
                </c:pt>
                <c:pt idx="190">
                  <c:v>44442</c:v>
                </c:pt>
                <c:pt idx="191">
                  <c:v>44449</c:v>
                </c:pt>
                <c:pt idx="192">
                  <c:v>44456</c:v>
                </c:pt>
                <c:pt idx="193">
                  <c:v>44463</c:v>
                </c:pt>
                <c:pt idx="194">
                  <c:v>44470</c:v>
                </c:pt>
                <c:pt idx="195">
                  <c:v>44477</c:v>
                </c:pt>
                <c:pt idx="196">
                  <c:v>44484</c:v>
                </c:pt>
                <c:pt idx="197">
                  <c:v>44491</c:v>
                </c:pt>
                <c:pt idx="198">
                  <c:v>44498</c:v>
                </c:pt>
                <c:pt idx="199">
                  <c:v>44505</c:v>
                </c:pt>
                <c:pt idx="200">
                  <c:v>44512</c:v>
                </c:pt>
                <c:pt idx="201">
                  <c:v>44519</c:v>
                </c:pt>
                <c:pt idx="202">
                  <c:v>44526</c:v>
                </c:pt>
                <c:pt idx="203">
                  <c:v>44533</c:v>
                </c:pt>
                <c:pt idx="204">
                  <c:v>44540</c:v>
                </c:pt>
                <c:pt idx="205">
                  <c:v>44547</c:v>
                </c:pt>
                <c:pt idx="206">
                  <c:v>44554</c:v>
                </c:pt>
                <c:pt idx="207">
                  <c:v>44561</c:v>
                </c:pt>
              </c:numCache>
            </c:numRef>
          </c:cat>
          <c:val>
            <c:numRef>
              <c:f>[0]!Train_UB</c:f>
              <c:numCache>
                <c:formatCode>_(* #,##0.00_);_(* \(#,##0.00\);_(* "-"??_);_(@_)</c:formatCode>
                <c:ptCount val="208"/>
                <c:pt idx="0">
                  <c:v>2.1127926307330629</c:v>
                </c:pt>
                <c:pt idx="1">
                  <c:v>2.1127926307330629</c:v>
                </c:pt>
                <c:pt idx="2">
                  <c:v>2.1127926307330629</c:v>
                </c:pt>
                <c:pt idx="3">
                  <c:v>2.1127926307330629</c:v>
                </c:pt>
                <c:pt idx="4">
                  <c:v>2.1127926307330629</c:v>
                </c:pt>
                <c:pt idx="5">
                  <c:v>2.1127926307330629</c:v>
                </c:pt>
                <c:pt idx="6">
                  <c:v>2.1127926307330629</c:v>
                </c:pt>
                <c:pt idx="7">
                  <c:v>2.1127926307330629</c:v>
                </c:pt>
                <c:pt idx="8">
                  <c:v>2.1127926307330629</c:v>
                </c:pt>
                <c:pt idx="9">
                  <c:v>2.1127926307330629</c:v>
                </c:pt>
                <c:pt idx="10">
                  <c:v>2.1127926307330629</c:v>
                </c:pt>
                <c:pt idx="11">
                  <c:v>2.1127926307330629</c:v>
                </c:pt>
                <c:pt idx="12">
                  <c:v>2.1127926307330629</c:v>
                </c:pt>
                <c:pt idx="13">
                  <c:v>2.1127926307330629</c:v>
                </c:pt>
                <c:pt idx="14">
                  <c:v>2.1127926307330629</c:v>
                </c:pt>
                <c:pt idx="15">
                  <c:v>2.1127926307330629</c:v>
                </c:pt>
                <c:pt idx="16">
                  <c:v>2.1127926307330629</c:v>
                </c:pt>
                <c:pt idx="17">
                  <c:v>2.1127926307330629</c:v>
                </c:pt>
                <c:pt idx="18">
                  <c:v>2.1127926307330629</c:v>
                </c:pt>
                <c:pt idx="19">
                  <c:v>2.1127926307330629</c:v>
                </c:pt>
                <c:pt idx="20">
                  <c:v>2.1127926307330629</c:v>
                </c:pt>
                <c:pt idx="21">
                  <c:v>2.1127926307330629</c:v>
                </c:pt>
                <c:pt idx="22">
                  <c:v>2.1127926307330629</c:v>
                </c:pt>
                <c:pt idx="23">
                  <c:v>2.1127926307330629</c:v>
                </c:pt>
                <c:pt idx="24">
                  <c:v>2.1127926307330629</c:v>
                </c:pt>
                <c:pt idx="25">
                  <c:v>2.1127926307330629</c:v>
                </c:pt>
                <c:pt idx="26">
                  <c:v>2.1127926307330629</c:v>
                </c:pt>
                <c:pt idx="27">
                  <c:v>2.1127926307330629</c:v>
                </c:pt>
                <c:pt idx="28">
                  <c:v>2.1127926307330629</c:v>
                </c:pt>
                <c:pt idx="29">
                  <c:v>2.1127926307330629</c:v>
                </c:pt>
                <c:pt idx="30">
                  <c:v>2.1127926307330629</c:v>
                </c:pt>
                <c:pt idx="31">
                  <c:v>2.1127926307330629</c:v>
                </c:pt>
                <c:pt idx="32">
                  <c:v>2.1127926307330629</c:v>
                </c:pt>
                <c:pt idx="33">
                  <c:v>2.1127926307330629</c:v>
                </c:pt>
                <c:pt idx="34">
                  <c:v>2.1127926307330629</c:v>
                </c:pt>
                <c:pt idx="35">
                  <c:v>2.1127926307330629</c:v>
                </c:pt>
                <c:pt idx="36">
                  <c:v>2.1127926307330629</c:v>
                </c:pt>
                <c:pt idx="37">
                  <c:v>2.1127926307330629</c:v>
                </c:pt>
                <c:pt idx="38">
                  <c:v>2.1127926307330629</c:v>
                </c:pt>
                <c:pt idx="39">
                  <c:v>2.1127926307330629</c:v>
                </c:pt>
                <c:pt idx="40">
                  <c:v>2.1127926307330629</c:v>
                </c:pt>
                <c:pt idx="41">
                  <c:v>2.1127926307330629</c:v>
                </c:pt>
                <c:pt idx="42">
                  <c:v>2.1127926307330629</c:v>
                </c:pt>
                <c:pt idx="43">
                  <c:v>2.1127926307330629</c:v>
                </c:pt>
                <c:pt idx="44">
                  <c:v>2.1127926307330629</c:v>
                </c:pt>
                <c:pt idx="45">
                  <c:v>2.1127926307330629</c:v>
                </c:pt>
                <c:pt idx="46">
                  <c:v>2.1127926307330629</c:v>
                </c:pt>
                <c:pt idx="47">
                  <c:v>2.1127926307330629</c:v>
                </c:pt>
                <c:pt idx="48">
                  <c:v>2.1127926307330629</c:v>
                </c:pt>
                <c:pt idx="49">
                  <c:v>2.1127926307330629</c:v>
                </c:pt>
                <c:pt idx="50">
                  <c:v>2.1127926307330629</c:v>
                </c:pt>
                <c:pt idx="51">
                  <c:v>2.1127926307330629</c:v>
                </c:pt>
                <c:pt idx="52">
                  <c:v>2.1127926307330629</c:v>
                </c:pt>
                <c:pt idx="53">
                  <c:v>2.1127926307330629</c:v>
                </c:pt>
                <c:pt idx="54">
                  <c:v>2.1127926307330629</c:v>
                </c:pt>
                <c:pt idx="55">
                  <c:v>2.1127926307330629</c:v>
                </c:pt>
                <c:pt idx="56">
                  <c:v>2.1127926307330629</c:v>
                </c:pt>
                <c:pt idx="57">
                  <c:v>2.1127926307330629</c:v>
                </c:pt>
                <c:pt idx="58">
                  <c:v>2.1127926307330629</c:v>
                </c:pt>
                <c:pt idx="59">
                  <c:v>2.1127926307330629</c:v>
                </c:pt>
                <c:pt idx="60">
                  <c:v>2.1127926307330629</c:v>
                </c:pt>
                <c:pt idx="61">
                  <c:v>2.1127926307330629</c:v>
                </c:pt>
                <c:pt idx="62">
                  <c:v>2.1127926307330629</c:v>
                </c:pt>
                <c:pt idx="63">
                  <c:v>2.1127926307330629</c:v>
                </c:pt>
                <c:pt idx="64">
                  <c:v>2.1127926307330629</c:v>
                </c:pt>
                <c:pt idx="65">
                  <c:v>2.1127926307330629</c:v>
                </c:pt>
                <c:pt idx="66">
                  <c:v>2.1127926307330629</c:v>
                </c:pt>
                <c:pt idx="67">
                  <c:v>2.1127926307330629</c:v>
                </c:pt>
                <c:pt idx="68">
                  <c:v>2.1127926307330629</c:v>
                </c:pt>
                <c:pt idx="69">
                  <c:v>2.1127926307330629</c:v>
                </c:pt>
                <c:pt idx="70">
                  <c:v>2.1127926307330629</c:v>
                </c:pt>
                <c:pt idx="71">
                  <c:v>2.1127926307330629</c:v>
                </c:pt>
                <c:pt idx="72">
                  <c:v>2.1127926307330629</c:v>
                </c:pt>
                <c:pt idx="73">
                  <c:v>2.1127926307330629</c:v>
                </c:pt>
                <c:pt idx="74">
                  <c:v>2.1127926307330629</c:v>
                </c:pt>
                <c:pt idx="75">
                  <c:v>2.1127926307330629</c:v>
                </c:pt>
                <c:pt idx="76">
                  <c:v>2.1127926307330629</c:v>
                </c:pt>
                <c:pt idx="77">
                  <c:v>2.1127926307330629</c:v>
                </c:pt>
                <c:pt idx="78">
                  <c:v>2.1127926307330629</c:v>
                </c:pt>
                <c:pt idx="79">
                  <c:v>2.1127926307330629</c:v>
                </c:pt>
                <c:pt idx="80">
                  <c:v>2.1127926307330629</c:v>
                </c:pt>
                <c:pt idx="81">
                  <c:v>2.1127926307330629</c:v>
                </c:pt>
                <c:pt idx="82">
                  <c:v>2.1127926307330629</c:v>
                </c:pt>
                <c:pt idx="83">
                  <c:v>2.1127926307330629</c:v>
                </c:pt>
                <c:pt idx="84">
                  <c:v>2.1127926307330629</c:v>
                </c:pt>
                <c:pt idx="85">
                  <c:v>2.1127926307330629</c:v>
                </c:pt>
                <c:pt idx="86">
                  <c:v>2.1127926307330629</c:v>
                </c:pt>
                <c:pt idx="87">
                  <c:v>2.1127926307330629</c:v>
                </c:pt>
                <c:pt idx="88">
                  <c:v>2.1127926307330629</c:v>
                </c:pt>
                <c:pt idx="89">
                  <c:v>2.1127926307330629</c:v>
                </c:pt>
                <c:pt idx="90">
                  <c:v>2.1127926307330629</c:v>
                </c:pt>
                <c:pt idx="91">
                  <c:v>2.1127926307330629</c:v>
                </c:pt>
                <c:pt idx="92">
                  <c:v>2.1127926307330629</c:v>
                </c:pt>
                <c:pt idx="93">
                  <c:v>2.1127926307330629</c:v>
                </c:pt>
                <c:pt idx="94">
                  <c:v>2.1127926307330629</c:v>
                </c:pt>
                <c:pt idx="95">
                  <c:v>2.1127926307330629</c:v>
                </c:pt>
                <c:pt idx="96">
                  <c:v>2.1127926307330629</c:v>
                </c:pt>
                <c:pt idx="97">
                  <c:v>2.1127926307330629</c:v>
                </c:pt>
                <c:pt idx="98">
                  <c:v>2.1127926307330629</c:v>
                </c:pt>
                <c:pt idx="99">
                  <c:v>2.1127926307330629</c:v>
                </c:pt>
                <c:pt idx="100">
                  <c:v>2.1127926307330629</c:v>
                </c:pt>
                <c:pt idx="101">
                  <c:v>2.1127926307330629</c:v>
                </c:pt>
                <c:pt idx="102">
                  <c:v>2.1127926307330629</c:v>
                </c:pt>
                <c:pt idx="103">
                  <c:v>2.1127926307330629</c:v>
                </c:pt>
                <c:pt idx="104">
                  <c:v>2.1127926307330629</c:v>
                </c:pt>
                <c:pt idx="105">
                  <c:v>2.1127926307330629</c:v>
                </c:pt>
                <c:pt idx="106">
                  <c:v>2.1127926307330629</c:v>
                </c:pt>
                <c:pt idx="107">
                  <c:v>2.1127926307330629</c:v>
                </c:pt>
                <c:pt idx="108">
                  <c:v>2.1127926307330629</c:v>
                </c:pt>
                <c:pt idx="109">
                  <c:v>2.1127926307330629</c:v>
                </c:pt>
                <c:pt idx="110">
                  <c:v>2.1127926307330629</c:v>
                </c:pt>
                <c:pt idx="111">
                  <c:v>2.1127926307330629</c:v>
                </c:pt>
                <c:pt idx="112">
                  <c:v>2.1127926307330629</c:v>
                </c:pt>
                <c:pt idx="113">
                  <c:v>2.1127926307330629</c:v>
                </c:pt>
                <c:pt idx="114">
                  <c:v>2.1127926307330629</c:v>
                </c:pt>
                <c:pt idx="115">
                  <c:v>2.1127926307330629</c:v>
                </c:pt>
                <c:pt idx="116">
                  <c:v>2.1127926307330629</c:v>
                </c:pt>
                <c:pt idx="117">
                  <c:v>2.1127926307330629</c:v>
                </c:pt>
                <c:pt idx="118">
                  <c:v>2.1127926307330629</c:v>
                </c:pt>
                <c:pt idx="119">
                  <c:v>2.1127926307330629</c:v>
                </c:pt>
                <c:pt idx="120">
                  <c:v>2.1127926307330629</c:v>
                </c:pt>
                <c:pt idx="121">
                  <c:v>2.1127926307330629</c:v>
                </c:pt>
                <c:pt idx="122">
                  <c:v>2.1127926307330629</c:v>
                </c:pt>
                <c:pt idx="123">
                  <c:v>2.1127926307330629</c:v>
                </c:pt>
                <c:pt idx="124">
                  <c:v>2.1127926307330629</c:v>
                </c:pt>
                <c:pt idx="125">
                  <c:v>2.1127926307330629</c:v>
                </c:pt>
                <c:pt idx="126">
                  <c:v>2.1127926307330629</c:v>
                </c:pt>
                <c:pt idx="127">
                  <c:v>2.1127926307330629</c:v>
                </c:pt>
                <c:pt idx="128">
                  <c:v>2.1127926307330629</c:v>
                </c:pt>
                <c:pt idx="129">
                  <c:v>2.1127926307330629</c:v>
                </c:pt>
                <c:pt idx="130">
                  <c:v>2.1127926307330629</c:v>
                </c:pt>
                <c:pt idx="131">
                  <c:v>2.1127926307330629</c:v>
                </c:pt>
                <c:pt idx="132">
                  <c:v>2.1127926307330629</c:v>
                </c:pt>
                <c:pt idx="133">
                  <c:v>2.1127926307330629</c:v>
                </c:pt>
                <c:pt idx="134">
                  <c:v>2.1127926307330629</c:v>
                </c:pt>
                <c:pt idx="135">
                  <c:v>2.1127926307330629</c:v>
                </c:pt>
                <c:pt idx="136">
                  <c:v>2.1127926307330629</c:v>
                </c:pt>
                <c:pt idx="137">
                  <c:v>2.1127926307330629</c:v>
                </c:pt>
                <c:pt idx="138">
                  <c:v>2.1127926307330629</c:v>
                </c:pt>
                <c:pt idx="139">
                  <c:v>2.1127926307330629</c:v>
                </c:pt>
                <c:pt idx="140">
                  <c:v>2.1127926307330629</c:v>
                </c:pt>
                <c:pt idx="141">
                  <c:v>2.1127926307330629</c:v>
                </c:pt>
                <c:pt idx="142">
                  <c:v>2.1127926307330629</c:v>
                </c:pt>
                <c:pt idx="143">
                  <c:v>2.1127926307330629</c:v>
                </c:pt>
                <c:pt idx="144">
                  <c:v>2.1127926307330629</c:v>
                </c:pt>
                <c:pt idx="145">
                  <c:v>2.1127926307330629</c:v>
                </c:pt>
                <c:pt idx="146">
                  <c:v>2.1127926307330629</c:v>
                </c:pt>
                <c:pt idx="147">
                  <c:v>2.1127926307330629</c:v>
                </c:pt>
                <c:pt idx="148">
                  <c:v>2.1127926307330629</c:v>
                </c:pt>
                <c:pt idx="149">
                  <c:v>2.1127926307330629</c:v>
                </c:pt>
                <c:pt idx="150">
                  <c:v>2.1127926307330629</c:v>
                </c:pt>
                <c:pt idx="151">
                  <c:v>2.1127926307330629</c:v>
                </c:pt>
                <c:pt idx="152">
                  <c:v>2.1127926307330629</c:v>
                </c:pt>
                <c:pt idx="153">
                  <c:v>2.1127926307330629</c:v>
                </c:pt>
                <c:pt idx="154">
                  <c:v>2.1127926307330629</c:v>
                </c:pt>
                <c:pt idx="155">
                  <c:v>2.1127926307330629</c:v>
                </c:pt>
                <c:pt idx="156">
                  <c:v>2.1127926307330629</c:v>
                </c:pt>
                <c:pt idx="157">
                  <c:v>2.1127926307330629</c:v>
                </c:pt>
                <c:pt idx="158">
                  <c:v>2.1127926307330629</c:v>
                </c:pt>
                <c:pt idx="159">
                  <c:v>2.1127926307330629</c:v>
                </c:pt>
                <c:pt idx="160">
                  <c:v>2.1127926307330629</c:v>
                </c:pt>
                <c:pt idx="161">
                  <c:v>2.1127926307330629</c:v>
                </c:pt>
                <c:pt idx="162">
                  <c:v>2.1127926307330629</c:v>
                </c:pt>
                <c:pt idx="163">
                  <c:v>2.1127926307330629</c:v>
                </c:pt>
                <c:pt idx="164">
                  <c:v>2.1127926307330629</c:v>
                </c:pt>
                <c:pt idx="165">
                  <c:v>2.1127926307330629</c:v>
                </c:pt>
                <c:pt idx="166">
                  <c:v>2.1127926307330629</c:v>
                </c:pt>
                <c:pt idx="167">
                  <c:v>2.1127926307330629</c:v>
                </c:pt>
                <c:pt idx="168">
                  <c:v>2.1127926307330629</c:v>
                </c:pt>
                <c:pt idx="169">
                  <c:v>2.1127926307330629</c:v>
                </c:pt>
                <c:pt idx="170">
                  <c:v>2.1127926307330629</c:v>
                </c:pt>
                <c:pt idx="171">
                  <c:v>2.1127926307330629</c:v>
                </c:pt>
                <c:pt idx="172">
                  <c:v>2.1127926307330629</c:v>
                </c:pt>
                <c:pt idx="173">
                  <c:v>2.1127926307330629</c:v>
                </c:pt>
                <c:pt idx="174">
                  <c:v>2.1127926307330629</c:v>
                </c:pt>
                <c:pt idx="175">
                  <c:v>2.1127926307330629</c:v>
                </c:pt>
                <c:pt idx="176">
                  <c:v>2.1127926307330629</c:v>
                </c:pt>
                <c:pt idx="177">
                  <c:v>2.1127926307330629</c:v>
                </c:pt>
                <c:pt idx="178">
                  <c:v>2.1127926307330629</c:v>
                </c:pt>
                <c:pt idx="179">
                  <c:v>2.1127926307330629</c:v>
                </c:pt>
                <c:pt idx="180">
                  <c:v>2.1127926307330629</c:v>
                </c:pt>
                <c:pt idx="181">
                  <c:v>2.1127926307330629</c:v>
                </c:pt>
                <c:pt idx="182">
                  <c:v>2.1127926307330629</c:v>
                </c:pt>
                <c:pt idx="183">
                  <c:v>2.1127926307330629</c:v>
                </c:pt>
                <c:pt idx="184">
                  <c:v>2.1127926307330629</c:v>
                </c:pt>
                <c:pt idx="185">
                  <c:v>2.1127926307330629</c:v>
                </c:pt>
                <c:pt idx="186">
                  <c:v>2.1127926307330629</c:v>
                </c:pt>
                <c:pt idx="187">
                  <c:v>2.1127926307330629</c:v>
                </c:pt>
                <c:pt idx="188">
                  <c:v>2.1127926307330629</c:v>
                </c:pt>
                <c:pt idx="189">
                  <c:v>2.1127926307330629</c:v>
                </c:pt>
                <c:pt idx="190">
                  <c:v>2.1127926307330629</c:v>
                </c:pt>
                <c:pt idx="191">
                  <c:v>2.1127926307330629</c:v>
                </c:pt>
                <c:pt idx="192">
                  <c:v>2.1127926307330629</c:v>
                </c:pt>
                <c:pt idx="193">
                  <c:v>2.1127926307330629</c:v>
                </c:pt>
                <c:pt idx="194">
                  <c:v>2.1127926307330629</c:v>
                </c:pt>
                <c:pt idx="195">
                  <c:v>2.1127926307330629</c:v>
                </c:pt>
                <c:pt idx="196">
                  <c:v>2.1127926307330629</c:v>
                </c:pt>
                <c:pt idx="197">
                  <c:v>2.1127926307330629</c:v>
                </c:pt>
                <c:pt idx="198">
                  <c:v>2.1127926307330629</c:v>
                </c:pt>
                <c:pt idx="199">
                  <c:v>2.1127926307330629</c:v>
                </c:pt>
                <c:pt idx="200">
                  <c:v>2.1127926307330629</c:v>
                </c:pt>
                <c:pt idx="201">
                  <c:v>2.1127926307330629</c:v>
                </c:pt>
                <c:pt idx="202">
                  <c:v>2.1127926307330629</c:v>
                </c:pt>
                <c:pt idx="203">
                  <c:v>2.1127926307330629</c:v>
                </c:pt>
                <c:pt idx="204">
                  <c:v>2.1127926307330629</c:v>
                </c:pt>
                <c:pt idx="205">
                  <c:v>2.1127926307330629</c:v>
                </c:pt>
                <c:pt idx="206">
                  <c:v>2.1127926307330629</c:v>
                </c:pt>
                <c:pt idx="207">
                  <c:v>2.1127926307330629</c:v>
                </c:pt>
              </c:numCache>
            </c:numRef>
          </c:val>
          <c:smooth val="0"/>
          <c:extLst>
            <c:ext xmlns:c16="http://schemas.microsoft.com/office/drawing/2014/chart" uri="{C3380CC4-5D6E-409C-BE32-E72D297353CC}">
              <c16:uniqueId val="{00000000-7500-4925-90D1-B867554E34BA}"/>
            </c:ext>
          </c:extLst>
        </c:ser>
        <c:ser>
          <c:idx val="3"/>
          <c:order val="3"/>
          <c:tx>
            <c:v>Train_LB</c:v>
          </c:tx>
          <c:spPr>
            <a:ln w="19050" cap="rnd">
              <a:solidFill>
                <a:srgbClr val="FF0000"/>
              </a:solidFill>
              <a:round/>
            </a:ln>
            <a:effectLst/>
          </c:spPr>
          <c:marker>
            <c:symbol val="none"/>
          </c:marker>
          <c:cat>
            <c:numRef>
              <c:f>[0]!Train_Date</c:f>
              <c:numCache>
                <c:formatCode>m/d/yyyy</c:formatCode>
                <c:ptCount val="209"/>
                <c:pt idx="0">
                  <c:v>43112</c:v>
                </c:pt>
                <c:pt idx="1">
                  <c:v>43119</c:v>
                </c:pt>
                <c:pt idx="2">
                  <c:v>43126</c:v>
                </c:pt>
                <c:pt idx="3">
                  <c:v>43133</c:v>
                </c:pt>
                <c:pt idx="4">
                  <c:v>43140</c:v>
                </c:pt>
                <c:pt idx="5">
                  <c:v>43147</c:v>
                </c:pt>
                <c:pt idx="6">
                  <c:v>43154</c:v>
                </c:pt>
                <c:pt idx="7">
                  <c:v>43161</c:v>
                </c:pt>
                <c:pt idx="8">
                  <c:v>43168</c:v>
                </c:pt>
                <c:pt idx="9">
                  <c:v>43175</c:v>
                </c:pt>
                <c:pt idx="10">
                  <c:v>43182</c:v>
                </c:pt>
                <c:pt idx="11">
                  <c:v>43189</c:v>
                </c:pt>
                <c:pt idx="12">
                  <c:v>43196</c:v>
                </c:pt>
                <c:pt idx="13">
                  <c:v>43203</c:v>
                </c:pt>
                <c:pt idx="14">
                  <c:v>43210</c:v>
                </c:pt>
                <c:pt idx="15">
                  <c:v>43217</c:v>
                </c:pt>
                <c:pt idx="16">
                  <c:v>43224</c:v>
                </c:pt>
                <c:pt idx="17">
                  <c:v>43231</c:v>
                </c:pt>
                <c:pt idx="18">
                  <c:v>43238</c:v>
                </c:pt>
                <c:pt idx="19">
                  <c:v>43245</c:v>
                </c:pt>
                <c:pt idx="20">
                  <c:v>43252</c:v>
                </c:pt>
                <c:pt idx="21">
                  <c:v>43259</c:v>
                </c:pt>
                <c:pt idx="22">
                  <c:v>43266</c:v>
                </c:pt>
                <c:pt idx="23">
                  <c:v>43273</c:v>
                </c:pt>
                <c:pt idx="24">
                  <c:v>43280</c:v>
                </c:pt>
                <c:pt idx="25">
                  <c:v>43287</c:v>
                </c:pt>
                <c:pt idx="26">
                  <c:v>43294</c:v>
                </c:pt>
                <c:pt idx="27">
                  <c:v>43301</c:v>
                </c:pt>
                <c:pt idx="28">
                  <c:v>43308</c:v>
                </c:pt>
                <c:pt idx="29">
                  <c:v>43315</c:v>
                </c:pt>
                <c:pt idx="30">
                  <c:v>43322</c:v>
                </c:pt>
                <c:pt idx="31">
                  <c:v>43329</c:v>
                </c:pt>
                <c:pt idx="32">
                  <c:v>43336</c:v>
                </c:pt>
                <c:pt idx="33">
                  <c:v>43343</c:v>
                </c:pt>
                <c:pt idx="34">
                  <c:v>43350</c:v>
                </c:pt>
                <c:pt idx="35">
                  <c:v>43357</c:v>
                </c:pt>
                <c:pt idx="36">
                  <c:v>43364</c:v>
                </c:pt>
                <c:pt idx="37">
                  <c:v>43371</c:v>
                </c:pt>
                <c:pt idx="38">
                  <c:v>43378</c:v>
                </c:pt>
                <c:pt idx="39">
                  <c:v>43385</c:v>
                </c:pt>
                <c:pt idx="40">
                  <c:v>43392</c:v>
                </c:pt>
                <c:pt idx="41">
                  <c:v>43399</c:v>
                </c:pt>
                <c:pt idx="42">
                  <c:v>43406</c:v>
                </c:pt>
                <c:pt idx="43">
                  <c:v>43413</c:v>
                </c:pt>
                <c:pt idx="44">
                  <c:v>43420</c:v>
                </c:pt>
                <c:pt idx="45">
                  <c:v>43427</c:v>
                </c:pt>
                <c:pt idx="46">
                  <c:v>43434</c:v>
                </c:pt>
                <c:pt idx="47">
                  <c:v>43441</c:v>
                </c:pt>
                <c:pt idx="48">
                  <c:v>43448</c:v>
                </c:pt>
                <c:pt idx="49">
                  <c:v>43455</c:v>
                </c:pt>
                <c:pt idx="50">
                  <c:v>43462</c:v>
                </c:pt>
                <c:pt idx="51">
                  <c:v>43469</c:v>
                </c:pt>
                <c:pt idx="52">
                  <c:v>43476</c:v>
                </c:pt>
                <c:pt idx="53">
                  <c:v>43483</c:v>
                </c:pt>
                <c:pt idx="54">
                  <c:v>43490</c:v>
                </c:pt>
                <c:pt idx="55">
                  <c:v>43497</c:v>
                </c:pt>
                <c:pt idx="56">
                  <c:v>43504</c:v>
                </c:pt>
                <c:pt idx="57">
                  <c:v>43511</c:v>
                </c:pt>
                <c:pt idx="58">
                  <c:v>43518</c:v>
                </c:pt>
                <c:pt idx="59">
                  <c:v>43525</c:v>
                </c:pt>
                <c:pt idx="60">
                  <c:v>43532</c:v>
                </c:pt>
                <c:pt idx="61">
                  <c:v>43539</c:v>
                </c:pt>
                <c:pt idx="62">
                  <c:v>43546</c:v>
                </c:pt>
                <c:pt idx="63">
                  <c:v>43553</c:v>
                </c:pt>
                <c:pt idx="64">
                  <c:v>43560</c:v>
                </c:pt>
                <c:pt idx="65">
                  <c:v>43567</c:v>
                </c:pt>
                <c:pt idx="66">
                  <c:v>43574</c:v>
                </c:pt>
                <c:pt idx="67">
                  <c:v>43581</c:v>
                </c:pt>
                <c:pt idx="68">
                  <c:v>43588</c:v>
                </c:pt>
                <c:pt idx="69">
                  <c:v>43595</c:v>
                </c:pt>
                <c:pt idx="70">
                  <c:v>43602</c:v>
                </c:pt>
                <c:pt idx="71">
                  <c:v>43609</c:v>
                </c:pt>
                <c:pt idx="72">
                  <c:v>43616</c:v>
                </c:pt>
                <c:pt idx="73">
                  <c:v>43623</c:v>
                </c:pt>
                <c:pt idx="74">
                  <c:v>43630</c:v>
                </c:pt>
                <c:pt idx="75">
                  <c:v>43637</c:v>
                </c:pt>
                <c:pt idx="76">
                  <c:v>43644</c:v>
                </c:pt>
                <c:pt idx="77">
                  <c:v>43651</c:v>
                </c:pt>
                <c:pt idx="78">
                  <c:v>43658</c:v>
                </c:pt>
                <c:pt idx="79">
                  <c:v>43665</c:v>
                </c:pt>
                <c:pt idx="80">
                  <c:v>43672</c:v>
                </c:pt>
                <c:pt idx="81">
                  <c:v>43679</c:v>
                </c:pt>
                <c:pt idx="82">
                  <c:v>43686</c:v>
                </c:pt>
                <c:pt idx="83">
                  <c:v>43693</c:v>
                </c:pt>
                <c:pt idx="84">
                  <c:v>43700</c:v>
                </c:pt>
                <c:pt idx="85">
                  <c:v>43707</c:v>
                </c:pt>
                <c:pt idx="86">
                  <c:v>43714</c:v>
                </c:pt>
                <c:pt idx="87">
                  <c:v>43721</c:v>
                </c:pt>
                <c:pt idx="88">
                  <c:v>43728</c:v>
                </c:pt>
                <c:pt idx="89">
                  <c:v>43735</c:v>
                </c:pt>
                <c:pt idx="90">
                  <c:v>43742</c:v>
                </c:pt>
                <c:pt idx="91">
                  <c:v>43749</c:v>
                </c:pt>
                <c:pt idx="92">
                  <c:v>43756</c:v>
                </c:pt>
                <c:pt idx="93">
                  <c:v>43763</c:v>
                </c:pt>
                <c:pt idx="94">
                  <c:v>43770</c:v>
                </c:pt>
                <c:pt idx="95">
                  <c:v>43777</c:v>
                </c:pt>
                <c:pt idx="96">
                  <c:v>43784</c:v>
                </c:pt>
                <c:pt idx="97">
                  <c:v>43791</c:v>
                </c:pt>
                <c:pt idx="98">
                  <c:v>43798</c:v>
                </c:pt>
                <c:pt idx="99">
                  <c:v>43805</c:v>
                </c:pt>
                <c:pt idx="100">
                  <c:v>43812</c:v>
                </c:pt>
                <c:pt idx="101">
                  <c:v>43819</c:v>
                </c:pt>
                <c:pt idx="102">
                  <c:v>43826</c:v>
                </c:pt>
                <c:pt idx="103">
                  <c:v>43833</c:v>
                </c:pt>
                <c:pt idx="104">
                  <c:v>43840</c:v>
                </c:pt>
                <c:pt idx="105">
                  <c:v>43847</c:v>
                </c:pt>
                <c:pt idx="106">
                  <c:v>43854</c:v>
                </c:pt>
                <c:pt idx="107">
                  <c:v>43861</c:v>
                </c:pt>
                <c:pt idx="108">
                  <c:v>43868</c:v>
                </c:pt>
                <c:pt idx="109">
                  <c:v>43875</c:v>
                </c:pt>
                <c:pt idx="110">
                  <c:v>43882</c:v>
                </c:pt>
                <c:pt idx="111">
                  <c:v>43889</c:v>
                </c:pt>
                <c:pt idx="112">
                  <c:v>43896</c:v>
                </c:pt>
                <c:pt idx="113">
                  <c:v>43903</c:v>
                </c:pt>
                <c:pt idx="114">
                  <c:v>43910</c:v>
                </c:pt>
                <c:pt idx="115">
                  <c:v>43917</c:v>
                </c:pt>
                <c:pt idx="116">
                  <c:v>43924</c:v>
                </c:pt>
                <c:pt idx="117">
                  <c:v>43931</c:v>
                </c:pt>
                <c:pt idx="118">
                  <c:v>43938</c:v>
                </c:pt>
                <c:pt idx="119">
                  <c:v>43945</c:v>
                </c:pt>
                <c:pt idx="120">
                  <c:v>43952</c:v>
                </c:pt>
                <c:pt idx="121">
                  <c:v>43959</c:v>
                </c:pt>
                <c:pt idx="122">
                  <c:v>43966</c:v>
                </c:pt>
                <c:pt idx="123">
                  <c:v>43973</c:v>
                </c:pt>
                <c:pt idx="124">
                  <c:v>43980</c:v>
                </c:pt>
                <c:pt idx="125">
                  <c:v>43987</c:v>
                </c:pt>
                <c:pt idx="126">
                  <c:v>43994</c:v>
                </c:pt>
                <c:pt idx="127">
                  <c:v>44001</c:v>
                </c:pt>
                <c:pt idx="128">
                  <c:v>44008</c:v>
                </c:pt>
                <c:pt idx="129">
                  <c:v>44015</c:v>
                </c:pt>
                <c:pt idx="130">
                  <c:v>44022</c:v>
                </c:pt>
                <c:pt idx="131">
                  <c:v>44029</c:v>
                </c:pt>
                <c:pt idx="132">
                  <c:v>44036</c:v>
                </c:pt>
                <c:pt idx="133">
                  <c:v>44043</c:v>
                </c:pt>
                <c:pt idx="134">
                  <c:v>44050</c:v>
                </c:pt>
                <c:pt idx="135">
                  <c:v>44057</c:v>
                </c:pt>
                <c:pt idx="136">
                  <c:v>44064</c:v>
                </c:pt>
                <c:pt idx="137">
                  <c:v>44071</c:v>
                </c:pt>
                <c:pt idx="138">
                  <c:v>44078</c:v>
                </c:pt>
                <c:pt idx="139">
                  <c:v>44085</c:v>
                </c:pt>
                <c:pt idx="140">
                  <c:v>44092</c:v>
                </c:pt>
                <c:pt idx="141">
                  <c:v>44099</c:v>
                </c:pt>
                <c:pt idx="142">
                  <c:v>44106</c:v>
                </c:pt>
                <c:pt idx="143">
                  <c:v>44113</c:v>
                </c:pt>
                <c:pt idx="144">
                  <c:v>44120</c:v>
                </c:pt>
                <c:pt idx="145">
                  <c:v>44127</c:v>
                </c:pt>
                <c:pt idx="146">
                  <c:v>44134</c:v>
                </c:pt>
                <c:pt idx="147">
                  <c:v>44141</c:v>
                </c:pt>
                <c:pt idx="148">
                  <c:v>44148</c:v>
                </c:pt>
                <c:pt idx="149">
                  <c:v>44155</c:v>
                </c:pt>
                <c:pt idx="150">
                  <c:v>44162</c:v>
                </c:pt>
                <c:pt idx="151">
                  <c:v>44169</c:v>
                </c:pt>
                <c:pt idx="152">
                  <c:v>44176</c:v>
                </c:pt>
                <c:pt idx="153">
                  <c:v>44183</c:v>
                </c:pt>
                <c:pt idx="154">
                  <c:v>44190</c:v>
                </c:pt>
                <c:pt idx="155">
                  <c:v>44197</c:v>
                </c:pt>
                <c:pt idx="156">
                  <c:v>44204</c:v>
                </c:pt>
                <c:pt idx="157">
                  <c:v>44211</c:v>
                </c:pt>
                <c:pt idx="158">
                  <c:v>44218</c:v>
                </c:pt>
                <c:pt idx="159">
                  <c:v>44225</c:v>
                </c:pt>
                <c:pt idx="160">
                  <c:v>44232</c:v>
                </c:pt>
                <c:pt idx="161">
                  <c:v>44239</c:v>
                </c:pt>
                <c:pt idx="162">
                  <c:v>44246</c:v>
                </c:pt>
                <c:pt idx="163">
                  <c:v>44253</c:v>
                </c:pt>
                <c:pt idx="164">
                  <c:v>44260</c:v>
                </c:pt>
                <c:pt idx="165">
                  <c:v>44267</c:v>
                </c:pt>
                <c:pt idx="166">
                  <c:v>44274</c:v>
                </c:pt>
                <c:pt idx="167">
                  <c:v>44281</c:v>
                </c:pt>
                <c:pt idx="168">
                  <c:v>44288</c:v>
                </c:pt>
                <c:pt idx="169">
                  <c:v>44295</c:v>
                </c:pt>
                <c:pt idx="170">
                  <c:v>44302</c:v>
                </c:pt>
                <c:pt idx="171">
                  <c:v>44309</c:v>
                </c:pt>
                <c:pt idx="172">
                  <c:v>44316</c:v>
                </c:pt>
                <c:pt idx="173">
                  <c:v>44323</c:v>
                </c:pt>
                <c:pt idx="174">
                  <c:v>44330</c:v>
                </c:pt>
                <c:pt idx="175">
                  <c:v>44337</c:v>
                </c:pt>
                <c:pt idx="176">
                  <c:v>44344</c:v>
                </c:pt>
                <c:pt idx="177">
                  <c:v>44351</c:v>
                </c:pt>
                <c:pt idx="178">
                  <c:v>44358</c:v>
                </c:pt>
                <c:pt idx="179">
                  <c:v>44365</c:v>
                </c:pt>
                <c:pt idx="180">
                  <c:v>44372</c:v>
                </c:pt>
                <c:pt idx="181">
                  <c:v>44379</c:v>
                </c:pt>
                <c:pt idx="182">
                  <c:v>44386</c:v>
                </c:pt>
                <c:pt idx="183">
                  <c:v>44393</c:v>
                </c:pt>
                <c:pt idx="184">
                  <c:v>44400</c:v>
                </c:pt>
                <c:pt idx="185">
                  <c:v>44407</c:v>
                </c:pt>
                <c:pt idx="186">
                  <c:v>44414</c:v>
                </c:pt>
                <c:pt idx="187">
                  <c:v>44421</c:v>
                </c:pt>
                <c:pt idx="188">
                  <c:v>44428</c:v>
                </c:pt>
                <c:pt idx="189">
                  <c:v>44435</c:v>
                </c:pt>
                <c:pt idx="190">
                  <c:v>44442</c:v>
                </c:pt>
                <c:pt idx="191">
                  <c:v>44449</c:v>
                </c:pt>
                <c:pt idx="192">
                  <c:v>44456</c:v>
                </c:pt>
                <c:pt idx="193">
                  <c:v>44463</c:v>
                </c:pt>
                <c:pt idx="194">
                  <c:v>44470</c:v>
                </c:pt>
                <c:pt idx="195">
                  <c:v>44477</c:v>
                </c:pt>
                <c:pt idx="196">
                  <c:v>44484</c:v>
                </c:pt>
                <c:pt idx="197">
                  <c:v>44491</c:v>
                </c:pt>
                <c:pt idx="198">
                  <c:v>44498</c:v>
                </c:pt>
                <c:pt idx="199">
                  <c:v>44505</c:v>
                </c:pt>
                <c:pt idx="200">
                  <c:v>44512</c:v>
                </c:pt>
                <c:pt idx="201">
                  <c:v>44519</c:v>
                </c:pt>
                <c:pt idx="202">
                  <c:v>44526</c:v>
                </c:pt>
                <c:pt idx="203">
                  <c:v>44533</c:v>
                </c:pt>
                <c:pt idx="204">
                  <c:v>44540</c:v>
                </c:pt>
                <c:pt idx="205">
                  <c:v>44547</c:v>
                </c:pt>
                <c:pt idx="206">
                  <c:v>44554</c:v>
                </c:pt>
                <c:pt idx="207">
                  <c:v>44561</c:v>
                </c:pt>
              </c:numCache>
            </c:numRef>
          </c:cat>
          <c:val>
            <c:numRef>
              <c:f>[0]!Train_LB</c:f>
              <c:numCache>
                <c:formatCode>_(* #,##0.00_);_(* \(#,##0.00\);_(* "-"??_);_(@_)</c:formatCode>
                <c:ptCount val="208"/>
                <c:pt idx="0">
                  <c:v>1.9897173318554087</c:v>
                </c:pt>
                <c:pt idx="1">
                  <c:v>1.9897173318554087</c:v>
                </c:pt>
                <c:pt idx="2">
                  <c:v>1.9897173318554087</c:v>
                </c:pt>
                <c:pt idx="3">
                  <c:v>1.9897173318554087</c:v>
                </c:pt>
                <c:pt idx="4">
                  <c:v>1.9897173318554087</c:v>
                </c:pt>
                <c:pt idx="5">
                  <c:v>1.9897173318554087</c:v>
                </c:pt>
                <c:pt idx="6">
                  <c:v>1.9897173318554087</c:v>
                </c:pt>
                <c:pt idx="7">
                  <c:v>1.9897173318554087</c:v>
                </c:pt>
                <c:pt idx="8">
                  <c:v>1.9897173318554087</c:v>
                </c:pt>
                <c:pt idx="9">
                  <c:v>1.9897173318554087</c:v>
                </c:pt>
                <c:pt idx="10">
                  <c:v>1.9897173318554087</c:v>
                </c:pt>
                <c:pt idx="11">
                  <c:v>1.9897173318554087</c:v>
                </c:pt>
                <c:pt idx="12">
                  <c:v>1.9897173318554087</c:v>
                </c:pt>
                <c:pt idx="13">
                  <c:v>1.9897173318554087</c:v>
                </c:pt>
                <c:pt idx="14">
                  <c:v>1.9897173318554087</c:v>
                </c:pt>
                <c:pt idx="15">
                  <c:v>1.9897173318554087</c:v>
                </c:pt>
                <c:pt idx="16">
                  <c:v>1.9897173318554087</c:v>
                </c:pt>
                <c:pt idx="17">
                  <c:v>1.9897173318554087</c:v>
                </c:pt>
                <c:pt idx="18">
                  <c:v>1.9897173318554087</c:v>
                </c:pt>
                <c:pt idx="19">
                  <c:v>1.9897173318554087</c:v>
                </c:pt>
                <c:pt idx="20">
                  <c:v>1.9897173318554087</c:v>
                </c:pt>
                <c:pt idx="21">
                  <c:v>1.9897173318554087</c:v>
                </c:pt>
                <c:pt idx="22">
                  <c:v>1.9897173318554087</c:v>
                </c:pt>
                <c:pt idx="23">
                  <c:v>1.9897173318554087</c:v>
                </c:pt>
                <c:pt idx="24">
                  <c:v>1.9897173318554087</c:v>
                </c:pt>
                <c:pt idx="25">
                  <c:v>1.9897173318554087</c:v>
                </c:pt>
                <c:pt idx="26">
                  <c:v>1.9897173318554087</c:v>
                </c:pt>
                <c:pt idx="27">
                  <c:v>1.9897173318554087</c:v>
                </c:pt>
                <c:pt idx="28">
                  <c:v>1.9897173318554087</c:v>
                </c:pt>
                <c:pt idx="29">
                  <c:v>1.9897173318554087</c:v>
                </c:pt>
                <c:pt idx="30">
                  <c:v>1.9897173318554087</c:v>
                </c:pt>
                <c:pt idx="31">
                  <c:v>1.9897173318554087</c:v>
                </c:pt>
                <c:pt idx="32">
                  <c:v>1.9897173318554087</c:v>
                </c:pt>
                <c:pt idx="33">
                  <c:v>1.9897173318554087</c:v>
                </c:pt>
                <c:pt idx="34">
                  <c:v>1.9897173318554087</c:v>
                </c:pt>
                <c:pt idx="35">
                  <c:v>1.9897173318554087</c:v>
                </c:pt>
                <c:pt idx="36">
                  <c:v>1.9897173318554087</c:v>
                </c:pt>
                <c:pt idx="37">
                  <c:v>1.9897173318554087</c:v>
                </c:pt>
                <c:pt idx="38">
                  <c:v>1.9897173318554087</c:v>
                </c:pt>
                <c:pt idx="39">
                  <c:v>1.9897173318554087</c:v>
                </c:pt>
                <c:pt idx="40">
                  <c:v>1.9897173318554087</c:v>
                </c:pt>
                <c:pt idx="41">
                  <c:v>1.9897173318554087</c:v>
                </c:pt>
                <c:pt idx="42">
                  <c:v>1.9897173318554087</c:v>
                </c:pt>
                <c:pt idx="43">
                  <c:v>1.9897173318554087</c:v>
                </c:pt>
                <c:pt idx="44">
                  <c:v>1.9897173318554087</c:v>
                </c:pt>
                <c:pt idx="45">
                  <c:v>1.9897173318554087</c:v>
                </c:pt>
                <c:pt idx="46">
                  <c:v>1.9897173318554087</c:v>
                </c:pt>
                <c:pt idx="47">
                  <c:v>1.9897173318554087</c:v>
                </c:pt>
                <c:pt idx="48">
                  <c:v>1.9897173318554087</c:v>
                </c:pt>
                <c:pt idx="49">
                  <c:v>1.9897173318554087</c:v>
                </c:pt>
                <c:pt idx="50">
                  <c:v>1.9897173318554087</c:v>
                </c:pt>
                <c:pt idx="51">
                  <c:v>1.9897173318554087</c:v>
                </c:pt>
                <c:pt idx="52">
                  <c:v>1.9897173318554087</c:v>
                </c:pt>
                <c:pt idx="53">
                  <c:v>1.9897173318554087</c:v>
                </c:pt>
                <c:pt idx="54">
                  <c:v>1.9897173318554087</c:v>
                </c:pt>
                <c:pt idx="55">
                  <c:v>1.9897173318554087</c:v>
                </c:pt>
                <c:pt idx="56">
                  <c:v>1.9897173318554087</c:v>
                </c:pt>
                <c:pt idx="57">
                  <c:v>1.9897173318554087</c:v>
                </c:pt>
                <c:pt idx="58">
                  <c:v>1.9897173318554087</c:v>
                </c:pt>
                <c:pt idx="59">
                  <c:v>1.9897173318554087</c:v>
                </c:pt>
                <c:pt idx="60">
                  <c:v>1.9897173318554087</c:v>
                </c:pt>
                <c:pt idx="61">
                  <c:v>1.9897173318554087</c:v>
                </c:pt>
                <c:pt idx="62">
                  <c:v>1.9897173318554087</c:v>
                </c:pt>
                <c:pt idx="63">
                  <c:v>1.9897173318554087</c:v>
                </c:pt>
                <c:pt idx="64">
                  <c:v>1.9897173318554087</c:v>
                </c:pt>
                <c:pt idx="65">
                  <c:v>1.9897173318554087</c:v>
                </c:pt>
                <c:pt idx="66">
                  <c:v>1.9897173318554087</c:v>
                </c:pt>
                <c:pt idx="67">
                  <c:v>1.9897173318554087</c:v>
                </c:pt>
                <c:pt idx="68">
                  <c:v>1.9897173318554087</c:v>
                </c:pt>
                <c:pt idx="69">
                  <c:v>1.9897173318554087</c:v>
                </c:pt>
                <c:pt idx="70">
                  <c:v>1.9897173318554087</c:v>
                </c:pt>
                <c:pt idx="71">
                  <c:v>1.9897173318554087</c:v>
                </c:pt>
                <c:pt idx="72">
                  <c:v>1.9897173318554087</c:v>
                </c:pt>
                <c:pt idx="73">
                  <c:v>1.9897173318554087</c:v>
                </c:pt>
                <c:pt idx="74">
                  <c:v>1.9897173318554087</c:v>
                </c:pt>
                <c:pt idx="75">
                  <c:v>1.9897173318554087</c:v>
                </c:pt>
                <c:pt idx="76">
                  <c:v>1.9897173318554087</c:v>
                </c:pt>
                <c:pt idx="77">
                  <c:v>1.9897173318554087</c:v>
                </c:pt>
                <c:pt idx="78">
                  <c:v>1.9897173318554087</c:v>
                </c:pt>
                <c:pt idx="79">
                  <c:v>1.9897173318554087</c:v>
                </c:pt>
                <c:pt idx="80">
                  <c:v>1.9897173318554087</c:v>
                </c:pt>
                <c:pt idx="81">
                  <c:v>1.9897173318554087</c:v>
                </c:pt>
                <c:pt idx="82">
                  <c:v>1.9897173318554087</c:v>
                </c:pt>
                <c:pt idx="83">
                  <c:v>1.9897173318554087</c:v>
                </c:pt>
                <c:pt idx="84">
                  <c:v>1.9897173318554087</c:v>
                </c:pt>
                <c:pt idx="85">
                  <c:v>1.9897173318554087</c:v>
                </c:pt>
                <c:pt idx="86">
                  <c:v>1.9897173318554087</c:v>
                </c:pt>
                <c:pt idx="87">
                  <c:v>1.9897173318554087</c:v>
                </c:pt>
                <c:pt idx="88">
                  <c:v>1.9897173318554087</c:v>
                </c:pt>
                <c:pt idx="89">
                  <c:v>1.9897173318554087</c:v>
                </c:pt>
                <c:pt idx="90">
                  <c:v>1.9897173318554087</c:v>
                </c:pt>
                <c:pt idx="91">
                  <c:v>1.9897173318554087</c:v>
                </c:pt>
                <c:pt idx="92">
                  <c:v>1.9897173318554087</c:v>
                </c:pt>
                <c:pt idx="93">
                  <c:v>1.9897173318554087</c:v>
                </c:pt>
                <c:pt idx="94">
                  <c:v>1.9897173318554087</c:v>
                </c:pt>
                <c:pt idx="95">
                  <c:v>1.9897173318554087</c:v>
                </c:pt>
                <c:pt idx="96">
                  <c:v>1.9897173318554087</c:v>
                </c:pt>
                <c:pt idx="97">
                  <c:v>1.9897173318554087</c:v>
                </c:pt>
                <c:pt idx="98">
                  <c:v>1.9897173318554087</c:v>
                </c:pt>
                <c:pt idx="99">
                  <c:v>1.9897173318554087</c:v>
                </c:pt>
                <c:pt idx="100">
                  <c:v>1.9897173318554087</c:v>
                </c:pt>
                <c:pt idx="101">
                  <c:v>1.9897173318554087</c:v>
                </c:pt>
                <c:pt idx="102">
                  <c:v>1.9897173318554087</c:v>
                </c:pt>
                <c:pt idx="103">
                  <c:v>1.9897173318554087</c:v>
                </c:pt>
                <c:pt idx="104">
                  <c:v>1.9897173318554087</c:v>
                </c:pt>
                <c:pt idx="105">
                  <c:v>1.9897173318554087</c:v>
                </c:pt>
                <c:pt idx="106">
                  <c:v>1.9897173318554087</c:v>
                </c:pt>
                <c:pt idx="107">
                  <c:v>1.9897173318554087</c:v>
                </c:pt>
                <c:pt idx="108">
                  <c:v>1.9897173318554087</c:v>
                </c:pt>
                <c:pt idx="109">
                  <c:v>1.9897173318554087</c:v>
                </c:pt>
                <c:pt idx="110">
                  <c:v>1.9897173318554087</c:v>
                </c:pt>
                <c:pt idx="111">
                  <c:v>1.9897173318554087</c:v>
                </c:pt>
                <c:pt idx="112">
                  <c:v>1.9897173318554087</c:v>
                </c:pt>
                <c:pt idx="113">
                  <c:v>1.9897173318554087</c:v>
                </c:pt>
                <c:pt idx="114">
                  <c:v>1.9897173318554087</c:v>
                </c:pt>
                <c:pt idx="115">
                  <c:v>1.9897173318554087</c:v>
                </c:pt>
                <c:pt idx="116">
                  <c:v>1.9897173318554087</c:v>
                </c:pt>
                <c:pt idx="117">
                  <c:v>1.9897173318554087</c:v>
                </c:pt>
                <c:pt idx="118">
                  <c:v>1.9897173318554087</c:v>
                </c:pt>
                <c:pt idx="119">
                  <c:v>1.9897173318554087</c:v>
                </c:pt>
                <c:pt idx="120">
                  <c:v>1.9897173318554087</c:v>
                </c:pt>
                <c:pt idx="121">
                  <c:v>1.9897173318554087</c:v>
                </c:pt>
                <c:pt idx="122">
                  <c:v>1.9897173318554087</c:v>
                </c:pt>
                <c:pt idx="123">
                  <c:v>1.9897173318554087</c:v>
                </c:pt>
                <c:pt idx="124">
                  <c:v>1.9897173318554087</c:v>
                </c:pt>
                <c:pt idx="125">
                  <c:v>1.9897173318554087</c:v>
                </c:pt>
                <c:pt idx="126">
                  <c:v>1.9897173318554087</c:v>
                </c:pt>
                <c:pt idx="127">
                  <c:v>1.9897173318554087</c:v>
                </c:pt>
                <c:pt idx="128">
                  <c:v>1.9897173318554087</c:v>
                </c:pt>
                <c:pt idx="129">
                  <c:v>1.9897173318554087</c:v>
                </c:pt>
                <c:pt idx="130">
                  <c:v>1.9897173318554087</c:v>
                </c:pt>
                <c:pt idx="131">
                  <c:v>1.9897173318554087</c:v>
                </c:pt>
                <c:pt idx="132">
                  <c:v>1.9897173318554087</c:v>
                </c:pt>
                <c:pt idx="133">
                  <c:v>1.9897173318554087</c:v>
                </c:pt>
                <c:pt idx="134">
                  <c:v>1.9897173318554087</c:v>
                </c:pt>
                <c:pt idx="135">
                  <c:v>1.9897173318554087</c:v>
                </c:pt>
                <c:pt idx="136">
                  <c:v>1.9897173318554087</c:v>
                </c:pt>
                <c:pt idx="137">
                  <c:v>1.9897173318554087</c:v>
                </c:pt>
                <c:pt idx="138">
                  <c:v>1.9897173318554087</c:v>
                </c:pt>
                <c:pt idx="139">
                  <c:v>1.9897173318554087</c:v>
                </c:pt>
                <c:pt idx="140">
                  <c:v>1.9897173318554087</c:v>
                </c:pt>
                <c:pt idx="141">
                  <c:v>1.9897173318554087</c:v>
                </c:pt>
                <c:pt idx="142">
                  <c:v>1.9897173318554087</c:v>
                </c:pt>
                <c:pt idx="143">
                  <c:v>1.9897173318554087</c:v>
                </c:pt>
                <c:pt idx="144">
                  <c:v>1.9897173318554087</c:v>
                </c:pt>
                <c:pt idx="145">
                  <c:v>1.9897173318554087</c:v>
                </c:pt>
                <c:pt idx="146">
                  <c:v>1.9897173318554087</c:v>
                </c:pt>
                <c:pt idx="147">
                  <c:v>1.9897173318554087</c:v>
                </c:pt>
                <c:pt idx="148">
                  <c:v>1.9897173318554087</c:v>
                </c:pt>
                <c:pt idx="149">
                  <c:v>1.9897173318554087</c:v>
                </c:pt>
                <c:pt idx="150">
                  <c:v>1.9897173318554087</c:v>
                </c:pt>
                <c:pt idx="151">
                  <c:v>1.9897173318554087</c:v>
                </c:pt>
                <c:pt idx="152">
                  <c:v>1.9897173318554087</c:v>
                </c:pt>
                <c:pt idx="153">
                  <c:v>1.9897173318554087</c:v>
                </c:pt>
                <c:pt idx="154">
                  <c:v>1.9897173318554087</c:v>
                </c:pt>
                <c:pt idx="155">
                  <c:v>1.9897173318554087</c:v>
                </c:pt>
                <c:pt idx="156">
                  <c:v>1.9897173318554087</c:v>
                </c:pt>
                <c:pt idx="157">
                  <c:v>1.9897173318554087</c:v>
                </c:pt>
                <c:pt idx="158">
                  <c:v>1.9897173318554087</c:v>
                </c:pt>
                <c:pt idx="159">
                  <c:v>1.9897173318554087</c:v>
                </c:pt>
                <c:pt idx="160">
                  <c:v>1.9897173318554087</c:v>
                </c:pt>
                <c:pt idx="161">
                  <c:v>1.9897173318554087</c:v>
                </c:pt>
                <c:pt idx="162">
                  <c:v>1.9897173318554087</c:v>
                </c:pt>
                <c:pt idx="163">
                  <c:v>1.9897173318554087</c:v>
                </c:pt>
                <c:pt idx="164">
                  <c:v>1.9897173318554087</c:v>
                </c:pt>
                <c:pt idx="165">
                  <c:v>1.9897173318554087</c:v>
                </c:pt>
                <c:pt idx="166">
                  <c:v>1.9897173318554087</c:v>
                </c:pt>
                <c:pt idx="167">
                  <c:v>1.9897173318554087</c:v>
                </c:pt>
                <c:pt idx="168">
                  <c:v>1.9897173318554087</c:v>
                </c:pt>
                <c:pt idx="169">
                  <c:v>1.9897173318554087</c:v>
                </c:pt>
                <c:pt idx="170">
                  <c:v>1.9897173318554087</c:v>
                </c:pt>
                <c:pt idx="171">
                  <c:v>1.9897173318554087</c:v>
                </c:pt>
                <c:pt idx="172">
                  <c:v>1.9897173318554087</c:v>
                </c:pt>
                <c:pt idx="173">
                  <c:v>1.9897173318554087</c:v>
                </c:pt>
                <c:pt idx="174">
                  <c:v>1.9897173318554087</c:v>
                </c:pt>
                <c:pt idx="175">
                  <c:v>1.9897173318554087</c:v>
                </c:pt>
                <c:pt idx="176">
                  <c:v>1.9897173318554087</c:v>
                </c:pt>
                <c:pt idx="177">
                  <c:v>1.9897173318554087</c:v>
                </c:pt>
                <c:pt idx="178">
                  <c:v>1.9897173318554087</c:v>
                </c:pt>
                <c:pt idx="179">
                  <c:v>1.9897173318554087</c:v>
                </c:pt>
                <c:pt idx="180">
                  <c:v>1.9897173318554087</c:v>
                </c:pt>
                <c:pt idx="181">
                  <c:v>1.9897173318554087</c:v>
                </c:pt>
                <c:pt idx="182">
                  <c:v>1.9897173318554087</c:v>
                </c:pt>
                <c:pt idx="183">
                  <c:v>1.9897173318554087</c:v>
                </c:pt>
                <c:pt idx="184">
                  <c:v>1.9897173318554087</c:v>
                </c:pt>
                <c:pt idx="185">
                  <c:v>1.9897173318554087</c:v>
                </c:pt>
                <c:pt idx="186">
                  <c:v>1.9897173318554087</c:v>
                </c:pt>
                <c:pt idx="187">
                  <c:v>1.9897173318554087</c:v>
                </c:pt>
                <c:pt idx="188">
                  <c:v>1.9897173318554087</c:v>
                </c:pt>
                <c:pt idx="189">
                  <c:v>1.9897173318554087</c:v>
                </c:pt>
                <c:pt idx="190">
                  <c:v>1.9897173318554087</c:v>
                </c:pt>
                <c:pt idx="191">
                  <c:v>1.9897173318554087</c:v>
                </c:pt>
                <c:pt idx="192">
                  <c:v>1.9897173318554087</c:v>
                </c:pt>
                <c:pt idx="193">
                  <c:v>1.9897173318554087</c:v>
                </c:pt>
                <c:pt idx="194">
                  <c:v>1.9897173318554087</c:v>
                </c:pt>
                <c:pt idx="195">
                  <c:v>1.9897173318554087</c:v>
                </c:pt>
                <c:pt idx="196">
                  <c:v>1.9897173318554087</c:v>
                </c:pt>
                <c:pt idx="197">
                  <c:v>1.9897173318554087</c:v>
                </c:pt>
                <c:pt idx="198">
                  <c:v>1.9897173318554087</c:v>
                </c:pt>
                <c:pt idx="199">
                  <c:v>1.9897173318554087</c:v>
                </c:pt>
                <c:pt idx="200">
                  <c:v>1.9897173318554087</c:v>
                </c:pt>
                <c:pt idx="201">
                  <c:v>1.9897173318554087</c:v>
                </c:pt>
                <c:pt idx="202">
                  <c:v>1.9897173318554087</c:v>
                </c:pt>
                <c:pt idx="203">
                  <c:v>1.9897173318554087</c:v>
                </c:pt>
                <c:pt idx="204">
                  <c:v>1.9897173318554087</c:v>
                </c:pt>
                <c:pt idx="205">
                  <c:v>1.9897173318554087</c:v>
                </c:pt>
                <c:pt idx="206">
                  <c:v>1.9897173318554087</c:v>
                </c:pt>
                <c:pt idx="207">
                  <c:v>1.9897173318554087</c:v>
                </c:pt>
              </c:numCache>
            </c:numRef>
          </c:val>
          <c:smooth val="0"/>
          <c:extLst>
            <c:ext xmlns:c16="http://schemas.microsoft.com/office/drawing/2014/chart" uri="{C3380CC4-5D6E-409C-BE32-E72D297353CC}">
              <c16:uniqueId val="{00000001-7500-4925-90D1-B867554E34BA}"/>
            </c:ext>
          </c:extLst>
        </c:ser>
        <c:dLbls>
          <c:showLegendKey val="0"/>
          <c:showVal val="0"/>
          <c:showCatName val="0"/>
          <c:showSerName val="0"/>
          <c:showPercent val="0"/>
          <c:showBubbleSize val="0"/>
        </c:dLbls>
        <c:smooth val="0"/>
        <c:axId val="2056542671"/>
        <c:axId val="1865280415"/>
      </c:lineChart>
      <c:dateAx>
        <c:axId val="2056542671"/>
        <c:scaling>
          <c:orientation val="minMax"/>
        </c:scaling>
        <c:delete val="0"/>
        <c:axPos val="b"/>
        <c:numFmt formatCode="yy/mmm" sourceLinked="0"/>
        <c:majorTickMark val="in"/>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865280415"/>
        <c:crosses val="autoZero"/>
        <c:auto val="1"/>
        <c:lblOffset val="100"/>
        <c:baseTimeUnit val="days"/>
        <c:majorUnit val="6"/>
        <c:majorTimeUnit val="months"/>
      </c:dateAx>
      <c:valAx>
        <c:axId val="1865280415"/>
        <c:scaling>
          <c:orientation val="minMax"/>
          <c:max val="2.5"/>
          <c:min val="1.5"/>
        </c:scaling>
        <c:delete val="0"/>
        <c:axPos val="l"/>
        <c:majorGridlines>
          <c:spPr>
            <a:ln w="9525" cap="flat" cmpd="sng" algn="ctr">
              <a:solidFill>
                <a:schemeClr val="tx1">
                  <a:alpha val="25000"/>
                </a:schemeClr>
              </a:solid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565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Mean Reversion Testing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R</c:v>
          </c:tx>
          <c:spPr>
            <a:ln w="25400" cap="rnd">
              <a:solidFill>
                <a:schemeClr val="tx1"/>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[0]!Test_R</c:f>
              <c:numCache>
                <c:formatCode>_(* #,##0.00_);_(* \(#,##0.00\);_(* "-"??_);_(@_)</c:formatCode>
                <c:ptCount val="86"/>
                <c:pt idx="0">
                  <c:v>1.9860935524652337</c:v>
                </c:pt>
                <c:pt idx="1">
                  <c:v>1.9319626960576515</c:v>
                </c:pt>
                <c:pt idx="2">
                  <c:v>1.9529394516933003</c:v>
                </c:pt>
                <c:pt idx="3">
                  <c:v>2.0014815912289801</c:v>
                </c:pt>
                <c:pt idx="4">
                  <c:v>2.1660346494163134</c:v>
                </c:pt>
                <c:pt idx="5">
                  <c:v>2.166653925540861</c:v>
                </c:pt>
                <c:pt idx="6">
                  <c:v>2.2133832475432853</c:v>
                </c:pt>
                <c:pt idx="7">
                  <c:v>2.2557172557172556</c:v>
                </c:pt>
                <c:pt idx="8">
                  <c:v>2.2424612565844719</c:v>
                </c:pt>
                <c:pt idx="9">
                  <c:v>2.337581130283362</c:v>
                </c:pt>
                <c:pt idx="10">
                  <c:v>2.3625704956960525</c:v>
                </c:pt>
                <c:pt idx="11">
                  <c:v>2.4179395028451633</c:v>
                </c:pt>
                <c:pt idx="12">
                  <c:v>2.4470159249888375</c:v>
                </c:pt>
                <c:pt idx="13">
                  <c:v>2.5300409649522075</c:v>
                </c:pt>
                <c:pt idx="14">
                  <c:v>2.5837072018890201</c:v>
                </c:pt>
                <c:pt idx="15">
                  <c:v>2.5292128646693399</c:v>
                </c:pt>
                <c:pt idx="16">
                  <c:v>2.2853635355615398</c:v>
                </c:pt>
                <c:pt idx="17">
                  <c:v>2.3205555104361246</c:v>
                </c:pt>
                <c:pt idx="18">
                  <c:v>2.3182419035029742</c:v>
                </c:pt>
                <c:pt idx="19">
                  <c:v>2.2384969325153374</c:v>
                </c:pt>
                <c:pt idx="20">
                  <c:v>2.300179650498122</c:v>
                </c:pt>
                <c:pt idx="21">
                  <c:v>2.1941017890695202</c:v>
                </c:pt>
                <c:pt idx="22">
                  <c:v>2.1967781049714188</c:v>
                </c:pt>
                <c:pt idx="23">
                  <c:v>2.3487959678924772</c:v>
                </c:pt>
                <c:pt idx="24">
                  <c:v>2.394185022026432</c:v>
                </c:pt>
                <c:pt idx="25">
                  <c:v>2.4575632513906336</c:v>
                </c:pt>
                <c:pt idx="26">
                  <c:v>2.4421005785491769</c:v>
                </c:pt>
                <c:pt idx="27">
                  <c:v>2.4315129811996421</c:v>
                </c:pt>
                <c:pt idx="28">
                  <c:v>2.4233937397034597</c:v>
                </c:pt>
                <c:pt idx="29">
                  <c:v>2.3611336032388666</c:v>
                </c:pt>
                <c:pt idx="30">
                  <c:v>2.2730297029702968</c:v>
                </c:pt>
                <c:pt idx="31">
                  <c:v>2.331451550537468</c:v>
                </c:pt>
                <c:pt idx="32">
                  <c:v>2.3263770364623739</c:v>
                </c:pt>
                <c:pt idx="33">
                  <c:v>2.330588618946682</c:v>
                </c:pt>
                <c:pt idx="34">
                  <c:v>2.362216752949164</c:v>
                </c:pt>
                <c:pt idx="35">
                  <c:v>2.3222292892351724</c:v>
                </c:pt>
                <c:pt idx="36">
                  <c:v>2.3297183690626313</c:v>
                </c:pt>
                <c:pt idx="37">
                  <c:v>2.3937778554574849</c:v>
                </c:pt>
                <c:pt idx="38">
                  <c:v>2.3619610263645181</c:v>
                </c:pt>
                <c:pt idx="39">
                  <c:v>2.3485252386275688</c:v>
                </c:pt>
                <c:pt idx="40">
                  <c:v>2.3910471481546884</c:v>
                </c:pt>
                <c:pt idx="41">
                  <c:v>2.3503943614700451</c:v>
                </c:pt>
                <c:pt idx="42">
                  <c:v>2.2370049504950495</c:v>
                </c:pt>
                <c:pt idx="43">
                  <c:v>2.0680961182994455</c:v>
                </c:pt>
                <c:pt idx="44">
                  <c:v>2.1101908534389628</c:v>
                </c:pt>
                <c:pt idx="45">
                  <c:v>2.1627906976744184</c:v>
                </c:pt>
                <c:pt idx="46">
                  <c:v>2.1538893175282317</c:v>
                </c:pt>
                <c:pt idx="47">
                  <c:v>2.1246623727404943</c:v>
                </c:pt>
                <c:pt idx="48">
                  <c:v>2.1973977427934726</c:v>
                </c:pt>
                <c:pt idx="49">
                  <c:v>2.184397163120567</c:v>
                </c:pt>
                <c:pt idx="50">
                  <c:v>2.1566221839575261</c:v>
                </c:pt>
                <c:pt idx="51">
                  <c:v>2.1481534497566561</c:v>
                </c:pt>
                <c:pt idx="52">
                  <c:v>2.1366101223581757</c:v>
                </c:pt>
                <c:pt idx="53">
                  <c:v>2.1704646547594608</c:v>
                </c:pt>
                <c:pt idx="54">
                  <c:v>2.2835087719298244</c:v>
                </c:pt>
                <c:pt idx="55">
                  <c:v>2.2189020152883949</c:v>
                </c:pt>
                <c:pt idx="56">
                  <c:v>2.1426424374914608</c:v>
                </c:pt>
                <c:pt idx="57">
                  <c:v>2.1965581588223095</c:v>
                </c:pt>
                <c:pt idx="58">
                  <c:v>2.1180285343709464</c:v>
                </c:pt>
                <c:pt idx="59">
                  <c:v>2.1496381438910177</c:v>
                </c:pt>
                <c:pt idx="60">
                  <c:v>2.112624192315709</c:v>
                </c:pt>
                <c:pt idx="61">
                  <c:v>2.1679929266136164</c:v>
                </c:pt>
                <c:pt idx="62">
                  <c:v>2.1971257130157786</c:v>
                </c:pt>
                <c:pt idx="63">
                  <c:v>2.2190640252655758</c:v>
                </c:pt>
                <c:pt idx="64">
                  <c:v>2.1694763641367922</c:v>
                </c:pt>
                <c:pt idx="65">
                  <c:v>2.3811460258780039</c:v>
                </c:pt>
                <c:pt idx="66">
                  <c:v>2.3453559812070837</c:v>
                </c:pt>
                <c:pt idx="67">
                  <c:v>2.4247710423026603</c:v>
                </c:pt>
                <c:pt idx="68">
                  <c:v>2.3620314652359893</c:v>
                </c:pt>
                <c:pt idx="69">
                  <c:v>2.2602744449041507</c:v>
                </c:pt>
                <c:pt idx="70">
                  <c:v>2.3117177829734565</c:v>
                </c:pt>
                <c:pt idx="71">
                  <c:v>2.2167107135596669</c:v>
                </c:pt>
                <c:pt idx="72">
                  <c:v>2.0960059371204967</c:v>
                </c:pt>
                <c:pt idx="73">
                  <c:v>2.0825590655694186</c:v>
                </c:pt>
                <c:pt idx="74">
                  <c:v>2.0879500464992695</c:v>
                </c:pt>
                <c:pt idx="75">
                  <c:v>2.1160220994475138</c:v>
                </c:pt>
                <c:pt idx="76">
                  <c:v>2.1237344611047035</c:v>
                </c:pt>
                <c:pt idx="77">
                  <c:v>2.1324437855201386</c:v>
                </c:pt>
                <c:pt idx="78">
                  <c:v>2.1352813852813854</c:v>
                </c:pt>
                <c:pt idx="79">
                  <c:v>2.1360289450298335</c:v>
                </c:pt>
                <c:pt idx="80">
                  <c:v>2.1640322478258107</c:v>
                </c:pt>
                <c:pt idx="81">
                  <c:v>2.0209794628751974</c:v>
                </c:pt>
                <c:pt idx="82">
                  <c:v>2.0122628856102702</c:v>
                </c:pt>
                <c:pt idx="83">
                  <c:v>2.0275565668057136</c:v>
                </c:pt>
                <c:pt idx="84">
                  <c:v>2.098154742635157</c:v>
                </c:pt>
                <c:pt idx="85">
                  <c:v>2.1071768513230533</c:v>
                </c:pt>
              </c:numCache>
            </c:numRef>
          </c:val>
          <c:smooth val="0"/>
          <c:extLst>
            <c:ext xmlns:c16="http://schemas.microsoft.com/office/drawing/2014/chart" uri="{C3380CC4-5D6E-409C-BE32-E72D297353CC}">
              <c16:uniqueId val="{00000004-E832-49A7-A7E3-ED6F4986D38A}"/>
            </c:ext>
          </c:extLst>
        </c:ser>
        <c:ser>
          <c:idx val="1"/>
          <c:order val="1"/>
          <c:tx>
            <c:v>c_d</c:v>
          </c:tx>
          <c:spPr>
            <a:ln w="12700" cap="rnd">
              <a:solidFill>
                <a:schemeClr val="tx1"/>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[0]!Test_c_d</c:f>
              <c:numCache>
                <c:formatCode>_(* #,##0.00_);_(* \(#,##0.00\);_(* "-"??_);_(@_)</c:formatCode>
                <c:ptCount val="86"/>
                <c:pt idx="0">
                  <c:v>2.0512549812942358</c:v>
                </c:pt>
                <c:pt idx="1">
                  <c:v>2.0512549812942358</c:v>
                </c:pt>
                <c:pt idx="2">
                  <c:v>2.0512549812942358</c:v>
                </c:pt>
                <c:pt idx="3">
                  <c:v>2.0512549812942358</c:v>
                </c:pt>
                <c:pt idx="4">
                  <c:v>2.0512549812942358</c:v>
                </c:pt>
                <c:pt idx="5">
                  <c:v>2.0512549812942358</c:v>
                </c:pt>
                <c:pt idx="6">
                  <c:v>2.0512549812942358</c:v>
                </c:pt>
                <c:pt idx="7">
                  <c:v>2.0512549812942358</c:v>
                </c:pt>
                <c:pt idx="8">
                  <c:v>2.0512549812942358</c:v>
                </c:pt>
                <c:pt idx="9">
                  <c:v>2.0512549812942358</c:v>
                </c:pt>
                <c:pt idx="10">
                  <c:v>2.0512549812942358</c:v>
                </c:pt>
                <c:pt idx="11">
                  <c:v>2.0512549812942358</c:v>
                </c:pt>
                <c:pt idx="12">
                  <c:v>2.0512549812942358</c:v>
                </c:pt>
                <c:pt idx="13">
                  <c:v>2.0512549812942358</c:v>
                </c:pt>
                <c:pt idx="14">
                  <c:v>2.0512549812942358</c:v>
                </c:pt>
                <c:pt idx="15">
                  <c:v>2.0512549812942358</c:v>
                </c:pt>
                <c:pt idx="16">
                  <c:v>2.0512549812942358</c:v>
                </c:pt>
                <c:pt idx="17">
                  <c:v>2.0512549812942358</c:v>
                </c:pt>
                <c:pt idx="18">
                  <c:v>2.0512549812942358</c:v>
                </c:pt>
                <c:pt idx="19">
                  <c:v>2.0512549812942358</c:v>
                </c:pt>
                <c:pt idx="20">
                  <c:v>2.0512549812942358</c:v>
                </c:pt>
                <c:pt idx="21">
                  <c:v>2.0512549812942358</c:v>
                </c:pt>
                <c:pt idx="22">
                  <c:v>2.0512549812942358</c:v>
                </c:pt>
                <c:pt idx="23">
                  <c:v>2.0512549812942358</c:v>
                </c:pt>
                <c:pt idx="24">
                  <c:v>2.0512549812942358</c:v>
                </c:pt>
                <c:pt idx="25">
                  <c:v>2.0512549812942358</c:v>
                </c:pt>
                <c:pt idx="26">
                  <c:v>2.0512549812942358</c:v>
                </c:pt>
                <c:pt idx="27">
                  <c:v>2.0512549812942358</c:v>
                </c:pt>
                <c:pt idx="28">
                  <c:v>2.0512549812942358</c:v>
                </c:pt>
                <c:pt idx="29">
                  <c:v>2.0512549812942358</c:v>
                </c:pt>
                <c:pt idx="30">
                  <c:v>2.0512549812942358</c:v>
                </c:pt>
                <c:pt idx="31">
                  <c:v>2.0512549812942358</c:v>
                </c:pt>
                <c:pt idx="32">
                  <c:v>2.0512549812942358</c:v>
                </c:pt>
                <c:pt idx="33">
                  <c:v>2.0512549812942358</c:v>
                </c:pt>
                <c:pt idx="34">
                  <c:v>2.0512549812942358</c:v>
                </c:pt>
                <c:pt idx="35">
                  <c:v>2.0512549812942358</c:v>
                </c:pt>
                <c:pt idx="36">
                  <c:v>2.0512549812942358</c:v>
                </c:pt>
                <c:pt idx="37">
                  <c:v>2.0512549812942358</c:v>
                </c:pt>
                <c:pt idx="38">
                  <c:v>2.0512549812942358</c:v>
                </c:pt>
                <c:pt idx="39">
                  <c:v>2.0512549812942358</c:v>
                </c:pt>
                <c:pt idx="40">
                  <c:v>2.0512549812942358</c:v>
                </c:pt>
                <c:pt idx="41">
                  <c:v>2.0512549812942358</c:v>
                </c:pt>
                <c:pt idx="42">
                  <c:v>2.0512549812942358</c:v>
                </c:pt>
                <c:pt idx="43">
                  <c:v>2.0512549812942358</c:v>
                </c:pt>
                <c:pt idx="44">
                  <c:v>2.0512549812942358</c:v>
                </c:pt>
                <c:pt idx="45">
                  <c:v>2.0512549812942358</c:v>
                </c:pt>
                <c:pt idx="46">
                  <c:v>2.0512549812942358</c:v>
                </c:pt>
                <c:pt idx="47">
                  <c:v>2.0512549812942358</c:v>
                </c:pt>
                <c:pt idx="48">
                  <c:v>2.0512549812942358</c:v>
                </c:pt>
                <c:pt idx="49">
                  <c:v>2.0512549812942358</c:v>
                </c:pt>
                <c:pt idx="50">
                  <c:v>2.0512549812942358</c:v>
                </c:pt>
                <c:pt idx="51">
                  <c:v>2.0512549812942358</c:v>
                </c:pt>
                <c:pt idx="52">
                  <c:v>2.0512549812942358</c:v>
                </c:pt>
                <c:pt idx="53">
                  <c:v>2.0512549812942358</c:v>
                </c:pt>
                <c:pt idx="54">
                  <c:v>2.0512549812942358</c:v>
                </c:pt>
                <c:pt idx="55">
                  <c:v>2.0512549812942358</c:v>
                </c:pt>
                <c:pt idx="56">
                  <c:v>2.0512549812942358</c:v>
                </c:pt>
                <c:pt idx="57">
                  <c:v>2.0512549812942358</c:v>
                </c:pt>
                <c:pt idx="58">
                  <c:v>2.0512549812942358</c:v>
                </c:pt>
                <c:pt idx="59">
                  <c:v>2.0512549812942358</c:v>
                </c:pt>
                <c:pt idx="60">
                  <c:v>2.0512549812942358</c:v>
                </c:pt>
                <c:pt idx="61">
                  <c:v>2.0512549812942358</c:v>
                </c:pt>
                <c:pt idx="62">
                  <c:v>2.0512549812942358</c:v>
                </c:pt>
                <c:pt idx="63">
                  <c:v>2.0512549812942358</c:v>
                </c:pt>
                <c:pt idx="64">
                  <c:v>2.0512549812942358</c:v>
                </c:pt>
                <c:pt idx="65">
                  <c:v>2.0512549812942358</c:v>
                </c:pt>
                <c:pt idx="66">
                  <c:v>2.0512549812942358</c:v>
                </c:pt>
                <c:pt idx="67">
                  <c:v>2.0512549812942358</c:v>
                </c:pt>
                <c:pt idx="68">
                  <c:v>2.0512549812942358</c:v>
                </c:pt>
                <c:pt idx="69">
                  <c:v>2.0512549812942358</c:v>
                </c:pt>
                <c:pt idx="70">
                  <c:v>2.0512549812942358</c:v>
                </c:pt>
                <c:pt idx="71">
                  <c:v>2.0512549812942358</c:v>
                </c:pt>
                <c:pt idx="72">
                  <c:v>2.0512549812942358</c:v>
                </c:pt>
                <c:pt idx="73">
                  <c:v>2.0512549812942358</c:v>
                </c:pt>
                <c:pt idx="74">
                  <c:v>2.0512549812942358</c:v>
                </c:pt>
                <c:pt idx="75">
                  <c:v>2.0512549812942358</c:v>
                </c:pt>
                <c:pt idx="76">
                  <c:v>2.0512549812942358</c:v>
                </c:pt>
                <c:pt idx="77">
                  <c:v>2.0512549812942358</c:v>
                </c:pt>
                <c:pt idx="78">
                  <c:v>2.0512549812942358</c:v>
                </c:pt>
                <c:pt idx="79">
                  <c:v>2.0512549812942358</c:v>
                </c:pt>
                <c:pt idx="80">
                  <c:v>2.0512549812942358</c:v>
                </c:pt>
                <c:pt idx="81">
                  <c:v>2.0512549812942358</c:v>
                </c:pt>
                <c:pt idx="82">
                  <c:v>2.0512549812942358</c:v>
                </c:pt>
                <c:pt idx="83">
                  <c:v>2.0512549812942358</c:v>
                </c:pt>
                <c:pt idx="84">
                  <c:v>2.0512549812942358</c:v>
                </c:pt>
                <c:pt idx="85">
                  <c:v>2.0512549812942358</c:v>
                </c:pt>
              </c:numCache>
            </c:numRef>
          </c:val>
          <c:smooth val="0"/>
          <c:extLst>
            <c:ext xmlns:c16="http://schemas.microsoft.com/office/drawing/2014/chart" uri="{C3380CC4-5D6E-409C-BE32-E72D297353CC}">
              <c16:uniqueId val="{00000005-E832-49A7-A7E3-ED6F4986D38A}"/>
            </c:ext>
          </c:extLst>
        </c:ser>
        <c:ser>
          <c:idx val="2"/>
          <c:order val="2"/>
          <c:tx>
            <c:v>LB</c:v>
          </c:tx>
          <c:spPr>
            <a:ln w="19050" cap="rnd">
              <a:solidFill>
                <a:srgbClr val="FF0000"/>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[0]!Test_LB</c:f>
              <c:numCache>
                <c:formatCode>_(* #,##0.00_);_(* \(#,##0.00\);_(* "-"??_);_(@_)</c:formatCode>
                <c:ptCount val="86"/>
                <c:pt idx="0">
                  <c:v>1.9897173318554087</c:v>
                </c:pt>
                <c:pt idx="1">
                  <c:v>1.9897173318554087</c:v>
                </c:pt>
                <c:pt idx="2">
                  <c:v>1.9897173318554087</c:v>
                </c:pt>
                <c:pt idx="3">
                  <c:v>1.9897173318554087</c:v>
                </c:pt>
                <c:pt idx="4">
                  <c:v>1.9897173318554087</c:v>
                </c:pt>
                <c:pt idx="5">
                  <c:v>1.9897173318554087</c:v>
                </c:pt>
                <c:pt idx="6">
                  <c:v>1.9897173318554087</c:v>
                </c:pt>
                <c:pt idx="7">
                  <c:v>1.9897173318554087</c:v>
                </c:pt>
                <c:pt idx="8">
                  <c:v>1.9897173318554087</c:v>
                </c:pt>
                <c:pt idx="9">
                  <c:v>1.9897173318554087</c:v>
                </c:pt>
                <c:pt idx="10">
                  <c:v>1.9897173318554087</c:v>
                </c:pt>
                <c:pt idx="11">
                  <c:v>1.9897173318554087</c:v>
                </c:pt>
                <c:pt idx="12">
                  <c:v>1.9897173318554087</c:v>
                </c:pt>
                <c:pt idx="13">
                  <c:v>1.9897173318554087</c:v>
                </c:pt>
                <c:pt idx="14">
                  <c:v>1.9897173318554087</c:v>
                </c:pt>
                <c:pt idx="15">
                  <c:v>1.9897173318554087</c:v>
                </c:pt>
                <c:pt idx="16">
                  <c:v>1.9897173318554087</c:v>
                </c:pt>
                <c:pt idx="17">
                  <c:v>1.9897173318554087</c:v>
                </c:pt>
                <c:pt idx="18">
                  <c:v>1.9897173318554087</c:v>
                </c:pt>
                <c:pt idx="19">
                  <c:v>1.9897173318554087</c:v>
                </c:pt>
                <c:pt idx="20">
                  <c:v>1.9897173318554087</c:v>
                </c:pt>
                <c:pt idx="21">
                  <c:v>1.9897173318554087</c:v>
                </c:pt>
                <c:pt idx="22">
                  <c:v>1.9897173318554087</c:v>
                </c:pt>
                <c:pt idx="23">
                  <c:v>1.9897173318554087</c:v>
                </c:pt>
                <c:pt idx="24">
                  <c:v>1.9897173318554087</c:v>
                </c:pt>
                <c:pt idx="25">
                  <c:v>1.9897173318554087</c:v>
                </c:pt>
                <c:pt idx="26">
                  <c:v>1.9897173318554087</c:v>
                </c:pt>
                <c:pt idx="27">
                  <c:v>1.9897173318554087</c:v>
                </c:pt>
                <c:pt idx="28">
                  <c:v>1.9897173318554087</c:v>
                </c:pt>
                <c:pt idx="29">
                  <c:v>1.9897173318554087</c:v>
                </c:pt>
                <c:pt idx="30">
                  <c:v>1.9897173318554087</c:v>
                </c:pt>
                <c:pt idx="31">
                  <c:v>1.9897173318554087</c:v>
                </c:pt>
                <c:pt idx="32">
                  <c:v>1.9897173318554087</c:v>
                </c:pt>
                <c:pt idx="33">
                  <c:v>1.9897173318554087</c:v>
                </c:pt>
                <c:pt idx="34">
                  <c:v>1.9897173318554087</c:v>
                </c:pt>
                <c:pt idx="35">
                  <c:v>1.9897173318554087</c:v>
                </c:pt>
                <c:pt idx="36">
                  <c:v>1.9897173318554087</c:v>
                </c:pt>
                <c:pt idx="37">
                  <c:v>1.9897173318554087</c:v>
                </c:pt>
                <c:pt idx="38">
                  <c:v>1.9897173318554087</c:v>
                </c:pt>
                <c:pt idx="39">
                  <c:v>1.9897173318554087</c:v>
                </c:pt>
                <c:pt idx="40">
                  <c:v>1.9897173318554087</c:v>
                </c:pt>
                <c:pt idx="41">
                  <c:v>1.9897173318554087</c:v>
                </c:pt>
                <c:pt idx="42">
                  <c:v>1.9897173318554087</c:v>
                </c:pt>
                <c:pt idx="43">
                  <c:v>1.9897173318554087</c:v>
                </c:pt>
                <c:pt idx="44">
                  <c:v>1.9897173318554087</c:v>
                </c:pt>
                <c:pt idx="45">
                  <c:v>1.9897173318554087</c:v>
                </c:pt>
                <c:pt idx="46">
                  <c:v>1.9897173318554087</c:v>
                </c:pt>
                <c:pt idx="47">
                  <c:v>1.9897173318554087</c:v>
                </c:pt>
                <c:pt idx="48">
                  <c:v>1.9897173318554087</c:v>
                </c:pt>
                <c:pt idx="49">
                  <c:v>1.9897173318554087</c:v>
                </c:pt>
                <c:pt idx="50">
                  <c:v>1.9897173318554087</c:v>
                </c:pt>
                <c:pt idx="51">
                  <c:v>1.9897173318554087</c:v>
                </c:pt>
                <c:pt idx="52">
                  <c:v>1.9897173318554087</c:v>
                </c:pt>
                <c:pt idx="53">
                  <c:v>1.9897173318554087</c:v>
                </c:pt>
                <c:pt idx="54">
                  <c:v>1.9897173318554087</c:v>
                </c:pt>
                <c:pt idx="55">
                  <c:v>1.9897173318554087</c:v>
                </c:pt>
                <c:pt idx="56">
                  <c:v>1.9897173318554087</c:v>
                </c:pt>
                <c:pt idx="57">
                  <c:v>1.9897173318554087</c:v>
                </c:pt>
                <c:pt idx="58">
                  <c:v>1.9897173318554087</c:v>
                </c:pt>
                <c:pt idx="59">
                  <c:v>1.9897173318554087</c:v>
                </c:pt>
                <c:pt idx="60">
                  <c:v>1.9897173318554087</c:v>
                </c:pt>
                <c:pt idx="61">
                  <c:v>1.9897173318554087</c:v>
                </c:pt>
                <c:pt idx="62">
                  <c:v>1.9897173318554087</c:v>
                </c:pt>
                <c:pt idx="63">
                  <c:v>1.9897173318554087</c:v>
                </c:pt>
                <c:pt idx="64">
                  <c:v>1.9897173318554087</c:v>
                </c:pt>
                <c:pt idx="65">
                  <c:v>1.9897173318554087</c:v>
                </c:pt>
                <c:pt idx="66">
                  <c:v>1.9897173318554087</c:v>
                </c:pt>
                <c:pt idx="67">
                  <c:v>1.9897173318554087</c:v>
                </c:pt>
                <c:pt idx="68">
                  <c:v>1.9897173318554087</c:v>
                </c:pt>
                <c:pt idx="69">
                  <c:v>1.9897173318554087</c:v>
                </c:pt>
                <c:pt idx="70">
                  <c:v>1.9897173318554087</c:v>
                </c:pt>
                <c:pt idx="71">
                  <c:v>1.9897173318554087</c:v>
                </c:pt>
                <c:pt idx="72">
                  <c:v>1.9897173318554087</c:v>
                </c:pt>
                <c:pt idx="73">
                  <c:v>1.9897173318554087</c:v>
                </c:pt>
                <c:pt idx="74">
                  <c:v>1.9897173318554087</c:v>
                </c:pt>
                <c:pt idx="75">
                  <c:v>1.9897173318554087</c:v>
                </c:pt>
                <c:pt idx="76">
                  <c:v>1.9897173318554087</c:v>
                </c:pt>
                <c:pt idx="77">
                  <c:v>1.9897173318554087</c:v>
                </c:pt>
                <c:pt idx="78">
                  <c:v>1.9897173318554087</c:v>
                </c:pt>
                <c:pt idx="79">
                  <c:v>1.9897173318554087</c:v>
                </c:pt>
                <c:pt idx="80">
                  <c:v>1.9897173318554087</c:v>
                </c:pt>
                <c:pt idx="81">
                  <c:v>1.9897173318554087</c:v>
                </c:pt>
                <c:pt idx="82">
                  <c:v>1.9897173318554087</c:v>
                </c:pt>
                <c:pt idx="83">
                  <c:v>1.9897173318554087</c:v>
                </c:pt>
                <c:pt idx="84">
                  <c:v>1.9897173318554087</c:v>
                </c:pt>
                <c:pt idx="85">
                  <c:v>1.9897173318554087</c:v>
                </c:pt>
              </c:numCache>
            </c:numRef>
          </c:val>
          <c:smooth val="0"/>
          <c:extLst>
            <c:ext xmlns:c16="http://schemas.microsoft.com/office/drawing/2014/chart" uri="{C3380CC4-5D6E-409C-BE32-E72D297353CC}">
              <c16:uniqueId val="{00000006-E832-49A7-A7E3-ED6F4986D38A}"/>
            </c:ext>
          </c:extLst>
        </c:ser>
        <c:ser>
          <c:idx val="3"/>
          <c:order val="3"/>
          <c:tx>
            <c:v>UB</c:v>
          </c:tx>
          <c:spPr>
            <a:ln w="19050" cap="rnd">
              <a:solidFill>
                <a:srgbClr val="FF0000"/>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[0]!Test_UB</c:f>
              <c:numCache>
                <c:formatCode>_(* #,##0.00_);_(* \(#,##0.00\);_(* "-"??_);_(@_)</c:formatCode>
                <c:ptCount val="86"/>
                <c:pt idx="0">
                  <c:v>2.1127926307330629</c:v>
                </c:pt>
                <c:pt idx="1">
                  <c:v>2.1127926307330629</c:v>
                </c:pt>
                <c:pt idx="2">
                  <c:v>2.1127926307330629</c:v>
                </c:pt>
                <c:pt idx="3">
                  <c:v>2.1127926307330629</c:v>
                </c:pt>
                <c:pt idx="4">
                  <c:v>2.1127926307330629</c:v>
                </c:pt>
                <c:pt idx="5">
                  <c:v>2.1127926307330629</c:v>
                </c:pt>
                <c:pt idx="6">
                  <c:v>2.1127926307330629</c:v>
                </c:pt>
                <c:pt idx="7">
                  <c:v>2.1127926307330629</c:v>
                </c:pt>
                <c:pt idx="8">
                  <c:v>2.1127926307330629</c:v>
                </c:pt>
                <c:pt idx="9">
                  <c:v>2.1127926307330629</c:v>
                </c:pt>
                <c:pt idx="10">
                  <c:v>2.1127926307330629</c:v>
                </c:pt>
                <c:pt idx="11">
                  <c:v>2.1127926307330629</c:v>
                </c:pt>
                <c:pt idx="12">
                  <c:v>2.1127926307330629</c:v>
                </c:pt>
                <c:pt idx="13">
                  <c:v>2.1127926307330629</c:v>
                </c:pt>
                <c:pt idx="14">
                  <c:v>2.1127926307330629</c:v>
                </c:pt>
                <c:pt idx="15">
                  <c:v>2.1127926307330629</c:v>
                </c:pt>
                <c:pt idx="16">
                  <c:v>2.1127926307330629</c:v>
                </c:pt>
                <c:pt idx="17">
                  <c:v>2.1127926307330629</c:v>
                </c:pt>
                <c:pt idx="18">
                  <c:v>2.1127926307330629</c:v>
                </c:pt>
                <c:pt idx="19">
                  <c:v>2.1127926307330629</c:v>
                </c:pt>
                <c:pt idx="20">
                  <c:v>2.1127926307330629</c:v>
                </c:pt>
                <c:pt idx="21">
                  <c:v>2.1127926307330629</c:v>
                </c:pt>
                <c:pt idx="22">
                  <c:v>2.1127926307330629</c:v>
                </c:pt>
                <c:pt idx="23">
                  <c:v>2.1127926307330629</c:v>
                </c:pt>
                <c:pt idx="24">
                  <c:v>2.1127926307330629</c:v>
                </c:pt>
                <c:pt idx="25">
                  <c:v>2.1127926307330629</c:v>
                </c:pt>
                <c:pt idx="26">
                  <c:v>2.1127926307330629</c:v>
                </c:pt>
                <c:pt idx="27">
                  <c:v>2.1127926307330629</c:v>
                </c:pt>
                <c:pt idx="28">
                  <c:v>2.1127926307330629</c:v>
                </c:pt>
                <c:pt idx="29">
                  <c:v>2.1127926307330629</c:v>
                </c:pt>
                <c:pt idx="30">
                  <c:v>2.1127926307330629</c:v>
                </c:pt>
                <c:pt idx="31">
                  <c:v>2.1127926307330629</c:v>
                </c:pt>
                <c:pt idx="32">
                  <c:v>2.1127926307330629</c:v>
                </c:pt>
                <c:pt idx="33">
                  <c:v>2.1127926307330629</c:v>
                </c:pt>
                <c:pt idx="34">
                  <c:v>2.1127926307330629</c:v>
                </c:pt>
                <c:pt idx="35">
                  <c:v>2.1127926307330629</c:v>
                </c:pt>
                <c:pt idx="36">
                  <c:v>2.1127926307330629</c:v>
                </c:pt>
                <c:pt idx="37">
                  <c:v>2.1127926307330629</c:v>
                </c:pt>
                <c:pt idx="38">
                  <c:v>2.1127926307330629</c:v>
                </c:pt>
                <c:pt idx="39">
                  <c:v>2.1127926307330629</c:v>
                </c:pt>
                <c:pt idx="40">
                  <c:v>2.1127926307330629</c:v>
                </c:pt>
                <c:pt idx="41">
                  <c:v>2.1127926307330629</c:v>
                </c:pt>
                <c:pt idx="42">
                  <c:v>2.1127926307330629</c:v>
                </c:pt>
                <c:pt idx="43">
                  <c:v>2.1127926307330629</c:v>
                </c:pt>
                <c:pt idx="44">
                  <c:v>2.1127926307330629</c:v>
                </c:pt>
                <c:pt idx="45">
                  <c:v>2.1127926307330629</c:v>
                </c:pt>
                <c:pt idx="46">
                  <c:v>2.1127926307330629</c:v>
                </c:pt>
                <c:pt idx="47">
                  <c:v>2.1127926307330629</c:v>
                </c:pt>
                <c:pt idx="48">
                  <c:v>2.1127926307330629</c:v>
                </c:pt>
                <c:pt idx="49">
                  <c:v>2.1127926307330629</c:v>
                </c:pt>
                <c:pt idx="50">
                  <c:v>2.1127926307330629</c:v>
                </c:pt>
                <c:pt idx="51">
                  <c:v>2.1127926307330629</c:v>
                </c:pt>
                <c:pt idx="52">
                  <c:v>2.1127926307330629</c:v>
                </c:pt>
                <c:pt idx="53">
                  <c:v>2.1127926307330629</c:v>
                </c:pt>
                <c:pt idx="54">
                  <c:v>2.1127926307330629</c:v>
                </c:pt>
                <c:pt idx="55">
                  <c:v>2.1127926307330629</c:v>
                </c:pt>
                <c:pt idx="56">
                  <c:v>2.1127926307330629</c:v>
                </c:pt>
                <c:pt idx="57">
                  <c:v>2.1127926307330629</c:v>
                </c:pt>
                <c:pt idx="58">
                  <c:v>2.1127926307330629</c:v>
                </c:pt>
                <c:pt idx="59">
                  <c:v>2.1127926307330629</c:v>
                </c:pt>
                <c:pt idx="60">
                  <c:v>2.1127926307330629</c:v>
                </c:pt>
                <c:pt idx="61">
                  <c:v>2.1127926307330629</c:v>
                </c:pt>
                <c:pt idx="62">
                  <c:v>2.1127926307330629</c:v>
                </c:pt>
                <c:pt idx="63">
                  <c:v>2.1127926307330629</c:v>
                </c:pt>
                <c:pt idx="64">
                  <c:v>2.1127926307330629</c:v>
                </c:pt>
                <c:pt idx="65">
                  <c:v>2.1127926307330629</c:v>
                </c:pt>
                <c:pt idx="66">
                  <c:v>2.1127926307330629</c:v>
                </c:pt>
                <c:pt idx="67">
                  <c:v>2.1127926307330629</c:v>
                </c:pt>
                <c:pt idx="68">
                  <c:v>2.1127926307330629</c:v>
                </c:pt>
                <c:pt idx="69">
                  <c:v>2.1127926307330629</c:v>
                </c:pt>
                <c:pt idx="70">
                  <c:v>2.1127926307330629</c:v>
                </c:pt>
                <c:pt idx="71">
                  <c:v>2.1127926307330629</c:v>
                </c:pt>
                <c:pt idx="72">
                  <c:v>2.1127926307330629</c:v>
                </c:pt>
                <c:pt idx="73">
                  <c:v>2.1127926307330629</c:v>
                </c:pt>
                <c:pt idx="74">
                  <c:v>2.1127926307330629</c:v>
                </c:pt>
                <c:pt idx="75">
                  <c:v>2.1127926307330629</c:v>
                </c:pt>
                <c:pt idx="76">
                  <c:v>2.1127926307330629</c:v>
                </c:pt>
                <c:pt idx="77">
                  <c:v>2.1127926307330629</c:v>
                </c:pt>
                <c:pt idx="78">
                  <c:v>2.1127926307330629</c:v>
                </c:pt>
                <c:pt idx="79">
                  <c:v>2.1127926307330629</c:v>
                </c:pt>
                <c:pt idx="80">
                  <c:v>2.1127926307330629</c:v>
                </c:pt>
                <c:pt idx="81">
                  <c:v>2.1127926307330629</c:v>
                </c:pt>
                <c:pt idx="82">
                  <c:v>2.1127926307330629</c:v>
                </c:pt>
                <c:pt idx="83">
                  <c:v>2.1127926307330629</c:v>
                </c:pt>
                <c:pt idx="84">
                  <c:v>2.1127926307330629</c:v>
                </c:pt>
                <c:pt idx="85">
                  <c:v>2.1127926307330629</c:v>
                </c:pt>
              </c:numCache>
            </c:numRef>
          </c:val>
          <c:smooth val="0"/>
          <c:extLst>
            <c:ext xmlns:c16="http://schemas.microsoft.com/office/drawing/2014/chart" uri="{C3380CC4-5D6E-409C-BE32-E72D297353CC}">
              <c16:uniqueId val="{00000007-E832-49A7-A7E3-ED6F4986D38A}"/>
            </c:ext>
          </c:extLst>
        </c:ser>
        <c:ser>
          <c:idx val="4"/>
          <c:order val="4"/>
          <c:tx>
            <c:v>Enter Upper Bound</c:v>
          </c:tx>
          <c:spPr>
            <a:ln w="19050" cap="rnd">
              <a:solidFill>
                <a:srgbClr val="00B050"/>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[0]!Test_EUB</c:f>
              <c:numCache>
                <c:formatCode>_(* #,##0.00_);_(* \(#,##0.00\);_(* "-"??_);_(@_)</c:formatCode>
                <c:ptCount val="86"/>
                <c:pt idx="0">
                  <c:v>2.1538177303589476</c:v>
                </c:pt>
                <c:pt idx="1">
                  <c:v>2.1538177303589476</c:v>
                </c:pt>
                <c:pt idx="2">
                  <c:v>2.1538177303589476</c:v>
                </c:pt>
                <c:pt idx="3">
                  <c:v>2.1538177303589476</c:v>
                </c:pt>
                <c:pt idx="4">
                  <c:v>2.1538177303589476</c:v>
                </c:pt>
                <c:pt idx="5">
                  <c:v>2.1538177303589476</c:v>
                </c:pt>
                <c:pt idx="6">
                  <c:v>2.1538177303589476</c:v>
                </c:pt>
                <c:pt idx="7">
                  <c:v>2.1538177303589476</c:v>
                </c:pt>
                <c:pt idx="8">
                  <c:v>2.1538177303589476</c:v>
                </c:pt>
                <c:pt idx="9">
                  <c:v>2.1538177303589476</c:v>
                </c:pt>
                <c:pt idx="10">
                  <c:v>2.1538177303589476</c:v>
                </c:pt>
                <c:pt idx="11">
                  <c:v>2.1538177303589476</c:v>
                </c:pt>
                <c:pt idx="12">
                  <c:v>2.1538177303589476</c:v>
                </c:pt>
                <c:pt idx="13">
                  <c:v>2.1538177303589476</c:v>
                </c:pt>
                <c:pt idx="14">
                  <c:v>2.1538177303589476</c:v>
                </c:pt>
                <c:pt idx="15">
                  <c:v>2.1538177303589476</c:v>
                </c:pt>
                <c:pt idx="16">
                  <c:v>2.1538177303589476</c:v>
                </c:pt>
                <c:pt idx="17">
                  <c:v>2.1538177303589476</c:v>
                </c:pt>
                <c:pt idx="18">
                  <c:v>2.1538177303589476</c:v>
                </c:pt>
                <c:pt idx="19">
                  <c:v>2.1538177303589476</c:v>
                </c:pt>
                <c:pt idx="20">
                  <c:v>2.1538177303589476</c:v>
                </c:pt>
                <c:pt idx="21">
                  <c:v>2.1538177303589476</c:v>
                </c:pt>
                <c:pt idx="22">
                  <c:v>2.1538177303589476</c:v>
                </c:pt>
                <c:pt idx="23">
                  <c:v>2.1538177303589476</c:v>
                </c:pt>
                <c:pt idx="24">
                  <c:v>2.1538177303589476</c:v>
                </c:pt>
                <c:pt idx="25">
                  <c:v>2.1538177303589476</c:v>
                </c:pt>
                <c:pt idx="26">
                  <c:v>2.1538177303589476</c:v>
                </c:pt>
                <c:pt idx="27">
                  <c:v>2.1538177303589476</c:v>
                </c:pt>
                <c:pt idx="28">
                  <c:v>2.1538177303589476</c:v>
                </c:pt>
                <c:pt idx="29">
                  <c:v>2.1538177303589476</c:v>
                </c:pt>
                <c:pt idx="30">
                  <c:v>2.1538177303589476</c:v>
                </c:pt>
                <c:pt idx="31">
                  <c:v>2.1538177303589476</c:v>
                </c:pt>
                <c:pt idx="32">
                  <c:v>2.1538177303589476</c:v>
                </c:pt>
                <c:pt idx="33">
                  <c:v>2.1538177303589476</c:v>
                </c:pt>
                <c:pt idx="34">
                  <c:v>2.1538177303589476</c:v>
                </c:pt>
                <c:pt idx="35">
                  <c:v>2.1538177303589476</c:v>
                </c:pt>
                <c:pt idx="36">
                  <c:v>2.1538177303589476</c:v>
                </c:pt>
                <c:pt idx="37">
                  <c:v>2.1538177303589476</c:v>
                </c:pt>
                <c:pt idx="38">
                  <c:v>2.1538177303589476</c:v>
                </c:pt>
                <c:pt idx="39">
                  <c:v>2.1538177303589476</c:v>
                </c:pt>
                <c:pt idx="40">
                  <c:v>2.1538177303589476</c:v>
                </c:pt>
                <c:pt idx="41">
                  <c:v>2.1538177303589476</c:v>
                </c:pt>
                <c:pt idx="42">
                  <c:v>2.1538177303589476</c:v>
                </c:pt>
                <c:pt idx="43">
                  <c:v>2.1538177303589476</c:v>
                </c:pt>
                <c:pt idx="44">
                  <c:v>2.1538177303589476</c:v>
                </c:pt>
                <c:pt idx="45">
                  <c:v>2.1538177303589476</c:v>
                </c:pt>
                <c:pt idx="46">
                  <c:v>2.1538177303589476</c:v>
                </c:pt>
                <c:pt idx="47">
                  <c:v>2.1538177303589476</c:v>
                </c:pt>
                <c:pt idx="48">
                  <c:v>2.1538177303589476</c:v>
                </c:pt>
                <c:pt idx="49">
                  <c:v>2.1538177303589476</c:v>
                </c:pt>
                <c:pt idx="50">
                  <c:v>2.1538177303589476</c:v>
                </c:pt>
                <c:pt idx="51">
                  <c:v>2.1538177303589476</c:v>
                </c:pt>
                <c:pt idx="52">
                  <c:v>2.1538177303589476</c:v>
                </c:pt>
                <c:pt idx="53">
                  <c:v>2.1538177303589476</c:v>
                </c:pt>
                <c:pt idx="54">
                  <c:v>2.1538177303589476</c:v>
                </c:pt>
                <c:pt idx="55">
                  <c:v>2.1538177303589476</c:v>
                </c:pt>
                <c:pt idx="56">
                  <c:v>2.1538177303589476</c:v>
                </c:pt>
                <c:pt idx="57">
                  <c:v>2.1538177303589476</c:v>
                </c:pt>
                <c:pt idx="58">
                  <c:v>2.1538177303589476</c:v>
                </c:pt>
                <c:pt idx="59">
                  <c:v>2.1538177303589476</c:v>
                </c:pt>
                <c:pt idx="60">
                  <c:v>2.1538177303589476</c:v>
                </c:pt>
                <c:pt idx="61">
                  <c:v>2.1538177303589476</c:v>
                </c:pt>
                <c:pt idx="62">
                  <c:v>2.1538177303589476</c:v>
                </c:pt>
                <c:pt idx="63">
                  <c:v>2.1538177303589476</c:v>
                </c:pt>
                <c:pt idx="64">
                  <c:v>2.1538177303589476</c:v>
                </c:pt>
                <c:pt idx="65">
                  <c:v>2.1538177303589476</c:v>
                </c:pt>
                <c:pt idx="66">
                  <c:v>2.1538177303589476</c:v>
                </c:pt>
                <c:pt idx="67">
                  <c:v>2.1538177303589476</c:v>
                </c:pt>
                <c:pt idx="68">
                  <c:v>2.1538177303589476</c:v>
                </c:pt>
                <c:pt idx="69">
                  <c:v>2.1538177303589476</c:v>
                </c:pt>
                <c:pt idx="70">
                  <c:v>2.1538177303589476</c:v>
                </c:pt>
                <c:pt idx="71">
                  <c:v>2.1538177303589476</c:v>
                </c:pt>
                <c:pt idx="72">
                  <c:v>2.1538177303589476</c:v>
                </c:pt>
                <c:pt idx="73">
                  <c:v>2.1538177303589476</c:v>
                </c:pt>
                <c:pt idx="74">
                  <c:v>2.1538177303589476</c:v>
                </c:pt>
                <c:pt idx="75">
                  <c:v>2.1538177303589476</c:v>
                </c:pt>
                <c:pt idx="76">
                  <c:v>2.1538177303589476</c:v>
                </c:pt>
                <c:pt idx="77">
                  <c:v>2.1538177303589476</c:v>
                </c:pt>
                <c:pt idx="78">
                  <c:v>2.1538177303589476</c:v>
                </c:pt>
                <c:pt idx="79">
                  <c:v>2.1538177303589476</c:v>
                </c:pt>
                <c:pt idx="80">
                  <c:v>2.1538177303589476</c:v>
                </c:pt>
                <c:pt idx="81">
                  <c:v>2.1538177303589476</c:v>
                </c:pt>
                <c:pt idx="82">
                  <c:v>2.1538177303589476</c:v>
                </c:pt>
                <c:pt idx="83">
                  <c:v>2.1538177303589476</c:v>
                </c:pt>
                <c:pt idx="84">
                  <c:v>2.1538177303589476</c:v>
                </c:pt>
                <c:pt idx="85">
                  <c:v>2.1538177303589476</c:v>
                </c:pt>
              </c:numCache>
            </c:numRef>
          </c:val>
          <c:smooth val="0"/>
          <c:extLst>
            <c:ext xmlns:c16="http://schemas.microsoft.com/office/drawing/2014/chart" uri="{C3380CC4-5D6E-409C-BE32-E72D297353CC}">
              <c16:uniqueId val="{00000000-61A1-48F1-B9CF-8E08D5242149}"/>
            </c:ext>
          </c:extLst>
        </c:ser>
        <c:ser>
          <c:idx val="5"/>
          <c:order val="5"/>
          <c:tx>
            <c:v>Enter Lower Bound</c:v>
          </c:tx>
          <c:spPr>
            <a:ln w="19050" cap="rnd">
              <a:solidFill>
                <a:srgbClr val="00B050"/>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[0]!Test_ELB</c:f>
              <c:numCache>
                <c:formatCode>_(* #,##0.00_);_(* \(#,##0.00\);_(* "-"??_);_(@_)</c:formatCode>
                <c:ptCount val="86"/>
                <c:pt idx="0">
                  <c:v>1.9486922322295239</c:v>
                </c:pt>
                <c:pt idx="1">
                  <c:v>1.9486922322295239</c:v>
                </c:pt>
                <c:pt idx="2">
                  <c:v>1.9486922322295239</c:v>
                </c:pt>
                <c:pt idx="3">
                  <c:v>1.9486922322295239</c:v>
                </c:pt>
                <c:pt idx="4">
                  <c:v>1.9486922322295239</c:v>
                </c:pt>
                <c:pt idx="5">
                  <c:v>1.9486922322295239</c:v>
                </c:pt>
                <c:pt idx="6">
                  <c:v>1.9486922322295239</c:v>
                </c:pt>
                <c:pt idx="7">
                  <c:v>1.9486922322295239</c:v>
                </c:pt>
                <c:pt idx="8">
                  <c:v>1.9486922322295239</c:v>
                </c:pt>
                <c:pt idx="9">
                  <c:v>1.9486922322295239</c:v>
                </c:pt>
                <c:pt idx="10">
                  <c:v>1.9486922322295239</c:v>
                </c:pt>
                <c:pt idx="11">
                  <c:v>1.9486922322295239</c:v>
                </c:pt>
                <c:pt idx="12">
                  <c:v>1.9486922322295239</c:v>
                </c:pt>
                <c:pt idx="13">
                  <c:v>1.9486922322295239</c:v>
                </c:pt>
                <c:pt idx="14">
                  <c:v>1.9486922322295239</c:v>
                </c:pt>
                <c:pt idx="15">
                  <c:v>1.9486922322295239</c:v>
                </c:pt>
                <c:pt idx="16">
                  <c:v>1.9486922322295239</c:v>
                </c:pt>
                <c:pt idx="17">
                  <c:v>1.9486922322295239</c:v>
                </c:pt>
                <c:pt idx="18">
                  <c:v>1.9486922322295239</c:v>
                </c:pt>
                <c:pt idx="19">
                  <c:v>1.9486922322295239</c:v>
                </c:pt>
                <c:pt idx="20">
                  <c:v>1.9486922322295239</c:v>
                </c:pt>
                <c:pt idx="21">
                  <c:v>1.9486922322295239</c:v>
                </c:pt>
                <c:pt idx="22">
                  <c:v>1.9486922322295239</c:v>
                </c:pt>
                <c:pt idx="23">
                  <c:v>1.9486922322295239</c:v>
                </c:pt>
                <c:pt idx="24">
                  <c:v>1.9486922322295239</c:v>
                </c:pt>
                <c:pt idx="25">
                  <c:v>1.9486922322295239</c:v>
                </c:pt>
                <c:pt idx="26">
                  <c:v>1.9486922322295239</c:v>
                </c:pt>
                <c:pt idx="27">
                  <c:v>1.9486922322295239</c:v>
                </c:pt>
                <c:pt idx="28">
                  <c:v>1.9486922322295239</c:v>
                </c:pt>
                <c:pt idx="29">
                  <c:v>1.9486922322295239</c:v>
                </c:pt>
                <c:pt idx="30">
                  <c:v>1.9486922322295239</c:v>
                </c:pt>
                <c:pt idx="31">
                  <c:v>1.9486922322295239</c:v>
                </c:pt>
                <c:pt idx="32">
                  <c:v>1.9486922322295239</c:v>
                </c:pt>
                <c:pt idx="33">
                  <c:v>1.9486922322295239</c:v>
                </c:pt>
                <c:pt idx="34">
                  <c:v>1.9486922322295239</c:v>
                </c:pt>
                <c:pt idx="35">
                  <c:v>1.9486922322295239</c:v>
                </c:pt>
                <c:pt idx="36">
                  <c:v>1.9486922322295239</c:v>
                </c:pt>
                <c:pt idx="37">
                  <c:v>1.9486922322295239</c:v>
                </c:pt>
                <c:pt idx="38">
                  <c:v>1.9486922322295239</c:v>
                </c:pt>
                <c:pt idx="39">
                  <c:v>1.9486922322295239</c:v>
                </c:pt>
                <c:pt idx="40">
                  <c:v>1.9486922322295239</c:v>
                </c:pt>
                <c:pt idx="41">
                  <c:v>1.9486922322295239</c:v>
                </c:pt>
                <c:pt idx="42">
                  <c:v>1.9486922322295239</c:v>
                </c:pt>
                <c:pt idx="43">
                  <c:v>1.9486922322295239</c:v>
                </c:pt>
                <c:pt idx="44">
                  <c:v>1.9486922322295239</c:v>
                </c:pt>
                <c:pt idx="45">
                  <c:v>1.9486922322295239</c:v>
                </c:pt>
                <c:pt idx="46">
                  <c:v>1.9486922322295239</c:v>
                </c:pt>
                <c:pt idx="47">
                  <c:v>1.9486922322295239</c:v>
                </c:pt>
                <c:pt idx="48">
                  <c:v>1.9486922322295239</c:v>
                </c:pt>
                <c:pt idx="49">
                  <c:v>1.9486922322295239</c:v>
                </c:pt>
                <c:pt idx="50">
                  <c:v>1.9486922322295239</c:v>
                </c:pt>
                <c:pt idx="51">
                  <c:v>1.9486922322295239</c:v>
                </c:pt>
                <c:pt idx="52">
                  <c:v>1.9486922322295239</c:v>
                </c:pt>
                <c:pt idx="53">
                  <c:v>1.9486922322295239</c:v>
                </c:pt>
                <c:pt idx="54">
                  <c:v>1.9486922322295239</c:v>
                </c:pt>
                <c:pt idx="55">
                  <c:v>1.9486922322295239</c:v>
                </c:pt>
                <c:pt idx="56">
                  <c:v>1.9486922322295239</c:v>
                </c:pt>
                <c:pt idx="57">
                  <c:v>1.9486922322295239</c:v>
                </c:pt>
                <c:pt idx="58">
                  <c:v>1.9486922322295239</c:v>
                </c:pt>
                <c:pt idx="59">
                  <c:v>1.9486922322295239</c:v>
                </c:pt>
                <c:pt idx="60">
                  <c:v>1.9486922322295239</c:v>
                </c:pt>
                <c:pt idx="61">
                  <c:v>1.9486922322295239</c:v>
                </c:pt>
                <c:pt idx="62">
                  <c:v>1.9486922322295239</c:v>
                </c:pt>
                <c:pt idx="63">
                  <c:v>1.9486922322295239</c:v>
                </c:pt>
                <c:pt idx="64">
                  <c:v>1.9486922322295239</c:v>
                </c:pt>
                <c:pt idx="65">
                  <c:v>1.9486922322295239</c:v>
                </c:pt>
                <c:pt idx="66">
                  <c:v>1.9486922322295239</c:v>
                </c:pt>
                <c:pt idx="67">
                  <c:v>1.9486922322295239</c:v>
                </c:pt>
                <c:pt idx="68">
                  <c:v>1.9486922322295239</c:v>
                </c:pt>
                <c:pt idx="69">
                  <c:v>1.9486922322295239</c:v>
                </c:pt>
                <c:pt idx="70">
                  <c:v>1.9486922322295239</c:v>
                </c:pt>
                <c:pt idx="71">
                  <c:v>1.9486922322295239</c:v>
                </c:pt>
                <c:pt idx="72">
                  <c:v>1.9486922322295239</c:v>
                </c:pt>
                <c:pt idx="73">
                  <c:v>1.9486922322295239</c:v>
                </c:pt>
                <c:pt idx="74">
                  <c:v>1.9486922322295239</c:v>
                </c:pt>
                <c:pt idx="75">
                  <c:v>1.9486922322295239</c:v>
                </c:pt>
                <c:pt idx="76">
                  <c:v>1.9486922322295239</c:v>
                </c:pt>
                <c:pt idx="77">
                  <c:v>1.9486922322295239</c:v>
                </c:pt>
                <c:pt idx="78">
                  <c:v>1.9486922322295239</c:v>
                </c:pt>
                <c:pt idx="79">
                  <c:v>1.9486922322295239</c:v>
                </c:pt>
                <c:pt idx="80">
                  <c:v>1.9486922322295239</c:v>
                </c:pt>
                <c:pt idx="81">
                  <c:v>1.9486922322295239</c:v>
                </c:pt>
                <c:pt idx="82">
                  <c:v>1.9486922322295239</c:v>
                </c:pt>
                <c:pt idx="83">
                  <c:v>1.9486922322295239</c:v>
                </c:pt>
                <c:pt idx="84">
                  <c:v>1.9486922322295239</c:v>
                </c:pt>
                <c:pt idx="85">
                  <c:v>1.9486922322295239</c:v>
                </c:pt>
              </c:numCache>
            </c:numRef>
          </c:val>
          <c:smooth val="0"/>
          <c:extLst>
            <c:ext xmlns:c16="http://schemas.microsoft.com/office/drawing/2014/chart" uri="{C3380CC4-5D6E-409C-BE32-E72D297353CC}">
              <c16:uniqueId val="{00000001-61A1-48F1-B9CF-8E08D5242149}"/>
            </c:ext>
          </c:extLst>
        </c:ser>
        <c:dLbls>
          <c:showLegendKey val="0"/>
          <c:showVal val="0"/>
          <c:showCatName val="0"/>
          <c:showSerName val="0"/>
          <c:showPercent val="0"/>
          <c:showBubbleSize val="0"/>
        </c:dLbls>
        <c:marker val="1"/>
        <c:smooth val="0"/>
        <c:axId val="2056542671"/>
        <c:axId val="1865280415"/>
      </c:lineChart>
      <c:scatterChart>
        <c:scatterStyle val="lineMarker"/>
        <c:varyColors val="0"/>
        <c:ser>
          <c:idx val="6"/>
          <c:order val="6"/>
          <c:tx>
            <c:v>Enter Pos</c:v>
          </c:tx>
          <c:spPr>
            <a:ln w="25400" cap="rnd">
              <a:noFill/>
              <a:round/>
            </a:ln>
            <a:effectLst/>
          </c:spPr>
          <c:marker>
            <c:symbol val="triangle"/>
            <c:size val="7"/>
            <c:spPr>
              <a:solidFill>
                <a:srgbClr val="92D050"/>
              </a:solidFill>
              <a:ln w="9525">
                <a:solidFill>
                  <a:schemeClr val="tx1"/>
                </a:solidFill>
              </a:ln>
              <a:effectLst/>
            </c:spPr>
          </c:marker>
          <c:xVal>
            <c:numRef>
              <c:f>[0]!T_EnD</c:f>
              <c:numCache>
                <c:formatCode>m/d/yyyy</c:formatCode>
                <c:ptCount val="5"/>
                <c:pt idx="0">
                  <c:v>44575</c:v>
                </c:pt>
                <c:pt idx="1">
                  <c:v>44596</c:v>
                </c:pt>
                <c:pt idx="2">
                  <c:v>44883</c:v>
                </c:pt>
                <c:pt idx="3">
                  <c:v>44995</c:v>
                </c:pt>
                <c:pt idx="4">
                  <c:v>45128</c:v>
                </c:pt>
              </c:numCache>
            </c:numRef>
          </c:xVal>
          <c:yVal>
            <c:numRef>
              <c:f>[0]!T_EnY</c:f>
              <c:numCache>
                <c:formatCode>General</c:formatCode>
                <c:ptCount val="5"/>
                <c:pt idx="0">
                  <c:v>1.9319626960576515</c:v>
                </c:pt>
                <c:pt idx="1">
                  <c:v>2.1660346494163134</c:v>
                </c:pt>
                <c:pt idx="2">
                  <c:v>2.1627906976744184</c:v>
                </c:pt>
                <c:pt idx="3">
                  <c:v>2.1679929266136164</c:v>
                </c:pt>
                <c:pt idx="4">
                  <c:v>2.1640322478258107</c:v>
                </c:pt>
              </c:numCache>
            </c:numRef>
          </c:yVal>
          <c:smooth val="0"/>
          <c:extLst>
            <c:ext xmlns:c16="http://schemas.microsoft.com/office/drawing/2014/chart" uri="{C3380CC4-5D6E-409C-BE32-E72D297353CC}">
              <c16:uniqueId val="{00000002-61A1-48F1-B9CF-8E08D5242149}"/>
            </c:ext>
          </c:extLst>
        </c:ser>
        <c:ser>
          <c:idx val="7"/>
          <c:order val="7"/>
          <c:tx>
            <c:v>Exit Position</c:v>
          </c:tx>
          <c:spPr>
            <a:ln w="25400" cap="rnd">
              <a:noFill/>
              <a:round/>
            </a:ln>
            <a:effectLst/>
          </c:spPr>
          <c:marker>
            <c:symbol val="triangle"/>
            <c:size val="7"/>
            <c:spPr>
              <a:solidFill>
                <a:srgbClr val="FFC000"/>
              </a:solidFill>
              <a:ln w="9525">
                <a:solidFill>
                  <a:schemeClr val="tx1"/>
                </a:solidFill>
              </a:ln>
              <a:effectLst/>
            </c:spPr>
          </c:marker>
          <c:xVal>
            <c:numRef>
              <c:f>[0]!T_ExD</c:f>
              <c:numCache>
                <c:formatCode>m/d/yyyy</c:formatCode>
                <c:ptCount val="5"/>
                <c:pt idx="0">
                  <c:v>44589</c:v>
                </c:pt>
                <c:pt idx="1">
                  <c:v>44869</c:v>
                </c:pt>
                <c:pt idx="2">
                  <c:v>44988</c:v>
                </c:pt>
                <c:pt idx="3">
                  <c:v>45072</c:v>
                </c:pt>
                <c:pt idx="4">
                  <c:v>45135</c:v>
                </c:pt>
              </c:numCache>
            </c:numRef>
          </c:xVal>
          <c:yVal>
            <c:numRef>
              <c:f>[0]!T_ExY</c:f>
              <c:numCache>
                <c:formatCode>General</c:formatCode>
                <c:ptCount val="5"/>
                <c:pt idx="0">
                  <c:v>2.0014815912289801</c:v>
                </c:pt>
                <c:pt idx="1">
                  <c:v>2.0680961182994455</c:v>
                </c:pt>
                <c:pt idx="2">
                  <c:v>2.112624192315709</c:v>
                </c:pt>
                <c:pt idx="3">
                  <c:v>2.0960059371204967</c:v>
                </c:pt>
                <c:pt idx="4">
                  <c:v>2.0209794628751974</c:v>
                </c:pt>
              </c:numCache>
            </c:numRef>
          </c:yVal>
          <c:smooth val="0"/>
          <c:extLst>
            <c:ext xmlns:c16="http://schemas.microsoft.com/office/drawing/2014/chart" uri="{C3380CC4-5D6E-409C-BE32-E72D297353CC}">
              <c16:uniqueId val="{00000003-61A1-48F1-B9CF-8E08D5242149}"/>
            </c:ext>
          </c:extLst>
        </c:ser>
        <c:dLbls>
          <c:showLegendKey val="0"/>
          <c:showVal val="0"/>
          <c:showCatName val="0"/>
          <c:showSerName val="0"/>
          <c:showPercent val="0"/>
          <c:showBubbleSize val="0"/>
        </c:dLbls>
        <c:axId val="2056542671"/>
        <c:axId val="1865280415"/>
      </c:scatterChart>
      <c:dateAx>
        <c:axId val="2056542671"/>
        <c:scaling>
          <c:orientation val="minMax"/>
        </c:scaling>
        <c:delete val="0"/>
        <c:axPos val="b"/>
        <c:numFmt formatCode="yy/mmm" sourceLinked="0"/>
        <c:majorTickMark val="in"/>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865280415"/>
        <c:crosses val="autoZero"/>
        <c:auto val="1"/>
        <c:lblOffset val="100"/>
        <c:baseTimeUnit val="days"/>
        <c:majorUnit val="6"/>
        <c:majorTimeUnit val="months"/>
      </c:dateAx>
      <c:valAx>
        <c:axId val="1865280415"/>
        <c:scaling>
          <c:orientation val="minMax"/>
          <c:min val="1.7500000000000002"/>
        </c:scaling>
        <c:delete val="0"/>
        <c:axPos val="l"/>
        <c:majorGridlines>
          <c:spPr>
            <a:ln w="9525" cap="flat" cmpd="sng" algn="ctr">
              <a:solidFill>
                <a:schemeClr val="tx1">
                  <a:alpha val="25000"/>
                </a:schemeClr>
              </a:solidFill>
              <a:round/>
            </a:ln>
            <a:effectLst/>
          </c:spPr>
        </c:majorGridlines>
        <c:numFmt formatCode="_(* #,##0.00_);_(* \(#,##0.00\);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565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Portfolio Value at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Portfolio Value</c:v>
          </c:tx>
          <c:spPr>
            <a:ln w="28575" cap="rnd">
              <a:solidFill>
                <a:schemeClr val="accent1"/>
              </a:solidFill>
              <a:round/>
            </a:ln>
            <a:effectLst/>
          </c:spPr>
          <c:marker>
            <c:symbol val="none"/>
          </c:marker>
          <c:cat>
            <c:numRef>
              <c:f>[0]!Test_Date</c:f>
              <c:numCache>
                <c:formatCode>m/d/yyyy</c:formatCode>
                <c:ptCount val="87"/>
                <c:pt idx="0">
                  <c:v>44568</c:v>
                </c:pt>
                <c:pt idx="1">
                  <c:v>44575</c:v>
                </c:pt>
                <c:pt idx="2">
                  <c:v>44582</c:v>
                </c:pt>
                <c:pt idx="3">
                  <c:v>44589</c:v>
                </c:pt>
                <c:pt idx="4">
                  <c:v>44596</c:v>
                </c:pt>
                <c:pt idx="5">
                  <c:v>44603</c:v>
                </c:pt>
                <c:pt idx="6">
                  <c:v>44610</c:v>
                </c:pt>
                <c:pt idx="7">
                  <c:v>44617</c:v>
                </c:pt>
                <c:pt idx="8">
                  <c:v>44624</c:v>
                </c:pt>
                <c:pt idx="9">
                  <c:v>44631</c:v>
                </c:pt>
                <c:pt idx="10">
                  <c:v>44638</c:v>
                </c:pt>
                <c:pt idx="11">
                  <c:v>44645</c:v>
                </c:pt>
                <c:pt idx="12">
                  <c:v>44652</c:v>
                </c:pt>
                <c:pt idx="13">
                  <c:v>44659</c:v>
                </c:pt>
                <c:pt idx="14">
                  <c:v>44666</c:v>
                </c:pt>
                <c:pt idx="15">
                  <c:v>44673</c:v>
                </c:pt>
                <c:pt idx="16">
                  <c:v>44680</c:v>
                </c:pt>
                <c:pt idx="17">
                  <c:v>44687</c:v>
                </c:pt>
                <c:pt idx="18">
                  <c:v>44694</c:v>
                </c:pt>
                <c:pt idx="19">
                  <c:v>44701</c:v>
                </c:pt>
                <c:pt idx="20">
                  <c:v>44708</c:v>
                </c:pt>
                <c:pt idx="21">
                  <c:v>44715</c:v>
                </c:pt>
                <c:pt idx="22">
                  <c:v>44722</c:v>
                </c:pt>
                <c:pt idx="23">
                  <c:v>44729</c:v>
                </c:pt>
                <c:pt idx="24">
                  <c:v>44736</c:v>
                </c:pt>
                <c:pt idx="25">
                  <c:v>44743</c:v>
                </c:pt>
                <c:pt idx="26">
                  <c:v>44750</c:v>
                </c:pt>
                <c:pt idx="27">
                  <c:v>44757</c:v>
                </c:pt>
                <c:pt idx="28">
                  <c:v>44764</c:v>
                </c:pt>
                <c:pt idx="29">
                  <c:v>44771</c:v>
                </c:pt>
                <c:pt idx="30">
                  <c:v>44778</c:v>
                </c:pt>
                <c:pt idx="31">
                  <c:v>44785</c:v>
                </c:pt>
                <c:pt idx="32">
                  <c:v>44792</c:v>
                </c:pt>
                <c:pt idx="33">
                  <c:v>44799</c:v>
                </c:pt>
                <c:pt idx="34">
                  <c:v>44806</c:v>
                </c:pt>
                <c:pt idx="35">
                  <c:v>44813</c:v>
                </c:pt>
                <c:pt idx="36">
                  <c:v>44820</c:v>
                </c:pt>
                <c:pt idx="37">
                  <c:v>44827</c:v>
                </c:pt>
                <c:pt idx="38">
                  <c:v>44834</c:v>
                </c:pt>
                <c:pt idx="39">
                  <c:v>44841</c:v>
                </c:pt>
                <c:pt idx="40">
                  <c:v>44848</c:v>
                </c:pt>
                <c:pt idx="41">
                  <c:v>44855</c:v>
                </c:pt>
                <c:pt idx="42">
                  <c:v>44862</c:v>
                </c:pt>
                <c:pt idx="43">
                  <c:v>44869</c:v>
                </c:pt>
                <c:pt idx="44">
                  <c:v>44876</c:v>
                </c:pt>
                <c:pt idx="45">
                  <c:v>44883</c:v>
                </c:pt>
                <c:pt idx="46">
                  <c:v>44890</c:v>
                </c:pt>
                <c:pt idx="47">
                  <c:v>44897</c:v>
                </c:pt>
                <c:pt idx="48">
                  <c:v>44904</c:v>
                </c:pt>
                <c:pt idx="49">
                  <c:v>44911</c:v>
                </c:pt>
                <c:pt idx="50">
                  <c:v>44918</c:v>
                </c:pt>
                <c:pt idx="51">
                  <c:v>44925</c:v>
                </c:pt>
                <c:pt idx="52">
                  <c:v>44932</c:v>
                </c:pt>
                <c:pt idx="53">
                  <c:v>44939</c:v>
                </c:pt>
                <c:pt idx="54">
                  <c:v>44946</c:v>
                </c:pt>
                <c:pt idx="55">
                  <c:v>44953</c:v>
                </c:pt>
                <c:pt idx="56">
                  <c:v>44960</c:v>
                </c:pt>
                <c:pt idx="57">
                  <c:v>44967</c:v>
                </c:pt>
                <c:pt idx="58">
                  <c:v>44974</c:v>
                </c:pt>
                <c:pt idx="59">
                  <c:v>44981</c:v>
                </c:pt>
                <c:pt idx="60">
                  <c:v>44988</c:v>
                </c:pt>
                <c:pt idx="61">
                  <c:v>44995</c:v>
                </c:pt>
                <c:pt idx="62">
                  <c:v>45002</c:v>
                </c:pt>
                <c:pt idx="63">
                  <c:v>45009</c:v>
                </c:pt>
                <c:pt idx="64">
                  <c:v>45016</c:v>
                </c:pt>
                <c:pt idx="65">
                  <c:v>45023</c:v>
                </c:pt>
                <c:pt idx="66">
                  <c:v>45030</c:v>
                </c:pt>
                <c:pt idx="67">
                  <c:v>45037</c:v>
                </c:pt>
                <c:pt idx="68">
                  <c:v>45044</c:v>
                </c:pt>
                <c:pt idx="69">
                  <c:v>45051</c:v>
                </c:pt>
                <c:pt idx="70">
                  <c:v>45058</c:v>
                </c:pt>
                <c:pt idx="71">
                  <c:v>45065</c:v>
                </c:pt>
                <c:pt idx="72">
                  <c:v>45072</c:v>
                </c:pt>
                <c:pt idx="73">
                  <c:v>45079</c:v>
                </c:pt>
                <c:pt idx="74">
                  <c:v>45086</c:v>
                </c:pt>
                <c:pt idx="75">
                  <c:v>45093</c:v>
                </c:pt>
                <c:pt idx="76">
                  <c:v>45100</c:v>
                </c:pt>
                <c:pt idx="77">
                  <c:v>45107</c:v>
                </c:pt>
                <c:pt idx="78">
                  <c:v>45114</c:v>
                </c:pt>
                <c:pt idx="79">
                  <c:v>45121</c:v>
                </c:pt>
                <c:pt idx="80">
                  <c:v>45128</c:v>
                </c:pt>
                <c:pt idx="81">
                  <c:v>45135</c:v>
                </c:pt>
                <c:pt idx="82">
                  <c:v>45142</c:v>
                </c:pt>
                <c:pt idx="83">
                  <c:v>45149</c:v>
                </c:pt>
                <c:pt idx="84">
                  <c:v>45156</c:v>
                </c:pt>
                <c:pt idx="85">
                  <c:v>45163</c:v>
                </c:pt>
              </c:numCache>
            </c:numRef>
          </c:cat>
          <c:val>
            <c:numRef>
              <c:f>[0]!Portfolio_Value</c:f>
              <c:numCache>
                <c:formatCode>_(* #,##0.00_);_(* \(#,##0.00\);_(* "-"??_);_(@_)</c:formatCode>
                <c:ptCount val="86"/>
                <c:pt idx="0">
                  <c:v>0</c:v>
                </c:pt>
                <c:pt idx="1">
                  <c:v>117.98999999999069</c:v>
                </c:pt>
                <c:pt idx="2">
                  <c:v>117.98999999999069</c:v>
                </c:pt>
                <c:pt idx="3">
                  <c:v>3430.7499999999854</c:v>
                </c:pt>
                <c:pt idx="4">
                  <c:v>3424.0099999999802</c:v>
                </c:pt>
                <c:pt idx="5">
                  <c:v>3424.0099999999802</c:v>
                </c:pt>
                <c:pt idx="6">
                  <c:v>3424.0099999999802</c:v>
                </c:pt>
                <c:pt idx="7">
                  <c:v>3424.0099999999802</c:v>
                </c:pt>
                <c:pt idx="8">
                  <c:v>3424.0099999999802</c:v>
                </c:pt>
                <c:pt idx="9">
                  <c:v>3424.0099999999802</c:v>
                </c:pt>
                <c:pt idx="10">
                  <c:v>3424.0099999999802</c:v>
                </c:pt>
                <c:pt idx="11">
                  <c:v>3424.0099999999802</c:v>
                </c:pt>
                <c:pt idx="12">
                  <c:v>3424.0099999999802</c:v>
                </c:pt>
                <c:pt idx="13">
                  <c:v>3424.0099999999802</c:v>
                </c:pt>
                <c:pt idx="14">
                  <c:v>3424.0099999999802</c:v>
                </c:pt>
                <c:pt idx="15">
                  <c:v>3424.0099999999802</c:v>
                </c:pt>
                <c:pt idx="16">
                  <c:v>3424.0099999999802</c:v>
                </c:pt>
                <c:pt idx="17">
                  <c:v>3424.0099999999802</c:v>
                </c:pt>
                <c:pt idx="18">
                  <c:v>3424.0099999999802</c:v>
                </c:pt>
                <c:pt idx="19">
                  <c:v>3424.0099999999802</c:v>
                </c:pt>
                <c:pt idx="20">
                  <c:v>3424.0099999999802</c:v>
                </c:pt>
                <c:pt idx="21">
                  <c:v>3424.0099999999802</c:v>
                </c:pt>
                <c:pt idx="22">
                  <c:v>3424.0099999999802</c:v>
                </c:pt>
                <c:pt idx="23">
                  <c:v>3424.0099999999802</c:v>
                </c:pt>
                <c:pt idx="24">
                  <c:v>3424.0099999999802</c:v>
                </c:pt>
                <c:pt idx="25">
                  <c:v>3424.0099999999802</c:v>
                </c:pt>
                <c:pt idx="26">
                  <c:v>3424.0099999999802</c:v>
                </c:pt>
                <c:pt idx="27">
                  <c:v>3424.0099999999802</c:v>
                </c:pt>
                <c:pt idx="28">
                  <c:v>3424.0099999999802</c:v>
                </c:pt>
                <c:pt idx="29">
                  <c:v>3424.0099999999802</c:v>
                </c:pt>
                <c:pt idx="30">
                  <c:v>3424.0099999999802</c:v>
                </c:pt>
                <c:pt idx="31">
                  <c:v>3424.0099999999802</c:v>
                </c:pt>
                <c:pt idx="32">
                  <c:v>3424.0099999999802</c:v>
                </c:pt>
                <c:pt idx="33">
                  <c:v>3424.0099999999802</c:v>
                </c:pt>
                <c:pt idx="34">
                  <c:v>3424.0099999999802</c:v>
                </c:pt>
                <c:pt idx="35">
                  <c:v>3424.0099999999802</c:v>
                </c:pt>
                <c:pt idx="36">
                  <c:v>3424.0099999999802</c:v>
                </c:pt>
                <c:pt idx="37">
                  <c:v>3424.0099999999802</c:v>
                </c:pt>
                <c:pt idx="38">
                  <c:v>3424.0099999999802</c:v>
                </c:pt>
                <c:pt idx="39">
                  <c:v>3424.0099999999802</c:v>
                </c:pt>
                <c:pt idx="40">
                  <c:v>3424.0099999999802</c:v>
                </c:pt>
                <c:pt idx="41">
                  <c:v>3424.0099999999802</c:v>
                </c:pt>
                <c:pt idx="42">
                  <c:v>3424.0099999999802</c:v>
                </c:pt>
                <c:pt idx="43">
                  <c:v>7974.2299999999814</c:v>
                </c:pt>
                <c:pt idx="44">
                  <c:v>7974.2299999999814</c:v>
                </c:pt>
                <c:pt idx="45">
                  <c:v>7818.7099999999773</c:v>
                </c:pt>
                <c:pt idx="46">
                  <c:v>7818.7099999999773</c:v>
                </c:pt>
                <c:pt idx="47">
                  <c:v>7818.7099999999773</c:v>
                </c:pt>
                <c:pt idx="48">
                  <c:v>7818.7099999999773</c:v>
                </c:pt>
                <c:pt idx="49">
                  <c:v>7818.7099999999773</c:v>
                </c:pt>
                <c:pt idx="50">
                  <c:v>7818.7099999999773</c:v>
                </c:pt>
                <c:pt idx="51">
                  <c:v>7818.7099999999773</c:v>
                </c:pt>
                <c:pt idx="52">
                  <c:v>7818.7099999999773</c:v>
                </c:pt>
                <c:pt idx="53">
                  <c:v>7818.7099999999773</c:v>
                </c:pt>
                <c:pt idx="54">
                  <c:v>7818.7099999999773</c:v>
                </c:pt>
                <c:pt idx="55">
                  <c:v>7818.7099999999773</c:v>
                </c:pt>
                <c:pt idx="56">
                  <c:v>7818.7099999999773</c:v>
                </c:pt>
                <c:pt idx="57">
                  <c:v>7818.7099999999773</c:v>
                </c:pt>
                <c:pt idx="58">
                  <c:v>7818.7099999999773</c:v>
                </c:pt>
                <c:pt idx="59">
                  <c:v>7818.7099999999773</c:v>
                </c:pt>
                <c:pt idx="60">
                  <c:v>10369.349999999977</c:v>
                </c:pt>
                <c:pt idx="61">
                  <c:v>10226.789999999979</c:v>
                </c:pt>
                <c:pt idx="62">
                  <c:v>10226.789999999979</c:v>
                </c:pt>
                <c:pt idx="63">
                  <c:v>10226.789999999979</c:v>
                </c:pt>
                <c:pt idx="64">
                  <c:v>10226.789999999979</c:v>
                </c:pt>
                <c:pt idx="65">
                  <c:v>10226.789999999979</c:v>
                </c:pt>
                <c:pt idx="66">
                  <c:v>10226.789999999979</c:v>
                </c:pt>
                <c:pt idx="67">
                  <c:v>10226.789999999979</c:v>
                </c:pt>
                <c:pt idx="68">
                  <c:v>10226.789999999979</c:v>
                </c:pt>
                <c:pt idx="69">
                  <c:v>10226.789999999979</c:v>
                </c:pt>
                <c:pt idx="70">
                  <c:v>10226.789999999979</c:v>
                </c:pt>
                <c:pt idx="71">
                  <c:v>10226.789999999979</c:v>
                </c:pt>
                <c:pt idx="72">
                  <c:v>13999.579999999973</c:v>
                </c:pt>
                <c:pt idx="73">
                  <c:v>13999.579999999973</c:v>
                </c:pt>
                <c:pt idx="74">
                  <c:v>13999.579999999973</c:v>
                </c:pt>
                <c:pt idx="75">
                  <c:v>13999.579999999973</c:v>
                </c:pt>
                <c:pt idx="76">
                  <c:v>13999.579999999973</c:v>
                </c:pt>
                <c:pt idx="77">
                  <c:v>13999.579999999973</c:v>
                </c:pt>
                <c:pt idx="78">
                  <c:v>13999.579999999973</c:v>
                </c:pt>
                <c:pt idx="79">
                  <c:v>13999.579999999973</c:v>
                </c:pt>
                <c:pt idx="80">
                  <c:v>14009.259999999966</c:v>
                </c:pt>
                <c:pt idx="81">
                  <c:v>20632.499999999971</c:v>
                </c:pt>
                <c:pt idx="82">
                  <c:v>20632.499999999971</c:v>
                </c:pt>
                <c:pt idx="83">
                  <c:v>20632.499999999971</c:v>
                </c:pt>
                <c:pt idx="84">
                  <c:v>20632.499999999971</c:v>
                </c:pt>
                <c:pt idx="85">
                  <c:v>20632.499999999971</c:v>
                </c:pt>
              </c:numCache>
            </c:numRef>
          </c:val>
          <c:smooth val="0"/>
          <c:extLst>
            <c:ext xmlns:c16="http://schemas.microsoft.com/office/drawing/2014/chart" uri="{C3380CC4-5D6E-409C-BE32-E72D297353CC}">
              <c16:uniqueId val="{00000006-8A19-4DF8-898E-70B4F18AA6B8}"/>
            </c:ext>
          </c:extLst>
        </c:ser>
        <c:dLbls>
          <c:showLegendKey val="0"/>
          <c:showVal val="0"/>
          <c:showCatName val="0"/>
          <c:showSerName val="0"/>
          <c:showPercent val="0"/>
          <c:showBubbleSize val="0"/>
        </c:dLbls>
        <c:smooth val="0"/>
        <c:axId val="2056542671"/>
        <c:axId val="1865280415"/>
      </c:lineChart>
      <c:dateAx>
        <c:axId val="2056542671"/>
        <c:scaling>
          <c:orientation val="minMax"/>
        </c:scaling>
        <c:delete val="0"/>
        <c:axPos val="b"/>
        <c:numFmt formatCode="yy/mmm" sourceLinked="0"/>
        <c:majorTickMark val="in"/>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0" i="0" u="none" strike="noStrike" kern="1200" baseline="0">
                <a:solidFill>
                  <a:schemeClr val="tx1"/>
                </a:solidFill>
                <a:latin typeface="+mn-lt"/>
                <a:ea typeface="+mn-ea"/>
                <a:cs typeface="+mn-cs"/>
              </a:defRPr>
            </a:pPr>
            <a:endParaRPr lang="en-US"/>
          </a:p>
        </c:txPr>
        <c:crossAx val="1865280415"/>
        <c:crosses val="autoZero"/>
        <c:auto val="1"/>
        <c:lblOffset val="100"/>
        <c:baseTimeUnit val="days"/>
        <c:majorUnit val="6"/>
        <c:majorTimeUnit val="months"/>
      </c:dateAx>
      <c:valAx>
        <c:axId val="1865280415"/>
        <c:scaling>
          <c:orientation val="minMax"/>
          <c:min val="1.7500000000000002"/>
        </c:scaling>
        <c:delete val="0"/>
        <c:axPos val="l"/>
        <c:majorGridlines>
          <c:spPr>
            <a:ln w="9525" cap="flat" cmpd="sng" algn="ctr">
              <a:solidFill>
                <a:schemeClr val="tx1">
                  <a:alpha val="25000"/>
                </a:schemeClr>
              </a:solidFill>
              <a:round/>
            </a:ln>
            <a:effectLst/>
          </c:spPr>
        </c:majorGridlines>
        <c:numFmt formatCode="#,##0,\ &quot;K&quot;" sourceLinked="0"/>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5654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xdr:rowOff>
    </xdr:from>
    <xdr:to>
      <xdr:col>1</xdr:col>
      <xdr:colOff>0</xdr:colOff>
      <xdr:row>13</xdr:row>
      <xdr:rowOff>0</xdr:rowOff>
    </xdr:to>
    <xdr:graphicFrame macro="">
      <xdr:nvGraphicFramePr>
        <xdr:cNvPr id="2" name="Chart 1">
          <a:extLst>
            <a:ext uri="{FF2B5EF4-FFF2-40B4-BE49-F238E27FC236}">
              <a16:creationId xmlns:a16="http://schemas.microsoft.com/office/drawing/2014/main" id="{E5289656-6384-A469-14B0-27DADF595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13</xdr:row>
      <xdr:rowOff>0</xdr:rowOff>
    </xdr:from>
    <xdr:to>
      <xdr:col>1</xdr:col>
      <xdr:colOff>0</xdr:colOff>
      <xdr:row>28</xdr:row>
      <xdr:rowOff>0</xdr:rowOff>
    </xdr:to>
    <xdr:graphicFrame macro="">
      <xdr:nvGraphicFramePr>
        <xdr:cNvPr id="3" name="Chart 2">
          <a:extLst>
            <a:ext uri="{FF2B5EF4-FFF2-40B4-BE49-F238E27FC236}">
              <a16:creationId xmlns:a16="http://schemas.microsoft.com/office/drawing/2014/main" id="{BDCD1FCB-E0F9-4350-BA81-E7CEA6782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28</xdr:row>
      <xdr:rowOff>0</xdr:rowOff>
    </xdr:from>
    <xdr:to>
      <xdr:col>1</xdr:col>
      <xdr:colOff>0</xdr:colOff>
      <xdr:row>42</xdr:row>
      <xdr:rowOff>0</xdr:rowOff>
    </xdr:to>
    <xdr:graphicFrame macro="">
      <xdr:nvGraphicFramePr>
        <xdr:cNvPr id="4" name="Chart 3">
          <a:extLst>
            <a:ext uri="{FF2B5EF4-FFF2-40B4-BE49-F238E27FC236}">
              <a16:creationId xmlns:a16="http://schemas.microsoft.com/office/drawing/2014/main" id="{E296D898-145C-4F25-B0AC-8199CA9AC8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2647950</xdr:colOff>
      <xdr:row>15</xdr:row>
      <xdr:rowOff>38100</xdr:rowOff>
    </xdr:from>
    <xdr:to>
      <xdr:col>0</xdr:col>
      <xdr:colOff>4915216</xdr:colOff>
      <xdr:row>16</xdr:row>
      <xdr:rowOff>133390</xdr:rowOff>
    </xdr:to>
    <xdr:pic>
      <xdr:nvPicPr>
        <xdr:cNvPr id="5" name="Picture 4">
          <a:extLst>
            <a:ext uri="{FF2B5EF4-FFF2-40B4-BE49-F238E27FC236}">
              <a16:creationId xmlns:a16="http://schemas.microsoft.com/office/drawing/2014/main" id="{7F6173E2-A3EA-5829-0AC7-62ED4250527D}"/>
            </a:ext>
          </a:extLst>
        </xdr:cNvPr>
        <xdr:cNvPicPr>
          <a:picLocks noChangeAspect="1"/>
        </xdr:cNvPicPr>
      </xdr:nvPicPr>
      <xdr:blipFill>
        <a:blip xmlns:r="http://schemas.openxmlformats.org/officeDocument/2006/relationships" r:embed="rId4"/>
        <a:stretch>
          <a:fillRect/>
        </a:stretch>
      </xdr:blipFill>
      <xdr:spPr>
        <a:xfrm>
          <a:off x="2647950" y="2971800"/>
          <a:ext cx="2267266" cy="285790"/>
        </a:xfrm>
        <a:prstGeom prst="rect">
          <a:avLst/>
        </a:prstGeom>
      </xdr:spPr>
    </xdr:pic>
    <xdr:clientData/>
  </xdr:twoCellAnchor>
</xdr:wsDr>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DD0BD-DB52-4CAD-AE76-668EBF2D1F20}">
  <dimension ref="B1:EJ297"/>
  <sheetViews>
    <sheetView tabSelected="1" workbookViewId="0">
      <pane xSplit="1" topLeftCell="B1" activePane="topRight" state="frozen"/>
      <selection pane="topRight" activeCell="B1" sqref="B1"/>
    </sheetView>
  </sheetViews>
  <sheetFormatPr defaultColWidth="0" defaultRowHeight="15" x14ac:dyDescent="0.25"/>
  <cols>
    <col min="1" max="1" width="74.28515625" customWidth="1"/>
    <col min="2" max="2" width="3.7109375" customWidth="1"/>
    <col min="3" max="3" width="10.42578125" bestFit="1" customWidth="1"/>
    <col min="4" max="5" width="9.140625" customWidth="1"/>
    <col min="6" max="6" width="3.7109375" customWidth="1"/>
    <col min="7" max="7" width="23.140625" customWidth="1"/>
    <col min="8" max="8" width="29.5703125" customWidth="1"/>
    <col min="9" max="9" width="3.7109375" customWidth="1"/>
    <col min="10" max="10" width="10.7109375" customWidth="1"/>
    <col min="11" max="11" width="12" bestFit="1" customWidth="1"/>
    <col min="12" max="12" width="10.28515625" bestFit="1" customWidth="1"/>
    <col min="13" max="13" width="14" bestFit="1" customWidth="1"/>
    <col min="14" max="14" width="19.28515625" bestFit="1" customWidth="1"/>
    <col min="15" max="15" width="3.7109375" customWidth="1"/>
    <col min="16" max="18" width="19.28515625" customWidth="1"/>
    <col min="19" max="19" width="3.7109375" customWidth="1"/>
    <col min="20" max="21" width="19.28515625" customWidth="1"/>
    <col min="22" max="22" width="3.7109375" customWidth="1"/>
    <col min="23" max="23" width="10.42578125" bestFit="1" customWidth="1"/>
    <col min="24" max="25" width="8" bestFit="1" customWidth="1"/>
    <col min="26" max="27" width="6.5703125" bestFit="1" customWidth="1"/>
    <col min="28" max="29" width="12.5703125" bestFit="1" customWidth="1"/>
    <col min="30" max="30" width="3.7109375" customWidth="1"/>
    <col min="31" max="31" width="10.42578125" bestFit="1" customWidth="1"/>
    <col min="32" max="32" width="8" bestFit="1" customWidth="1"/>
    <col min="33" max="33" width="7" bestFit="1" customWidth="1"/>
    <col min="34" max="34" width="6.28515625" bestFit="1" customWidth="1"/>
    <col min="35" max="35" width="6" bestFit="1" customWidth="1"/>
    <col min="36" max="36" width="10.7109375" customWidth="1"/>
    <col min="37" max="38" width="12.5703125" bestFit="1" customWidth="1"/>
    <col min="39" max="39" width="12.5703125" customWidth="1"/>
    <col min="40" max="40" width="3.7109375" customWidth="1"/>
    <col min="41" max="41" width="24.42578125" bestFit="1" customWidth="1"/>
    <col min="42" max="42" width="24.28515625" bestFit="1" customWidth="1"/>
    <col min="43" max="43" width="3.7109375" customWidth="1"/>
    <col min="44" max="44" width="4.28515625" bestFit="1" customWidth="1"/>
    <col min="45" max="45" width="10.7109375" style="30" customWidth="1"/>
    <col min="46" max="46" width="11.85546875" style="30" bestFit="1" customWidth="1"/>
    <col min="47" max="47" width="10.7109375" style="30" customWidth="1"/>
    <col min="48" max="48" width="5.7109375" style="30" bestFit="1" customWidth="1"/>
    <col min="49" max="49" width="11.7109375" customWidth="1"/>
    <col min="50" max="50" width="10.85546875" customWidth="1"/>
    <col min="51" max="51" width="11" bestFit="1" customWidth="1"/>
    <col min="52" max="52" width="10.7109375" customWidth="1"/>
    <col min="53" max="53" width="15.42578125" bestFit="1" customWidth="1"/>
    <col min="54" max="55" width="10.7109375" customWidth="1"/>
    <col min="56" max="56" width="3.7109375" customWidth="1"/>
    <col min="57" max="57" width="4.28515625" bestFit="1" customWidth="1"/>
    <col min="58" max="58" width="8" bestFit="1" customWidth="1"/>
    <col min="59" max="59" width="17" bestFit="1" customWidth="1"/>
    <col min="60" max="60" width="11.42578125" bestFit="1" customWidth="1"/>
    <col min="61" max="61" width="16.28515625" bestFit="1" customWidth="1"/>
    <col min="62" max="62" width="13.5703125" bestFit="1" customWidth="1"/>
    <col min="63" max="63" width="16.7109375" bestFit="1" customWidth="1"/>
    <col min="64" max="64" width="3.7109375" customWidth="1"/>
    <col min="65" max="71" width="10.7109375" customWidth="1"/>
    <col min="72" max="72" width="11" bestFit="1" customWidth="1"/>
    <col min="73" max="73" width="9.5703125" bestFit="1" customWidth="1"/>
    <col min="74" max="74" width="15.42578125" bestFit="1" customWidth="1"/>
    <col min="75" max="75" width="10.85546875" bestFit="1" customWidth="1"/>
    <col min="76" max="76" width="11" bestFit="1" customWidth="1"/>
    <col min="77" max="77" width="3.7109375" customWidth="1"/>
    <col min="78" max="78" width="8" bestFit="1" customWidth="1"/>
    <col min="79" max="79" width="16.28515625" bestFit="1" customWidth="1"/>
    <col min="80" max="80" width="11.42578125" bestFit="1" customWidth="1"/>
    <col min="81" max="81" width="17" bestFit="1" customWidth="1"/>
    <col min="82" max="82" width="13.5703125" bestFit="1" customWidth="1"/>
    <col min="83" max="83" width="13.5703125" customWidth="1"/>
    <col min="84" max="84" width="3.7109375" customWidth="1"/>
    <col min="85" max="85" width="17.85546875" bestFit="1" customWidth="1"/>
    <col min="86" max="86" width="19.140625" bestFit="1" customWidth="1"/>
    <col min="87" max="87" width="3.7109375" customWidth="1"/>
    <col min="88" max="88" width="16.28515625" bestFit="1" customWidth="1"/>
    <col min="89" max="89" width="11.42578125" bestFit="1" customWidth="1"/>
    <col min="90" max="90" width="17" bestFit="1" customWidth="1"/>
    <col min="91" max="91" width="13.5703125" customWidth="1"/>
    <col min="92" max="92" width="9.5703125" bestFit="1" customWidth="1"/>
    <col min="93" max="93" width="3.7109375" customWidth="1"/>
    <col min="94" max="94" width="17" bestFit="1" customWidth="1"/>
    <col min="95" max="95" width="11.42578125" bestFit="1" customWidth="1"/>
    <col min="96" max="96" width="16.28515625" bestFit="1" customWidth="1"/>
    <col min="97" max="97" width="13.5703125" customWidth="1"/>
    <col min="98" max="98" width="10.140625" bestFit="1" customWidth="1"/>
    <col min="99" max="99" width="3.7109375" customWidth="1"/>
    <col min="100" max="100" width="9.7109375" bestFit="1" customWidth="1"/>
    <col min="101" max="101" width="11.42578125" bestFit="1" customWidth="1"/>
    <col min="102" max="102" width="19.140625" bestFit="1" customWidth="1"/>
    <col min="103" max="103" width="17.7109375" bestFit="1" customWidth="1"/>
    <col min="104" max="104" width="3.7109375" customWidth="1"/>
    <col min="105" max="105" width="9.5703125" bestFit="1" customWidth="1"/>
    <col min="106" max="106" width="10.140625" bestFit="1" customWidth="1"/>
    <col min="107" max="107" width="19" bestFit="1" customWidth="1"/>
    <col min="108" max="108" width="17.5703125" bestFit="1" customWidth="1"/>
    <col min="109" max="109" width="3.7109375" customWidth="1"/>
    <col min="110" max="110" width="18" bestFit="1" customWidth="1"/>
    <col min="111" max="111" width="21.140625" bestFit="1" customWidth="1"/>
    <col min="112" max="112" width="3.7109375" customWidth="1"/>
    <col min="113" max="113" width="10.42578125" bestFit="1" customWidth="1"/>
    <col min="114" max="115" width="5.7109375" bestFit="1" customWidth="1"/>
    <col min="116" max="116" width="9.85546875" bestFit="1" customWidth="1"/>
    <col min="117" max="117" width="3.7109375" customWidth="1"/>
    <col min="118" max="118" width="10.42578125" bestFit="1" customWidth="1"/>
    <col min="119" max="119" width="10.28515625" bestFit="1" customWidth="1"/>
    <col min="120" max="120" width="3.7109375" customWidth="1"/>
    <col min="121" max="122" width="7.140625" bestFit="1" customWidth="1"/>
    <col min="123" max="123" width="11.28515625" bestFit="1" customWidth="1"/>
    <col min="124" max="124" width="3.7109375" customWidth="1"/>
    <col min="125" max="125" width="10.28515625" bestFit="1" customWidth="1"/>
    <col min="126" max="126" width="11.7109375" bestFit="1" customWidth="1"/>
    <col min="127" max="127" width="3.7109375" customWidth="1"/>
    <col min="128" max="128" width="5.42578125" customWidth="1"/>
    <col min="129" max="129" width="10.5703125" bestFit="1" customWidth="1"/>
    <col min="130" max="139" width="9.140625" customWidth="1"/>
    <col min="140" max="140" width="3.7109375" customWidth="1"/>
    <col min="141" max="16384" width="9.140625" hidden="1"/>
  </cols>
  <sheetData>
    <row r="1" spans="2:139" s="14" customFormat="1" ht="21" x14ac:dyDescent="0.35">
      <c r="B1"/>
      <c r="C1" s="29" t="s">
        <v>36</v>
      </c>
      <c r="D1" s="29"/>
      <c r="E1" s="29"/>
      <c r="G1" s="29" t="s">
        <v>18</v>
      </c>
      <c r="H1" s="29"/>
      <c r="J1" s="29" t="s">
        <v>40</v>
      </c>
      <c r="K1" s="29"/>
      <c r="L1" s="29"/>
      <c r="M1" s="29"/>
      <c r="N1" s="29"/>
      <c r="P1" s="29" t="s">
        <v>42</v>
      </c>
      <c r="Q1" s="29"/>
      <c r="R1" s="29"/>
      <c r="S1" s="24"/>
      <c r="T1" s="29" t="s">
        <v>41</v>
      </c>
      <c r="U1" s="29"/>
      <c r="W1" s="29" t="s">
        <v>45</v>
      </c>
      <c r="X1" s="29"/>
      <c r="Y1" s="29"/>
      <c r="Z1" s="29"/>
      <c r="AA1" s="29"/>
      <c r="AB1" s="29"/>
      <c r="AC1" s="29"/>
      <c r="AE1" s="29" t="s">
        <v>48</v>
      </c>
      <c r="AF1" s="29"/>
      <c r="AG1" s="29"/>
      <c r="AH1" s="29"/>
      <c r="AI1" s="29"/>
      <c r="AJ1" s="29"/>
      <c r="AK1" s="29"/>
      <c r="AL1" s="29"/>
      <c r="AM1" s="29"/>
      <c r="AO1" s="29" t="s">
        <v>56</v>
      </c>
      <c r="AP1" s="29"/>
      <c r="AQ1"/>
      <c r="AR1" s="29" t="s">
        <v>70</v>
      </c>
      <c r="AS1" s="29"/>
      <c r="AT1" s="29"/>
      <c r="AU1" s="29"/>
      <c r="AV1" s="29"/>
      <c r="AW1" s="29"/>
      <c r="AX1" s="29"/>
      <c r="AY1" s="29"/>
      <c r="AZ1" s="29"/>
      <c r="BA1" s="29"/>
      <c r="BB1" s="29"/>
      <c r="BC1" s="29"/>
      <c r="BD1"/>
      <c r="BE1" s="29" t="str">
        <f>_xlfn.CONCAT(AF2, " Short Mapping")</f>
        <v>AON Short Mapping</v>
      </c>
      <c r="BF1" s="29"/>
      <c r="BG1" s="29"/>
      <c r="BH1" s="29"/>
      <c r="BI1" s="29"/>
      <c r="BJ1" s="29"/>
      <c r="BK1" s="29"/>
      <c r="BM1" s="29" t="s">
        <v>71</v>
      </c>
      <c r="BN1" s="29"/>
      <c r="BO1" s="29"/>
      <c r="BP1" s="29"/>
      <c r="BQ1" s="29"/>
      <c r="BR1" s="29"/>
      <c r="BS1" s="29"/>
      <c r="BT1" s="29"/>
      <c r="BU1" s="29"/>
      <c r="BV1" s="29"/>
      <c r="BW1" s="29"/>
      <c r="BX1" s="29"/>
      <c r="BZ1" s="29" t="str">
        <f>_xlfn.CONCAT(AF2, " Long Mapping")</f>
        <v>AON Long Mapping</v>
      </c>
      <c r="CA1" s="29"/>
      <c r="CB1" s="29"/>
      <c r="CC1" s="29"/>
      <c r="CD1" s="29"/>
      <c r="CE1" s="29"/>
      <c r="CF1"/>
      <c r="CG1" s="29" t="str">
        <f>_xlfn.CONCAT(AF2, " Weekly Position")</f>
        <v>AON Weekly Position</v>
      </c>
      <c r="CH1" s="29"/>
      <c r="CJ1" s="29" t="str">
        <f>_xlfn.CONCAT(AG2, " Long Mapping")</f>
        <v>AME Long Mapping</v>
      </c>
      <c r="CK1" s="29"/>
      <c r="CL1" s="29"/>
      <c r="CM1" s="29"/>
      <c r="CN1" s="29"/>
      <c r="CP1" s="29" t="str">
        <f>_xlfn.CONCAT(AG2, " Short Mapping")</f>
        <v>AME Short Mapping</v>
      </c>
      <c r="CQ1" s="29"/>
      <c r="CR1" s="29"/>
      <c r="CS1" s="29"/>
      <c r="CT1" s="29"/>
      <c r="CV1" s="29" t="s">
        <v>77</v>
      </c>
      <c r="CW1" s="29"/>
      <c r="CX1" s="29"/>
      <c r="CY1" s="29"/>
      <c r="CZ1" s="29"/>
      <c r="DA1" s="29"/>
      <c r="DB1" s="29"/>
      <c r="DC1" s="29"/>
      <c r="DD1" s="29"/>
      <c r="DF1" s="29" t="s">
        <v>76</v>
      </c>
      <c r="DG1" s="29"/>
      <c r="DI1" s="29" t="s">
        <v>88</v>
      </c>
      <c r="DJ1" s="29"/>
      <c r="DK1" s="29"/>
      <c r="DL1" s="29"/>
      <c r="DM1" s="29"/>
      <c r="DN1" s="29"/>
      <c r="DO1" s="29"/>
      <c r="DP1" s="29"/>
      <c r="DQ1" s="29"/>
      <c r="DR1" s="29"/>
      <c r="DS1" s="29"/>
      <c r="DT1" s="29"/>
      <c r="DU1" s="29"/>
      <c r="DV1" s="29"/>
      <c r="DY1" s="29" t="s">
        <v>94</v>
      </c>
      <c r="DZ1" s="29"/>
      <c r="EA1" s="29"/>
      <c r="EB1" s="29"/>
      <c r="EC1" s="29"/>
      <c r="ED1" s="29"/>
      <c r="EE1" s="29"/>
      <c r="EF1" s="29"/>
      <c r="EG1" s="29"/>
      <c r="EH1" s="29"/>
      <c r="EI1" s="29"/>
    </row>
    <row r="2" spans="2:139" x14ac:dyDescent="0.25">
      <c r="C2" s="4" t="s">
        <v>1</v>
      </c>
      <c r="D2" s="4" t="s">
        <v>26</v>
      </c>
      <c r="E2" s="4" t="s">
        <v>46</v>
      </c>
      <c r="F2" s="5"/>
      <c r="G2" s="4"/>
      <c r="H2" s="4"/>
      <c r="I2" s="5"/>
      <c r="J2" s="4" t="s">
        <v>27</v>
      </c>
      <c r="K2" s="4" t="str">
        <f>"R_t trimmed"</f>
        <v>R_t trimmed</v>
      </c>
      <c r="L2" s="4" t="s">
        <v>28</v>
      </c>
      <c r="M2" s="4" t="s">
        <v>29</v>
      </c>
      <c r="N2" s="4" t="str">
        <f>"R_tminus1_trimmed"</f>
        <v>R_tminus1_trimmed</v>
      </c>
      <c r="O2" s="5"/>
      <c r="P2" s="4" t="s">
        <v>37</v>
      </c>
      <c r="Q2" s="4" t="str">
        <f>M2</f>
        <v>R_t-R_tminus1</v>
      </c>
      <c r="R2" s="4" t="str">
        <f>"R_tminus1_trimmed"</f>
        <v>R_tminus1_trimmed</v>
      </c>
      <c r="S2" s="5"/>
      <c r="T2" s="4" t="s">
        <v>38</v>
      </c>
      <c r="U2" s="4" t="s">
        <v>39</v>
      </c>
      <c r="V2" s="5"/>
      <c r="W2" s="4" t="s">
        <v>1</v>
      </c>
      <c r="X2" s="4" t="str" cm="1">
        <f t="array" ref="X2:Y2">D2:E2</f>
        <v>AON</v>
      </c>
      <c r="Y2" s="4" t="str">
        <v>AME</v>
      </c>
      <c r="Z2" s="4" t="s">
        <v>33</v>
      </c>
      <c r="AA2" s="4" t="s">
        <v>34</v>
      </c>
      <c r="AB2" s="4" t="s">
        <v>43</v>
      </c>
      <c r="AC2" s="4" t="s">
        <v>44</v>
      </c>
      <c r="AE2" s="4" t="s">
        <v>1</v>
      </c>
      <c r="AF2" s="4" t="str" cm="1">
        <f t="array" ref="AF2:AG2">D2:E2</f>
        <v>AON</v>
      </c>
      <c r="AG2" s="4" t="str">
        <v>AME</v>
      </c>
      <c r="AH2" s="4" t="str" cm="1">
        <f t="array" ref="AH2:AI2">Z2:AA2</f>
        <v>Pa/Pb</v>
      </c>
      <c r="AI2" s="4" t="str">
        <v>c/d</v>
      </c>
      <c r="AJ2" s="4" t="s">
        <v>57</v>
      </c>
      <c r="AK2" s="4" t="s">
        <v>58</v>
      </c>
      <c r="AL2" s="4" t="s">
        <v>59</v>
      </c>
      <c r="AM2" s="4" t="s">
        <v>57</v>
      </c>
      <c r="AO2" s="4" t="str">
        <f>_xlfn.CONCAT("N shares if buy/short ", AF2)</f>
        <v>N shares if buy/short AON</v>
      </c>
      <c r="AP2" s="4" t="str">
        <f>_xlfn.CONCAT("N shares if buy/short ", AG2)</f>
        <v>N shares if buy/short AME</v>
      </c>
      <c r="AR2" s="4" t="s">
        <v>49</v>
      </c>
      <c r="AS2" s="4" t="s">
        <v>2</v>
      </c>
      <c r="AT2" s="4" t="s">
        <v>69</v>
      </c>
      <c r="AU2" s="4" t="s">
        <v>65</v>
      </c>
      <c r="AV2" s="4" t="s">
        <v>61</v>
      </c>
      <c r="AW2" s="4" t="s">
        <v>62</v>
      </c>
      <c r="AX2" s="4" t="str">
        <f>SUBSTITUTE(ADDRESS(1,COLUMN(AX3),4),"1","")</f>
        <v>AX</v>
      </c>
      <c r="AY2" s="4" t="s">
        <v>67</v>
      </c>
      <c r="AZ2" s="4" t="s">
        <v>66</v>
      </c>
      <c r="BA2" s="4" t="s">
        <v>68</v>
      </c>
      <c r="BB2" s="4" t="s">
        <v>63</v>
      </c>
      <c r="BC2" s="4" t="s">
        <v>64</v>
      </c>
      <c r="BE2" s="4" t="s">
        <v>49</v>
      </c>
      <c r="BF2" s="4" t="s">
        <v>55</v>
      </c>
      <c r="BG2" s="4" t="s">
        <v>53</v>
      </c>
      <c r="BH2" s="4" t="s">
        <v>52</v>
      </c>
      <c r="BI2" s="4" t="s">
        <v>50</v>
      </c>
      <c r="BJ2" s="4" t="s">
        <v>54</v>
      </c>
      <c r="BK2" s="4" t="str">
        <f>_xlfn.CONCAT("SHORT ",AF2)</f>
        <v>SHORT AON</v>
      </c>
      <c r="BM2" s="4" t="s">
        <v>49</v>
      </c>
      <c r="BN2" s="4" t="str" cm="1">
        <f t="array" ref="BN2:BR2">AS2:AW2</f>
        <v>Close</v>
      </c>
      <c r="BO2" s="4" t="str">
        <v>Close Offest</v>
      </c>
      <c r="BP2" s="4" t="str">
        <v>C Key</v>
      </c>
      <c r="BQ2" s="4" t="str">
        <v>Enter</v>
      </c>
      <c r="BR2" s="4" t="str">
        <v>Enter Offset</v>
      </c>
      <c r="BS2" s="4" t="str">
        <f>SUBSTITUTE(ADDRESS(1,COLUMN(BS3),4),"1","")</f>
        <v>BS</v>
      </c>
      <c r="BT2" s="4" t="str" cm="1">
        <f t="array" ref="BT2:BX2">AY2:BC2</f>
        <v>Csum Enter</v>
      </c>
      <c r="BU2" s="4" t="str">
        <v>Enter ABS</v>
      </c>
      <c r="BV2" s="4" t="str">
        <v>Enter ABS offset</v>
      </c>
      <c r="BW2" s="4" t="str">
        <v>Enter Delta</v>
      </c>
      <c r="BX2" s="4" t="str">
        <v>Close Delta</v>
      </c>
      <c r="BZ2" s="4" t="s">
        <v>51</v>
      </c>
      <c r="CA2" s="4" t="s">
        <v>50</v>
      </c>
      <c r="CB2" s="4" t="s">
        <v>52</v>
      </c>
      <c r="CC2" s="4" t="s">
        <v>53</v>
      </c>
      <c r="CD2" s="4" t="s">
        <v>54</v>
      </c>
      <c r="CE2" s="4" t="str">
        <f>_xlfn.CONCAT("Long ",AF2)</f>
        <v>Long AON</v>
      </c>
      <c r="CG2" s="4" t="str">
        <f>_xlfn.CONCAT(AF2, " SOW Position")</f>
        <v>AON SOW Position</v>
      </c>
      <c r="CH2" s="4" t="str">
        <f>_xlfn.CONCAT(AF2, " EOW Position")</f>
        <v>AON EOW Position</v>
      </c>
      <c r="CJ2" s="4" t="s">
        <v>50</v>
      </c>
      <c r="CK2" s="4" t="s">
        <v>52</v>
      </c>
      <c r="CL2" s="4" t="s">
        <v>53</v>
      </c>
      <c r="CM2" s="4" t="s">
        <v>54</v>
      </c>
      <c r="CN2" s="4" t="str">
        <f>_xlfn.CONCAT("Long ",AG2)</f>
        <v>Long AME</v>
      </c>
      <c r="CP2" s="4" t="s">
        <v>53</v>
      </c>
      <c r="CQ2" s="4" t="s">
        <v>52</v>
      </c>
      <c r="CR2" s="4" t="s">
        <v>50</v>
      </c>
      <c r="CS2" s="4" t="s">
        <v>54</v>
      </c>
      <c r="CT2" s="4" t="str">
        <f>_xlfn.CONCAT("Short ",AG2)</f>
        <v>Short AME</v>
      </c>
      <c r="CV2" s="4" t="str">
        <f>CE2</f>
        <v>Long AON</v>
      </c>
      <c r="CW2" s="4" t="str">
        <f>BK2</f>
        <v>SHORT AON</v>
      </c>
      <c r="CX2" s="4" t="str">
        <f>_xlfn.CONCAT(AF2, " Position Deltas")</f>
        <v>AON Position Deltas</v>
      </c>
      <c r="CY2" s="4" t="str">
        <f>_xlfn.CONCAT(AF2, " Market Value")</f>
        <v>AON Market Value</v>
      </c>
      <c r="DA2" s="4" t="str">
        <f>CN2</f>
        <v>Long AME</v>
      </c>
      <c r="DB2" s="4" t="str">
        <f>CT2</f>
        <v>Short AME</v>
      </c>
      <c r="DC2" s="4" t="str">
        <f>_xlfn.CONCAT(AG2, " Position Deltas")</f>
        <v>AME Position Deltas</v>
      </c>
      <c r="DD2" s="4" t="str">
        <f>_xlfn.CONCAT(AG2, " Market Value")</f>
        <v>AME Market Value</v>
      </c>
      <c r="DF2" s="4" t="s">
        <v>74</v>
      </c>
      <c r="DG2" s="4" t="s">
        <v>75</v>
      </c>
      <c r="DI2" s="4"/>
      <c r="DJ2" s="4" t="s">
        <v>78</v>
      </c>
      <c r="DK2" s="4" t="s">
        <v>79</v>
      </c>
      <c r="DL2" s="4" t="s">
        <v>80</v>
      </c>
      <c r="DN2" s="4" t="s">
        <v>81</v>
      </c>
      <c r="DO2" s="4" t="s">
        <v>82</v>
      </c>
      <c r="DQ2" s="4" t="s">
        <v>83</v>
      </c>
      <c r="DR2" s="4" t="s">
        <v>84</v>
      </c>
      <c r="DS2" s="4" t="s">
        <v>85</v>
      </c>
      <c r="DU2" s="4" t="s">
        <v>86</v>
      </c>
      <c r="DV2" s="4" t="s">
        <v>87</v>
      </c>
      <c r="DZ2" s="42" t="s">
        <v>93</v>
      </c>
      <c r="EA2" s="42"/>
      <c r="EB2" s="42"/>
      <c r="EC2" s="42"/>
      <c r="ED2" s="42"/>
      <c r="EE2" s="42"/>
      <c r="EF2" s="42"/>
      <c r="EG2" s="42"/>
      <c r="EH2" s="42"/>
      <c r="EI2" s="42"/>
    </row>
    <row r="3" spans="2:139" x14ac:dyDescent="0.25">
      <c r="C3" s="2" cm="1">
        <f t="array" ref="C3:C297">_xlfn.ANCHORARRAY(DataClean!A3)</f>
        <v>43105</v>
      </c>
      <c r="D3" s="5" cm="1">
        <f t="array" ref="D3:D297">_xlfn.ANCHORARRAY(DataClean!W3)</f>
        <v>136.57</v>
      </c>
      <c r="E3" s="5" cm="1">
        <f t="array" ref="E3:E297">_xlfn.ANCHORARRAY(DataClean!AU3)</f>
        <v>73.790000000000006</v>
      </c>
      <c r="F3" s="5"/>
      <c r="G3" s="25" t="s">
        <v>35</v>
      </c>
      <c r="H3" s="38">
        <f>DATE(2018, 1, 6)</f>
        <v>43106</v>
      </c>
      <c r="I3" s="5"/>
      <c r="J3" s="5" cm="1">
        <f t="array" ref="J3:J297">_xlfn.ANCHORARRAY(D3)/_xlfn.ANCHORARRAY(E3)</f>
        <v>1.8507927903509958</v>
      </c>
      <c r="K3" s="5" cm="1">
        <f t="array" ref="K3:K297">_xlfn.VSTACK(0, INDEX(_xlfn.ANCHORARRAY(J3), _xlfn.SEQUENCE(ROWS(_xlfn.ANCHORARRAY(J3))-1,,2)))</f>
        <v>0</v>
      </c>
      <c r="L3" s="5" cm="1">
        <f t="array" aca="1" ref="L3:L297" ca="1">_xlfn.VSTACK(0, INDEX(OFFSET(_xlfn.ANCHORARRAY(J3), -1,), _xlfn.SEQUENCE(ROWS(_xlfn.ANCHORARRAY(J3))-1,,2)))</f>
        <v>0</v>
      </c>
      <c r="M3" s="16" cm="1">
        <f t="array" aca="1" ref="M3:M297" ca="1">_xlfn.ANCHORARRAY(K3)-_xlfn.ANCHORARRAY(L3)</f>
        <v>0</v>
      </c>
      <c r="N3" s="5" cm="1">
        <f t="array" aca="1" ref="N3:N297" ca="1">_xlfn.ANCHORARRAY(L3)</f>
        <v>0</v>
      </c>
      <c r="O3" s="5"/>
      <c r="P3" s="2" cm="1">
        <f t="array" ref="P3:P210">_xlfn._xlws.FILTER(_xlfn._xlws.FILTER(_xlfn.ANCHORARRAY(C3),_xlfn.ANCHORARRAY( C3)&lt;H4), _xlfn._xlws.FILTER(_xlfn.ANCHORARRAY(C3),_xlfn.ANCHORARRAY( C3)&lt;H4)&gt;H3)</f>
        <v>43112</v>
      </c>
      <c r="Q3" s="5" cm="1">
        <f t="array" aca="1" ref="Q3:Q210" ca="1">_xlfn.XLOOKUP(_xlfn.ANCHORARRAY(P3),_xlfn.ANCHORARRAY(C3),_xlfn.ANCHORARRAY(M3))</f>
        <v>-3.4968322265889196E-2</v>
      </c>
      <c r="R3" s="5" cm="1">
        <f t="array" aca="1" ref="R3:R210" ca="1">_xlfn.XLOOKUP(_xlfn.ANCHORARRAY(P3),_xlfn.ANCHORARRAY(C3),_xlfn.ANCHORARRAY(N3))</f>
        <v>1.8507927903509958</v>
      </c>
      <c r="S3" s="5"/>
      <c r="T3" t="s">
        <v>30</v>
      </c>
      <c r="U3" t="s">
        <v>31</v>
      </c>
      <c r="V3" s="5"/>
      <c r="W3" s="2" cm="1">
        <f t="array" ref="W3:W210">_xlfn.ANCHORARRAY(P3)</f>
        <v>43112</v>
      </c>
      <c r="X3" s="5" cm="1">
        <f t="array" ref="X3:X210">_xlfn.XLOOKUP(_xlfn.ANCHORARRAY(W3),_xlfn.ANCHORARRAY(C3),_xlfn.ANCHORARRAY(D3))</f>
        <v>136.55000000000001</v>
      </c>
      <c r="Y3" s="5" cm="1">
        <f t="array" ref="Y3:Y210">_xlfn.XLOOKUP(_xlfn.ANCHORARRAY(W3),_xlfn.ANCHORARRAY(C3),_xlfn.ANCHORARRAY(E3))</f>
        <v>75.2</v>
      </c>
      <c r="Z3" s="5" cm="1">
        <f t="array" ref="Z3:Z210">_xlfn.ANCHORARRAY(X3)/_xlfn.ANCHORARRAY(Y3)</f>
        <v>1.8158244680851066</v>
      </c>
      <c r="AA3" s="5" cm="1">
        <f t="array" aca="1" ref="AA3:AA210" ca="1">_xlfn.SEQUENCE(ROWS(_xlfn.ANCHORARRAY(Z3)),,$U$4/$T$4,0) *(-1)</f>
        <v>2.0512549812942358</v>
      </c>
      <c r="AB3" s="5" cm="1">
        <f t="array" aca="1" ref="AB3:AB210" ca="1">_xlfn.ANCHORARRAY(AA3)*(1+$H$6)</f>
        <v>2.1127926307330629</v>
      </c>
      <c r="AC3" s="5" cm="1">
        <f t="array" aca="1" ref="AC3:AC210" ca="1">_xlfn.ANCHORARRAY(AA3)*(1-$H$6)</f>
        <v>1.9897173318554087</v>
      </c>
      <c r="AE3" s="2" cm="1">
        <f t="array" ref="AE3:AE88">_xlfn._xlws.FILTER(_xlfn.ANCHORARRAY(C3),_xlfn.ANCHORARRAY( C3)&gt;H4)</f>
        <v>44568</v>
      </c>
      <c r="AF3" cm="1">
        <f t="array" ref="AF3:AF88">_xlfn.XLOOKUP(_xlfn.ANCHORARRAY(AE3),_xlfn.ANCHORARRAY(C3),_xlfn.ANCHORARRAY(D3))</f>
        <v>282.77999999999997</v>
      </c>
      <c r="AG3" cm="1">
        <f t="array" ref="AG3:AG88">_xlfn.XLOOKUP(_xlfn.ANCHORARRAY(AE3),_xlfn.ANCHORARRAY(C3),_xlfn.ANCHORARRAY(E3))</f>
        <v>142.38</v>
      </c>
      <c r="AH3" s="5" cm="1">
        <f t="array" ref="AH3:AH88">_xlfn.ANCHORARRAY(AF3)/_xlfn.ANCHORARRAY(AG3)</f>
        <v>1.9860935524652337</v>
      </c>
      <c r="AI3" s="5" cm="1">
        <f t="array" aca="1" ref="AI3:AI88" ca="1">_xlfn.SEQUENCE(ROWS(_xlfn.ANCHORARRAY(AE3)),,$U$4/$T$4,0) *(-1)</f>
        <v>2.0512549812942358</v>
      </c>
      <c r="AJ3" s="5" cm="1">
        <f t="array" aca="1" ref="AJ3:AJ88" ca="1">_xlfn.ANCHORARRAY(AI3)*(1+$H$8)</f>
        <v>2.1538177303589476</v>
      </c>
      <c r="AK3" s="5" cm="1">
        <f t="array" aca="1" ref="AK3:AK88" ca="1">_xlfn.ANCHORARRAY(AI3)*(1+$H$6)</f>
        <v>2.1127926307330629</v>
      </c>
      <c r="AL3" s="5" cm="1">
        <f t="array" aca="1" ref="AL3:AL88" ca="1">_xlfn.ANCHORARRAY(AI3)*(1-$H$6)</f>
        <v>1.9897173318554087</v>
      </c>
      <c r="AM3" s="5" cm="1">
        <f t="array" aca="1" ref="AM3:AM88" ca="1">_xlfn.ANCHORARRAY(AI3)*(1-$H$8)</f>
        <v>1.9486922322295239</v>
      </c>
      <c r="AO3" cm="1">
        <f t="array" ref="AO3:AO88">FLOOR($H$10,_xlfn.ANCHORARRAY( AF3))/_xlfn.ANCHORARRAY(AF3)</f>
        <v>353</v>
      </c>
      <c r="AP3" cm="1">
        <f t="array" ref="AP3:AP88">FLOOR($H$10,_xlfn.ANCHORARRAY( AG3))/_xlfn.ANCHORARRAY(AG3)</f>
        <v>702</v>
      </c>
      <c r="AR3" cm="1">
        <f t="array" ref="AR3:AR88">_xlfn.SEQUENCE(ROWS(_xlfn.ANCHORARRAY(AE3)))</f>
        <v>1</v>
      </c>
      <c r="AS3" s="30" cm="1">
        <f t="array" aca="1" ref="AS3:AS88" ca="1">IF(_xlfn.ANCHORARRAY(AH3)&gt;_xlfn.ANCHORARRAY(AK3), 1, 0)</f>
        <v>0</v>
      </c>
      <c r="AT3" cm="1">
        <f t="array" aca="1" ref="AT3:AT88" ca="1">_xlfn.VSTACK(0, INDEX(_xlfn.ANCHORARRAY(AS3), _xlfn.SEQUENCE(ROWS(_xlfn.ANCHORARRAY(AS3))-1)))</f>
        <v>0</v>
      </c>
      <c r="AU3" s="30" cm="1">
        <f t="array" aca="1" ref="AU3:AU88" ca="1">IFERROR(_xlfn.MAP(_xlfn.ANCHORARRAY(AS3), _xlfn.LAMBDA(_xlpm.x, _xlfn.XMATCH(0, AS3:_xlpm.x,0,-1))), 1)</f>
        <v>1</v>
      </c>
      <c r="AV3" s="30" cm="1">
        <f t="array" aca="1" ref="AV3:AV88" ca="1">IF(_xlfn.ANCHORARRAY(AH3)&gt;_xlfn.ANCHORARRAY(AJ3), 1, 0)</f>
        <v>0</v>
      </c>
      <c r="AW3" cm="1">
        <f t="array" aca="1" ref="AW3:AW88" ca="1">_xlfn.VSTACK(0, INDEX(_xlfn.ANCHORARRAY(AV3), _xlfn.SEQUENCE(ROWS(_xlfn.ANCHORARRAY(AV3))-1)))</f>
        <v>0</v>
      </c>
      <c r="AX3" cm="1">
        <f t="array" aca="1" ref="AX3:AX88" ca="1">IF(_xlfn.ANCHORARRAY(AV3)-_xlfn.ANCHORARRAY(AW3)&gt;0, 1, 0)</f>
        <v>0</v>
      </c>
      <c r="AY3" cm="1">
        <f t="array" aca="1" ref="AY3:AY88" ca="1">_xlfn.MAP(_xlfn.ANCHORARRAY(AX3),_xlfn.ANCHORARRAY( AU3), _xlfn.LAMBDA(_xlpm.x,_xlpm.y, SUM(INDIRECT($AX$2&amp;_xlpm.y+2):_xlpm.x)))</f>
        <v>0</v>
      </c>
      <c r="AZ3" cm="1">
        <f t="array" aca="1" ref="AZ3:AZ88" ca="1">IF(_xlfn.ANCHORARRAY(AY3)&gt;0, 1, 0)</f>
        <v>0</v>
      </c>
      <c r="BA3" cm="1">
        <f t="array" aca="1" ref="BA3:BA88" ca="1">_xlfn.VSTACK(0, INDEX(_xlfn.ANCHORARRAY(AZ3), _xlfn.SEQUENCE(ROWS(_xlfn.ANCHORARRAY(AZ3))-1)))</f>
        <v>0</v>
      </c>
      <c r="BB3" cm="1">
        <f t="array" aca="1" ref="BB3:BB88" ca="1">IF(_xlfn.ANCHORARRAY(AZ3)-_xlfn.ANCHORARRAY(BA3)&gt;0, 1, 0)</f>
        <v>0</v>
      </c>
      <c r="BC3" cm="1">
        <f t="array" aca="1" ref="BC3:BC88" ca="1">IF(_xlfn.ANCHORARRAY(AT3)-_xlfn.ANCHORARRAY(AS3)&gt;0,_xlfn.ANCHORARRAY( AT3)-_xlfn.ANCHORARRAY(AS3), 0)</f>
        <v>0</v>
      </c>
      <c r="BE3" cm="1">
        <f t="array" ref="BE3:BE88">_xlfn.SEQUENCE(ROWS(_xlfn.ANCHORARRAY(AE3)))</f>
        <v>1</v>
      </c>
      <c r="BF3" cm="1">
        <f t="array" aca="1" ref="BF3:BF88" ca="1">IF(_xlfn.ANCHORARRAY(BB3)&gt;0,_xlfn.ANCHORARRAY( BE3), 0)</f>
        <v>0</v>
      </c>
      <c r="BG3" cm="1">
        <f t="array" aca="1" ref="BG3:BG88" ca="1">IF(_xlfn.ANCHORARRAY(BF3)&gt;0,_xlfn.ANCHORARRAY(AO3), 0)</f>
        <v>0</v>
      </c>
      <c r="BH3" cm="1">
        <f t="array" aca="1" ref="BH3:BH88" ca="1">-_xlfn.XLOOKUP(_xlfn.ANCHORARRAY(BE3),_xlfn.ANCHORARRAY(BF3),_xlfn.ANCHORARRAY(BG3),,-1,1)</f>
        <v>0</v>
      </c>
      <c r="BI3" cm="1">
        <f t="array" aca="1" ref="BI3:BI88" ca="1">IF(_xlfn.ANCHORARRAY(BC3)&gt;0,_xlfn.ANCHORARRAY( BH3), 0)</f>
        <v>0</v>
      </c>
      <c r="BJ3" cm="1">
        <f t="array" aca="1" ref="BJ3:BJ88" ca="1">_xlfn.ANCHORARRAY(BG3)+_xlfn.ANCHORARRAY(BI3)</f>
        <v>0</v>
      </c>
      <c r="BK3" cm="1">
        <f t="array" aca="1" ref="BK3:BK88" ca="1">_xlfn.MAP(_xlfn.ANCHORARRAY(BJ3), _xlfn.LAMBDA(_xlpm.x, SUM(BJ3:_xlpm.x)))</f>
        <v>0</v>
      </c>
      <c r="BM3" cm="1">
        <f t="array" ref="BM3:BM88">_xlfn.ANCHORARRAY(AR3)</f>
        <v>1</v>
      </c>
      <c r="BN3" cm="1">
        <f t="array" aca="1" ref="BN3:BN88" ca="1">IF(_xlfn.ANCHORARRAY(AH3)&lt;_xlfn.ANCHORARRAY(AL3), 1, 0)</f>
        <v>1</v>
      </c>
      <c r="BO3" cm="1">
        <f t="array" aca="1" ref="BO3:BO88" ca="1">_xlfn.VSTACK(0, INDEX(_xlfn.ANCHORARRAY(BN3), _xlfn.SEQUENCE(ROWS(_xlfn.ANCHORARRAY(BN3))-1)))</f>
        <v>0</v>
      </c>
      <c r="BP3" s="30" cm="1">
        <f t="array" aca="1" ref="BP3:BP88" ca="1">IFERROR(_xlfn.MAP(_xlfn.ANCHORARRAY(BN3), _xlfn.LAMBDA(_xlpm.x, _xlfn.XMATCH(0, BN3:_xlpm.x,0,-1))), 1)</f>
        <v>1</v>
      </c>
      <c r="BQ3" cm="1">
        <f t="array" aca="1" ref="BQ3:BQ88" ca="1">IF(_xlfn.ANCHORARRAY(AH3)&lt;_xlfn.ANCHORARRAY(AM3), 1, 0)</f>
        <v>0</v>
      </c>
      <c r="BR3" cm="1">
        <f t="array" aca="1" ref="BR3:BR88" ca="1">_xlfn.VSTACK(0, INDEX(_xlfn.ANCHORARRAY(BQ3), _xlfn.SEQUENCE(ROWS(_xlfn.ANCHORARRAY(BQ3))-1)))</f>
        <v>0</v>
      </c>
      <c r="BS3" cm="1">
        <f t="array" aca="1" ref="BS3:BS88" ca="1">IF(_xlfn.ANCHORARRAY(BQ3)-_xlfn.ANCHORARRAY(BR3)&gt;0, 1, 0)</f>
        <v>0</v>
      </c>
      <c r="BT3" cm="1">
        <f t="array" aca="1" ref="BT3:BT88" ca="1">_xlfn.MAP(_xlfn.ANCHORARRAY(BS3),_xlfn.ANCHORARRAY( BP3), _xlfn.LAMBDA(_xlpm.x,_xlpm.y, SUM(INDIRECT($BS$2&amp;_xlpm.y+2):_xlpm.x)))</f>
        <v>0</v>
      </c>
      <c r="BU3" cm="1">
        <f t="array" aca="1" ref="BU3:BU88" ca="1">IF(_xlfn.ANCHORARRAY(BT3)&gt;0, 1, 0)</f>
        <v>0</v>
      </c>
      <c r="BV3" cm="1">
        <f t="array" aca="1" ref="BV3:BV88" ca="1">_xlfn.VSTACK(0, INDEX(_xlfn.ANCHORARRAY(BU3), _xlfn.SEQUENCE(ROWS(_xlfn.ANCHORARRAY(BU3))-1)))</f>
        <v>0</v>
      </c>
      <c r="BW3" cm="1">
        <f t="array" aca="1" ref="BW3:BW88" ca="1">IF(_xlfn.ANCHORARRAY(BU3)-_xlfn.ANCHORARRAY(BV3)&gt;0, 1, 0)</f>
        <v>0</v>
      </c>
      <c r="BX3" cm="1">
        <f t="array" aca="1" ref="BX3:BX88" ca="1">IF(_xlfn.ANCHORARRAY(BO3)-_xlfn.ANCHORARRAY(BN3)&gt;0,_xlfn.ANCHORARRAY( BO3)-_xlfn.ANCHORARRAY(BN3), 0)</f>
        <v>0</v>
      </c>
      <c r="BZ3" cm="1">
        <f t="array" aca="1" ref="BZ3:BZ88" ca="1">IF(_xlfn.ANCHORARRAY(BW3)&gt;0,_xlfn.ANCHORARRAY( BE3), 0)</f>
        <v>0</v>
      </c>
      <c r="CA3" cm="1">
        <f t="array" aca="1" ref="CA3:CA88" ca="1">IF(_xlfn.ANCHORARRAY(BZ3)&gt;0,_xlfn.ANCHORARRAY(AO3), 0) * -1</f>
        <v>0</v>
      </c>
      <c r="CB3" cm="1">
        <f t="array" aca="1" ref="CB3:CB88" ca="1">-_xlfn.XLOOKUP(_xlfn.ANCHORARRAY(BE3),_xlfn.ANCHORARRAY(BZ3),_xlfn.ANCHORARRAY(CA3),,-1,1)</f>
        <v>0</v>
      </c>
      <c r="CC3" cm="1">
        <f t="array" aca="1" ref="CC3:CC88" ca="1">IF(_xlfn.ANCHORARRAY(BX3)&gt;0,_xlfn.ANCHORARRAY( CB3), 0)</f>
        <v>0</v>
      </c>
      <c r="CD3" cm="1">
        <f t="array" aca="1" ref="CD3:CD88" ca="1">_xlfn.ANCHORARRAY(CA3)+_xlfn.ANCHORARRAY(CC3)</f>
        <v>0</v>
      </c>
      <c r="CE3" cm="1">
        <f t="array" aca="1" ref="CE3:CE88" ca="1">_xlfn.MAP(_xlfn.ANCHORARRAY(CD3), _xlfn.LAMBDA(_xlpm.x, SUM(CD3:_xlpm.x)))</f>
        <v>0</v>
      </c>
      <c r="CG3" cm="1">
        <f t="array" aca="1" ref="CG3:CG88" ca="1">_xlfn.VSTACK(0, INDEX(_xlfn.ANCHORARRAY(CH3), _xlfn.SEQUENCE(ROWS(_xlfn.ANCHORARRAY(CH3))-1)))</f>
        <v>0</v>
      </c>
      <c r="CH3" cm="1">
        <f t="array" aca="1" ref="CH3:CH88" ca="1">_xlfn.ANCHORARRAY(CE3)+_xlfn.ANCHORARRAY(BK3)</f>
        <v>0</v>
      </c>
      <c r="CJ3" cm="1">
        <f t="array" aca="1" ref="CJ3:CJ88" ca="1">IF(_xlfn.ANCHORARRAY(BF3)&gt;0,_xlfn.ANCHORARRAY(AP3), 0) * -1</f>
        <v>0</v>
      </c>
      <c r="CK3" cm="1">
        <f t="array" aca="1" ref="CK3:CK88" ca="1">-_xlfn.XLOOKUP(_xlfn.ANCHORARRAY(BE3),_xlfn.ANCHORARRAY(BF3),_xlfn.ANCHORARRAY(CJ3),,-1,1)</f>
        <v>0</v>
      </c>
      <c r="CL3" cm="1">
        <f t="array" aca="1" ref="CL3:CL88" ca="1">IF(_xlfn.ANCHORARRAY(BC3)&gt;0,_xlfn.ANCHORARRAY( CK3), 0)</f>
        <v>0</v>
      </c>
      <c r="CM3" cm="1">
        <f t="array" aca="1" ref="CM3:CM88" ca="1">_xlfn.ANCHORARRAY(CJ3)+_xlfn.ANCHORARRAY(CL3)</f>
        <v>0</v>
      </c>
      <c r="CN3" cm="1">
        <f t="array" aca="1" ref="CN3:CN88" ca="1">_xlfn.MAP(_xlfn.ANCHORARRAY(CM3), _xlfn.LAMBDA(_xlpm.x, SUM(CM3:_xlpm.x)))</f>
        <v>0</v>
      </c>
      <c r="CP3" cm="1">
        <f t="array" aca="1" ref="CP3:CP88" ca="1">IF(_xlfn.ANCHORARRAY(BZ3)&gt;0,-_xlfn.ANCHORARRAY(AP3), 0) * -1</f>
        <v>0</v>
      </c>
      <c r="CQ3" cm="1">
        <f t="array" aca="1" ref="CQ3:CQ88" ca="1">-_xlfn.XLOOKUP(_xlfn.ANCHORARRAY(BE3),_xlfn.ANCHORARRAY(BZ3),_xlfn.ANCHORARRAY(CP3),,-1,1)</f>
        <v>0</v>
      </c>
      <c r="CR3" cm="1">
        <f t="array" aca="1" ref="CR3:CR88" ca="1">IF(_xlfn.ANCHORARRAY(BX3)&gt;0,_xlfn.ANCHORARRAY( CQ3), 0)</f>
        <v>0</v>
      </c>
      <c r="CS3" cm="1">
        <f t="array" aca="1" ref="CS3:CS88" ca="1">_xlfn.ANCHORARRAY(CP3)+_xlfn.ANCHORARRAY(CR3)</f>
        <v>0</v>
      </c>
      <c r="CT3" cm="1">
        <f t="array" aca="1" ref="CT3:CT88" ca="1">_xlfn.MAP(_xlfn.ANCHORARRAY(CS3), _xlfn.LAMBDA(_xlpm.x, SUM(CS3:_xlpm.x)))</f>
        <v>0</v>
      </c>
      <c r="CV3" cm="1">
        <f t="array" aca="1" ref="CV3:CV88" ca="1">_xlfn.ANCHORARRAY(CD3)</f>
        <v>0</v>
      </c>
      <c r="CW3" cm="1">
        <f t="array" aca="1" ref="CW3:CW88" ca="1">_xlfn.ANCHORARRAY(BJ3)</f>
        <v>0</v>
      </c>
      <c r="CX3" cm="1">
        <f t="array" aca="1" ref="CX3:CX88" ca="1">_xlfn.ANCHORARRAY(CV3)+_xlfn.ANCHORARRAY(CW3)</f>
        <v>0</v>
      </c>
      <c r="CY3" s="5" cm="1">
        <f t="array" aca="1" ref="CY3:CY88" ca="1">_xlfn.ANCHORARRAY(CX3)*_xlfn.ANCHORARRAY(AF3)</f>
        <v>0</v>
      </c>
      <c r="DA3" cm="1">
        <f t="array" aca="1" ref="DA3:DA88" ca="1">_xlfn.ANCHORARRAY(CM3)</f>
        <v>0</v>
      </c>
      <c r="DB3" cm="1">
        <f t="array" aca="1" ref="DB3:DB88" ca="1">_xlfn.ANCHORARRAY(CS3)</f>
        <v>0</v>
      </c>
      <c r="DC3" cm="1">
        <f t="array" aca="1" ref="DC3:DC88" ca="1">_xlfn.ANCHORARRAY(DA3)+_xlfn.ANCHORARRAY(DB3)</f>
        <v>0</v>
      </c>
      <c r="DD3" s="5" cm="1">
        <f t="array" aca="1" ref="DD3:DD88" ca="1">_xlfn.ANCHORARRAY(DC3)*_xlfn.ANCHORARRAY(AG3)</f>
        <v>0</v>
      </c>
      <c r="DF3" s="33" cm="1">
        <f t="array" aca="1" ref="DF3:DF88" ca="1">_xlfn.ANCHORARRAY(CY3)+_xlfn.ANCHORARRAY(DD3)</f>
        <v>0</v>
      </c>
      <c r="DG3" s="5" cm="1">
        <f t="array" aca="1" ref="DG3:DG88" ca="1">_xlfn.MAP(_xlfn.ANCHORARRAY(DF3),_xlfn.LAMBDA(_xlpm.x, SUM(DF3:_xlpm.x)))</f>
        <v>0</v>
      </c>
      <c r="DI3" s="2" cm="1">
        <f t="array" ref="DI3:DI88">_xlfn.ANCHORARRAY(AE3)</f>
        <v>44568</v>
      </c>
      <c r="DJ3" cm="1">
        <f t="array" aca="1" ref="DJ3:DJ88" ca="1">IF(_xlfn.ANCHORARRAY(DA3)&gt;0,_xlfn.ANCHORARRAY( AH3), 0)</f>
        <v>0</v>
      </c>
      <c r="DK3" cm="1">
        <f t="array" aca="1" ref="DK3:DK88" ca="1">IF(_xlfn.ANCHORARRAY(DB3)&lt;0,_xlfn.ANCHORARRAY( AH3), 0)</f>
        <v>0</v>
      </c>
      <c r="DL3" cm="1">
        <f t="array" aca="1" ref="DL3:DL88" ca="1">_xlfn.ANCHORARRAY(DJ3)+_xlfn.ANCHORARRAY(DK3)</f>
        <v>0</v>
      </c>
      <c r="DN3" s="2" cm="1">
        <f t="array" aca="1" ref="DN3:DN7" ca="1">_xlfn.XLOOKUP(_xlfn.ANCHORARRAY(DO3),_xlfn.ANCHORARRAY(DL3),_xlfn.ANCHORARRAY(DI3))</f>
        <v>44589</v>
      </c>
      <c r="DO3" cm="1">
        <f t="array" aca="1" ref="DO3:DO7" ca="1">INDEX(_xlfn.UNIQUE(_xlfn.ANCHORARRAY(DL3)), _xlfn.SEQUENCE(ROWS(_xlfn.UNIQUE(_xlfn.ANCHORARRAY(DL3)))-1,,2))</f>
        <v>2.0014815912289801</v>
      </c>
      <c r="DQ3" cm="1">
        <f t="array" aca="1" ref="DQ3:DQ88" ca="1">IF(_xlfn.ANCHORARRAY(DB3)&gt;0,_xlfn.ANCHORARRAY( AH3), 0)</f>
        <v>0</v>
      </c>
      <c r="DR3" cm="1">
        <f t="array" aca="1" ref="DR3:DR88" ca="1">IF(_xlfn.ANCHORARRAY(CW3)&gt;0,_xlfn.ANCHORARRAY( AH3), 0)</f>
        <v>0</v>
      </c>
      <c r="DS3" cm="1">
        <f t="array" aca="1" ref="DS3:DS88" ca="1">_xlfn.ANCHORARRAY(DQ3)+_xlfn.ANCHORARRAY(DR3)</f>
        <v>0</v>
      </c>
      <c r="DU3" s="2" cm="1">
        <f t="array" aca="1" ref="DU3:DU7" ca="1">_xlfn.XLOOKUP(_xlfn.ANCHORARRAY(DV3),_xlfn.ANCHORARRAY(DS3),_xlfn.ANCHORARRAY(DI3))</f>
        <v>44575</v>
      </c>
      <c r="DV3" cm="1">
        <f t="array" aca="1" ref="DV3:DV7" ca="1">INDEX(_xlfn.UNIQUE(_xlfn.ANCHORARRAY(DS3)), _xlfn.SEQUENCE(ROWS(_xlfn.UNIQUE(_xlfn.ANCHORARRAY(DS3)))-1,,2))</f>
        <v>1.9319626960576515</v>
      </c>
      <c r="DY3" s="33">
        <f ca="1">MAX(_xlfn.ANCHORARRAY(DG3))</f>
        <v>20632.499999999971</v>
      </c>
      <c r="DZ3" s="41" cm="1">
        <f t="array" ref="DZ3:EI3">_xlfn.SEQUENCE(1,10,1%,1%)</f>
        <v>0.01</v>
      </c>
      <c r="EA3" s="41">
        <v>0.02</v>
      </c>
      <c r="EB3" s="41">
        <v>0.03</v>
      </c>
      <c r="EC3" s="41">
        <v>0.04</v>
      </c>
      <c r="ED3" s="41">
        <v>0.05</v>
      </c>
      <c r="EE3" s="41">
        <v>6.0000000000000005E-2</v>
      </c>
      <c r="EF3" s="41">
        <v>7.0000000000000007E-2</v>
      </c>
      <c r="EG3" s="41">
        <v>0.08</v>
      </c>
      <c r="EH3" s="41">
        <v>0.09</v>
      </c>
      <c r="EI3" s="41">
        <v>9.9999999999999992E-2</v>
      </c>
    </row>
    <row r="4" spans="2:139" ht="15" customHeight="1" x14ac:dyDescent="0.25">
      <c r="C4" s="2">
        <v>43112</v>
      </c>
      <c r="D4" s="5">
        <v>136.55000000000001</v>
      </c>
      <c r="E4" s="5">
        <v>75.2</v>
      </c>
      <c r="F4" s="5"/>
      <c r="G4" s="25" t="s">
        <v>32</v>
      </c>
      <c r="H4" s="37">
        <f>DATE(2022,1,1)</f>
        <v>44562</v>
      </c>
      <c r="I4" s="5"/>
      <c r="J4" s="5">
        <v>1.8158244680851066</v>
      </c>
      <c r="K4" s="5">
        <v>1.8158244680851066</v>
      </c>
      <c r="L4" s="5">
        <f ca="1"/>
        <v>1.8507927903509958</v>
      </c>
      <c r="M4" s="5">
        <f ca="1"/>
        <v>-3.4968322265889196E-2</v>
      </c>
      <c r="N4" s="5">
        <f ca="1"/>
        <v>1.8507927903509958</v>
      </c>
      <c r="O4" s="5"/>
      <c r="P4" s="2">
        <v>43119</v>
      </c>
      <c r="Q4" s="5">
        <f ca="1"/>
        <v>-5.9783938077312415E-2</v>
      </c>
      <c r="R4" s="5">
        <f ca="1"/>
        <v>1.8158244680851066</v>
      </c>
      <c r="S4" s="5"/>
      <c r="T4" s="27" cm="1">
        <f t="array" aca="1" ref="T4:U4" ca="1">LINEST(_xlfn.ANCHORARRAY(Q3),_xlfn.ANCHORARRAY(R3), TRUE)</f>
        <v>-6.9591565493018967E-2</v>
      </c>
      <c r="U4" s="27">
        <f ca="1"/>
        <v>0.14275004537361921</v>
      </c>
      <c r="V4" s="5"/>
      <c r="W4" s="2">
        <v>43119</v>
      </c>
      <c r="X4" s="5">
        <v>135.18</v>
      </c>
      <c r="Y4" s="5">
        <v>76.98</v>
      </c>
      <c r="Z4" s="5">
        <v>1.7560405300077941</v>
      </c>
      <c r="AA4" s="5">
        <f ca="1"/>
        <v>2.0512549812942358</v>
      </c>
      <c r="AB4" s="5">
        <f ca="1"/>
        <v>2.1127926307330629</v>
      </c>
      <c r="AC4" s="5">
        <f ca="1"/>
        <v>1.9897173318554087</v>
      </c>
      <c r="AE4" s="2">
        <v>44575</v>
      </c>
      <c r="AF4">
        <v>273.45</v>
      </c>
      <c r="AG4">
        <v>141.54</v>
      </c>
      <c r="AH4" s="5">
        <v>1.9319626960576515</v>
      </c>
      <c r="AI4" s="5">
        <f ca="1"/>
        <v>2.0512549812942358</v>
      </c>
      <c r="AJ4" s="5">
        <f ca="1"/>
        <v>2.1538177303589476</v>
      </c>
      <c r="AK4" s="5">
        <f ca="1"/>
        <v>2.1127926307330629</v>
      </c>
      <c r="AL4" s="5">
        <f ca="1"/>
        <v>1.9897173318554087</v>
      </c>
      <c r="AM4" s="5">
        <f ca="1"/>
        <v>1.9486922322295239</v>
      </c>
      <c r="AO4">
        <v>365</v>
      </c>
      <c r="AP4">
        <v>706</v>
      </c>
      <c r="AR4">
        <v>2</v>
      </c>
      <c r="AS4" s="30">
        <f ca="1"/>
        <v>0</v>
      </c>
      <c r="AT4" s="30">
        <f ca="1"/>
        <v>0</v>
      </c>
      <c r="AU4" s="30">
        <f ca="1"/>
        <v>2</v>
      </c>
      <c r="AV4" s="30">
        <f ca="1"/>
        <v>0</v>
      </c>
      <c r="AW4">
        <f ca="1"/>
        <v>0</v>
      </c>
      <c r="AX4">
        <f ca="1"/>
        <v>0</v>
      </c>
      <c r="AY4">
        <f ca="1"/>
        <v>0</v>
      </c>
      <c r="AZ4">
        <f ca="1"/>
        <v>0</v>
      </c>
      <c r="BA4">
        <f ca="1"/>
        <v>0</v>
      </c>
      <c r="BB4">
        <f ca="1"/>
        <v>0</v>
      </c>
      <c r="BC4">
        <f ca="1"/>
        <v>0</v>
      </c>
      <c r="BE4">
        <v>2</v>
      </c>
      <c r="BF4">
        <f ca="1"/>
        <v>0</v>
      </c>
      <c r="BG4">
        <f ca="1"/>
        <v>0</v>
      </c>
      <c r="BH4">
        <f ca="1"/>
        <v>0</v>
      </c>
      <c r="BI4">
        <f ca="1"/>
        <v>0</v>
      </c>
      <c r="BJ4">
        <f ca="1"/>
        <v>0</v>
      </c>
      <c r="BK4">
        <f ca="1"/>
        <v>0</v>
      </c>
      <c r="BM4">
        <v>2</v>
      </c>
      <c r="BN4">
        <f ca="1"/>
        <v>1</v>
      </c>
      <c r="BO4">
        <f ca="1"/>
        <v>1</v>
      </c>
      <c r="BP4">
        <f ca="1"/>
        <v>1</v>
      </c>
      <c r="BQ4">
        <f ca="1"/>
        <v>1</v>
      </c>
      <c r="BR4">
        <f ca="1"/>
        <v>0</v>
      </c>
      <c r="BS4">
        <f ca="1"/>
        <v>1</v>
      </c>
      <c r="BT4">
        <f ca="1"/>
        <v>1</v>
      </c>
      <c r="BU4">
        <f ca="1"/>
        <v>1</v>
      </c>
      <c r="BV4">
        <f ca="1"/>
        <v>0</v>
      </c>
      <c r="BW4">
        <f ca="1"/>
        <v>1</v>
      </c>
      <c r="BX4">
        <f ca="1"/>
        <v>0</v>
      </c>
      <c r="BZ4">
        <f ca="1"/>
        <v>2</v>
      </c>
      <c r="CA4">
        <f ca="1"/>
        <v>-365</v>
      </c>
      <c r="CB4">
        <f ca="1"/>
        <v>365</v>
      </c>
      <c r="CC4">
        <f ca="1"/>
        <v>0</v>
      </c>
      <c r="CD4">
        <f ca="1"/>
        <v>-365</v>
      </c>
      <c r="CE4">
        <f ca="1"/>
        <v>-365</v>
      </c>
      <c r="CG4">
        <f ca="1"/>
        <v>0</v>
      </c>
      <c r="CH4">
        <f ca="1"/>
        <v>-365</v>
      </c>
      <c r="CJ4">
        <f ca="1"/>
        <v>0</v>
      </c>
      <c r="CK4">
        <f ca="1"/>
        <v>0</v>
      </c>
      <c r="CL4">
        <f ca="1"/>
        <v>0</v>
      </c>
      <c r="CM4">
        <f ca="1"/>
        <v>0</v>
      </c>
      <c r="CN4">
        <f ca="1"/>
        <v>0</v>
      </c>
      <c r="CP4">
        <f ca="1"/>
        <v>706</v>
      </c>
      <c r="CQ4">
        <f ca="1"/>
        <v>-706</v>
      </c>
      <c r="CR4">
        <f ca="1"/>
        <v>0</v>
      </c>
      <c r="CS4">
        <f ca="1"/>
        <v>706</v>
      </c>
      <c r="CT4">
        <f ca="1"/>
        <v>706</v>
      </c>
      <c r="CV4">
        <f ca="1"/>
        <v>-365</v>
      </c>
      <c r="CW4">
        <f ca="1"/>
        <v>0</v>
      </c>
      <c r="CX4">
        <f ca="1"/>
        <v>-365</v>
      </c>
      <c r="CY4" s="5">
        <f ca="1"/>
        <v>-99809.25</v>
      </c>
      <c r="DA4">
        <f ca="1"/>
        <v>0</v>
      </c>
      <c r="DB4">
        <f ca="1"/>
        <v>706</v>
      </c>
      <c r="DC4">
        <f ca="1"/>
        <v>706</v>
      </c>
      <c r="DD4" s="5">
        <f ca="1"/>
        <v>99927.239999999991</v>
      </c>
      <c r="DF4">
        <f ca="1"/>
        <v>117.98999999999069</v>
      </c>
      <c r="DG4" s="5">
        <f ca="1"/>
        <v>117.98999999999069</v>
      </c>
      <c r="DI4" s="2">
        <v>44575</v>
      </c>
      <c r="DJ4">
        <f ca="1"/>
        <v>0</v>
      </c>
      <c r="DK4">
        <f ca="1"/>
        <v>0</v>
      </c>
      <c r="DL4">
        <f ca="1"/>
        <v>0</v>
      </c>
      <c r="DN4" s="2">
        <f ca="1"/>
        <v>44869</v>
      </c>
      <c r="DO4">
        <f ca="1"/>
        <v>2.0680961182994455</v>
      </c>
      <c r="DQ4">
        <f ca="1"/>
        <v>1.9319626960576515</v>
      </c>
      <c r="DR4">
        <f ca="1"/>
        <v>0</v>
      </c>
      <c r="DS4">
        <f ca="1"/>
        <v>1.9319626960576515</v>
      </c>
      <c r="DU4" s="2">
        <f ca="1"/>
        <v>44596</v>
      </c>
      <c r="DV4">
        <f ca="1"/>
        <v>2.1660346494163134</v>
      </c>
      <c r="DX4" s="43" t="s">
        <v>73</v>
      </c>
      <c r="DY4" s="41" cm="1">
        <f t="array" ref="DY4:DY28">_xlfn.SEQUENCE(25, 1, 1%, 1%)</f>
        <v>0.01</v>
      </c>
      <c r="DZ4">
        <v>23766.340000000011</v>
      </c>
      <c r="EA4">
        <v>21667.049999999988</v>
      </c>
      <c r="EB4">
        <v>19389.519999999975</v>
      </c>
      <c r="EC4">
        <v>27774.069999999978</v>
      </c>
      <c r="ED4">
        <v>37974.459999999963</v>
      </c>
      <c r="EE4">
        <v>33181.369999999966</v>
      </c>
      <c r="EF4">
        <v>55860.079999999987</v>
      </c>
      <c r="EG4">
        <v>42177.90999999996</v>
      </c>
      <c r="EH4">
        <v>31406.559999999998</v>
      </c>
      <c r="EI4">
        <v>24668.23000000001</v>
      </c>
    </row>
    <row r="5" spans="2:139" x14ac:dyDescent="0.25">
      <c r="C5" s="2">
        <v>43119</v>
      </c>
      <c r="D5" s="5">
        <v>135.18</v>
      </c>
      <c r="E5" s="5">
        <v>76.98</v>
      </c>
      <c r="F5" s="5"/>
      <c r="G5" s="26"/>
      <c r="H5" s="26"/>
      <c r="I5" s="5"/>
      <c r="J5" s="5">
        <v>1.7560405300077941</v>
      </c>
      <c r="K5" s="5">
        <v>1.7560405300077941</v>
      </c>
      <c r="L5" s="5">
        <f ca="1"/>
        <v>1.8158244680851066</v>
      </c>
      <c r="M5" s="5">
        <f ca="1"/>
        <v>-5.9783938077312415E-2</v>
      </c>
      <c r="N5" s="5">
        <f ca="1"/>
        <v>1.8158244680851066</v>
      </c>
      <c r="O5" s="5"/>
      <c r="P5" s="2">
        <v>43126</v>
      </c>
      <c r="Q5" s="5">
        <f ca="1"/>
        <v>8.1433855238107533E-2</v>
      </c>
      <c r="R5" s="5">
        <f ca="1"/>
        <v>1.7560405300077941</v>
      </c>
      <c r="S5" s="5"/>
      <c r="T5" s="5"/>
      <c r="U5" s="5"/>
      <c r="V5" s="5"/>
      <c r="W5" s="2">
        <v>43126</v>
      </c>
      <c r="X5" s="5">
        <v>143.47</v>
      </c>
      <c r="Y5" s="5">
        <v>78.08</v>
      </c>
      <c r="Z5" s="5">
        <v>1.8374743852459017</v>
      </c>
      <c r="AA5" s="5">
        <f ca="1"/>
        <v>2.0512549812942358</v>
      </c>
      <c r="AB5" s="5">
        <f ca="1"/>
        <v>2.1127926307330629</v>
      </c>
      <c r="AC5" s="5">
        <f ca="1"/>
        <v>1.9897173318554087</v>
      </c>
      <c r="AE5" s="2">
        <v>44582</v>
      </c>
      <c r="AF5">
        <v>266.42</v>
      </c>
      <c r="AG5">
        <v>136.41999999999999</v>
      </c>
      <c r="AH5" s="5">
        <v>1.9529394516933003</v>
      </c>
      <c r="AI5" s="5">
        <f ca="1"/>
        <v>2.0512549812942358</v>
      </c>
      <c r="AJ5" s="5">
        <f ca="1"/>
        <v>2.1538177303589476</v>
      </c>
      <c r="AK5" s="5">
        <f ca="1"/>
        <v>2.1127926307330629</v>
      </c>
      <c r="AL5" s="5">
        <f ca="1"/>
        <v>1.9897173318554087</v>
      </c>
      <c r="AM5" s="5">
        <f ca="1"/>
        <v>1.9486922322295239</v>
      </c>
      <c r="AO5">
        <v>375</v>
      </c>
      <c r="AP5">
        <v>733</v>
      </c>
      <c r="AR5">
        <v>3</v>
      </c>
      <c r="AS5" s="30">
        <f ca="1"/>
        <v>0</v>
      </c>
      <c r="AT5" s="30">
        <f ca="1"/>
        <v>0</v>
      </c>
      <c r="AU5" s="30">
        <f ca="1"/>
        <v>3</v>
      </c>
      <c r="AV5" s="30">
        <f ca="1"/>
        <v>0</v>
      </c>
      <c r="AW5">
        <f ca="1"/>
        <v>0</v>
      </c>
      <c r="AX5">
        <f ca="1"/>
        <v>0</v>
      </c>
      <c r="AY5">
        <f ca="1"/>
        <v>0</v>
      </c>
      <c r="AZ5">
        <f ca="1"/>
        <v>0</v>
      </c>
      <c r="BA5">
        <f ca="1"/>
        <v>0</v>
      </c>
      <c r="BB5">
        <f ca="1"/>
        <v>0</v>
      </c>
      <c r="BC5">
        <f ca="1"/>
        <v>0</v>
      </c>
      <c r="BE5">
        <v>3</v>
      </c>
      <c r="BF5">
        <f ca="1"/>
        <v>0</v>
      </c>
      <c r="BG5">
        <f ca="1"/>
        <v>0</v>
      </c>
      <c r="BH5">
        <f ca="1"/>
        <v>0</v>
      </c>
      <c r="BI5">
        <f ca="1"/>
        <v>0</v>
      </c>
      <c r="BJ5">
        <f ca="1"/>
        <v>0</v>
      </c>
      <c r="BK5">
        <f ca="1"/>
        <v>0</v>
      </c>
      <c r="BM5">
        <v>3</v>
      </c>
      <c r="BN5">
        <f ca="1"/>
        <v>1</v>
      </c>
      <c r="BO5">
        <f ca="1"/>
        <v>1</v>
      </c>
      <c r="BP5">
        <f ca="1"/>
        <v>1</v>
      </c>
      <c r="BQ5">
        <f ca="1"/>
        <v>0</v>
      </c>
      <c r="BR5">
        <f ca="1"/>
        <v>1</v>
      </c>
      <c r="BS5">
        <f ca="1"/>
        <v>0</v>
      </c>
      <c r="BT5">
        <f ca="1"/>
        <v>1</v>
      </c>
      <c r="BU5">
        <f ca="1"/>
        <v>1</v>
      </c>
      <c r="BV5">
        <f ca="1"/>
        <v>1</v>
      </c>
      <c r="BW5">
        <f ca="1"/>
        <v>0</v>
      </c>
      <c r="BX5">
        <f ca="1"/>
        <v>0</v>
      </c>
      <c r="BZ5">
        <f ca="1"/>
        <v>0</v>
      </c>
      <c r="CA5">
        <f ca="1"/>
        <v>0</v>
      </c>
      <c r="CB5">
        <f ca="1"/>
        <v>365</v>
      </c>
      <c r="CC5">
        <f ca="1"/>
        <v>0</v>
      </c>
      <c r="CD5">
        <f ca="1"/>
        <v>0</v>
      </c>
      <c r="CE5">
        <f ca="1"/>
        <v>-365</v>
      </c>
      <c r="CG5">
        <f ca="1"/>
        <v>-365</v>
      </c>
      <c r="CH5">
        <f ca="1"/>
        <v>-365</v>
      </c>
      <c r="CJ5">
        <f ca="1"/>
        <v>0</v>
      </c>
      <c r="CK5">
        <f ca="1"/>
        <v>0</v>
      </c>
      <c r="CL5">
        <f ca="1"/>
        <v>0</v>
      </c>
      <c r="CM5">
        <f ca="1"/>
        <v>0</v>
      </c>
      <c r="CN5">
        <f ca="1"/>
        <v>0</v>
      </c>
      <c r="CP5">
        <f ca="1"/>
        <v>0</v>
      </c>
      <c r="CQ5">
        <f ca="1"/>
        <v>-706</v>
      </c>
      <c r="CR5">
        <f ca="1"/>
        <v>0</v>
      </c>
      <c r="CS5">
        <f ca="1"/>
        <v>0</v>
      </c>
      <c r="CT5">
        <f ca="1"/>
        <v>706</v>
      </c>
      <c r="CV5">
        <f ca="1"/>
        <v>0</v>
      </c>
      <c r="CW5">
        <f ca="1"/>
        <v>0</v>
      </c>
      <c r="CX5">
        <f ca="1"/>
        <v>0</v>
      </c>
      <c r="CY5" s="5">
        <f ca="1"/>
        <v>0</v>
      </c>
      <c r="DA5">
        <f ca="1"/>
        <v>0</v>
      </c>
      <c r="DB5">
        <f ca="1"/>
        <v>0</v>
      </c>
      <c r="DC5">
        <f ca="1"/>
        <v>0</v>
      </c>
      <c r="DD5" s="5">
        <f ca="1"/>
        <v>0</v>
      </c>
      <c r="DF5">
        <f ca="1"/>
        <v>0</v>
      </c>
      <c r="DG5" s="5">
        <f ca="1"/>
        <v>117.98999999999069</v>
      </c>
      <c r="DI5" s="2">
        <v>44582</v>
      </c>
      <c r="DJ5">
        <f ca="1"/>
        <v>0</v>
      </c>
      <c r="DK5">
        <f ca="1"/>
        <v>0</v>
      </c>
      <c r="DL5">
        <f ca="1"/>
        <v>0</v>
      </c>
      <c r="DN5" s="2">
        <f ca="1"/>
        <v>44988</v>
      </c>
      <c r="DO5">
        <f ca="1"/>
        <v>2.112624192315709</v>
      </c>
      <c r="DQ5">
        <f ca="1"/>
        <v>0</v>
      </c>
      <c r="DR5">
        <f ca="1"/>
        <v>0</v>
      </c>
      <c r="DS5">
        <f ca="1"/>
        <v>0</v>
      </c>
      <c r="DU5" s="2">
        <f ca="1"/>
        <v>44883</v>
      </c>
      <c r="DV5">
        <f ca="1"/>
        <v>2.1627906976744184</v>
      </c>
      <c r="DX5" s="43"/>
      <c r="DY5" s="41">
        <v>0.02</v>
      </c>
      <c r="DZ5">
        <v>26511.940000000002</v>
      </c>
      <c r="EA5">
        <v>25443.859999999986</v>
      </c>
      <c r="EB5">
        <v>20632.499999999971</v>
      </c>
      <c r="EC5">
        <v>33488.959999999977</v>
      </c>
      <c r="ED5">
        <v>37974.459999999963</v>
      </c>
      <c r="EE5">
        <v>42687.459999999992</v>
      </c>
      <c r="EF5">
        <v>58613.199999999968</v>
      </c>
      <c r="EG5">
        <v>45544.809999999969</v>
      </c>
      <c r="EH5">
        <v>31406.559999999998</v>
      </c>
      <c r="EI5">
        <v>29310.730000000025</v>
      </c>
    </row>
    <row r="6" spans="2:139" x14ac:dyDescent="0.25">
      <c r="C6" s="2">
        <v>43126</v>
      </c>
      <c r="D6" s="5">
        <v>143.47</v>
      </c>
      <c r="E6" s="5">
        <v>78.08</v>
      </c>
      <c r="F6" s="5"/>
      <c r="G6" s="25" t="s">
        <v>72</v>
      </c>
      <c r="H6" s="35">
        <v>0.03</v>
      </c>
      <c r="I6" s="5"/>
      <c r="J6" s="5">
        <v>1.8374743852459017</v>
      </c>
      <c r="K6" s="5">
        <v>1.8374743852459017</v>
      </c>
      <c r="L6" s="5">
        <f ca="1"/>
        <v>1.7560405300077941</v>
      </c>
      <c r="M6" s="5">
        <f ca="1"/>
        <v>8.1433855238107533E-2</v>
      </c>
      <c r="N6" s="5">
        <f ca="1"/>
        <v>1.7560405300077941</v>
      </c>
      <c r="O6" s="5"/>
      <c r="P6" s="2">
        <v>43133</v>
      </c>
      <c r="Q6" s="5">
        <f ca="1"/>
        <v>2.1295841291315121E-2</v>
      </c>
      <c r="R6" s="5">
        <f ca="1"/>
        <v>1.8374743852459017</v>
      </c>
      <c r="S6" s="5"/>
      <c r="T6" s="4" t="s">
        <v>34</v>
      </c>
      <c r="U6" s="60">
        <f ca="1">U4/-T4</f>
        <v>2.0512549812942358</v>
      </c>
      <c r="V6" s="5"/>
      <c r="W6" s="2">
        <v>43133</v>
      </c>
      <c r="X6" s="5">
        <v>143.59</v>
      </c>
      <c r="Y6" s="5">
        <v>77.25</v>
      </c>
      <c r="Z6" s="5">
        <v>1.8587702265372168</v>
      </c>
      <c r="AA6" s="5">
        <f ca="1"/>
        <v>2.0512549812942358</v>
      </c>
      <c r="AB6" s="5">
        <f ca="1"/>
        <v>2.1127926307330629</v>
      </c>
      <c r="AC6" s="5">
        <f ca="1"/>
        <v>1.9897173318554087</v>
      </c>
      <c r="AE6" s="2">
        <v>44589</v>
      </c>
      <c r="AF6">
        <v>270.18</v>
      </c>
      <c r="AG6">
        <v>134.99</v>
      </c>
      <c r="AH6" s="5">
        <v>2.0014815912289801</v>
      </c>
      <c r="AI6" s="5">
        <f ca="1"/>
        <v>2.0512549812942358</v>
      </c>
      <c r="AJ6" s="5">
        <f ca="1"/>
        <v>2.1538177303589476</v>
      </c>
      <c r="AK6" s="5">
        <f ca="1"/>
        <v>2.1127926307330629</v>
      </c>
      <c r="AL6" s="5">
        <f ca="1"/>
        <v>1.9897173318554087</v>
      </c>
      <c r="AM6" s="5">
        <f ca="1"/>
        <v>1.9486922322295239</v>
      </c>
      <c r="AO6">
        <v>370</v>
      </c>
      <c r="AP6">
        <v>740</v>
      </c>
      <c r="AR6">
        <v>4</v>
      </c>
      <c r="AS6" s="30">
        <f ca="1"/>
        <v>0</v>
      </c>
      <c r="AT6" s="30">
        <f ca="1"/>
        <v>0</v>
      </c>
      <c r="AU6" s="30">
        <f ca="1"/>
        <v>4</v>
      </c>
      <c r="AV6" s="30">
        <f ca="1"/>
        <v>0</v>
      </c>
      <c r="AW6">
        <f ca="1"/>
        <v>0</v>
      </c>
      <c r="AX6">
        <f ca="1"/>
        <v>0</v>
      </c>
      <c r="AY6">
        <f ca="1"/>
        <v>0</v>
      </c>
      <c r="AZ6">
        <f ca="1"/>
        <v>0</v>
      </c>
      <c r="BA6">
        <f ca="1"/>
        <v>0</v>
      </c>
      <c r="BB6">
        <f ca="1"/>
        <v>0</v>
      </c>
      <c r="BC6">
        <f ca="1"/>
        <v>0</v>
      </c>
      <c r="BE6">
        <v>4</v>
      </c>
      <c r="BF6">
        <f ca="1"/>
        <v>0</v>
      </c>
      <c r="BG6">
        <f ca="1"/>
        <v>0</v>
      </c>
      <c r="BH6">
        <f ca="1"/>
        <v>0</v>
      </c>
      <c r="BI6">
        <f ca="1"/>
        <v>0</v>
      </c>
      <c r="BJ6">
        <f ca="1"/>
        <v>0</v>
      </c>
      <c r="BK6">
        <f ca="1"/>
        <v>0</v>
      </c>
      <c r="BM6">
        <v>4</v>
      </c>
      <c r="BN6">
        <f ca="1"/>
        <v>0</v>
      </c>
      <c r="BO6">
        <f ca="1"/>
        <v>1</v>
      </c>
      <c r="BP6">
        <f ca="1"/>
        <v>4</v>
      </c>
      <c r="BQ6">
        <f ca="1"/>
        <v>0</v>
      </c>
      <c r="BR6">
        <f ca="1"/>
        <v>0</v>
      </c>
      <c r="BS6">
        <f ca="1"/>
        <v>0</v>
      </c>
      <c r="BT6">
        <f ca="1"/>
        <v>0</v>
      </c>
      <c r="BU6">
        <f ca="1"/>
        <v>0</v>
      </c>
      <c r="BV6">
        <f ca="1"/>
        <v>1</v>
      </c>
      <c r="BW6">
        <f ca="1"/>
        <v>0</v>
      </c>
      <c r="BX6">
        <f ca="1"/>
        <v>1</v>
      </c>
      <c r="BZ6">
        <f ca="1"/>
        <v>0</v>
      </c>
      <c r="CA6">
        <f ca="1"/>
        <v>0</v>
      </c>
      <c r="CB6">
        <f ca="1"/>
        <v>365</v>
      </c>
      <c r="CC6">
        <f ca="1"/>
        <v>365</v>
      </c>
      <c r="CD6">
        <f ca="1"/>
        <v>365</v>
      </c>
      <c r="CE6">
        <f ca="1"/>
        <v>0</v>
      </c>
      <c r="CG6">
        <f ca="1"/>
        <v>-365</v>
      </c>
      <c r="CH6">
        <f ca="1"/>
        <v>0</v>
      </c>
      <c r="CJ6">
        <f ca="1"/>
        <v>0</v>
      </c>
      <c r="CK6">
        <f ca="1"/>
        <v>0</v>
      </c>
      <c r="CL6">
        <f ca="1"/>
        <v>0</v>
      </c>
      <c r="CM6">
        <f ca="1"/>
        <v>0</v>
      </c>
      <c r="CN6">
        <f ca="1"/>
        <v>0</v>
      </c>
      <c r="CP6">
        <f ca="1"/>
        <v>0</v>
      </c>
      <c r="CQ6">
        <f ca="1"/>
        <v>-706</v>
      </c>
      <c r="CR6">
        <f ca="1"/>
        <v>-706</v>
      </c>
      <c r="CS6">
        <f ca="1"/>
        <v>-706</v>
      </c>
      <c r="CT6">
        <f ca="1"/>
        <v>0</v>
      </c>
      <c r="CV6">
        <f ca="1"/>
        <v>365</v>
      </c>
      <c r="CW6">
        <f ca="1"/>
        <v>0</v>
      </c>
      <c r="CX6">
        <f ca="1"/>
        <v>365</v>
      </c>
      <c r="CY6" s="5">
        <f ca="1"/>
        <v>98615.7</v>
      </c>
      <c r="DA6">
        <f ca="1"/>
        <v>0</v>
      </c>
      <c r="DB6">
        <f ca="1"/>
        <v>-706</v>
      </c>
      <c r="DC6">
        <f ca="1"/>
        <v>-706</v>
      </c>
      <c r="DD6" s="5">
        <f ca="1"/>
        <v>-95302.94</v>
      </c>
      <c r="DF6">
        <f ca="1"/>
        <v>3312.7599999999948</v>
      </c>
      <c r="DG6" s="5">
        <f ca="1"/>
        <v>3430.7499999999854</v>
      </c>
      <c r="DI6" s="2">
        <v>44589</v>
      </c>
      <c r="DJ6">
        <f ca="1"/>
        <v>0</v>
      </c>
      <c r="DK6">
        <f ca="1"/>
        <v>2.0014815912289801</v>
      </c>
      <c r="DL6">
        <f ca="1"/>
        <v>2.0014815912289801</v>
      </c>
      <c r="DN6" s="2">
        <f ca="1"/>
        <v>45072</v>
      </c>
      <c r="DO6">
        <f ca="1"/>
        <v>2.0960059371204967</v>
      </c>
      <c r="DQ6">
        <f ca="1"/>
        <v>0</v>
      </c>
      <c r="DR6">
        <f ca="1"/>
        <v>0</v>
      </c>
      <c r="DS6">
        <f ca="1"/>
        <v>0</v>
      </c>
      <c r="DU6" s="2">
        <f ca="1"/>
        <v>44995</v>
      </c>
      <c r="DV6">
        <f ca="1"/>
        <v>2.1679929266136164</v>
      </c>
      <c r="DX6" s="43"/>
      <c r="DY6" s="41">
        <v>0.03</v>
      </c>
      <c r="DZ6">
        <v>32729.189999999988</v>
      </c>
      <c r="EA6">
        <v>26686.839999999982</v>
      </c>
      <c r="EB6">
        <v>25274.179999999978</v>
      </c>
      <c r="EC6">
        <v>33488.959999999977</v>
      </c>
      <c r="ED6">
        <v>50286.179999999993</v>
      </c>
      <c r="EE6">
        <v>45440.579999999973</v>
      </c>
      <c r="EF6">
        <v>61980.099999999977</v>
      </c>
      <c r="EG6">
        <v>45544.809999999969</v>
      </c>
      <c r="EH6">
        <v>36049.060000000012</v>
      </c>
      <c r="EI6">
        <v>30747.300000000017</v>
      </c>
    </row>
    <row r="7" spans="2:139" x14ac:dyDescent="0.25">
      <c r="C7" s="2">
        <v>43133</v>
      </c>
      <c r="D7" s="5">
        <v>143.59</v>
      </c>
      <c r="E7" s="5">
        <v>77.25</v>
      </c>
      <c r="F7" s="5"/>
      <c r="G7" s="25" t="s">
        <v>73</v>
      </c>
      <c r="H7" s="36">
        <v>0.02</v>
      </c>
      <c r="I7" s="5"/>
      <c r="J7" s="5">
        <v>1.8587702265372168</v>
      </c>
      <c r="K7" s="5">
        <v>1.8587702265372168</v>
      </c>
      <c r="L7" s="5">
        <f ca="1"/>
        <v>1.8374743852459017</v>
      </c>
      <c r="M7" s="5">
        <f ca="1"/>
        <v>2.1295841291315121E-2</v>
      </c>
      <c r="N7" s="5">
        <f ca="1"/>
        <v>1.8374743852459017</v>
      </c>
      <c r="O7" s="5"/>
      <c r="P7" s="2">
        <v>43140</v>
      </c>
      <c r="Q7" s="5">
        <f ca="1"/>
        <v>4.8698653130833103E-2</v>
      </c>
      <c r="R7" s="5">
        <f ca="1"/>
        <v>1.8587702265372168</v>
      </c>
      <c r="S7" s="5"/>
      <c r="T7" s="4" t="s">
        <v>98</v>
      </c>
      <c r="U7" s="26">
        <f ca="1">AVERAGE(_xlfn.ANCHORARRAY(R3))</f>
        <v>2.0379025639269308</v>
      </c>
      <c r="V7" s="5"/>
      <c r="W7" s="2">
        <v>43140</v>
      </c>
      <c r="X7" s="5">
        <v>137.91</v>
      </c>
      <c r="Y7" s="5">
        <v>72.3</v>
      </c>
      <c r="Z7" s="5">
        <v>1.9074688796680499</v>
      </c>
      <c r="AA7" s="5">
        <f ca="1"/>
        <v>2.0512549812942358</v>
      </c>
      <c r="AB7" s="5">
        <f ca="1"/>
        <v>2.1127926307330629</v>
      </c>
      <c r="AC7" s="5">
        <f ca="1"/>
        <v>1.9897173318554087</v>
      </c>
      <c r="AE7" s="2">
        <v>44596</v>
      </c>
      <c r="AF7">
        <v>291.31</v>
      </c>
      <c r="AG7">
        <v>134.49</v>
      </c>
      <c r="AH7" s="5">
        <v>2.1660346494163134</v>
      </c>
      <c r="AI7" s="5">
        <f ca="1"/>
        <v>2.0512549812942358</v>
      </c>
      <c r="AJ7" s="5">
        <f ca="1"/>
        <v>2.1538177303589476</v>
      </c>
      <c r="AK7" s="5">
        <f ca="1"/>
        <v>2.1127926307330629</v>
      </c>
      <c r="AL7" s="5">
        <f ca="1"/>
        <v>1.9897173318554087</v>
      </c>
      <c r="AM7" s="5">
        <f ca="1"/>
        <v>1.9486922322295239</v>
      </c>
      <c r="AO7">
        <v>343</v>
      </c>
      <c r="AP7">
        <v>743</v>
      </c>
      <c r="AR7">
        <v>5</v>
      </c>
      <c r="AS7" s="30">
        <f ca="1"/>
        <v>1</v>
      </c>
      <c r="AT7" s="30">
        <f ca="1"/>
        <v>0</v>
      </c>
      <c r="AU7" s="30">
        <f ca="1"/>
        <v>4</v>
      </c>
      <c r="AV7" s="30">
        <f ca="1"/>
        <v>1</v>
      </c>
      <c r="AW7">
        <f ca="1"/>
        <v>0</v>
      </c>
      <c r="AX7">
        <f ca="1"/>
        <v>1</v>
      </c>
      <c r="AY7">
        <f ca="1"/>
        <v>1</v>
      </c>
      <c r="AZ7">
        <f ca="1"/>
        <v>1</v>
      </c>
      <c r="BA7">
        <f ca="1"/>
        <v>0</v>
      </c>
      <c r="BB7">
        <f ca="1"/>
        <v>1</v>
      </c>
      <c r="BC7">
        <f ca="1"/>
        <v>0</v>
      </c>
      <c r="BE7">
        <v>5</v>
      </c>
      <c r="BF7">
        <f ca="1"/>
        <v>5</v>
      </c>
      <c r="BG7">
        <f ca="1"/>
        <v>343</v>
      </c>
      <c r="BH7">
        <f ca="1"/>
        <v>-343</v>
      </c>
      <c r="BI7">
        <f ca="1"/>
        <v>0</v>
      </c>
      <c r="BJ7">
        <f ca="1"/>
        <v>343</v>
      </c>
      <c r="BK7">
        <f ca="1"/>
        <v>343</v>
      </c>
      <c r="BM7">
        <v>5</v>
      </c>
      <c r="BN7">
        <f ca="1"/>
        <v>0</v>
      </c>
      <c r="BO7">
        <f ca="1"/>
        <v>0</v>
      </c>
      <c r="BP7">
        <f ca="1"/>
        <v>5</v>
      </c>
      <c r="BQ7">
        <f ca="1"/>
        <v>0</v>
      </c>
      <c r="BR7">
        <f ca="1"/>
        <v>0</v>
      </c>
      <c r="BS7">
        <f ca="1"/>
        <v>0</v>
      </c>
      <c r="BT7">
        <f ca="1"/>
        <v>0</v>
      </c>
      <c r="BU7">
        <f ca="1"/>
        <v>0</v>
      </c>
      <c r="BV7">
        <f ca="1"/>
        <v>0</v>
      </c>
      <c r="BW7">
        <f ca="1"/>
        <v>0</v>
      </c>
      <c r="BX7">
        <f ca="1"/>
        <v>0</v>
      </c>
      <c r="BZ7">
        <f ca="1"/>
        <v>0</v>
      </c>
      <c r="CA7">
        <f ca="1"/>
        <v>0</v>
      </c>
      <c r="CB7">
        <f ca="1"/>
        <v>365</v>
      </c>
      <c r="CC7">
        <f ca="1"/>
        <v>0</v>
      </c>
      <c r="CD7">
        <f ca="1"/>
        <v>0</v>
      </c>
      <c r="CE7">
        <f ca="1"/>
        <v>0</v>
      </c>
      <c r="CG7">
        <f ca="1"/>
        <v>0</v>
      </c>
      <c r="CH7">
        <f ca="1"/>
        <v>343</v>
      </c>
      <c r="CJ7">
        <f ca="1"/>
        <v>-743</v>
      </c>
      <c r="CK7">
        <f ca="1"/>
        <v>743</v>
      </c>
      <c r="CL7">
        <f ca="1"/>
        <v>0</v>
      </c>
      <c r="CM7">
        <f ca="1"/>
        <v>-743</v>
      </c>
      <c r="CN7">
        <f ca="1"/>
        <v>-743</v>
      </c>
      <c r="CP7">
        <f ca="1"/>
        <v>0</v>
      </c>
      <c r="CQ7">
        <f ca="1"/>
        <v>-706</v>
      </c>
      <c r="CR7">
        <f ca="1"/>
        <v>0</v>
      </c>
      <c r="CS7">
        <f ca="1"/>
        <v>0</v>
      </c>
      <c r="CT7">
        <f ca="1"/>
        <v>0</v>
      </c>
      <c r="CV7">
        <f ca="1"/>
        <v>0</v>
      </c>
      <c r="CW7">
        <f ca="1"/>
        <v>343</v>
      </c>
      <c r="CX7">
        <f ca="1"/>
        <v>343</v>
      </c>
      <c r="CY7" s="5">
        <f ca="1"/>
        <v>99919.33</v>
      </c>
      <c r="DA7">
        <f ca="1"/>
        <v>-743</v>
      </c>
      <c r="DB7">
        <f ca="1"/>
        <v>0</v>
      </c>
      <c r="DC7">
        <f ca="1"/>
        <v>-743</v>
      </c>
      <c r="DD7" s="5">
        <f ca="1"/>
        <v>-99926.07</v>
      </c>
      <c r="DF7">
        <f ca="1"/>
        <v>-6.7400000000052387</v>
      </c>
      <c r="DG7" s="5">
        <f ca="1"/>
        <v>3424.0099999999802</v>
      </c>
      <c r="DI7" s="2">
        <v>44596</v>
      </c>
      <c r="DJ7">
        <f ca="1"/>
        <v>0</v>
      </c>
      <c r="DK7">
        <f ca="1"/>
        <v>0</v>
      </c>
      <c r="DL7">
        <f ca="1"/>
        <v>0</v>
      </c>
      <c r="DN7" s="2">
        <f ca="1"/>
        <v>45135</v>
      </c>
      <c r="DO7">
        <f ca="1"/>
        <v>2.0209794628751974</v>
      </c>
      <c r="DQ7">
        <f ca="1"/>
        <v>0</v>
      </c>
      <c r="DR7">
        <f ca="1"/>
        <v>2.1660346494163134</v>
      </c>
      <c r="DS7">
        <f ca="1"/>
        <v>2.1660346494163134</v>
      </c>
      <c r="DU7" s="2">
        <f ca="1"/>
        <v>45128</v>
      </c>
      <c r="DV7">
        <f ca="1"/>
        <v>2.1640322478258107</v>
      </c>
      <c r="DX7" s="43"/>
      <c r="DY7" s="41">
        <v>0.04</v>
      </c>
      <c r="DZ7">
        <v>32729.189999999988</v>
      </c>
      <c r="EA7">
        <v>21610.429999999993</v>
      </c>
      <c r="EB7">
        <v>25274.179999999978</v>
      </c>
      <c r="EC7">
        <v>46270.060000000012</v>
      </c>
      <c r="ED7">
        <v>65144.39999999998</v>
      </c>
      <c r="EE7">
        <v>52939.259999999966</v>
      </c>
      <c r="EF7">
        <v>61980.099999999977</v>
      </c>
      <c r="EG7">
        <v>56612.530000000013</v>
      </c>
      <c r="EH7">
        <v>36049.060000000012</v>
      </c>
      <c r="EI7">
        <v>31842.330000000031</v>
      </c>
    </row>
    <row r="8" spans="2:139" x14ac:dyDescent="0.25">
      <c r="C8" s="2">
        <v>43140</v>
      </c>
      <c r="D8" s="5">
        <v>137.91</v>
      </c>
      <c r="E8" s="5">
        <v>72.3</v>
      </c>
      <c r="F8" s="5"/>
      <c r="G8" s="31" t="s">
        <v>60</v>
      </c>
      <c r="H8" s="32">
        <f>H6+H7</f>
        <v>0.05</v>
      </c>
      <c r="I8" s="5"/>
      <c r="J8" s="5">
        <v>1.9074688796680499</v>
      </c>
      <c r="K8" s="5">
        <v>1.9074688796680499</v>
      </c>
      <c r="L8" s="5">
        <f ca="1"/>
        <v>1.8587702265372168</v>
      </c>
      <c r="M8" s="5">
        <f ca="1"/>
        <v>4.8698653130833103E-2</v>
      </c>
      <c r="N8" s="5">
        <f ca="1"/>
        <v>1.8587702265372168</v>
      </c>
      <c r="O8" s="5"/>
      <c r="P8" s="2">
        <v>43147</v>
      </c>
      <c r="Q8" s="5">
        <f ca="1"/>
        <v>-6.7364372809787021E-2</v>
      </c>
      <c r="R8" s="5">
        <f ca="1"/>
        <v>1.9074688796680499</v>
      </c>
      <c r="S8" s="5"/>
      <c r="T8" s="5"/>
      <c r="U8" s="5"/>
      <c r="V8" s="5"/>
      <c r="W8" s="2">
        <v>43147</v>
      </c>
      <c r="X8" s="5">
        <v>140.86000000000001</v>
      </c>
      <c r="Y8" s="5">
        <v>76.55</v>
      </c>
      <c r="Z8" s="5">
        <v>1.8401045068582629</v>
      </c>
      <c r="AA8" s="5">
        <f ca="1"/>
        <v>2.0512549812942358</v>
      </c>
      <c r="AB8" s="5">
        <f ca="1"/>
        <v>2.1127926307330629</v>
      </c>
      <c r="AC8" s="5">
        <f ca="1"/>
        <v>1.9897173318554087</v>
      </c>
      <c r="AE8" s="2">
        <v>44603</v>
      </c>
      <c r="AF8">
        <v>283.42</v>
      </c>
      <c r="AG8">
        <v>130.81</v>
      </c>
      <c r="AH8" s="5">
        <v>2.166653925540861</v>
      </c>
      <c r="AI8" s="5">
        <f ca="1"/>
        <v>2.0512549812942358</v>
      </c>
      <c r="AJ8" s="5">
        <f ca="1"/>
        <v>2.1538177303589476</v>
      </c>
      <c r="AK8" s="5">
        <f ca="1"/>
        <v>2.1127926307330629</v>
      </c>
      <c r="AL8" s="5">
        <f ca="1"/>
        <v>1.9897173318554087</v>
      </c>
      <c r="AM8" s="5">
        <f ca="1"/>
        <v>1.9486922322295239</v>
      </c>
      <c r="AO8">
        <v>352</v>
      </c>
      <c r="AP8">
        <v>764</v>
      </c>
      <c r="AR8">
        <v>6</v>
      </c>
      <c r="AS8" s="30">
        <f ca="1"/>
        <v>1</v>
      </c>
      <c r="AT8" s="30">
        <f ca="1"/>
        <v>1</v>
      </c>
      <c r="AU8" s="30">
        <f ca="1"/>
        <v>4</v>
      </c>
      <c r="AV8" s="30">
        <f ca="1"/>
        <v>1</v>
      </c>
      <c r="AW8">
        <f ca="1"/>
        <v>1</v>
      </c>
      <c r="AX8">
        <f ca="1"/>
        <v>0</v>
      </c>
      <c r="AY8">
        <f ca="1"/>
        <v>1</v>
      </c>
      <c r="AZ8">
        <f ca="1"/>
        <v>1</v>
      </c>
      <c r="BA8">
        <f ca="1"/>
        <v>1</v>
      </c>
      <c r="BB8">
        <f ca="1"/>
        <v>0</v>
      </c>
      <c r="BC8">
        <f ca="1"/>
        <v>0</v>
      </c>
      <c r="BE8">
        <v>6</v>
      </c>
      <c r="BF8">
        <f ca="1"/>
        <v>0</v>
      </c>
      <c r="BG8">
        <f ca="1"/>
        <v>0</v>
      </c>
      <c r="BH8">
        <f ca="1"/>
        <v>-343</v>
      </c>
      <c r="BI8">
        <f ca="1"/>
        <v>0</v>
      </c>
      <c r="BJ8">
        <f ca="1"/>
        <v>0</v>
      </c>
      <c r="BK8">
        <f ca="1"/>
        <v>343</v>
      </c>
      <c r="BM8">
        <v>6</v>
      </c>
      <c r="BN8">
        <f ca="1"/>
        <v>0</v>
      </c>
      <c r="BO8">
        <f ca="1"/>
        <v>0</v>
      </c>
      <c r="BP8">
        <f ca="1"/>
        <v>6</v>
      </c>
      <c r="BQ8">
        <f ca="1"/>
        <v>0</v>
      </c>
      <c r="BR8">
        <f ca="1"/>
        <v>0</v>
      </c>
      <c r="BS8">
        <f ca="1"/>
        <v>0</v>
      </c>
      <c r="BT8">
        <f ca="1"/>
        <v>0</v>
      </c>
      <c r="BU8">
        <f ca="1"/>
        <v>0</v>
      </c>
      <c r="BV8">
        <f ca="1"/>
        <v>0</v>
      </c>
      <c r="BW8">
        <f ca="1"/>
        <v>0</v>
      </c>
      <c r="BX8">
        <f ca="1"/>
        <v>0</v>
      </c>
      <c r="BZ8">
        <f ca="1"/>
        <v>0</v>
      </c>
      <c r="CA8">
        <f ca="1"/>
        <v>0</v>
      </c>
      <c r="CB8">
        <f ca="1"/>
        <v>365</v>
      </c>
      <c r="CC8">
        <f ca="1"/>
        <v>0</v>
      </c>
      <c r="CD8">
        <f ca="1"/>
        <v>0</v>
      </c>
      <c r="CE8">
        <f ca="1"/>
        <v>0</v>
      </c>
      <c r="CG8">
        <f ca="1"/>
        <v>343</v>
      </c>
      <c r="CH8">
        <f ca="1"/>
        <v>343</v>
      </c>
      <c r="CJ8">
        <f ca="1"/>
        <v>0</v>
      </c>
      <c r="CK8">
        <f ca="1"/>
        <v>743</v>
      </c>
      <c r="CL8">
        <f ca="1"/>
        <v>0</v>
      </c>
      <c r="CM8">
        <f ca="1"/>
        <v>0</v>
      </c>
      <c r="CN8">
        <f ca="1"/>
        <v>-743</v>
      </c>
      <c r="CP8">
        <f ca="1"/>
        <v>0</v>
      </c>
      <c r="CQ8">
        <f ca="1"/>
        <v>-706</v>
      </c>
      <c r="CR8">
        <f ca="1"/>
        <v>0</v>
      </c>
      <c r="CS8">
        <f ca="1"/>
        <v>0</v>
      </c>
      <c r="CT8">
        <f ca="1"/>
        <v>0</v>
      </c>
      <c r="CV8">
        <f ca="1"/>
        <v>0</v>
      </c>
      <c r="CW8">
        <f ca="1"/>
        <v>0</v>
      </c>
      <c r="CX8">
        <f ca="1"/>
        <v>0</v>
      </c>
      <c r="CY8" s="5">
        <f ca="1"/>
        <v>0</v>
      </c>
      <c r="DA8">
        <f ca="1"/>
        <v>0</v>
      </c>
      <c r="DB8">
        <f ca="1"/>
        <v>0</v>
      </c>
      <c r="DC8">
        <f ca="1"/>
        <v>0</v>
      </c>
      <c r="DD8" s="5">
        <f ca="1"/>
        <v>0</v>
      </c>
      <c r="DF8">
        <f ca="1"/>
        <v>0</v>
      </c>
      <c r="DG8" s="5">
        <f ca="1"/>
        <v>3424.0099999999802</v>
      </c>
      <c r="DI8" s="2">
        <v>44603</v>
      </c>
      <c r="DJ8">
        <f ca="1"/>
        <v>0</v>
      </c>
      <c r="DK8">
        <f ca="1"/>
        <v>0</v>
      </c>
      <c r="DL8">
        <f ca="1"/>
        <v>0</v>
      </c>
      <c r="DQ8">
        <f ca="1"/>
        <v>0</v>
      </c>
      <c r="DR8">
        <f ca="1"/>
        <v>0</v>
      </c>
      <c r="DS8">
        <f ca="1"/>
        <v>0</v>
      </c>
      <c r="DX8" s="43"/>
      <c r="DY8" s="41">
        <v>0.05</v>
      </c>
      <c r="DZ8">
        <v>16034.789999999994</v>
      </c>
      <c r="EA8">
        <v>21610.429999999993</v>
      </c>
      <c r="EB8">
        <v>32265.140000000014</v>
      </c>
      <c r="EC8">
        <v>61128.28</v>
      </c>
      <c r="ED8">
        <v>76601.399999999994</v>
      </c>
      <c r="EE8">
        <v>52939.259999999966</v>
      </c>
      <c r="EF8">
        <v>79109.200000000041</v>
      </c>
      <c r="EG8">
        <v>56612.530000000013</v>
      </c>
      <c r="EH8">
        <v>36589.690000000017</v>
      </c>
      <c r="EI8">
        <v>35683.620000000024</v>
      </c>
    </row>
    <row r="9" spans="2:139" x14ac:dyDescent="0.25">
      <c r="C9" s="2">
        <v>43147</v>
      </c>
      <c r="D9" s="5">
        <v>140.86000000000001</v>
      </c>
      <c r="E9" s="5">
        <v>76.55</v>
      </c>
      <c r="F9" s="5"/>
      <c r="I9" s="5"/>
      <c r="J9" s="5">
        <v>1.8401045068582629</v>
      </c>
      <c r="K9" s="5">
        <v>1.8401045068582629</v>
      </c>
      <c r="L9" s="5">
        <f ca="1"/>
        <v>1.9074688796680499</v>
      </c>
      <c r="M9" s="5">
        <f ca="1"/>
        <v>-6.7364372809787021E-2</v>
      </c>
      <c r="N9" s="5">
        <f ca="1"/>
        <v>1.9074688796680499</v>
      </c>
      <c r="O9" s="5"/>
      <c r="P9" s="2">
        <v>43154</v>
      </c>
      <c r="Q9" s="5">
        <f ca="1"/>
        <v>8.6448417608093742E-3</v>
      </c>
      <c r="R9" s="5">
        <f ca="1"/>
        <v>1.8401045068582629</v>
      </c>
      <c r="S9" s="5"/>
      <c r="T9" s="5"/>
      <c r="U9" s="5"/>
      <c r="V9" s="5"/>
      <c r="W9" s="2">
        <v>43154</v>
      </c>
      <c r="X9" s="5">
        <v>141.91</v>
      </c>
      <c r="Y9" s="5">
        <v>76.760000000000005</v>
      </c>
      <c r="Z9" s="5">
        <v>1.8487493486190723</v>
      </c>
      <c r="AA9" s="5">
        <f ca="1"/>
        <v>2.0512549812942358</v>
      </c>
      <c r="AB9" s="5">
        <f ca="1"/>
        <v>2.1127926307330629</v>
      </c>
      <c r="AC9" s="5">
        <f ca="1"/>
        <v>1.9897173318554087</v>
      </c>
      <c r="AE9" s="2">
        <v>44610</v>
      </c>
      <c r="AF9">
        <v>283.8</v>
      </c>
      <c r="AG9">
        <v>128.22</v>
      </c>
      <c r="AH9" s="5">
        <v>2.2133832475432853</v>
      </c>
      <c r="AI9" s="5">
        <f ca="1"/>
        <v>2.0512549812942358</v>
      </c>
      <c r="AJ9" s="5">
        <f ca="1"/>
        <v>2.1538177303589476</v>
      </c>
      <c r="AK9" s="5">
        <f ca="1"/>
        <v>2.1127926307330629</v>
      </c>
      <c r="AL9" s="5">
        <f ca="1"/>
        <v>1.9897173318554087</v>
      </c>
      <c r="AM9" s="5">
        <f ca="1"/>
        <v>1.9486922322295239</v>
      </c>
      <c r="AO9">
        <v>352</v>
      </c>
      <c r="AP9">
        <v>779</v>
      </c>
      <c r="AR9">
        <v>7</v>
      </c>
      <c r="AS9" s="30">
        <f ca="1"/>
        <v>1</v>
      </c>
      <c r="AT9" s="30">
        <f ca="1"/>
        <v>1</v>
      </c>
      <c r="AU9" s="30">
        <f ca="1"/>
        <v>4</v>
      </c>
      <c r="AV9" s="30">
        <f ca="1"/>
        <v>1</v>
      </c>
      <c r="AW9">
        <f ca="1"/>
        <v>1</v>
      </c>
      <c r="AX9">
        <f ca="1"/>
        <v>0</v>
      </c>
      <c r="AY9">
        <f ca="1"/>
        <v>1</v>
      </c>
      <c r="AZ9">
        <f ca="1"/>
        <v>1</v>
      </c>
      <c r="BA9">
        <f ca="1"/>
        <v>1</v>
      </c>
      <c r="BB9">
        <f ca="1"/>
        <v>0</v>
      </c>
      <c r="BC9">
        <f ca="1"/>
        <v>0</v>
      </c>
      <c r="BE9">
        <v>7</v>
      </c>
      <c r="BF9">
        <f ca="1"/>
        <v>0</v>
      </c>
      <c r="BG9">
        <f ca="1"/>
        <v>0</v>
      </c>
      <c r="BH9">
        <f ca="1"/>
        <v>-343</v>
      </c>
      <c r="BI9">
        <f ca="1"/>
        <v>0</v>
      </c>
      <c r="BJ9">
        <f ca="1"/>
        <v>0</v>
      </c>
      <c r="BK9">
        <f ca="1"/>
        <v>343</v>
      </c>
      <c r="BM9">
        <v>7</v>
      </c>
      <c r="BN9">
        <f ca="1"/>
        <v>0</v>
      </c>
      <c r="BO9">
        <f ca="1"/>
        <v>0</v>
      </c>
      <c r="BP9">
        <f ca="1"/>
        <v>7</v>
      </c>
      <c r="BQ9">
        <f ca="1"/>
        <v>0</v>
      </c>
      <c r="BR9">
        <f ca="1"/>
        <v>0</v>
      </c>
      <c r="BS9">
        <f ca="1"/>
        <v>0</v>
      </c>
      <c r="BT9">
        <f ca="1"/>
        <v>0</v>
      </c>
      <c r="BU9">
        <f ca="1"/>
        <v>0</v>
      </c>
      <c r="BV9">
        <f ca="1"/>
        <v>0</v>
      </c>
      <c r="BW9">
        <f ca="1"/>
        <v>0</v>
      </c>
      <c r="BX9">
        <f ca="1"/>
        <v>0</v>
      </c>
      <c r="BZ9">
        <f ca="1"/>
        <v>0</v>
      </c>
      <c r="CA9">
        <f ca="1"/>
        <v>0</v>
      </c>
      <c r="CB9">
        <f ca="1"/>
        <v>365</v>
      </c>
      <c r="CC9">
        <f ca="1"/>
        <v>0</v>
      </c>
      <c r="CD9">
        <f ca="1"/>
        <v>0</v>
      </c>
      <c r="CE9">
        <f ca="1"/>
        <v>0</v>
      </c>
      <c r="CG9">
        <f ca="1"/>
        <v>343</v>
      </c>
      <c r="CH9">
        <f ca="1"/>
        <v>343</v>
      </c>
      <c r="CJ9">
        <f ca="1"/>
        <v>0</v>
      </c>
      <c r="CK9">
        <f ca="1"/>
        <v>743</v>
      </c>
      <c r="CL9">
        <f ca="1"/>
        <v>0</v>
      </c>
      <c r="CM9">
        <f ca="1"/>
        <v>0</v>
      </c>
      <c r="CN9">
        <f ca="1"/>
        <v>-743</v>
      </c>
      <c r="CP9">
        <f ca="1"/>
        <v>0</v>
      </c>
      <c r="CQ9">
        <f ca="1"/>
        <v>-706</v>
      </c>
      <c r="CR9">
        <f ca="1"/>
        <v>0</v>
      </c>
      <c r="CS9">
        <f ca="1"/>
        <v>0</v>
      </c>
      <c r="CT9">
        <f ca="1"/>
        <v>0</v>
      </c>
      <c r="CV9">
        <f ca="1"/>
        <v>0</v>
      </c>
      <c r="CW9">
        <f ca="1"/>
        <v>0</v>
      </c>
      <c r="CX9">
        <f ca="1"/>
        <v>0</v>
      </c>
      <c r="CY9" s="5">
        <f ca="1"/>
        <v>0</v>
      </c>
      <c r="DA9">
        <f ca="1"/>
        <v>0</v>
      </c>
      <c r="DB9">
        <f ca="1"/>
        <v>0</v>
      </c>
      <c r="DC9">
        <f ca="1"/>
        <v>0</v>
      </c>
      <c r="DD9" s="5">
        <f ca="1"/>
        <v>0</v>
      </c>
      <c r="DF9">
        <f ca="1"/>
        <v>0</v>
      </c>
      <c r="DG9" s="5">
        <f ca="1"/>
        <v>3424.0099999999802</v>
      </c>
      <c r="DI9" s="2">
        <v>44610</v>
      </c>
      <c r="DJ9">
        <f ca="1"/>
        <v>0</v>
      </c>
      <c r="DK9">
        <f ca="1"/>
        <v>0</v>
      </c>
      <c r="DL9">
        <f ca="1"/>
        <v>0</v>
      </c>
      <c r="DQ9">
        <f ca="1"/>
        <v>0</v>
      </c>
      <c r="DR9">
        <f ca="1"/>
        <v>0</v>
      </c>
      <c r="DS9">
        <f ca="1"/>
        <v>0</v>
      </c>
      <c r="DX9" s="43"/>
      <c r="DY9" s="41">
        <v>6.0000000000000005E-2</v>
      </c>
      <c r="DZ9">
        <v>16034.789999999994</v>
      </c>
      <c r="EA9">
        <v>30701.33</v>
      </c>
      <c r="EB9">
        <v>47123.360000000001</v>
      </c>
      <c r="EC9">
        <v>68750.740000000005</v>
      </c>
      <c r="ED9">
        <v>76601.399999999994</v>
      </c>
      <c r="EE9">
        <v>63256.760000000024</v>
      </c>
      <c r="EF9">
        <v>79109.200000000041</v>
      </c>
      <c r="EG9">
        <v>57153.160000000018</v>
      </c>
      <c r="EH9">
        <v>39835.840000000011</v>
      </c>
      <c r="EI9">
        <v>39684.87000000001</v>
      </c>
    </row>
    <row r="10" spans="2:139" x14ac:dyDescent="0.25">
      <c r="C10" s="2">
        <v>43154</v>
      </c>
      <c r="D10" s="5">
        <v>141.91</v>
      </c>
      <c r="E10" s="5">
        <v>76.760000000000005</v>
      </c>
      <c r="F10" s="5"/>
      <c r="G10" s="25" t="s">
        <v>47</v>
      </c>
      <c r="H10" s="34">
        <v>100000</v>
      </c>
      <c r="I10" s="5"/>
      <c r="J10" s="5">
        <v>1.8487493486190723</v>
      </c>
      <c r="K10" s="5">
        <v>1.8487493486190723</v>
      </c>
      <c r="L10" s="5">
        <f ca="1"/>
        <v>1.8401045068582629</v>
      </c>
      <c r="M10" s="5">
        <f ca="1"/>
        <v>8.6448417608093742E-3</v>
      </c>
      <c r="N10" s="5">
        <f ca="1"/>
        <v>1.8401045068582629</v>
      </c>
      <c r="O10" s="5"/>
      <c r="P10" s="2">
        <v>43161</v>
      </c>
      <c r="Q10" s="5">
        <f ca="1"/>
        <v>9.6779192284857096E-3</v>
      </c>
      <c r="R10" s="5">
        <f ca="1"/>
        <v>1.8487493486190723</v>
      </c>
      <c r="S10" s="5"/>
      <c r="T10" s="5"/>
      <c r="U10" s="5"/>
      <c r="V10" s="5"/>
      <c r="W10" s="2">
        <v>43161</v>
      </c>
      <c r="X10" s="5">
        <v>138.49</v>
      </c>
      <c r="Y10" s="5">
        <v>74.52</v>
      </c>
      <c r="Z10" s="5">
        <v>1.858427267847558</v>
      </c>
      <c r="AA10" s="5">
        <f ca="1"/>
        <v>2.0512549812942358</v>
      </c>
      <c r="AB10" s="5">
        <f ca="1"/>
        <v>2.1127926307330629</v>
      </c>
      <c r="AC10" s="5">
        <f ca="1"/>
        <v>1.9897173318554087</v>
      </c>
      <c r="AE10" s="2">
        <v>44617</v>
      </c>
      <c r="AF10">
        <v>292.95</v>
      </c>
      <c r="AG10">
        <v>129.87</v>
      </c>
      <c r="AH10" s="5">
        <v>2.2557172557172556</v>
      </c>
      <c r="AI10" s="5">
        <f ca="1"/>
        <v>2.0512549812942358</v>
      </c>
      <c r="AJ10" s="5">
        <f ca="1"/>
        <v>2.1538177303589476</v>
      </c>
      <c r="AK10" s="5">
        <f ca="1"/>
        <v>2.1127926307330629</v>
      </c>
      <c r="AL10" s="5">
        <f ca="1"/>
        <v>1.9897173318554087</v>
      </c>
      <c r="AM10" s="5">
        <f ca="1"/>
        <v>1.9486922322295239</v>
      </c>
      <c r="AO10">
        <v>341</v>
      </c>
      <c r="AP10">
        <v>770</v>
      </c>
      <c r="AR10">
        <v>8</v>
      </c>
      <c r="AS10" s="30">
        <f ca="1"/>
        <v>1</v>
      </c>
      <c r="AT10" s="30">
        <f ca="1"/>
        <v>1</v>
      </c>
      <c r="AU10" s="30">
        <f ca="1"/>
        <v>4</v>
      </c>
      <c r="AV10" s="30">
        <f ca="1"/>
        <v>1</v>
      </c>
      <c r="AW10">
        <f ca="1"/>
        <v>1</v>
      </c>
      <c r="AX10">
        <f ca="1"/>
        <v>0</v>
      </c>
      <c r="AY10">
        <f ca="1"/>
        <v>1</v>
      </c>
      <c r="AZ10">
        <f ca="1"/>
        <v>1</v>
      </c>
      <c r="BA10">
        <f ca="1"/>
        <v>1</v>
      </c>
      <c r="BB10">
        <f ca="1"/>
        <v>0</v>
      </c>
      <c r="BC10">
        <f ca="1"/>
        <v>0</v>
      </c>
      <c r="BE10">
        <v>8</v>
      </c>
      <c r="BF10">
        <f ca="1"/>
        <v>0</v>
      </c>
      <c r="BG10">
        <f ca="1"/>
        <v>0</v>
      </c>
      <c r="BH10">
        <f ca="1"/>
        <v>-343</v>
      </c>
      <c r="BI10">
        <f ca="1"/>
        <v>0</v>
      </c>
      <c r="BJ10">
        <f ca="1"/>
        <v>0</v>
      </c>
      <c r="BK10">
        <f ca="1"/>
        <v>343</v>
      </c>
      <c r="BM10">
        <v>8</v>
      </c>
      <c r="BN10">
        <f ca="1"/>
        <v>0</v>
      </c>
      <c r="BO10">
        <f ca="1"/>
        <v>0</v>
      </c>
      <c r="BP10">
        <f ca="1"/>
        <v>8</v>
      </c>
      <c r="BQ10">
        <f ca="1"/>
        <v>0</v>
      </c>
      <c r="BR10">
        <f ca="1"/>
        <v>0</v>
      </c>
      <c r="BS10">
        <f ca="1"/>
        <v>0</v>
      </c>
      <c r="BT10">
        <f ca="1"/>
        <v>0</v>
      </c>
      <c r="BU10">
        <f ca="1"/>
        <v>0</v>
      </c>
      <c r="BV10">
        <f ca="1"/>
        <v>0</v>
      </c>
      <c r="BW10">
        <f ca="1"/>
        <v>0</v>
      </c>
      <c r="BX10">
        <f ca="1"/>
        <v>0</v>
      </c>
      <c r="BZ10">
        <f ca="1"/>
        <v>0</v>
      </c>
      <c r="CA10">
        <f ca="1"/>
        <v>0</v>
      </c>
      <c r="CB10">
        <f ca="1"/>
        <v>365</v>
      </c>
      <c r="CC10">
        <f ca="1"/>
        <v>0</v>
      </c>
      <c r="CD10">
        <f ca="1"/>
        <v>0</v>
      </c>
      <c r="CE10">
        <f ca="1"/>
        <v>0</v>
      </c>
      <c r="CG10">
        <f ca="1"/>
        <v>343</v>
      </c>
      <c r="CH10">
        <f ca="1"/>
        <v>343</v>
      </c>
      <c r="CJ10">
        <f ca="1"/>
        <v>0</v>
      </c>
      <c r="CK10">
        <f ca="1"/>
        <v>743</v>
      </c>
      <c r="CL10">
        <f ca="1"/>
        <v>0</v>
      </c>
      <c r="CM10">
        <f ca="1"/>
        <v>0</v>
      </c>
      <c r="CN10">
        <f ca="1"/>
        <v>-743</v>
      </c>
      <c r="CP10">
        <f ca="1"/>
        <v>0</v>
      </c>
      <c r="CQ10">
        <f ca="1"/>
        <v>-706</v>
      </c>
      <c r="CR10">
        <f ca="1"/>
        <v>0</v>
      </c>
      <c r="CS10">
        <f ca="1"/>
        <v>0</v>
      </c>
      <c r="CT10">
        <f ca="1"/>
        <v>0</v>
      </c>
      <c r="CV10">
        <f ca="1"/>
        <v>0</v>
      </c>
      <c r="CW10">
        <f ca="1"/>
        <v>0</v>
      </c>
      <c r="CX10">
        <f ca="1"/>
        <v>0</v>
      </c>
      <c r="CY10" s="5">
        <f ca="1"/>
        <v>0</v>
      </c>
      <c r="DA10">
        <f ca="1"/>
        <v>0</v>
      </c>
      <c r="DB10">
        <f ca="1"/>
        <v>0</v>
      </c>
      <c r="DC10">
        <f ca="1"/>
        <v>0</v>
      </c>
      <c r="DD10" s="5">
        <f ca="1"/>
        <v>0</v>
      </c>
      <c r="DF10">
        <f ca="1"/>
        <v>0</v>
      </c>
      <c r="DG10" s="5">
        <f ca="1"/>
        <v>3424.0099999999802</v>
      </c>
      <c r="DI10" s="2">
        <v>44617</v>
      </c>
      <c r="DJ10">
        <f ca="1"/>
        <v>0</v>
      </c>
      <c r="DK10">
        <f ca="1"/>
        <v>0</v>
      </c>
      <c r="DL10">
        <f ca="1"/>
        <v>0</v>
      </c>
      <c r="DQ10">
        <f ca="1"/>
        <v>0</v>
      </c>
      <c r="DR10">
        <f ca="1"/>
        <v>0</v>
      </c>
      <c r="DS10">
        <f ca="1"/>
        <v>0</v>
      </c>
      <c r="DX10" s="43"/>
      <c r="DY10" s="41">
        <v>7.0000000000000007E-2</v>
      </c>
      <c r="DZ10">
        <v>21411.25</v>
      </c>
      <c r="EA10">
        <v>30701.33</v>
      </c>
      <c r="EB10">
        <v>50793.289999999994</v>
      </c>
      <c r="EC10">
        <v>68750.740000000005</v>
      </c>
      <c r="ED10">
        <v>83613.190000000031</v>
      </c>
      <c r="EE10">
        <v>63256.760000000024</v>
      </c>
      <c r="EF10">
        <v>79649.830000000045</v>
      </c>
      <c r="EG10">
        <v>62002.090000000011</v>
      </c>
      <c r="EH10">
        <v>41819.380000000005</v>
      </c>
      <c r="EI10">
        <v>47196.329999999987</v>
      </c>
    </row>
    <row r="11" spans="2:139" x14ac:dyDescent="0.25">
      <c r="C11" s="2">
        <v>43161</v>
      </c>
      <c r="D11" s="5">
        <v>138.49</v>
      </c>
      <c r="E11" s="5">
        <v>74.52</v>
      </c>
      <c r="F11" s="5"/>
      <c r="G11" s="5"/>
      <c r="H11" s="5"/>
      <c r="I11" s="5"/>
      <c r="J11" s="5">
        <v>1.858427267847558</v>
      </c>
      <c r="K11" s="5">
        <v>1.858427267847558</v>
      </c>
      <c r="L11" s="5">
        <f ca="1"/>
        <v>1.8487493486190723</v>
      </c>
      <c r="M11" s="5">
        <f ca="1"/>
        <v>9.6779192284857096E-3</v>
      </c>
      <c r="N11" s="5">
        <f ca="1"/>
        <v>1.8487493486190723</v>
      </c>
      <c r="O11" s="5"/>
      <c r="P11" s="2">
        <v>43168</v>
      </c>
      <c r="Q11" s="5">
        <f ca="1"/>
        <v>2.0364456990619395E-2</v>
      </c>
      <c r="R11" s="5">
        <f ca="1"/>
        <v>1.858427267847558</v>
      </c>
      <c r="S11" s="5"/>
      <c r="T11" s="5"/>
      <c r="U11" s="5"/>
      <c r="V11" s="5"/>
      <c r="W11" s="2">
        <v>43168</v>
      </c>
      <c r="X11" s="5">
        <v>148.03</v>
      </c>
      <c r="Y11" s="5">
        <v>78.790000000000006</v>
      </c>
      <c r="Z11" s="5">
        <v>1.8787917248381774</v>
      </c>
      <c r="AA11" s="5">
        <f ca="1"/>
        <v>2.0512549812942358</v>
      </c>
      <c r="AB11" s="5">
        <f ca="1"/>
        <v>2.1127926307330629</v>
      </c>
      <c r="AC11" s="5">
        <f ca="1"/>
        <v>1.9897173318554087</v>
      </c>
      <c r="AE11" s="2">
        <v>44624</v>
      </c>
      <c r="AF11">
        <v>293.74</v>
      </c>
      <c r="AG11">
        <v>130.99</v>
      </c>
      <c r="AH11" s="5">
        <v>2.2424612565844719</v>
      </c>
      <c r="AI11" s="5">
        <f ca="1"/>
        <v>2.0512549812942358</v>
      </c>
      <c r="AJ11" s="5">
        <f ca="1"/>
        <v>2.1538177303589476</v>
      </c>
      <c r="AK11" s="5">
        <f ca="1"/>
        <v>2.1127926307330629</v>
      </c>
      <c r="AL11" s="5">
        <f ca="1"/>
        <v>1.9897173318554087</v>
      </c>
      <c r="AM11" s="5">
        <f ca="1"/>
        <v>1.9486922322295239</v>
      </c>
      <c r="AO11">
        <v>340</v>
      </c>
      <c r="AP11">
        <v>763</v>
      </c>
      <c r="AR11">
        <v>9</v>
      </c>
      <c r="AS11" s="30">
        <f ca="1"/>
        <v>1</v>
      </c>
      <c r="AT11" s="30">
        <f ca="1"/>
        <v>1</v>
      </c>
      <c r="AU11" s="30">
        <f ca="1"/>
        <v>4</v>
      </c>
      <c r="AV11" s="30">
        <f ca="1"/>
        <v>1</v>
      </c>
      <c r="AW11">
        <f ca="1"/>
        <v>1</v>
      </c>
      <c r="AX11">
        <f ca="1"/>
        <v>0</v>
      </c>
      <c r="AY11">
        <f ca="1"/>
        <v>1</v>
      </c>
      <c r="AZ11">
        <f ca="1"/>
        <v>1</v>
      </c>
      <c r="BA11">
        <f ca="1"/>
        <v>1</v>
      </c>
      <c r="BB11">
        <f ca="1"/>
        <v>0</v>
      </c>
      <c r="BC11">
        <f ca="1"/>
        <v>0</v>
      </c>
      <c r="BE11">
        <v>9</v>
      </c>
      <c r="BF11">
        <f ca="1"/>
        <v>0</v>
      </c>
      <c r="BG11">
        <f ca="1"/>
        <v>0</v>
      </c>
      <c r="BH11">
        <f ca="1"/>
        <v>-343</v>
      </c>
      <c r="BI11">
        <f ca="1"/>
        <v>0</v>
      </c>
      <c r="BJ11">
        <f ca="1"/>
        <v>0</v>
      </c>
      <c r="BK11">
        <f ca="1"/>
        <v>343</v>
      </c>
      <c r="BM11">
        <v>9</v>
      </c>
      <c r="BN11">
        <f ca="1"/>
        <v>0</v>
      </c>
      <c r="BO11">
        <f ca="1"/>
        <v>0</v>
      </c>
      <c r="BP11">
        <f ca="1"/>
        <v>9</v>
      </c>
      <c r="BQ11">
        <f ca="1"/>
        <v>0</v>
      </c>
      <c r="BR11">
        <f ca="1"/>
        <v>0</v>
      </c>
      <c r="BS11">
        <f ca="1"/>
        <v>0</v>
      </c>
      <c r="BT11">
        <f ca="1"/>
        <v>0</v>
      </c>
      <c r="BU11">
        <f ca="1"/>
        <v>0</v>
      </c>
      <c r="BV11">
        <f ca="1"/>
        <v>0</v>
      </c>
      <c r="BW11">
        <f ca="1"/>
        <v>0</v>
      </c>
      <c r="BX11">
        <f ca="1"/>
        <v>0</v>
      </c>
      <c r="BZ11">
        <f ca="1"/>
        <v>0</v>
      </c>
      <c r="CA11">
        <f ca="1"/>
        <v>0</v>
      </c>
      <c r="CB11">
        <f ca="1"/>
        <v>365</v>
      </c>
      <c r="CC11">
        <f ca="1"/>
        <v>0</v>
      </c>
      <c r="CD11">
        <f ca="1"/>
        <v>0</v>
      </c>
      <c r="CE11">
        <f ca="1"/>
        <v>0</v>
      </c>
      <c r="CG11">
        <f ca="1"/>
        <v>343</v>
      </c>
      <c r="CH11">
        <f ca="1"/>
        <v>343</v>
      </c>
      <c r="CJ11">
        <f ca="1"/>
        <v>0</v>
      </c>
      <c r="CK11">
        <f ca="1"/>
        <v>743</v>
      </c>
      <c r="CL11">
        <f ca="1"/>
        <v>0</v>
      </c>
      <c r="CM11">
        <f ca="1"/>
        <v>0</v>
      </c>
      <c r="CN11">
        <f ca="1"/>
        <v>-743</v>
      </c>
      <c r="CP11">
        <f ca="1"/>
        <v>0</v>
      </c>
      <c r="CQ11">
        <f ca="1"/>
        <v>-706</v>
      </c>
      <c r="CR11">
        <f ca="1"/>
        <v>0</v>
      </c>
      <c r="CS11">
        <f ca="1"/>
        <v>0</v>
      </c>
      <c r="CT11">
        <f ca="1"/>
        <v>0</v>
      </c>
      <c r="CV11">
        <f ca="1"/>
        <v>0</v>
      </c>
      <c r="CW11">
        <f ca="1"/>
        <v>0</v>
      </c>
      <c r="CX11">
        <f ca="1"/>
        <v>0</v>
      </c>
      <c r="CY11" s="5">
        <f ca="1"/>
        <v>0</v>
      </c>
      <c r="DA11">
        <f ca="1"/>
        <v>0</v>
      </c>
      <c r="DB11">
        <f ca="1"/>
        <v>0</v>
      </c>
      <c r="DC11">
        <f ca="1"/>
        <v>0</v>
      </c>
      <c r="DD11" s="5">
        <f ca="1"/>
        <v>0</v>
      </c>
      <c r="DF11">
        <f ca="1"/>
        <v>0</v>
      </c>
      <c r="DG11" s="5">
        <f ca="1"/>
        <v>3424.0099999999802</v>
      </c>
      <c r="DI11" s="2">
        <v>44624</v>
      </c>
      <c r="DJ11">
        <f ca="1"/>
        <v>0</v>
      </c>
      <c r="DK11">
        <f ca="1"/>
        <v>0</v>
      </c>
      <c r="DL11">
        <f ca="1"/>
        <v>0</v>
      </c>
      <c r="DQ11">
        <f ca="1"/>
        <v>0</v>
      </c>
      <c r="DR11">
        <f ca="1"/>
        <v>0</v>
      </c>
      <c r="DS11">
        <f ca="1"/>
        <v>0</v>
      </c>
      <c r="DX11" s="43"/>
      <c r="DY11" s="41">
        <v>0.08</v>
      </c>
      <c r="DZ11">
        <v>21411.25</v>
      </c>
      <c r="EA11">
        <v>34371.259999999995</v>
      </c>
      <c r="EB11">
        <v>50793.289999999994</v>
      </c>
      <c r="EC11">
        <v>75838.700000000012</v>
      </c>
      <c r="ED11">
        <v>83613.190000000031</v>
      </c>
      <c r="EE11">
        <v>64888.89</v>
      </c>
      <c r="EF11">
        <v>88040.140000000029</v>
      </c>
      <c r="EG11">
        <v>63985.630000000005</v>
      </c>
      <c r="EH11">
        <v>49407.37999999999</v>
      </c>
      <c r="EI11">
        <v>48993.719999999987</v>
      </c>
    </row>
    <row r="12" spans="2:139" x14ac:dyDescent="0.25">
      <c r="C12" s="2">
        <v>43168</v>
      </c>
      <c r="D12" s="5">
        <v>148.03</v>
      </c>
      <c r="E12" s="5">
        <v>78.790000000000006</v>
      </c>
      <c r="F12" s="5"/>
      <c r="G12" s="25" t="s">
        <v>89</v>
      </c>
      <c r="H12" s="28">
        <f ca="1">MAX(_xlfn.ANCHORARRAY(DG3))</f>
        <v>20632.499999999971</v>
      </c>
      <c r="I12" s="5"/>
      <c r="J12" s="5">
        <v>1.8787917248381774</v>
      </c>
      <c r="K12" s="5">
        <v>1.8787917248381774</v>
      </c>
      <c r="L12" s="5">
        <f ca="1"/>
        <v>1.858427267847558</v>
      </c>
      <c r="M12" s="5">
        <f ca="1"/>
        <v>2.0364456990619395E-2</v>
      </c>
      <c r="N12" s="5">
        <f ca="1"/>
        <v>1.858427267847558</v>
      </c>
      <c r="O12" s="5"/>
      <c r="P12" s="2">
        <v>43175</v>
      </c>
      <c r="Q12" s="5">
        <f ca="1"/>
        <v>-2.3555324228111463E-2</v>
      </c>
      <c r="R12" s="5">
        <f ca="1"/>
        <v>1.8787917248381774</v>
      </c>
      <c r="S12" s="5"/>
      <c r="T12" s="5"/>
      <c r="U12" s="5"/>
      <c r="V12" s="5"/>
      <c r="W12" s="2">
        <v>43175</v>
      </c>
      <c r="X12" s="5">
        <v>145.97</v>
      </c>
      <c r="Y12" s="5">
        <v>78.680000000000007</v>
      </c>
      <c r="Z12" s="5">
        <v>1.8552364006100659</v>
      </c>
      <c r="AA12" s="5">
        <f ca="1"/>
        <v>2.0512549812942358</v>
      </c>
      <c r="AB12" s="5">
        <f ca="1"/>
        <v>2.1127926307330629</v>
      </c>
      <c r="AC12" s="5">
        <f ca="1"/>
        <v>1.9897173318554087</v>
      </c>
      <c r="AE12" s="2">
        <v>44631</v>
      </c>
      <c r="AF12">
        <v>295.33</v>
      </c>
      <c r="AG12">
        <v>126.34</v>
      </c>
      <c r="AH12" s="5">
        <v>2.337581130283362</v>
      </c>
      <c r="AI12" s="5">
        <f ca="1"/>
        <v>2.0512549812942358</v>
      </c>
      <c r="AJ12" s="5">
        <f ca="1"/>
        <v>2.1538177303589476</v>
      </c>
      <c r="AK12" s="5">
        <f ca="1"/>
        <v>2.1127926307330629</v>
      </c>
      <c r="AL12" s="5">
        <f ca="1"/>
        <v>1.9897173318554087</v>
      </c>
      <c r="AM12" s="5">
        <f ca="1"/>
        <v>1.9486922322295239</v>
      </c>
      <c r="AO12">
        <v>338</v>
      </c>
      <c r="AP12">
        <v>791</v>
      </c>
      <c r="AR12">
        <v>10</v>
      </c>
      <c r="AS12" s="30">
        <f ca="1"/>
        <v>1</v>
      </c>
      <c r="AT12" s="30">
        <f ca="1"/>
        <v>1</v>
      </c>
      <c r="AU12" s="30">
        <f ca="1"/>
        <v>4</v>
      </c>
      <c r="AV12" s="30">
        <f ca="1"/>
        <v>1</v>
      </c>
      <c r="AW12">
        <f ca="1"/>
        <v>1</v>
      </c>
      <c r="AX12">
        <f ca="1"/>
        <v>0</v>
      </c>
      <c r="AY12">
        <f ca="1"/>
        <v>1</v>
      </c>
      <c r="AZ12">
        <f ca="1"/>
        <v>1</v>
      </c>
      <c r="BA12">
        <f ca="1"/>
        <v>1</v>
      </c>
      <c r="BB12">
        <f ca="1"/>
        <v>0</v>
      </c>
      <c r="BC12">
        <f ca="1"/>
        <v>0</v>
      </c>
      <c r="BE12">
        <v>10</v>
      </c>
      <c r="BF12">
        <f ca="1"/>
        <v>0</v>
      </c>
      <c r="BG12">
        <f ca="1"/>
        <v>0</v>
      </c>
      <c r="BH12">
        <f ca="1"/>
        <v>-343</v>
      </c>
      <c r="BI12">
        <f ca="1"/>
        <v>0</v>
      </c>
      <c r="BJ12">
        <f ca="1"/>
        <v>0</v>
      </c>
      <c r="BK12">
        <f ca="1"/>
        <v>343</v>
      </c>
      <c r="BM12">
        <v>10</v>
      </c>
      <c r="BN12">
        <f ca="1"/>
        <v>0</v>
      </c>
      <c r="BO12">
        <f ca="1"/>
        <v>0</v>
      </c>
      <c r="BP12">
        <f ca="1"/>
        <v>10</v>
      </c>
      <c r="BQ12">
        <f ca="1"/>
        <v>0</v>
      </c>
      <c r="BR12">
        <f ca="1"/>
        <v>0</v>
      </c>
      <c r="BS12">
        <f ca="1"/>
        <v>0</v>
      </c>
      <c r="BT12">
        <f ca="1"/>
        <v>0</v>
      </c>
      <c r="BU12">
        <f ca="1"/>
        <v>0</v>
      </c>
      <c r="BV12">
        <f ca="1"/>
        <v>0</v>
      </c>
      <c r="BW12">
        <f ca="1"/>
        <v>0</v>
      </c>
      <c r="BX12">
        <f ca="1"/>
        <v>0</v>
      </c>
      <c r="BZ12">
        <f ca="1"/>
        <v>0</v>
      </c>
      <c r="CA12">
        <f ca="1"/>
        <v>0</v>
      </c>
      <c r="CB12">
        <f ca="1"/>
        <v>365</v>
      </c>
      <c r="CC12">
        <f ca="1"/>
        <v>0</v>
      </c>
      <c r="CD12">
        <f ca="1"/>
        <v>0</v>
      </c>
      <c r="CE12">
        <f ca="1"/>
        <v>0</v>
      </c>
      <c r="CG12">
        <f ca="1"/>
        <v>343</v>
      </c>
      <c r="CH12">
        <f ca="1"/>
        <v>343</v>
      </c>
      <c r="CJ12">
        <f ca="1"/>
        <v>0</v>
      </c>
      <c r="CK12">
        <f ca="1"/>
        <v>743</v>
      </c>
      <c r="CL12">
        <f ca="1"/>
        <v>0</v>
      </c>
      <c r="CM12">
        <f ca="1"/>
        <v>0</v>
      </c>
      <c r="CN12">
        <f ca="1"/>
        <v>-743</v>
      </c>
      <c r="CP12">
        <f ca="1"/>
        <v>0</v>
      </c>
      <c r="CQ12">
        <f ca="1"/>
        <v>-706</v>
      </c>
      <c r="CR12">
        <f ca="1"/>
        <v>0</v>
      </c>
      <c r="CS12">
        <f ca="1"/>
        <v>0</v>
      </c>
      <c r="CT12">
        <f ca="1"/>
        <v>0</v>
      </c>
      <c r="CV12">
        <f ca="1"/>
        <v>0</v>
      </c>
      <c r="CW12">
        <f ca="1"/>
        <v>0</v>
      </c>
      <c r="CX12">
        <f ca="1"/>
        <v>0</v>
      </c>
      <c r="CY12" s="5">
        <f ca="1"/>
        <v>0</v>
      </c>
      <c r="DA12">
        <f ca="1"/>
        <v>0</v>
      </c>
      <c r="DB12">
        <f ca="1"/>
        <v>0</v>
      </c>
      <c r="DC12">
        <f ca="1"/>
        <v>0</v>
      </c>
      <c r="DD12" s="5">
        <f ca="1"/>
        <v>0</v>
      </c>
      <c r="DF12">
        <f ca="1"/>
        <v>0</v>
      </c>
      <c r="DG12" s="5">
        <f ca="1"/>
        <v>3424.0099999999802</v>
      </c>
      <c r="DI12" s="2">
        <v>44631</v>
      </c>
      <c r="DJ12">
        <f ca="1"/>
        <v>0</v>
      </c>
      <c r="DK12">
        <f ca="1"/>
        <v>0</v>
      </c>
      <c r="DL12">
        <f ca="1"/>
        <v>0</v>
      </c>
      <c r="DQ12">
        <f ca="1"/>
        <v>0</v>
      </c>
      <c r="DR12">
        <f ca="1"/>
        <v>0</v>
      </c>
      <c r="DS12">
        <f ca="1"/>
        <v>0</v>
      </c>
      <c r="DX12" s="43"/>
      <c r="DY12" s="41">
        <v>0.09</v>
      </c>
      <c r="DZ12">
        <v>25081.179999999993</v>
      </c>
      <c r="EA12">
        <v>34371.259999999995</v>
      </c>
      <c r="EB12">
        <v>54315.51999999999</v>
      </c>
      <c r="EC12">
        <v>75838.700000000012</v>
      </c>
      <c r="ED12">
        <v>85059.680000000008</v>
      </c>
      <c r="EE12">
        <v>64888.89</v>
      </c>
      <c r="EF12">
        <v>90023.680000000022</v>
      </c>
      <c r="EG12">
        <v>74368.45</v>
      </c>
      <c r="EH12">
        <v>50360.659999999989</v>
      </c>
      <c r="EI12">
        <v>52774.950000000012</v>
      </c>
    </row>
    <row r="13" spans="2:139" ht="15.75" thickBot="1" x14ac:dyDescent="0.3">
      <c r="C13" s="2">
        <v>43175</v>
      </c>
      <c r="D13" s="5">
        <v>145.97</v>
      </c>
      <c r="E13" s="5">
        <v>78.680000000000007</v>
      </c>
      <c r="F13" s="5"/>
      <c r="G13" s="5"/>
      <c r="H13" s="5"/>
      <c r="I13" s="5"/>
      <c r="J13" s="5">
        <v>1.8552364006100659</v>
      </c>
      <c r="K13" s="5">
        <v>1.8552364006100659</v>
      </c>
      <c r="L13" s="5">
        <f ca="1"/>
        <v>1.8787917248381774</v>
      </c>
      <c r="M13" s="5">
        <f ca="1"/>
        <v>-2.3555324228111463E-2</v>
      </c>
      <c r="N13" s="5">
        <f ca="1"/>
        <v>1.8787917248381774</v>
      </c>
      <c r="O13" s="5"/>
      <c r="P13" s="2">
        <v>43182</v>
      </c>
      <c r="Q13" s="5">
        <f ca="1"/>
        <v>-1.6742901079171979E-2</v>
      </c>
      <c r="R13" s="5">
        <f ca="1"/>
        <v>1.8552364006100659</v>
      </c>
      <c r="S13" s="5"/>
      <c r="T13" s="5"/>
      <c r="U13" s="5"/>
      <c r="V13" s="5"/>
      <c r="W13" s="2">
        <v>43182</v>
      </c>
      <c r="X13" s="5">
        <v>137.16999999999999</v>
      </c>
      <c r="Y13" s="5">
        <v>74.61</v>
      </c>
      <c r="Z13" s="5">
        <v>1.8384934995308939</v>
      </c>
      <c r="AA13" s="5">
        <f ca="1"/>
        <v>2.0512549812942358</v>
      </c>
      <c r="AB13" s="5">
        <f ca="1"/>
        <v>2.1127926307330629</v>
      </c>
      <c r="AC13" s="5">
        <f ca="1"/>
        <v>1.9897173318554087</v>
      </c>
      <c r="AE13" s="2">
        <v>44638</v>
      </c>
      <c r="AF13">
        <v>318.38</v>
      </c>
      <c r="AG13">
        <v>134.76</v>
      </c>
      <c r="AH13" s="5">
        <v>2.3625704956960525</v>
      </c>
      <c r="AI13" s="5">
        <f ca="1"/>
        <v>2.0512549812942358</v>
      </c>
      <c r="AJ13" s="5">
        <f ca="1"/>
        <v>2.1538177303589476</v>
      </c>
      <c r="AK13" s="5">
        <f ca="1"/>
        <v>2.1127926307330629</v>
      </c>
      <c r="AL13" s="5">
        <f ca="1"/>
        <v>1.9897173318554087</v>
      </c>
      <c r="AM13" s="5">
        <f ca="1"/>
        <v>1.9486922322295239</v>
      </c>
      <c r="AO13">
        <v>314</v>
      </c>
      <c r="AP13">
        <v>742</v>
      </c>
      <c r="AR13">
        <v>11</v>
      </c>
      <c r="AS13" s="30">
        <f ca="1"/>
        <v>1</v>
      </c>
      <c r="AT13" s="30">
        <f ca="1"/>
        <v>1</v>
      </c>
      <c r="AU13" s="30">
        <f ca="1"/>
        <v>4</v>
      </c>
      <c r="AV13" s="30">
        <f ca="1"/>
        <v>1</v>
      </c>
      <c r="AW13">
        <f ca="1"/>
        <v>1</v>
      </c>
      <c r="AX13">
        <f ca="1"/>
        <v>0</v>
      </c>
      <c r="AY13">
        <f ca="1"/>
        <v>1</v>
      </c>
      <c r="AZ13">
        <f ca="1"/>
        <v>1</v>
      </c>
      <c r="BA13">
        <f ca="1"/>
        <v>1</v>
      </c>
      <c r="BB13">
        <f ca="1"/>
        <v>0</v>
      </c>
      <c r="BC13">
        <f ca="1"/>
        <v>0</v>
      </c>
      <c r="BE13">
        <v>11</v>
      </c>
      <c r="BF13">
        <f ca="1"/>
        <v>0</v>
      </c>
      <c r="BG13">
        <f ca="1"/>
        <v>0</v>
      </c>
      <c r="BH13">
        <f ca="1"/>
        <v>-343</v>
      </c>
      <c r="BI13">
        <f ca="1"/>
        <v>0</v>
      </c>
      <c r="BJ13">
        <f ca="1"/>
        <v>0</v>
      </c>
      <c r="BK13">
        <f ca="1"/>
        <v>343</v>
      </c>
      <c r="BM13">
        <v>11</v>
      </c>
      <c r="BN13">
        <f ca="1"/>
        <v>0</v>
      </c>
      <c r="BO13">
        <f ca="1"/>
        <v>0</v>
      </c>
      <c r="BP13">
        <f ca="1"/>
        <v>11</v>
      </c>
      <c r="BQ13">
        <f ca="1"/>
        <v>0</v>
      </c>
      <c r="BR13">
        <f ca="1"/>
        <v>0</v>
      </c>
      <c r="BS13">
        <f ca="1"/>
        <v>0</v>
      </c>
      <c r="BT13">
        <f ca="1"/>
        <v>0</v>
      </c>
      <c r="BU13">
        <f ca="1"/>
        <v>0</v>
      </c>
      <c r="BV13">
        <f ca="1"/>
        <v>0</v>
      </c>
      <c r="BW13">
        <f ca="1"/>
        <v>0</v>
      </c>
      <c r="BX13">
        <f ca="1"/>
        <v>0</v>
      </c>
      <c r="BZ13">
        <f ca="1"/>
        <v>0</v>
      </c>
      <c r="CA13">
        <f ca="1"/>
        <v>0</v>
      </c>
      <c r="CB13">
        <f ca="1"/>
        <v>365</v>
      </c>
      <c r="CC13">
        <f ca="1"/>
        <v>0</v>
      </c>
      <c r="CD13">
        <f ca="1"/>
        <v>0</v>
      </c>
      <c r="CE13">
        <f ca="1"/>
        <v>0</v>
      </c>
      <c r="CG13">
        <f ca="1"/>
        <v>343</v>
      </c>
      <c r="CH13">
        <f ca="1"/>
        <v>343</v>
      </c>
      <c r="CJ13">
        <f ca="1"/>
        <v>0</v>
      </c>
      <c r="CK13">
        <f ca="1"/>
        <v>743</v>
      </c>
      <c r="CL13">
        <f ca="1"/>
        <v>0</v>
      </c>
      <c r="CM13">
        <f ca="1"/>
        <v>0</v>
      </c>
      <c r="CN13">
        <f ca="1"/>
        <v>-743</v>
      </c>
      <c r="CP13">
        <f ca="1"/>
        <v>0</v>
      </c>
      <c r="CQ13">
        <f ca="1"/>
        <v>-706</v>
      </c>
      <c r="CR13">
        <f ca="1"/>
        <v>0</v>
      </c>
      <c r="CS13">
        <f ca="1"/>
        <v>0</v>
      </c>
      <c r="CT13">
        <f ca="1"/>
        <v>0</v>
      </c>
      <c r="CV13">
        <f ca="1"/>
        <v>0</v>
      </c>
      <c r="CW13">
        <f ca="1"/>
        <v>0</v>
      </c>
      <c r="CX13">
        <f ca="1"/>
        <v>0</v>
      </c>
      <c r="CY13" s="5">
        <f ca="1"/>
        <v>0</v>
      </c>
      <c r="DA13">
        <f ca="1"/>
        <v>0</v>
      </c>
      <c r="DB13">
        <f ca="1"/>
        <v>0</v>
      </c>
      <c r="DC13">
        <f ca="1"/>
        <v>0</v>
      </c>
      <c r="DD13" s="5">
        <f ca="1"/>
        <v>0</v>
      </c>
      <c r="DF13">
        <f ca="1"/>
        <v>0</v>
      </c>
      <c r="DG13" s="5">
        <f ca="1"/>
        <v>3424.0099999999802</v>
      </c>
      <c r="DI13" s="2">
        <v>44638</v>
      </c>
      <c r="DJ13">
        <f ca="1"/>
        <v>0</v>
      </c>
      <c r="DK13">
        <f ca="1"/>
        <v>0</v>
      </c>
      <c r="DL13">
        <f ca="1"/>
        <v>0</v>
      </c>
      <c r="DQ13">
        <f ca="1"/>
        <v>0</v>
      </c>
      <c r="DR13">
        <f ca="1"/>
        <v>0</v>
      </c>
      <c r="DS13">
        <f ca="1"/>
        <v>0</v>
      </c>
      <c r="DX13" s="43"/>
      <c r="DY13" s="41">
        <v>9.9999999999999992E-2</v>
      </c>
      <c r="DZ13">
        <v>25081.179999999993</v>
      </c>
      <c r="EA13">
        <v>44090.19</v>
      </c>
      <c r="EB13">
        <v>54315.51999999999</v>
      </c>
      <c r="EC13">
        <v>76818.48000000001</v>
      </c>
      <c r="ED13">
        <v>85059.680000000008</v>
      </c>
      <c r="EE13">
        <v>76669.55</v>
      </c>
      <c r="EF13">
        <v>106156.72000000002</v>
      </c>
      <c r="EG13">
        <v>75321.73</v>
      </c>
      <c r="EH13">
        <v>54141.890000000014</v>
      </c>
      <c r="EI13">
        <v>61868</v>
      </c>
    </row>
    <row r="14" spans="2:139" x14ac:dyDescent="0.25">
      <c r="C14" s="2">
        <v>43182</v>
      </c>
      <c r="D14" s="5">
        <v>137.16999999999999</v>
      </c>
      <c r="E14" s="5">
        <v>74.61</v>
      </c>
      <c r="F14" s="5"/>
      <c r="G14" s="54" t="s">
        <v>90</v>
      </c>
      <c r="H14" s="55"/>
      <c r="I14" s="5"/>
      <c r="J14" s="5">
        <v>1.8384934995308939</v>
      </c>
      <c r="K14" s="5">
        <v>1.8384934995308939</v>
      </c>
      <c r="L14" s="5">
        <f ca="1"/>
        <v>1.8552364006100659</v>
      </c>
      <c r="M14" s="5">
        <f ca="1"/>
        <v>-1.6742901079171979E-2</v>
      </c>
      <c r="N14" s="5">
        <f ca="1"/>
        <v>1.8552364006100659</v>
      </c>
      <c r="O14" s="5"/>
      <c r="P14" s="2">
        <v>43189</v>
      </c>
      <c r="Q14" s="5">
        <f ca="1"/>
        <v>8.6830175153087552E-3</v>
      </c>
      <c r="R14" s="5">
        <f ca="1"/>
        <v>1.8384934995308939</v>
      </c>
      <c r="S14" s="5"/>
      <c r="T14" s="5"/>
      <c r="U14" s="5"/>
      <c r="V14" s="5"/>
      <c r="W14" s="2">
        <v>43189</v>
      </c>
      <c r="X14" s="5">
        <v>140.33000000000001</v>
      </c>
      <c r="Y14" s="5">
        <v>75.97</v>
      </c>
      <c r="Z14" s="5">
        <v>1.8471765170462027</v>
      </c>
      <c r="AA14" s="5">
        <f ca="1"/>
        <v>2.0512549812942358</v>
      </c>
      <c r="AB14" s="5">
        <f ca="1"/>
        <v>2.1127926307330629</v>
      </c>
      <c r="AC14" s="5">
        <f ca="1"/>
        <v>1.9897173318554087</v>
      </c>
      <c r="AE14" s="2">
        <v>44645</v>
      </c>
      <c r="AF14">
        <v>322.94</v>
      </c>
      <c r="AG14">
        <v>133.56</v>
      </c>
      <c r="AH14" s="5">
        <v>2.4179395028451633</v>
      </c>
      <c r="AI14" s="5">
        <f ca="1"/>
        <v>2.0512549812942358</v>
      </c>
      <c r="AJ14" s="5">
        <f ca="1"/>
        <v>2.1538177303589476</v>
      </c>
      <c r="AK14" s="5">
        <f ca="1"/>
        <v>2.1127926307330629</v>
      </c>
      <c r="AL14" s="5">
        <f ca="1"/>
        <v>1.9897173318554087</v>
      </c>
      <c r="AM14" s="5">
        <f ca="1"/>
        <v>1.9486922322295239</v>
      </c>
      <c r="AO14">
        <v>309</v>
      </c>
      <c r="AP14">
        <v>748</v>
      </c>
      <c r="AR14">
        <v>12</v>
      </c>
      <c r="AS14" s="30">
        <f ca="1"/>
        <v>1</v>
      </c>
      <c r="AT14" s="30">
        <f ca="1"/>
        <v>1</v>
      </c>
      <c r="AU14" s="30">
        <f ca="1"/>
        <v>4</v>
      </c>
      <c r="AV14" s="30">
        <f ca="1"/>
        <v>1</v>
      </c>
      <c r="AW14">
        <f ca="1"/>
        <v>1</v>
      </c>
      <c r="AX14">
        <f ca="1"/>
        <v>0</v>
      </c>
      <c r="AY14">
        <f ca="1"/>
        <v>1</v>
      </c>
      <c r="AZ14">
        <f ca="1"/>
        <v>1</v>
      </c>
      <c r="BA14">
        <f ca="1"/>
        <v>1</v>
      </c>
      <c r="BB14">
        <f ca="1"/>
        <v>0</v>
      </c>
      <c r="BC14">
        <f ca="1"/>
        <v>0</v>
      </c>
      <c r="BE14">
        <v>12</v>
      </c>
      <c r="BF14">
        <f ca="1"/>
        <v>0</v>
      </c>
      <c r="BG14">
        <f ca="1"/>
        <v>0</v>
      </c>
      <c r="BH14">
        <f ca="1"/>
        <v>-343</v>
      </c>
      <c r="BI14">
        <f ca="1"/>
        <v>0</v>
      </c>
      <c r="BJ14">
        <f ca="1"/>
        <v>0</v>
      </c>
      <c r="BK14">
        <f ca="1"/>
        <v>343</v>
      </c>
      <c r="BM14">
        <v>12</v>
      </c>
      <c r="BN14">
        <f ca="1"/>
        <v>0</v>
      </c>
      <c r="BO14">
        <f ca="1"/>
        <v>0</v>
      </c>
      <c r="BP14">
        <f ca="1"/>
        <v>12</v>
      </c>
      <c r="BQ14">
        <f ca="1"/>
        <v>0</v>
      </c>
      <c r="BR14">
        <f ca="1"/>
        <v>0</v>
      </c>
      <c r="BS14">
        <f ca="1"/>
        <v>0</v>
      </c>
      <c r="BT14">
        <f ca="1"/>
        <v>0</v>
      </c>
      <c r="BU14">
        <f ca="1"/>
        <v>0</v>
      </c>
      <c r="BV14">
        <f ca="1"/>
        <v>0</v>
      </c>
      <c r="BW14">
        <f ca="1"/>
        <v>0</v>
      </c>
      <c r="BX14">
        <f ca="1"/>
        <v>0</v>
      </c>
      <c r="BZ14">
        <f ca="1"/>
        <v>0</v>
      </c>
      <c r="CA14">
        <f ca="1"/>
        <v>0</v>
      </c>
      <c r="CB14">
        <f ca="1"/>
        <v>365</v>
      </c>
      <c r="CC14">
        <f ca="1"/>
        <v>0</v>
      </c>
      <c r="CD14">
        <f ca="1"/>
        <v>0</v>
      </c>
      <c r="CE14">
        <f ca="1"/>
        <v>0</v>
      </c>
      <c r="CG14">
        <f ca="1"/>
        <v>343</v>
      </c>
      <c r="CH14">
        <f ca="1"/>
        <v>343</v>
      </c>
      <c r="CJ14">
        <f ca="1"/>
        <v>0</v>
      </c>
      <c r="CK14">
        <f ca="1"/>
        <v>743</v>
      </c>
      <c r="CL14">
        <f ca="1"/>
        <v>0</v>
      </c>
      <c r="CM14">
        <f ca="1"/>
        <v>0</v>
      </c>
      <c r="CN14">
        <f ca="1"/>
        <v>-743</v>
      </c>
      <c r="CP14">
        <f ca="1"/>
        <v>0</v>
      </c>
      <c r="CQ14">
        <f ca="1"/>
        <v>-706</v>
      </c>
      <c r="CR14">
        <f ca="1"/>
        <v>0</v>
      </c>
      <c r="CS14">
        <f ca="1"/>
        <v>0</v>
      </c>
      <c r="CT14">
        <f ca="1"/>
        <v>0</v>
      </c>
      <c r="CV14">
        <f ca="1"/>
        <v>0</v>
      </c>
      <c r="CW14">
        <f ca="1"/>
        <v>0</v>
      </c>
      <c r="CX14">
        <f ca="1"/>
        <v>0</v>
      </c>
      <c r="CY14" s="5">
        <f ca="1"/>
        <v>0</v>
      </c>
      <c r="DA14">
        <f ca="1"/>
        <v>0</v>
      </c>
      <c r="DB14">
        <f ca="1"/>
        <v>0</v>
      </c>
      <c r="DC14">
        <f ca="1"/>
        <v>0</v>
      </c>
      <c r="DD14" s="5">
        <f ca="1"/>
        <v>0</v>
      </c>
      <c r="DF14">
        <f ca="1"/>
        <v>0</v>
      </c>
      <c r="DG14" s="5">
        <f ca="1"/>
        <v>3424.0099999999802</v>
      </c>
      <c r="DI14" s="2">
        <v>44645</v>
      </c>
      <c r="DJ14">
        <f ca="1"/>
        <v>0</v>
      </c>
      <c r="DK14">
        <f ca="1"/>
        <v>0</v>
      </c>
      <c r="DL14">
        <f ca="1"/>
        <v>0</v>
      </c>
      <c r="DQ14">
        <f ca="1"/>
        <v>0</v>
      </c>
      <c r="DR14">
        <f ca="1"/>
        <v>0</v>
      </c>
      <c r="DS14">
        <f ca="1"/>
        <v>0</v>
      </c>
      <c r="DX14" s="43"/>
      <c r="DY14" s="41">
        <v>0.10999999999999999</v>
      </c>
      <c r="DZ14">
        <v>30015.67</v>
      </c>
      <c r="EA14">
        <v>44090.19</v>
      </c>
      <c r="EB14">
        <v>54739.220000000016</v>
      </c>
      <c r="EC14">
        <v>76818.48000000001</v>
      </c>
      <c r="ED14">
        <v>96791.94</v>
      </c>
      <c r="EE14">
        <v>78137.63</v>
      </c>
      <c r="EF14">
        <v>107110.00000000001</v>
      </c>
      <c r="EG14">
        <v>80299.81</v>
      </c>
      <c r="EH14">
        <v>58822.179999999993</v>
      </c>
      <c r="EI14">
        <v>61868</v>
      </c>
    </row>
    <row r="15" spans="2:139" x14ac:dyDescent="0.25">
      <c r="C15" s="2">
        <v>43189</v>
      </c>
      <c r="D15" s="5">
        <v>140.33000000000001</v>
      </c>
      <c r="E15" s="5">
        <v>75.97</v>
      </c>
      <c r="F15" s="5"/>
      <c r="G15" s="56"/>
      <c r="H15" s="57"/>
      <c r="I15" s="5"/>
      <c r="J15" s="5">
        <v>1.8471765170462027</v>
      </c>
      <c r="K15" s="5">
        <v>1.8471765170462027</v>
      </c>
      <c r="L15" s="5">
        <f ca="1"/>
        <v>1.8384934995308939</v>
      </c>
      <c r="M15" s="5">
        <f ca="1"/>
        <v>8.6830175153087552E-3</v>
      </c>
      <c r="N15" s="5">
        <f ca="1"/>
        <v>1.8384934995308939</v>
      </c>
      <c r="O15" s="5"/>
      <c r="P15" s="2">
        <v>43196</v>
      </c>
      <c r="Q15" s="5">
        <f ca="1"/>
        <v>3.2072871041912254E-2</v>
      </c>
      <c r="R15" s="5">
        <f ca="1"/>
        <v>1.8471765170462027</v>
      </c>
      <c r="S15" s="5"/>
      <c r="T15" s="5"/>
      <c r="U15" s="5"/>
      <c r="V15" s="5"/>
      <c r="W15" s="2">
        <v>43196</v>
      </c>
      <c r="X15" s="5">
        <v>138.19999999999999</v>
      </c>
      <c r="Y15" s="5">
        <v>73.540000000000006</v>
      </c>
      <c r="Z15" s="5">
        <v>1.8792493880881149</v>
      </c>
      <c r="AA15" s="5">
        <f ca="1"/>
        <v>2.0512549812942358</v>
      </c>
      <c r="AB15" s="5">
        <f ca="1"/>
        <v>2.1127926307330629</v>
      </c>
      <c r="AC15" s="5">
        <f ca="1"/>
        <v>1.9897173318554087</v>
      </c>
      <c r="AE15" s="2">
        <v>44652</v>
      </c>
      <c r="AF15">
        <v>328.83</v>
      </c>
      <c r="AG15">
        <v>134.38</v>
      </c>
      <c r="AH15" s="5">
        <v>2.4470159249888375</v>
      </c>
      <c r="AI15" s="5">
        <f ca="1"/>
        <v>2.0512549812942358</v>
      </c>
      <c r="AJ15" s="5">
        <f ca="1"/>
        <v>2.1538177303589476</v>
      </c>
      <c r="AK15" s="5">
        <f ca="1"/>
        <v>2.1127926307330629</v>
      </c>
      <c r="AL15" s="5">
        <f ca="1"/>
        <v>1.9897173318554087</v>
      </c>
      <c r="AM15" s="5">
        <f ca="1"/>
        <v>1.9486922322295239</v>
      </c>
      <c r="AO15">
        <v>304</v>
      </c>
      <c r="AP15">
        <v>744</v>
      </c>
      <c r="AR15">
        <v>13</v>
      </c>
      <c r="AS15" s="30">
        <f ca="1"/>
        <v>1</v>
      </c>
      <c r="AT15" s="30">
        <f ca="1"/>
        <v>1</v>
      </c>
      <c r="AU15" s="30">
        <f ca="1"/>
        <v>4</v>
      </c>
      <c r="AV15" s="30">
        <f ca="1"/>
        <v>1</v>
      </c>
      <c r="AW15">
        <f ca="1"/>
        <v>1</v>
      </c>
      <c r="AX15">
        <f ca="1"/>
        <v>0</v>
      </c>
      <c r="AY15">
        <f ca="1"/>
        <v>1</v>
      </c>
      <c r="AZ15">
        <f ca="1"/>
        <v>1</v>
      </c>
      <c r="BA15">
        <f ca="1"/>
        <v>1</v>
      </c>
      <c r="BB15">
        <f ca="1"/>
        <v>0</v>
      </c>
      <c r="BC15">
        <f ca="1"/>
        <v>0</v>
      </c>
      <c r="BE15">
        <v>13</v>
      </c>
      <c r="BF15">
        <f ca="1"/>
        <v>0</v>
      </c>
      <c r="BG15">
        <f ca="1"/>
        <v>0</v>
      </c>
      <c r="BH15">
        <f ca="1"/>
        <v>-343</v>
      </c>
      <c r="BI15">
        <f ca="1"/>
        <v>0</v>
      </c>
      <c r="BJ15">
        <f ca="1"/>
        <v>0</v>
      </c>
      <c r="BK15">
        <f ca="1"/>
        <v>343</v>
      </c>
      <c r="BM15">
        <v>13</v>
      </c>
      <c r="BN15">
        <f ca="1"/>
        <v>0</v>
      </c>
      <c r="BO15">
        <f ca="1"/>
        <v>0</v>
      </c>
      <c r="BP15">
        <f ca="1"/>
        <v>13</v>
      </c>
      <c r="BQ15">
        <f ca="1"/>
        <v>0</v>
      </c>
      <c r="BR15">
        <f ca="1"/>
        <v>0</v>
      </c>
      <c r="BS15">
        <f ca="1"/>
        <v>0</v>
      </c>
      <c r="BT15">
        <f ca="1"/>
        <v>0</v>
      </c>
      <c r="BU15">
        <f ca="1"/>
        <v>0</v>
      </c>
      <c r="BV15">
        <f ca="1"/>
        <v>0</v>
      </c>
      <c r="BW15">
        <f ca="1"/>
        <v>0</v>
      </c>
      <c r="BX15">
        <f ca="1"/>
        <v>0</v>
      </c>
      <c r="BZ15">
        <f ca="1"/>
        <v>0</v>
      </c>
      <c r="CA15">
        <f ca="1"/>
        <v>0</v>
      </c>
      <c r="CB15">
        <f ca="1"/>
        <v>365</v>
      </c>
      <c r="CC15">
        <f ca="1"/>
        <v>0</v>
      </c>
      <c r="CD15">
        <f ca="1"/>
        <v>0</v>
      </c>
      <c r="CE15">
        <f ca="1"/>
        <v>0</v>
      </c>
      <c r="CG15">
        <f ca="1"/>
        <v>343</v>
      </c>
      <c r="CH15">
        <f ca="1"/>
        <v>343</v>
      </c>
      <c r="CJ15">
        <f ca="1"/>
        <v>0</v>
      </c>
      <c r="CK15">
        <f ca="1"/>
        <v>743</v>
      </c>
      <c r="CL15">
        <f ca="1"/>
        <v>0</v>
      </c>
      <c r="CM15">
        <f ca="1"/>
        <v>0</v>
      </c>
      <c r="CN15">
        <f ca="1"/>
        <v>-743</v>
      </c>
      <c r="CP15">
        <f ca="1"/>
        <v>0</v>
      </c>
      <c r="CQ15">
        <f ca="1"/>
        <v>-706</v>
      </c>
      <c r="CR15">
        <f ca="1"/>
        <v>0</v>
      </c>
      <c r="CS15">
        <f ca="1"/>
        <v>0</v>
      </c>
      <c r="CT15">
        <f ca="1"/>
        <v>0</v>
      </c>
      <c r="CV15">
        <f ca="1"/>
        <v>0</v>
      </c>
      <c r="CW15">
        <f ca="1"/>
        <v>0</v>
      </c>
      <c r="CX15">
        <f ca="1"/>
        <v>0</v>
      </c>
      <c r="CY15" s="5">
        <f ca="1"/>
        <v>0</v>
      </c>
      <c r="DA15">
        <f ca="1"/>
        <v>0</v>
      </c>
      <c r="DB15">
        <f ca="1"/>
        <v>0</v>
      </c>
      <c r="DC15">
        <f ca="1"/>
        <v>0</v>
      </c>
      <c r="DD15" s="5">
        <f ca="1"/>
        <v>0</v>
      </c>
      <c r="DF15">
        <f ca="1"/>
        <v>0</v>
      </c>
      <c r="DG15" s="5">
        <f ca="1"/>
        <v>3424.0099999999802</v>
      </c>
      <c r="DI15" s="2">
        <v>44652</v>
      </c>
      <c r="DJ15">
        <f ca="1"/>
        <v>0</v>
      </c>
      <c r="DK15">
        <f ca="1"/>
        <v>0</v>
      </c>
      <c r="DL15">
        <f ca="1"/>
        <v>0</v>
      </c>
      <c r="DQ15">
        <f ca="1"/>
        <v>0</v>
      </c>
      <c r="DR15">
        <f ca="1"/>
        <v>0</v>
      </c>
      <c r="DS15">
        <f ca="1"/>
        <v>0</v>
      </c>
      <c r="DX15" s="43"/>
      <c r="DY15" s="41">
        <v>0.11999999999999998</v>
      </c>
      <c r="DZ15">
        <v>30015.67</v>
      </c>
      <c r="EA15">
        <v>44268.780000000013</v>
      </c>
      <c r="EB15">
        <v>54739.220000000016</v>
      </c>
      <c r="EC15">
        <v>86149.17</v>
      </c>
      <c r="ED15">
        <v>99720.790000000008</v>
      </c>
      <c r="EE15">
        <v>82983.830000000031</v>
      </c>
      <c r="EF15">
        <v>112088.08000000002</v>
      </c>
      <c r="EG15">
        <v>83694.039999999994</v>
      </c>
      <c r="EH15">
        <v>58822.179999999993</v>
      </c>
      <c r="EI15">
        <v>61868</v>
      </c>
    </row>
    <row r="16" spans="2:139" x14ac:dyDescent="0.25">
      <c r="C16" s="2">
        <v>43196</v>
      </c>
      <c r="D16" s="5">
        <v>138.19999999999999</v>
      </c>
      <c r="E16" s="5">
        <v>73.540000000000006</v>
      </c>
      <c r="F16" s="5"/>
      <c r="G16" s="56"/>
      <c r="H16" s="57"/>
      <c r="I16" s="5"/>
      <c r="J16" s="5">
        <v>1.8792493880881149</v>
      </c>
      <c r="K16" s="5">
        <v>1.8792493880881149</v>
      </c>
      <c r="L16" s="5">
        <f ca="1"/>
        <v>1.8471765170462027</v>
      </c>
      <c r="M16" s="5">
        <f ca="1"/>
        <v>3.2072871041912254E-2</v>
      </c>
      <c r="N16" s="5">
        <f ca="1"/>
        <v>1.8471765170462027</v>
      </c>
      <c r="O16" s="5"/>
      <c r="P16" s="2">
        <v>43203</v>
      </c>
      <c r="Q16" s="5">
        <f ca="1"/>
        <v>1.5866704786184682E-2</v>
      </c>
      <c r="R16" s="5">
        <f ca="1"/>
        <v>1.8792493880881149</v>
      </c>
      <c r="S16" s="5"/>
      <c r="T16" s="5"/>
      <c r="U16" s="5"/>
      <c r="V16" s="5"/>
      <c r="W16" s="2">
        <v>43203</v>
      </c>
      <c r="X16" s="5">
        <v>142.02000000000001</v>
      </c>
      <c r="Y16" s="5">
        <v>74.94</v>
      </c>
      <c r="Z16" s="5">
        <v>1.8951160928742996</v>
      </c>
      <c r="AA16" s="5">
        <f ca="1"/>
        <v>2.0512549812942358</v>
      </c>
      <c r="AB16" s="5">
        <f ca="1"/>
        <v>2.1127926307330629</v>
      </c>
      <c r="AC16" s="5">
        <f ca="1"/>
        <v>1.9897173318554087</v>
      </c>
      <c r="AE16" s="2">
        <v>44659</v>
      </c>
      <c r="AF16">
        <v>333.51</v>
      </c>
      <c r="AG16">
        <v>131.82</v>
      </c>
      <c r="AH16" s="5">
        <v>2.5300409649522075</v>
      </c>
      <c r="AI16" s="5">
        <f ca="1"/>
        <v>2.0512549812942358</v>
      </c>
      <c r="AJ16" s="5">
        <f ca="1"/>
        <v>2.1538177303589476</v>
      </c>
      <c r="AK16" s="5">
        <f ca="1"/>
        <v>2.1127926307330629</v>
      </c>
      <c r="AL16" s="5">
        <f ca="1"/>
        <v>1.9897173318554087</v>
      </c>
      <c r="AM16" s="5">
        <f ca="1"/>
        <v>1.9486922322295239</v>
      </c>
      <c r="AO16">
        <v>299</v>
      </c>
      <c r="AP16">
        <v>758</v>
      </c>
      <c r="AR16">
        <v>14</v>
      </c>
      <c r="AS16" s="30">
        <f ca="1"/>
        <v>1</v>
      </c>
      <c r="AT16" s="30">
        <f ca="1"/>
        <v>1</v>
      </c>
      <c r="AU16" s="30">
        <f ca="1"/>
        <v>4</v>
      </c>
      <c r="AV16" s="30">
        <f ca="1"/>
        <v>1</v>
      </c>
      <c r="AW16">
        <f ca="1"/>
        <v>1</v>
      </c>
      <c r="AX16">
        <f ca="1"/>
        <v>0</v>
      </c>
      <c r="AY16">
        <f ca="1"/>
        <v>1</v>
      </c>
      <c r="AZ16">
        <f ca="1"/>
        <v>1</v>
      </c>
      <c r="BA16">
        <f ca="1"/>
        <v>1</v>
      </c>
      <c r="BB16">
        <f ca="1"/>
        <v>0</v>
      </c>
      <c r="BC16">
        <f ca="1"/>
        <v>0</v>
      </c>
      <c r="BE16">
        <v>14</v>
      </c>
      <c r="BF16">
        <f ca="1"/>
        <v>0</v>
      </c>
      <c r="BG16">
        <f ca="1"/>
        <v>0</v>
      </c>
      <c r="BH16">
        <f ca="1"/>
        <v>-343</v>
      </c>
      <c r="BI16">
        <f ca="1"/>
        <v>0</v>
      </c>
      <c r="BJ16">
        <f ca="1"/>
        <v>0</v>
      </c>
      <c r="BK16">
        <f ca="1"/>
        <v>343</v>
      </c>
      <c r="BM16">
        <v>14</v>
      </c>
      <c r="BN16">
        <f ca="1"/>
        <v>0</v>
      </c>
      <c r="BO16">
        <f ca="1"/>
        <v>0</v>
      </c>
      <c r="BP16">
        <f ca="1"/>
        <v>14</v>
      </c>
      <c r="BQ16">
        <f ca="1"/>
        <v>0</v>
      </c>
      <c r="BR16">
        <f ca="1"/>
        <v>0</v>
      </c>
      <c r="BS16">
        <f ca="1"/>
        <v>0</v>
      </c>
      <c r="BT16">
        <f ca="1"/>
        <v>0</v>
      </c>
      <c r="BU16">
        <f ca="1"/>
        <v>0</v>
      </c>
      <c r="BV16">
        <f ca="1"/>
        <v>0</v>
      </c>
      <c r="BW16">
        <f ca="1"/>
        <v>0</v>
      </c>
      <c r="BX16">
        <f ca="1"/>
        <v>0</v>
      </c>
      <c r="BZ16">
        <f ca="1"/>
        <v>0</v>
      </c>
      <c r="CA16">
        <f ca="1"/>
        <v>0</v>
      </c>
      <c r="CB16">
        <f ca="1"/>
        <v>365</v>
      </c>
      <c r="CC16">
        <f ca="1"/>
        <v>0</v>
      </c>
      <c r="CD16">
        <f ca="1"/>
        <v>0</v>
      </c>
      <c r="CE16">
        <f ca="1"/>
        <v>0</v>
      </c>
      <c r="CG16">
        <f ca="1"/>
        <v>343</v>
      </c>
      <c r="CH16">
        <f ca="1"/>
        <v>343</v>
      </c>
      <c r="CJ16">
        <f ca="1"/>
        <v>0</v>
      </c>
      <c r="CK16">
        <f ca="1"/>
        <v>743</v>
      </c>
      <c r="CL16">
        <f ca="1"/>
        <v>0</v>
      </c>
      <c r="CM16">
        <f ca="1"/>
        <v>0</v>
      </c>
      <c r="CN16">
        <f ca="1"/>
        <v>-743</v>
      </c>
      <c r="CP16">
        <f ca="1"/>
        <v>0</v>
      </c>
      <c r="CQ16">
        <f ca="1"/>
        <v>-706</v>
      </c>
      <c r="CR16">
        <f ca="1"/>
        <v>0</v>
      </c>
      <c r="CS16">
        <f ca="1"/>
        <v>0</v>
      </c>
      <c r="CT16">
        <f ca="1"/>
        <v>0</v>
      </c>
      <c r="CV16">
        <f ca="1"/>
        <v>0</v>
      </c>
      <c r="CW16">
        <f ca="1"/>
        <v>0</v>
      </c>
      <c r="CX16">
        <f ca="1"/>
        <v>0</v>
      </c>
      <c r="CY16" s="5">
        <f ca="1"/>
        <v>0</v>
      </c>
      <c r="DA16">
        <f ca="1"/>
        <v>0</v>
      </c>
      <c r="DB16">
        <f ca="1"/>
        <v>0</v>
      </c>
      <c r="DC16">
        <f ca="1"/>
        <v>0</v>
      </c>
      <c r="DD16" s="5">
        <f ca="1"/>
        <v>0</v>
      </c>
      <c r="DF16">
        <f ca="1"/>
        <v>0</v>
      </c>
      <c r="DG16" s="5">
        <f ca="1"/>
        <v>3424.0099999999802</v>
      </c>
      <c r="DI16" s="2">
        <v>44659</v>
      </c>
      <c r="DJ16">
        <f ca="1"/>
        <v>0</v>
      </c>
      <c r="DK16">
        <f ca="1"/>
        <v>0</v>
      </c>
      <c r="DL16">
        <f ca="1"/>
        <v>0</v>
      </c>
      <c r="DQ16">
        <f ca="1"/>
        <v>0</v>
      </c>
      <c r="DR16">
        <f ca="1"/>
        <v>0</v>
      </c>
      <c r="DS16">
        <f ca="1"/>
        <v>0</v>
      </c>
      <c r="DX16" s="43"/>
      <c r="DY16" s="41">
        <v>0.12999999999999998</v>
      </c>
      <c r="DZ16">
        <v>30194.260000000009</v>
      </c>
      <c r="EA16">
        <v>44268.780000000013</v>
      </c>
      <c r="EB16">
        <v>59239.37999999999</v>
      </c>
      <c r="EC16">
        <v>89078.02</v>
      </c>
      <c r="ED16">
        <v>104524.59000000001</v>
      </c>
      <c r="EE16">
        <v>84235.120000000024</v>
      </c>
      <c r="EF16">
        <v>116305.15000000002</v>
      </c>
      <c r="EG16">
        <v>83694.039999999994</v>
      </c>
      <c r="EH16">
        <v>58822.179999999993</v>
      </c>
      <c r="EI16">
        <v>61868</v>
      </c>
    </row>
    <row r="17" spans="3:139" x14ac:dyDescent="0.25">
      <c r="C17" s="2">
        <v>43203</v>
      </c>
      <c r="D17" s="5">
        <v>142.02000000000001</v>
      </c>
      <c r="E17" s="5">
        <v>74.94</v>
      </c>
      <c r="F17" s="5"/>
      <c r="G17" s="56"/>
      <c r="H17" s="57"/>
      <c r="I17" s="5"/>
      <c r="J17" s="5">
        <v>1.8951160928742996</v>
      </c>
      <c r="K17" s="5">
        <v>1.8951160928742996</v>
      </c>
      <c r="L17" s="5">
        <f ca="1"/>
        <v>1.8792493880881149</v>
      </c>
      <c r="M17" s="5">
        <f ca="1"/>
        <v>1.5866704786184682E-2</v>
      </c>
      <c r="N17" s="5">
        <f ca="1"/>
        <v>1.8792493880881149</v>
      </c>
      <c r="O17" s="5"/>
      <c r="P17" s="2">
        <v>43210</v>
      </c>
      <c r="Q17" s="5">
        <f ca="1"/>
        <v>4.8970979976168394E-3</v>
      </c>
      <c r="R17" s="5">
        <f ca="1"/>
        <v>1.8951160928742996</v>
      </c>
      <c r="S17" s="5"/>
      <c r="T17" s="5"/>
      <c r="U17" s="5"/>
      <c r="V17" s="5"/>
      <c r="W17" s="2">
        <v>43210</v>
      </c>
      <c r="X17" s="5">
        <v>144.04</v>
      </c>
      <c r="Y17" s="5">
        <v>75.81</v>
      </c>
      <c r="Z17" s="5">
        <v>1.9000131908719164</v>
      </c>
      <c r="AA17" s="5">
        <f ca="1"/>
        <v>2.0512549812942358</v>
      </c>
      <c r="AB17" s="5">
        <f ca="1"/>
        <v>2.1127926307330629</v>
      </c>
      <c r="AC17" s="5">
        <f ca="1"/>
        <v>1.9897173318554087</v>
      </c>
      <c r="AE17" s="2">
        <v>44666</v>
      </c>
      <c r="AF17">
        <v>328.26</v>
      </c>
      <c r="AG17">
        <v>127.05</v>
      </c>
      <c r="AH17" s="5">
        <v>2.5837072018890201</v>
      </c>
      <c r="AI17" s="5">
        <f ca="1"/>
        <v>2.0512549812942358</v>
      </c>
      <c r="AJ17" s="5">
        <f ca="1"/>
        <v>2.1538177303589476</v>
      </c>
      <c r="AK17" s="5">
        <f ca="1"/>
        <v>2.1127926307330629</v>
      </c>
      <c r="AL17" s="5">
        <f ca="1"/>
        <v>1.9897173318554087</v>
      </c>
      <c r="AM17" s="5">
        <f ca="1"/>
        <v>1.9486922322295239</v>
      </c>
      <c r="AO17">
        <v>304</v>
      </c>
      <c r="AP17">
        <v>787</v>
      </c>
      <c r="AR17">
        <v>15</v>
      </c>
      <c r="AS17" s="30">
        <f ca="1"/>
        <v>1</v>
      </c>
      <c r="AT17" s="30">
        <f ca="1"/>
        <v>1</v>
      </c>
      <c r="AU17" s="30">
        <f ca="1"/>
        <v>4</v>
      </c>
      <c r="AV17" s="30">
        <f ca="1"/>
        <v>1</v>
      </c>
      <c r="AW17">
        <f ca="1"/>
        <v>1</v>
      </c>
      <c r="AX17">
        <f ca="1"/>
        <v>0</v>
      </c>
      <c r="AY17">
        <f ca="1"/>
        <v>1</v>
      </c>
      <c r="AZ17">
        <f ca="1"/>
        <v>1</v>
      </c>
      <c r="BA17">
        <f ca="1"/>
        <v>1</v>
      </c>
      <c r="BB17">
        <f ca="1"/>
        <v>0</v>
      </c>
      <c r="BC17">
        <f ca="1"/>
        <v>0</v>
      </c>
      <c r="BE17">
        <v>15</v>
      </c>
      <c r="BF17">
        <f ca="1"/>
        <v>0</v>
      </c>
      <c r="BG17">
        <f ca="1"/>
        <v>0</v>
      </c>
      <c r="BH17">
        <f ca="1"/>
        <v>-343</v>
      </c>
      <c r="BI17">
        <f ca="1"/>
        <v>0</v>
      </c>
      <c r="BJ17">
        <f ca="1"/>
        <v>0</v>
      </c>
      <c r="BK17">
        <f ca="1"/>
        <v>343</v>
      </c>
      <c r="BM17">
        <v>15</v>
      </c>
      <c r="BN17">
        <f ca="1"/>
        <v>0</v>
      </c>
      <c r="BO17">
        <f ca="1"/>
        <v>0</v>
      </c>
      <c r="BP17">
        <f ca="1"/>
        <v>15</v>
      </c>
      <c r="BQ17">
        <f ca="1"/>
        <v>0</v>
      </c>
      <c r="BR17">
        <f ca="1"/>
        <v>0</v>
      </c>
      <c r="BS17">
        <f ca="1"/>
        <v>0</v>
      </c>
      <c r="BT17">
        <f ca="1"/>
        <v>0</v>
      </c>
      <c r="BU17">
        <f ca="1"/>
        <v>0</v>
      </c>
      <c r="BV17">
        <f ca="1"/>
        <v>0</v>
      </c>
      <c r="BW17">
        <f ca="1"/>
        <v>0</v>
      </c>
      <c r="BX17">
        <f ca="1"/>
        <v>0</v>
      </c>
      <c r="BZ17">
        <f ca="1"/>
        <v>0</v>
      </c>
      <c r="CA17">
        <f ca="1"/>
        <v>0</v>
      </c>
      <c r="CB17">
        <f ca="1"/>
        <v>365</v>
      </c>
      <c r="CC17">
        <f ca="1"/>
        <v>0</v>
      </c>
      <c r="CD17">
        <f ca="1"/>
        <v>0</v>
      </c>
      <c r="CE17">
        <f ca="1"/>
        <v>0</v>
      </c>
      <c r="CG17">
        <f ca="1"/>
        <v>343</v>
      </c>
      <c r="CH17">
        <f ca="1"/>
        <v>343</v>
      </c>
      <c r="CJ17">
        <f ca="1"/>
        <v>0</v>
      </c>
      <c r="CK17">
        <f ca="1"/>
        <v>743</v>
      </c>
      <c r="CL17">
        <f ca="1"/>
        <v>0</v>
      </c>
      <c r="CM17">
        <f ca="1"/>
        <v>0</v>
      </c>
      <c r="CN17">
        <f ca="1"/>
        <v>-743</v>
      </c>
      <c r="CP17">
        <f ca="1"/>
        <v>0</v>
      </c>
      <c r="CQ17">
        <f ca="1"/>
        <v>-706</v>
      </c>
      <c r="CR17">
        <f ca="1"/>
        <v>0</v>
      </c>
      <c r="CS17">
        <f ca="1"/>
        <v>0</v>
      </c>
      <c r="CT17">
        <f ca="1"/>
        <v>0</v>
      </c>
      <c r="CV17">
        <f ca="1"/>
        <v>0</v>
      </c>
      <c r="CW17">
        <f ca="1"/>
        <v>0</v>
      </c>
      <c r="CX17">
        <f ca="1"/>
        <v>0</v>
      </c>
      <c r="CY17" s="5">
        <f ca="1"/>
        <v>0</v>
      </c>
      <c r="DA17">
        <f ca="1"/>
        <v>0</v>
      </c>
      <c r="DB17">
        <f ca="1"/>
        <v>0</v>
      </c>
      <c r="DC17">
        <f ca="1"/>
        <v>0</v>
      </c>
      <c r="DD17" s="5">
        <f ca="1"/>
        <v>0</v>
      </c>
      <c r="DF17">
        <f ca="1"/>
        <v>0</v>
      </c>
      <c r="DG17" s="5">
        <f ca="1"/>
        <v>3424.0099999999802</v>
      </c>
      <c r="DI17" s="2">
        <v>44666</v>
      </c>
      <c r="DJ17">
        <f ca="1"/>
        <v>0</v>
      </c>
      <c r="DK17">
        <f ca="1"/>
        <v>0</v>
      </c>
      <c r="DL17">
        <f ca="1"/>
        <v>0</v>
      </c>
      <c r="DQ17">
        <f ca="1"/>
        <v>0</v>
      </c>
      <c r="DR17">
        <f ca="1"/>
        <v>0</v>
      </c>
      <c r="DS17">
        <f ca="1"/>
        <v>0</v>
      </c>
      <c r="DX17" s="43"/>
      <c r="DY17" s="41">
        <v>0.13999999999999999</v>
      </c>
      <c r="DZ17">
        <v>30194.260000000009</v>
      </c>
      <c r="EA17">
        <v>46385.010000000009</v>
      </c>
      <c r="EB17">
        <v>62168.229999999996</v>
      </c>
      <c r="EC17">
        <v>92901.950000000012</v>
      </c>
      <c r="ED17">
        <v>107025.28</v>
      </c>
      <c r="EE17">
        <v>105255.00000000001</v>
      </c>
      <c r="EF17">
        <v>116305.15000000002</v>
      </c>
      <c r="EG17">
        <v>83694.039999999994</v>
      </c>
      <c r="EH17">
        <v>58822.179999999993</v>
      </c>
      <c r="EI17">
        <v>73691.290000000008</v>
      </c>
    </row>
    <row r="18" spans="3:139" ht="15.75" thickBot="1" x14ac:dyDescent="0.3">
      <c r="C18" s="2">
        <v>43210</v>
      </c>
      <c r="D18" s="5">
        <v>144.04</v>
      </c>
      <c r="E18" s="5">
        <v>75.81</v>
      </c>
      <c r="F18" s="5"/>
      <c r="G18" s="58"/>
      <c r="H18" s="59"/>
      <c r="I18" s="5"/>
      <c r="J18" s="5">
        <v>1.9000131908719164</v>
      </c>
      <c r="K18" s="5">
        <v>1.9000131908719164</v>
      </c>
      <c r="L18" s="5">
        <f ca="1"/>
        <v>1.8951160928742996</v>
      </c>
      <c r="M18" s="5">
        <f ca="1"/>
        <v>4.8970979976168394E-3</v>
      </c>
      <c r="N18" s="5">
        <f ca="1"/>
        <v>1.8951160928742996</v>
      </c>
      <c r="O18" s="5"/>
      <c r="P18" s="2">
        <v>43217</v>
      </c>
      <c r="Q18" s="5">
        <f ca="1"/>
        <v>0.13282683731694878</v>
      </c>
      <c r="R18" s="5">
        <f ca="1"/>
        <v>1.9000131908719164</v>
      </c>
      <c r="S18" s="5"/>
      <c r="T18" s="5"/>
      <c r="U18" s="5"/>
      <c r="V18" s="5"/>
      <c r="W18" s="2">
        <v>43217</v>
      </c>
      <c r="X18" s="5">
        <v>144.22999999999999</v>
      </c>
      <c r="Y18" s="5">
        <v>70.95</v>
      </c>
      <c r="Z18" s="5">
        <v>2.0328400281888652</v>
      </c>
      <c r="AA18" s="5">
        <f ca="1"/>
        <v>2.0512549812942358</v>
      </c>
      <c r="AB18" s="5">
        <f ca="1"/>
        <v>2.1127926307330629</v>
      </c>
      <c r="AC18" s="5">
        <f ca="1"/>
        <v>1.9897173318554087</v>
      </c>
      <c r="AE18" s="2">
        <v>44673</v>
      </c>
      <c r="AF18">
        <v>321.64</v>
      </c>
      <c r="AG18">
        <v>127.17</v>
      </c>
      <c r="AH18" s="5">
        <v>2.5292128646693399</v>
      </c>
      <c r="AI18" s="5">
        <f ca="1"/>
        <v>2.0512549812942358</v>
      </c>
      <c r="AJ18" s="5">
        <f ca="1"/>
        <v>2.1538177303589476</v>
      </c>
      <c r="AK18" s="5">
        <f ca="1"/>
        <v>2.1127926307330629</v>
      </c>
      <c r="AL18" s="5">
        <f ca="1"/>
        <v>1.9897173318554087</v>
      </c>
      <c r="AM18" s="5">
        <f ca="1"/>
        <v>1.9486922322295239</v>
      </c>
      <c r="AO18">
        <v>310</v>
      </c>
      <c r="AP18">
        <v>786</v>
      </c>
      <c r="AR18">
        <v>16</v>
      </c>
      <c r="AS18" s="30">
        <f ca="1"/>
        <v>1</v>
      </c>
      <c r="AT18" s="30">
        <f ca="1"/>
        <v>1</v>
      </c>
      <c r="AU18" s="30">
        <f ca="1"/>
        <v>4</v>
      </c>
      <c r="AV18" s="30">
        <f ca="1"/>
        <v>1</v>
      </c>
      <c r="AW18">
        <f ca="1"/>
        <v>1</v>
      </c>
      <c r="AX18">
        <f ca="1"/>
        <v>0</v>
      </c>
      <c r="AY18">
        <f ca="1"/>
        <v>1</v>
      </c>
      <c r="AZ18">
        <f ca="1"/>
        <v>1</v>
      </c>
      <c r="BA18">
        <f ca="1"/>
        <v>1</v>
      </c>
      <c r="BB18">
        <f ca="1"/>
        <v>0</v>
      </c>
      <c r="BC18">
        <f ca="1"/>
        <v>0</v>
      </c>
      <c r="BE18">
        <v>16</v>
      </c>
      <c r="BF18">
        <f ca="1"/>
        <v>0</v>
      </c>
      <c r="BG18">
        <f ca="1"/>
        <v>0</v>
      </c>
      <c r="BH18">
        <f ca="1"/>
        <v>-343</v>
      </c>
      <c r="BI18">
        <f ca="1"/>
        <v>0</v>
      </c>
      <c r="BJ18">
        <f ca="1"/>
        <v>0</v>
      </c>
      <c r="BK18">
        <f ca="1"/>
        <v>343</v>
      </c>
      <c r="BM18">
        <v>16</v>
      </c>
      <c r="BN18">
        <f ca="1"/>
        <v>0</v>
      </c>
      <c r="BO18">
        <f ca="1"/>
        <v>0</v>
      </c>
      <c r="BP18">
        <f ca="1"/>
        <v>16</v>
      </c>
      <c r="BQ18">
        <f ca="1"/>
        <v>0</v>
      </c>
      <c r="BR18">
        <f ca="1"/>
        <v>0</v>
      </c>
      <c r="BS18">
        <f ca="1"/>
        <v>0</v>
      </c>
      <c r="BT18">
        <f ca="1"/>
        <v>0</v>
      </c>
      <c r="BU18">
        <f ca="1"/>
        <v>0</v>
      </c>
      <c r="BV18">
        <f ca="1"/>
        <v>0</v>
      </c>
      <c r="BW18">
        <f ca="1"/>
        <v>0</v>
      </c>
      <c r="BX18">
        <f ca="1"/>
        <v>0</v>
      </c>
      <c r="BZ18">
        <f ca="1"/>
        <v>0</v>
      </c>
      <c r="CA18">
        <f ca="1"/>
        <v>0</v>
      </c>
      <c r="CB18">
        <f ca="1"/>
        <v>365</v>
      </c>
      <c r="CC18">
        <f ca="1"/>
        <v>0</v>
      </c>
      <c r="CD18">
        <f ca="1"/>
        <v>0</v>
      </c>
      <c r="CE18">
        <f ca="1"/>
        <v>0</v>
      </c>
      <c r="CG18">
        <f ca="1"/>
        <v>343</v>
      </c>
      <c r="CH18">
        <f ca="1"/>
        <v>343</v>
      </c>
      <c r="CJ18">
        <f ca="1"/>
        <v>0</v>
      </c>
      <c r="CK18">
        <f ca="1"/>
        <v>743</v>
      </c>
      <c r="CL18">
        <f ca="1"/>
        <v>0</v>
      </c>
      <c r="CM18">
        <f ca="1"/>
        <v>0</v>
      </c>
      <c r="CN18">
        <f ca="1"/>
        <v>-743</v>
      </c>
      <c r="CP18">
        <f ca="1"/>
        <v>0</v>
      </c>
      <c r="CQ18">
        <f ca="1"/>
        <v>-706</v>
      </c>
      <c r="CR18">
        <f ca="1"/>
        <v>0</v>
      </c>
      <c r="CS18">
        <f ca="1"/>
        <v>0</v>
      </c>
      <c r="CT18">
        <f ca="1"/>
        <v>0</v>
      </c>
      <c r="CV18">
        <f ca="1"/>
        <v>0</v>
      </c>
      <c r="CW18">
        <f ca="1"/>
        <v>0</v>
      </c>
      <c r="CX18">
        <f ca="1"/>
        <v>0</v>
      </c>
      <c r="CY18" s="5">
        <f ca="1"/>
        <v>0</v>
      </c>
      <c r="DA18">
        <f ca="1"/>
        <v>0</v>
      </c>
      <c r="DB18">
        <f ca="1"/>
        <v>0</v>
      </c>
      <c r="DC18">
        <f ca="1"/>
        <v>0</v>
      </c>
      <c r="DD18" s="5">
        <f ca="1"/>
        <v>0</v>
      </c>
      <c r="DF18">
        <f ca="1"/>
        <v>0</v>
      </c>
      <c r="DG18" s="5">
        <f ca="1"/>
        <v>3424.0099999999802</v>
      </c>
      <c r="DI18" s="2">
        <v>44673</v>
      </c>
      <c r="DJ18">
        <f ca="1"/>
        <v>0</v>
      </c>
      <c r="DK18">
        <f ca="1"/>
        <v>0</v>
      </c>
      <c r="DL18">
        <f ca="1"/>
        <v>0</v>
      </c>
      <c r="DQ18">
        <f ca="1"/>
        <v>0</v>
      </c>
      <c r="DR18">
        <f ca="1"/>
        <v>0</v>
      </c>
      <c r="DS18">
        <f ca="1"/>
        <v>0</v>
      </c>
      <c r="DX18" s="43"/>
      <c r="DY18" s="41">
        <v>0.15</v>
      </c>
      <c r="DZ18">
        <v>32310.490000000005</v>
      </c>
      <c r="EA18">
        <v>49316.310000000012</v>
      </c>
      <c r="EB18">
        <v>64070.429999999993</v>
      </c>
      <c r="EC18">
        <v>95402.64</v>
      </c>
      <c r="ED18">
        <v>131806.56</v>
      </c>
      <c r="EE18">
        <v>105255.00000000001</v>
      </c>
      <c r="EF18">
        <v>116305.15000000002</v>
      </c>
      <c r="EG18">
        <v>83694.039999999994</v>
      </c>
      <c r="EH18">
        <v>68776.160000000018</v>
      </c>
      <c r="EI18">
        <v>73691.290000000008</v>
      </c>
    </row>
    <row r="19" spans="3:139" ht="15.75" thickBot="1" x14ac:dyDescent="0.3">
      <c r="C19" s="2">
        <v>43217</v>
      </c>
      <c r="D19" s="5">
        <v>144.22999999999999</v>
      </c>
      <c r="E19" s="5">
        <v>70.95</v>
      </c>
      <c r="F19" s="5"/>
      <c r="G19" s="40"/>
      <c r="H19" s="40"/>
      <c r="I19" s="5"/>
      <c r="J19" s="5">
        <v>2.0328400281888652</v>
      </c>
      <c r="K19" s="5">
        <v>2.0328400281888652</v>
      </c>
      <c r="L19" s="5">
        <f ca="1"/>
        <v>1.9000131908719164</v>
      </c>
      <c r="M19" s="5">
        <f ca="1"/>
        <v>0.13282683731694878</v>
      </c>
      <c r="N19" s="5">
        <f ca="1"/>
        <v>1.9000131908719164</v>
      </c>
      <c r="O19" s="5"/>
      <c r="P19" s="2">
        <v>43224</v>
      </c>
      <c r="Q19" s="5">
        <f ca="1"/>
        <v>-8.1930937279774296E-2</v>
      </c>
      <c r="R19" s="5">
        <f ca="1"/>
        <v>2.0328400281888652</v>
      </c>
      <c r="S19" s="5"/>
      <c r="T19" s="5"/>
      <c r="U19" s="5"/>
      <c r="V19" s="5"/>
      <c r="W19" s="2">
        <v>43224</v>
      </c>
      <c r="X19" s="5">
        <v>139.49</v>
      </c>
      <c r="Y19" s="5">
        <v>71.5</v>
      </c>
      <c r="Z19" s="5">
        <v>1.9509090909090909</v>
      </c>
      <c r="AA19" s="5">
        <f ca="1"/>
        <v>2.0512549812942358</v>
      </c>
      <c r="AB19" s="5">
        <f ca="1"/>
        <v>2.1127926307330629</v>
      </c>
      <c r="AC19" s="5">
        <f ca="1"/>
        <v>1.9897173318554087</v>
      </c>
      <c r="AE19" s="2">
        <v>44680</v>
      </c>
      <c r="AF19">
        <v>288.55</v>
      </c>
      <c r="AG19">
        <v>126.26</v>
      </c>
      <c r="AH19" s="5">
        <v>2.2853635355615398</v>
      </c>
      <c r="AI19" s="5">
        <f ca="1"/>
        <v>2.0512549812942358</v>
      </c>
      <c r="AJ19" s="5">
        <f ca="1"/>
        <v>2.1538177303589476</v>
      </c>
      <c r="AK19" s="5">
        <f ca="1"/>
        <v>2.1127926307330629</v>
      </c>
      <c r="AL19" s="5">
        <f ca="1"/>
        <v>1.9897173318554087</v>
      </c>
      <c r="AM19" s="5">
        <f ca="1"/>
        <v>1.9486922322295239</v>
      </c>
      <c r="AO19">
        <v>346</v>
      </c>
      <c r="AP19">
        <v>792</v>
      </c>
      <c r="AR19">
        <v>17</v>
      </c>
      <c r="AS19" s="30">
        <f ca="1"/>
        <v>1</v>
      </c>
      <c r="AT19" s="30">
        <f ca="1"/>
        <v>1</v>
      </c>
      <c r="AU19" s="30">
        <f ca="1"/>
        <v>4</v>
      </c>
      <c r="AV19" s="30">
        <f ca="1"/>
        <v>1</v>
      </c>
      <c r="AW19">
        <f ca="1"/>
        <v>1</v>
      </c>
      <c r="AX19">
        <f ca="1"/>
        <v>0</v>
      </c>
      <c r="AY19">
        <f ca="1"/>
        <v>1</v>
      </c>
      <c r="AZ19">
        <f ca="1"/>
        <v>1</v>
      </c>
      <c r="BA19">
        <f ca="1"/>
        <v>1</v>
      </c>
      <c r="BB19">
        <f ca="1"/>
        <v>0</v>
      </c>
      <c r="BC19">
        <f ca="1"/>
        <v>0</v>
      </c>
      <c r="BE19">
        <v>17</v>
      </c>
      <c r="BF19">
        <f ca="1"/>
        <v>0</v>
      </c>
      <c r="BG19">
        <f ca="1"/>
        <v>0</v>
      </c>
      <c r="BH19">
        <f ca="1"/>
        <v>-343</v>
      </c>
      <c r="BI19">
        <f ca="1"/>
        <v>0</v>
      </c>
      <c r="BJ19">
        <f ca="1"/>
        <v>0</v>
      </c>
      <c r="BK19">
        <f ca="1"/>
        <v>343</v>
      </c>
      <c r="BM19">
        <v>17</v>
      </c>
      <c r="BN19">
        <f ca="1"/>
        <v>0</v>
      </c>
      <c r="BO19">
        <f ca="1"/>
        <v>0</v>
      </c>
      <c r="BP19">
        <f ca="1"/>
        <v>17</v>
      </c>
      <c r="BQ19">
        <f ca="1"/>
        <v>0</v>
      </c>
      <c r="BR19">
        <f ca="1"/>
        <v>0</v>
      </c>
      <c r="BS19">
        <f ca="1"/>
        <v>0</v>
      </c>
      <c r="BT19">
        <f ca="1"/>
        <v>0</v>
      </c>
      <c r="BU19">
        <f ca="1"/>
        <v>0</v>
      </c>
      <c r="BV19">
        <f ca="1"/>
        <v>0</v>
      </c>
      <c r="BW19">
        <f ca="1"/>
        <v>0</v>
      </c>
      <c r="BX19">
        <f ca="1"/>
        <v>0</v>
      </c>
      <c r="BZ19">
        <f ca="1"/>
        <v>0</v>
      </c>
      <c r="CA19">
        <f ca="1"/>
        <v>0</v>
      </c>
      <c r="CB19">
        <f ca="1"/>
        <v>365</v>
      </c>
      <c r="CC19">
        <f ca="1"/>
        <v>0</v>
      </c>
      <c r="CD19">
        <f ca="1"/>
        <v>0</v>
      </c>
      <c r="CE19">
        <f ca="1"/>
        <v>0</v>
      </c>
      <c r="CG19">
        <f ca="1"/>
        <v>343</v>
      </c>
      <c r="CH19">
        <f ca="1"/>
        <v>343</v>
      </c>
      <c r="CJ19">
        <f ca="1"/>
        <v>0</v>
      </c>
      <c r="CK19">
        <f ca="1"/>
        <v>743</v>
      </c>
      <c r="CL19">
        <f ca="1"/>
        <v>0</v>
      </c>
      <c r="CM19">
        <f ca="1"/>
        <v>0</v>
      </c>
      <c r="CN19">
        <f ca="1"/>
        <v>-743</v>
      </c>
      <c r="CP19">
        <f ca="1"/>
        <v>0</v>
      </c>
      <c r="CQ19">
        <f ca="1"/>
        <v>-706</v>
      </c>
      <c r="CR19">
        <f ca="1"/>
        <v>0</v>
      </c>
      <c r="CS19">
        <f ca="1"/>
        <v>0</v>
      </c>
      <c r="CT19">
        <f ca="1"/>
        <v>0</v>
      </c>
      <c r="CV19">
        <f ca="1"/>
        <v>0</v>
      </c>
      <c r="CW19">
        <f ca="1"/>
        <v>0</v>
      </c>
      <c r="CX19">
        <f ca="1"/>
        <v>0</v>
      </c>
      <c r="CY19" s="5">
        <f ca="1"/>
        <v>0</v>
      </c>
      <c r="DA19">
        <f ca="1"/>
        <v>0</v>
      </c>
      <c r="DB19">
        <f ca="1"/>
        <v>0</v>
      </c>
      <c r="DC19">
        <f ca="1"/>
        <v>0</v>
      </c>
      <c r="DD19" s="5">
        <f ca="1"/>
        <v>0</v>
      </c>
      <c r="DF19">
        <f ca="1"/>
        <v>0</v>
      </c>
      <c r="DG19" s="5">
        <f ca="1"/>
        <v>3424.0099999999802</v>
      </c>
      <c r="DI19" s="2">
        <v>44680</v>
      </c>
      <c r="DJ19">
        <f ca="1"/>
        <v>0</v>
      </c>
      <c r="DK19">
        <f ca="1"/>
        <v>0</v>
      </c>
      <c r="DL19">
        <f ca="1"/>
        <v>0</v>
      </c>
      <c r="DQ19">
        <f ca="1"/>
        <v>0</v>
      </c>
      <c r="DR19">
        <f ca="1"/>
        <v>0</v>
      </c>
      <c r="DS19">
        <f ca="1"/>
        <v>0</v>
      </c>
      <c r="DX19" s="43"/>
      <c r="DY19" s="41">
        <v>0.16</v>
      </c>
      <c r="DZ19">
        <v>33748.83</v>
      </c>
      <c r="EA19">
        <v>50273.880000000005</v>
      </c>
      <c r="EB19">
        <v>66571.119999999981</v>
      </c>
      <c r="EC19">
        <v>116644.99000000003</v>
      </c>
      <c r="ED19">
        <v>131806.56</v>
      </c>
      <c r="EE19">
        <v>105255.00000000001</v>
      </c>
      <c r="EF19">
        <v>116305.15000000002</v>
      </c>
      <c r="EG19">
        <v>96487.46</v>
      </c>
      <c r="EH19">
        <v>68776.160000000018</v>
      </c>
      <c r="EI19">
        <v>0</v>
      </c>
    </row>
    <row r="20" spans="3:139" x14ac:dyDescent="0.25">
      <c r="C20" s="2">
        <v>43224</v>
      </c>
      <c r="D20" s="5">
        <v>139.49</v>
      </c>
      <c r="E20" s="5">
        <v>71.5</v>
      </c>
      <c r="F20" s="5"/>
      <c r="G20" s="54" t="s">
        <v>91</v>
      </c>
      <c r="H20" s="55"/>
      <c r="I20" s="5"/>
      <c r="J20" s="5">
        <v>1.9509090909090909</v>
      </c>
      <c r="K20" s="5">
        <v>1.9509090909090909</v>
      </c>
      <c r="L20" s="5">
        <f ca="1"/>
        <v>2.0328400281888652</v>
      </c>
      <c r="M20" s="5">
        <f ca="1"/>
        <v>-8.1930937279774296E-2</v>
      </c>
      <c r="N20" s="5">
        <f ca="1"/>
        <v>2.0328400281888652</v>
      </c>
      <c r="O20" s="5"/>
      <c r="P20" s="2">
        <v>43231</v>
      </c>
      <c r="Q20" s="5">
        <f ca="1"/>
        <v>-2.4829689759511941E-2</v>
      </c>
      <c r="R20" s="5">
        <f ca="1"/>
        <v>1.9509090909090909</v>
      </c>
      <c r="S20" s="5"/>
      <c r="T20" s="5"/>
      <c r="U20" s="5"/>
      <c r="V20" s="5"/>
      <c r="W20" s="2">
        <v>43231</v>
      </c>
      <c r="X20" s="5">
        <v>144.09</v>
      </c>
      <c r="Y20" s="5">
        <v>74.81</v>
      </c>
      <c r="Z20" s="5">
        <v>1.926079401149579</v>
      </c>
      <c r="AA20" s="5">
        <f ca="1"/>
        <v>2.0512549812942358</v>
      </c>
      <c r="AB20" s="5">
        <f ca="1"/>
        <v>2.1127926307330629</v>
      </c>
      <c r="AC20" s="5">
        <f ca="1"/>
        <v>1.9897173318554087</v>
      </c>
      <c r="AE20" s="2">
        <v>44687</v>
      </c>
      <c r="AF20">
        <v>285.73</v>
      </c>
      <c r="AG20">
        <v>123.13</v>
      </c>
      <c r="AH20" s="5">
        <v>2.3205555104361246</v>
      </c>
      <c r="AI20" s="5">
        <f ca="1"/>
        <v>2.0512549812942358</v>
      </c>
      <c r="AJ20" s="5">
        <f ca="1"/>
        <v>2.1538177303589476</v>
      </c>
      <c r="AK20" s="5">
        <f ca="1"/>
        <v>2.1127926307330629</v>
      </c>
      <c r="AL20" s="5">
        <f ca="1"/>
        <v>1.9897173318554087</v>
      </c>
      <c r="AM20" s="5">
        <f ca="1"/>
        <v>1.9486922322295239</v>
      </c>
      <c r="AO20">
        <v>349</v>
      </c>
      <c r="AP20">
        <v>812</v>
      </c>
      <c r="AR20">
        <v>18</v>
      </c>
      <c r="AS20" s="30">
        <f ca="1"/>
        <v>1</v>
      </c>
      <c r="AT20" s="30">
        <f ca="1"/>
        <v>1</v>
      </c>
      <c r="AU20" s="30">
        <f ca="1"/>
        <v>4</v>
      </c>
      <c r="AV20" s="30">
        <f ca="1"/>
        <v>1</v>
      </c>
      <c r="AW20">
        <f ca="1"/>
        <v>1</v>
      </c>
      <c r="AX20">
        <f ca="1"/>
        <v>0</v>
      </c>
      <c r="AY20">
        <f ca="1"/>
        <v>1</v>
      </c>
      <c r="AZ20">
        <f ca="1"/>
        <v>1</v>
      </c>
      <c r="BA20">
        <f ca="1"/>
        <v>1</v>
      </c>
      <c r="BB20">
        <f ca="1"/>
        <v>0</v>
      </c>
      <c r="BC20">
        <f ca="1"/>
        <v>0</v>
      </c>
      <c r="BE20">
        <v>18</v>
      </c>
      <c r="BF20">
        <f ca="1"/>
        <v>0</v>
      </c>
      <c r="BG20">
        <f ca="1"/>
        <v>0</v>
      </c>
      <c r="BH20">
        <f ca="1"/>
        <v>-343</v>
      </c>
      <c r="BI20">
        <f ca="1"/>
        <v>0</v>
      </c>
      <c r="BJ20">
        <f ca="1"/>
        <v>0</v>
      </c>
      <c r="BK20">
        <f ca="1"/>
        <v>343</v>
      </c>
      <c r="BM20">
        <v>18</v>
      </c>
      <c r="BN20">
        <f ca="1"/>
        <v>0</v>
      </c>
      <c r="BO20">
        <f ca="1"/>
        <v>0</v>
      </c>
      <c r="BP20">
        <f ca="1"/>
        <v>18</v>
      </c>
      <c r="BQ20">
        <f ca="1"/>
        <v>0</v>
      </c>
      <c r="BR20">
        <f ca="1"/>
        <v>0</v>
      </c>
      <c r="BS20">
        <f ca="1"/>
        <v>0</v>
      </c>
      <c r="BT20">
        <f ca="1"/>
        <v>0</v>
      </c>
      <c r="BU20">
        <f ca="1"/>
        <v>0</v>
      </c>
      <c r="BV20">
        <f ca="1"/>
        <v>0</v>
      </c>
      <c r="BW20">
        <f ca="1"/>
        <v>0</v>
      </c>
      <c r="BX20">
        <f ca="1"/>
        <v>0</v>
      </c>
      <c r="BZ20">
        <f ca="1"/>
        <v>0</v>
      </c>
      <c r="CA20">
        <f ca="1"/>
        <v>0</v>
      </c>
      <c r="CB20">
        <f ca="1"/>
        <v>365</v>
      </c>
      <c r="CC20">
        <f ca="1"/>
        <v>0</v>
      </c>
      <c r="CD20">
        <f ca="1"/>
        <v>0</v>
      </c>
      <c r="CE20">
        <f ca="1"/>
        <v>0</v>
      </c>
      <c r="CG20">
        <f ca="1"/>
        <v>343</v>
      </c>
      <c r="CH20">
        <f ca="1"/>
        <v>343</v>
      </c>
      <c r="CJ20">
        <f ca="1"/>
        <v>0</v>
      </c>
      <c r="CK20">
        <f ca="1"/>
        <v>743</v>
      </c>
      <c r="CL20">
        <f ca="1"/>
        <v>0</v>
      </c>
      <c r="CM20">
        <f ca="1"/>
        <v>0</v>
      </c>
      <c r="CN20">
        <f ca="1"/>
        <v>-743</v>
      </c>
      <c r="CP20">
        <f ca="1"/>
        <v>0</v>
      </c>
      <c r="CQ20">
        <f ca="1"/>
        <v>-706</v>
      </c>
      <c r="CR20">
        <f ca="1"/>
        <v>0</v>
      </c>
      <c r="CS20">
        <f ca="1"/>
        <v>0</v>
      </c>
      <c r="CT20">
        <f ca="1"/>
        <v>0</v>
      </c>
      <c r="CV20">
        <f ca="1"/>
        <v>0</v>
      </c>
      <c r="CW20">
        <f ca="1"/>
        <v>0</v>
      </c>
      <c r="CX20">
        <f ca="1"/>
        <v>0</v>
      </c>
      <c r="CY20" s="5">
        <f ca="1"/>
        <v>0</v>
      </c>
      <c r="DA20">
        <f ca="1"/>
        <v>0</v>
      </c>
      <c r="DB20">
        <f ca="1"/>
        <v>0</v>
      </c>
      <c r="DC20">
        <f ca="1"/>
        <v>0</v>
      </c>
      <c r="DD20" s="5">
        <f ca="1"/>
        <v>0</v>
      </c>
      <c r="DF20">
        <f ca="1"/>
        <v>0</v>
      </c>
      <c r="DG20" s="5">
        <f ca="1"/>
        <v>3424.0099999999802</v>
      </c>
      <c r="DI20" s="2">
        <v>44687</v>
      </c>
      <c r="DJ20">
        <f ca="1"/>
        <v>0</v>
      </c>
      <c r="DK20">
        <f ca="1"/>
        <v>0</v>
      </c>
      <c r="DL20">
        <f ca="1"/>
        <v>0</v>
      </c>
      <c r="DQ20">
        <f ca="1"/>
        <v>0</v>
      </c>
      <c r="DR20">
        <f ca="1"/>
        <v>0</v>
      </c>
      <c r="DS20">
        <f ca="1"/>
        <v>0</v>
      </c>
      <c r="DX20" s="43"/>
      <c r="DY20" s="41">
        <v>0.17</v>
      </c>
      <c r="DZ20">
        <v>34706.399999999994</v>
      </c>
      <c r="EA20">
        <v>52803.199999999997</v>
      </c>
      <c r="EB20">
        <v>80655.900000000009</v>
      </c>
      <c r="EC20">
        <v>116644.99000000003</v>
      </c>
      <c r="ED20">
        <v>131806.56</v>
      </c>
      <c r="EE20">
        <v>105255.00000000001</v>
      </c>
      <c r="EF20">
        <v>134267.96000000002</v>
      </c>
      <c r="EG20">
        <v>96487.46</v>
      </c>
      <c r="EH20">
        <v>0</v>
      </c>
      <c r="EI20">
        <v>0</v>
      </c>
    </row>
    <row r="21" spans="3:139" x14ac:dyDescent="0.25">
      <c r="C21" s="2">
        <v>43231</v>
      </c>
      <c r="D21" s="5">
        <v>144.09</v>
      </c>
      <c r="E21" s="5">
        <v>74.81</v>
      </c>
      <c r="F21" s="5"/>
      <c r="G21" s="56"/>
      <c r="H21" s="57"/>
      <c r="I21" s="5"/>
      <c r="J21" s="5">
        <v>1.926079401149579</v>
      </c>
      <c r="K21" s="5">
        <v>1.926079401149579</v>
      </c>
      <c r="L21" s="5">
        <f ca="1"/>
        <v>1.9509090909090909</v>
      </c>
      <c r="M21" s="5">
        <f ca="1"/>
        <v>-2.4829689759511941E-2</v>
      </c>
      <c r="N21" s="5">
        <f ca="1"/>
        <v>1.9509090909090909</v>
      </c>
      <c r="O21" s="5"/>
      <c r="P21" s="2">
        <v>43238</v>
      </c>
      <c r="Q21" s="5">
        <f ca="1"/>
        <v>-5.5547232761969711E-2</v>
      </c>
      <c r="R21" s="5">
        <f ca="1"/>
        <v>1.926079401149579</v>
      </c>
      <c r="S21" s="5"/>
      <c r="T21" s="5"/>
      <c r="U21" s="5"/>
      <c r="V21" s="5"/>
      <c r="W21" s="2">
        <v>43238</v>
      </c>
      <c r="X21" s="5">
        <v>141.30000000000001</v>
      </c>
      <c r="Y21" s="5">
        <v>75.540000000000006</v>
      </c>
      <c r="Z21" s="5">
        <v>1.8705321683876093</v>
      </c>
      <c r="AA21" s="5">
        <f ca="1"/>
        <v>2.0512549812942358</v>
      </c>
      <c r="AB21" s="5">
        <f ca="1"/>
        <v>2.1127926307330629</v>
      </c>
      <c r="AC21" s="5">
        <f ca="1"/>
        <v>1.9897173318554087</v>
      </c>
      <c r="AE21" s="2">
        <v>44694</v>
      </c>
      <c r="AF21">
        <v>280.60000000000002</v>
      </c>
      <c r="AG21">
        <v>121.04</v>
      </c>
      <c r="AH21" s="5">
        <v>2.3182419035029742</v>
      </c>
      <c r="AI21" s="5">
        <f ca="1"/>
        <v>2.0512549812942358</v>
      </c>
      <c r="AJ21" s="5">
        <f ca="1"/>
        <v>2.1538177303589476</v>
      </c>
      <c r="AK21" s="5">
        <f ca="1"/>
        <v>2.1127926307330629</v>
      </c>
      <c r="AL21" s="5">
        <f ca="1"/>
        <v>1.9897173318554087</v>
      </c>
      <c r="AM21" s="5">
        <f ca="1"/>
        <v>1.9486922322295239</v>
      </c>
      <c r="AO21">
        <v>356</v>
      </c>
      <c r="AP21">
        <v>826</v>
      </c>
      <c r="AR21">
        <v>19</v>
      </c>
      <c r="AS21" s="30">
        <f ca="1"/>
        <v>1</v>
      </c>
      <c r="AT21" s="30">
        <f ca="1"/>
        <v>1</v>
      </c>
      <c r="AU21" s="30">
        <f ca="1"/>
        <v>4</v>
      </c>
      <c r="AV21" s="30">
        <f ca="1"/>
        <v>1</v>
      </c>
      <c r="AW21">
        <f ca="1"/>
        <v>1</v>
      </c>
      <c r="AX21">
        <f ca="1"/>
        <v>0</v>
      </c>
      <c r="AY21">
        <f ca="1"/>
        <v>1</v>
      </c>
      <c r="AZ21">
        <f ca="1"/>
        <v>1</v>
      </c>
      <c r="BA21">
        <f ca="1"/>
        <v>1</v>
      </c>
      <c r="BB21">
        <f ca="1"/>
        <v>0</v>
      </c>
      <c r="BC21">
        <f ca="1"/>
        <v>0</v>
      </c>
      <c r="BE21">
        <v>19</v>
      </c>
      <c r="BF21">
        <f ca="1"/>
        <v>0</v>
      </c>
      <c r="BG21">
        <f ca="1"/>
        <v>0</v>
      </c>
      <c r="BH21">
        <f ca="1"/>
        <v>-343</v>
      </c>
      <c r="BI21">
        <f ca="1"/>
        <v>0</v>
      </c>
      <c r="BJ21">
        <f ca="1"/>
        <v>0</v>
      </c>
      <c r="BK21">
        <f ca="1"/>
        <v>343</v>
      </c>
      <c r="BM21">
        <v>19</v>
      </c>
      <c r="BN21">
        <f ca="1"/>
        <v>0</v>
      </c>
      <c r="BO21">
        <f ca="1"/>
        <v>0</v>
      </c>
      <c r="BP21">
        <f ca="1"/>
        <v>19</v>
      </c>
      <c r="BQ21">
        <f ca="1"/>
        <v>0</v>
      </c>
      <c r="BR21">
        <f ca="1"/>
        <v>0</v>
      </c>
      <c r="BS21">
        <f ca="1"/>
        <v>0</v>
      </c>
      <c r="BT21">
        <f ca="1"/>
        <v>0</v>
      </c>
      <c r="BU21">
        <f ca="1"/>
        <v>0</v>
      </c>
      <c r="BV21">
        <f ca="1"/>
        <v>0</v>
      </c>
      <c r="BW21">
        <f ca="1"/>
        <v>0</v>
      </c>
      <c r="BX21">
        <f ca="1"/>
        <v>0</v>
      </c>
      <c r="BZ21">
        <f ca="1"/>
        <v>0</v>
      </c>
      <c r="CA21">
        <f ca="1"/>
        <v>0</v>
      </c>
      <c r="CB21">
        <f ca="1"/>
        <v>365</v>
      </c>
      <c r="CC21">
        <f ca="1"/>
        <v>0</v>
      </c>
      <c r="CD21">
        <f ca="1"/>
        <v>0</v>
      </c>
      <c r="CE21">
        <f ca="1"/>
        <v>0</v>
      </c>
      <c r="CG21">
        <f ca="1"/>
        <v>343</v>
      </c>
      <c r="CH21">
        <f ca="1"/>
        <v>343</v>
      </c>
      <c r="CJ21">
        <f ca="1"/>
        <v>0</v>
      </c>
      <c r="CK21">
        <f ca="1"/>
        <v>743</v>
      </c>
      <c r="CL21">
        <f ca="1"/>
        <v>0</v>
      </c>
      <c r="CM21">
        <f ca="1"/>
        <v>0</v>
      </c>
      <c r="CN21">
        <f ca="1"/>
        <v>-743</v>
      </c>
      <c r="CP21">
        <f ca="1"/>
        <v>0</v>
      </c>
      <c r="CQ21">
        <f ca="1"/>
        <v>-706</v>
      </c>
      <c r="CR21">
        <f ca="1"/>
        <v>0</v>
      </c>
      <c r="CS21">
        <f ca="1"/>
        <v>0</v>
      </c>
      <c r="CT21">
        <f ca="1"/>
        <v>0</v>
      </c>
      <c r="CV21">
        <f ca="1"/>
        <v>0</v>
      </c>
      <c r="CW21">
        <f ca="1"/>
        <v>0</v>
      </c>
      <c r="CX21">
        <f ca="1"/>
        <v>0</v>
      </c>
      <c r="CY21" s="5">
        <f ca="1"/>
        <v>0</v>
      </c>
      <c r="DA21">
        <f ca="1"/>
        <v>0</v>
      </c>
      <c r="DB21">
        <f ca="1"/>
        <v>0</v>
      </c>
      <c r="DC21">
        <f ca="1"/>
        <v>0</v>
      </c>
      <c r="DD21" s="5">
        <f ca="1"/>
        <v>0</v>
      </c>
      <c r="DF21">
        <f ca="1"/>
        <v>0</v>
      </c>
      <c r="DG21" s="5">
        <f ca="1"/>
        <v>3424.0099999999802</v>
      </c>
      <c r="DI21" s="2">
        <v>44694</v>
      </c>
      <c r="DJ21">
        <f ca="1"/>
        <v>0</v>
      </c>
      <c r="DK21">
        <f ca="1"/>
        <v>0</v>
      </c>
      <c r="DL21">
        <f ca="1"/>
        <v>0</v>
      </c>
      <c r="DQ21">
        <f ca="1"/>
        <v>0</v>
      </c>
      <c r="DR21">
        <f ca="1"/>
        <v>0</v>
      </c>
      <c r="DS21">
        <f ca="1"/>
        <v>0</v>
      </c>
      <c r="DX21" s="43"/>
      <c r="DY21" s="41">
        <v>0.18000000000000002</v>
      </c>
      <c r="DZ21">
        <v>36092.479999999996</v>
      </c>
      <c r="EA21">
        <v>63402.700000000012</v>
      </c>
      <c r="EB21">
        <v>80655.900000000009</v>
      </c>
      <c r="EC21">
        <v>116644.99000000003</v>
      </c>
      <c r="ED21">
        <v>131806.56</v>
      </c>
      <c r="EE21">
        <v>121077.36000000003</v>
      </c>
      <c r="EF21">
        <v>134267.96000000002</v>
      </c>
      <c r="EG21">
        <v>0</v>
      </c>
      <c r="EH21">
        <v>0</v>
      </c>
      <c r="EI21">
        <v>0</v>
      </c>
    </row>
    <row r="22" spans="3:139" x14ac:dyDescent="0.25">
      <c r="C22" s="2">
        <v>43238</v>
      </c>
      <c r="D22" s="5">
        <v>141.30000000000001</v>
      </c>
      <c r="E22" s="5">
        <v>75.540000000000006</v>
      </c>
      <c r="F22" s="5"/>
      <c r="G22" s="56"/>
      <c r="H22" s="57"/>
      <c r="I22" s="5"/>
      <c r="J22" s="5">
        <v>1.8705321683876093</v>
      </c>
      <c r="K22" s="5">
        <v>1.8705321683876093</v>
      </c>
      <c r="L22" s="5">
        <f ca="1"/>
        <v>1.926079401149579</v>
      </c>
      <c r="M22" s="5">
        <f ca="1"/>
        <v>-5.5547232761969711E-2</v>
      </c>
      <c r="N22" s="5">
        <f ca="1"/>
        <v>1.926079401149579</v>
      </c>
      <c r="O22" s="5"/>
      <c r="P22" s="2">
        <v>43245</v>
      </c>
      <c r="Q22" s="5">
        <f ca="1"/>
        <v>2.3461705630235974E-2</v>
      </c>
      <c r="R22" s="5">
        <f ca="1"/>
        <v>1.8705321683876093</v>
      </c>
      <c r="S22" s="5"/>
      <c r="T22" s="5"/>
      <c r="U22" s="5"/>
      <c r="V22" s="5"/>
      <c r="W22" s="2">
        <v>43245</v>
      </c>
      <c r="X22" s="5">
        <v>142.22</v>
      </c>
      <c r="Y22" s="5">
        <v>75.09</v>
      </c>
      <c r="Z22" s="5">
        <v>1.8939938740178452</v>
      </c>
      <c r="AA22" s="5">
        <f ca="1"/>
        <v>2.0512549812942358</v>
      </c>
      <c r="AB22" s="5">
        <f ca="1"/>
        <v>2.1127926307330629</v>
      </c>
      <c r="AC22" s="5">
        <f ca="1"/>
        <v>1.9897173318554087</v>
      </c>
      <c r="AE22" s="2">
        <v>44701</v>
      </c>
      <c r="AF22">
        <v>262.70999999999998</v>
      </c>
      <c r="AG22">
        <v>117.36</v>
      </c>
      <c r="AH22" s="5">
        <v>2.2384969325153374</v>
      </c>
      <c r="AI22" s="5">
        <f ca="1"/>
        <v>2.0512549812942358</v>
      </c>
      <c r="AJ22" s="5">
        <f ca="1"/>
        <v>2.1538177303589476</v>
      </c>
      <c r="AK22" s="5">
        <f ca="1"/>
        <v>2.1127926307330629</v>
      </c>
      <c r="AL22" s="5">
        <f ca="1"/>
        <v>1.9897173318554087</v>
      </c>
      <c r="AM22" s="5">
        <f ca="1"/>
        <v>1.9486922322295239</v>
      </c>
      <c r="AO22">
        <v>380</v>
      </c>
      <c r="AP22">
        <v>852</v>
      </c>
      <c r="AR22">
        <v>20</v>
      </c>
      <c r="AS22" s="30">
        <f ca="1"/>
        <v>1</v>
      </c>
      <c r="AT22" s="30">
        <f ca="1"/>
        <v>1</v>
      </c>
      <c r="AU22" s="30">
        <f ca="1"/>
        <v>4</v>
      </c>
      <c r="AV22" s="30">
        <f ca="1"/>
        <v>1</v>
      </c>
      <c r="AW22">
        <f ca="1"/>
        <v>1</v>
      </c>
      <c r="AX22">
        <f ca="1"/>
        <v>0</v>
      </c>
      <c r="AY22">
        <f ca="1"/>
        <v>1</v>
      </c>
      <c r="AZ22">
        <f ca="1"/>
        <v>1</v>
      </c>
      <c r="BA22">
        <f ca="1"/>
        <v>1</v>
      </c>
      <c r="BB22">
        <f ca="1"/>
        <v>0</v>
      </c>
      <c r="BC22">
        <f ca="1"/>
        <v>0</v>
      </c>
      <c r="BE22">
        <v>20</v>
      </c>
      <c r="BF22">
        <f ca="1"/>
        <v>0</v>
      </c>
      <c r="BG22">
        <f ca="1"/>
        <v>0</v>
      </c>
      <c r="BH22">
        <f ca="1"/>
        <v>-343</v>
      </c>
      <c r="BI22">
        <f ca="1"/>
        <v>0</v>
      </c>
      <c r="BJ22">
        <f ca="1"/>
        <v>0</v>
      </c>
      <c r="BK22">
        <f ca="1"/>
        <v>343</v>
      </c>
      <c r="BM22">
        <v>20</v>
      </c>
      <c r="BN22">
        <f ca="1"/>
        <v>0</v>
      </c>
      <c r="BO22">
        <f ca="1"/>
        <v>0</v>
      </c>
      <c r="BP22">
        <f ca="1"/>
        <v>20</v>
      </c>
      <c r="BQ22">
        <f ca="1"/>
        <v>0</v>
      </c>
      <c r="BR22">
        <f ca="1"/>
        <v>0</v>
      </c>
      <c r="BS22">
        <f ca="1"/>
        <v>0</v>
      </c>
      <c r="BT22">
        <f ca="1"/>
        <v>0</v>
      </c>
      <c r="BU22">
        <f ca="1"/>
        <v>0</v>
      </c>
      <c r="BV22">
        <f ca="1"/>
        <v>0</v>
      </c>
      <c r="BW22">
        <f ca="1"/>
        <v>0</v>
      </c>
      <c r="BX22">
        <f ca="1"/>
        <v>0</v>
      </c>
      <c r="BZ22">
        <f ca="1"/>
        <v>0</v>
      </c>
      <c r="CA22">
        <f ca="1"/>
        <v>0</v>
      </c>
      <c r="CB22">
        <f ca="1"/>
        <v>365</v>
      </c>
      <c r="CC22">
        <f ca="1"/>
        <v>0</v>
      </c>
      <c r="CD22">
        <f ca="1"/>
        <v>0</v>
      </c>
      <c r="CE22">
        <f ca="1"/>
        <v>0</v>
      </c>
      <c r="CG22">
        <f ca="1"/>
        <v>343</v>
      </c>
      <c r="CH22">
        <f ca="1"/>
        <v>343</v>
      </c>
      <c r="CJ22">
        <f ca="1"/>
        <v>0</v>
      </c>
      <c r="CK22">
        <f ca="1"/>
        <v>743</v>
      </c>
      <c r="CL22">
        <f ca="1"/>
        <v>0</v>
      </c>
      <c r="CM22">
        <f ca="1"/>
        <v>0</v>
      </c>
      <c r="CN22">
        <f ca="1"/>
        <v>-743</v>
      </c>
      <c r="CP22">
        <f ca="1"/>
        <v>0</v>
      </c>
      <c r="CQ22">
        <f ca="1"/>
        <v>-706</v>
      </c>
      <c r="CR22">
        <f ca="1"/>
        <v>0</v>
      </c>
      <c r="CS22">
        <f ca="1"/>
        <v>0</v>
      </c>
      <c r="CT22">
        <f ca="1"/>
        <v>0</v>
      </c>
      <c r="CV22">
        <f ca="1"/>
        <v>0</v>
      </c>
      <c r="CW22">
        <f ca="1"/>
        <v>0</v>
      </c>
      <c r="CX22">
        <f ca="1"/>
        <v>0</v>
      </c>
      <c r="CY22" s="5">
        <f ca="1"/>
        <v>0</v>
      </c>
      <c r="DA22">
        <f ca="1"/>
        <v>0</v>
      </c>
      <c r="DB22">
        <f ca="1"/>
        <v>0</v>
      </c>
      <c r="DC22">
        <f ca="1"/>
        <v>0</v>
      </c>
      <c r="DD22" s="5">
        <f ca="1"/>
        <v>0</v>
      </c>
      <c r="DF22">
        <f ca="1"/>
        <v>0</v>
      </c>
      <c r="DG22" s="5">
        <f ca="1"/>
        <v>3424.0099999999802</v>
      </c>
      <c r="DI22" s="2">
        <v>44701</v>
      </c>
      <c r="DJ22">
        <f ca="1"/>
        <v>0</v>
      </c>
      <c r="DK22">
        <f ca="1"/>
        <v>0</v>
      </c>
      <c r="DL22">
        <f ca="1"/>
        <v>0</v>
      </c>
      <c r="DQ22">
        <f ca="1"/>
        <v>0</v>
      </c>
      <c r="DR22">
        <f ca="1"/>
        <v>0</v>
      </c>
      <c r="DS22">
        <f ca="1"/>
        <v>0</v>
      </c>
      <c r="DX22" s="43"/>
      <c r="DY22" s="41">
        <v>0.19000000000000003</v>
      </c>
      <c r="DZ22">
        <v>43013.460000000006</v>
      </c>
      <c r="EA22">
        <v>63402.700000000012</v>
      </c>
      <c r="EB22">
        <v>80655.900000000009</v>
      </c>
      <c r="EC22">
        <v>116644.99000000003</v>
      </c>
      <c r="ED22">
        <v>150646.47000000003</v>
      </c>
      <c r="EE22">
        <v>121077.36000000003</v>
      </c>
      <c r="EF22">
        <v>0</v>
      </c>
      <c r="EG22">
        <v>0</v>
      </c>
      <c r="EH22">
        <v>0</v>
      </c>
      <c r="EI22">
        <v>0</v>
      </c>
    </row>
    <row r="23" spans="3:139" x14ac:dyDescent="0.25">
      <c r="C23" s="2">
        <v>43245</v>
      </c>
      <c r="D23" s="5">
        <v>142.22</v>
      </c>
      <c r="E23" s="5">
        <v>75.09</v>
      </c>
      <c r="F23" s="5"/>
      <c r="G23" s="56"/>
      <c r="H23" s="57"/>
      <c r="I23" s="5"/>
      <c r="J23" s="5">
        <v>1.8939938740178452</v>
      </c>
      <c r="K23" s="5">
        <v>1.8939938740178452</v>
      </c>
      <c r="L23" s="5">
        <f ca="1"/>
        <v>1.8705321683876093</v>
      </c>
      <c r="M23" s="5">
        <f ca="1"/>
        <v>2.3461705630235974E-2</v>
      </c>
      <c r="N23" s="5">
        <f ca="1"/>
        <v>1.8705321683876093</v>
      </c>
      <c r="O23" s="5"/>
      <c r="P23" s="2">
        <v>43252</v>
      </c>
      <c r="Q23" s="5">
        <f ca="1"/>
        <v>-6.3776497893042183E-3</v>
      </c>
      <c r="R23" s="5">
        <f ca="1"/>
        <v>1.8939938740178452</v>
      </c>
      <c r="S23" s="5"/>
      <c r="T23" s="5"/>
      <c r="U23" s="5"/>
      <c r="V23" s="5"/>
      <c r="W23" s="2">
        <v>43252</v>
      </c>
      <c r="X23" s="5">
        <v>140.08000000000001</v>
      </c>
      <c r="Y23" s="5">
        <v>74.209999999999994</v>
      </c>
      <c r="Z23" s="5">
        <v>1.887616224228541</v>
      </c>
      <c r="AA23" s="5">
        <f ca="1"/>
        <v>2.0512549812942358</v>
      </c>
      <c r="AB23" s="5">
        <f ca="1"/>
        <v>2.1127926307330629</v>
      </c>
      <c r="AC23" s="5">
        <f ca="1"/>
        <v>1.9897173318554087</v>
      </c>
      <c r="AE23" s="2">
        <v>44708</v>
      </c>
      <c r="AF23">
        <v>281.68</v>
      </c>
      <c r="AG23">
        <v>122.46</v>
      </c>
      <c r="AH23" s="5">
        <v>2.300179650498122</v>
      </c>
      <c r="AI23" s="5">
        <f ca="1"/>
        <v>2.0512549812942358</v>
      </c>
      <c r="AJ23" s="5">
        <f ca="1"/>
        <v>2.1538177303589476</v>
      </c>
      <c r="AK23" s="5">
        <f ca="1"/>
        <v>2.1127926307330629</v>
      </c>
      <c r="AL23" s="5">
        <f ca="1"/>
        <v>1.9897173318554087</v>
      </c>
      <c r="AM23" s="5">
        <f ca="1"/>
        <v>1.9486922322295239</v>
      </c>
      <c r="AO23">
        <v>355</v>
      </c>
      <c r="AP23">
        <v>816</v>
      </c>
      <c r="AR23">
        <v>21</v>
      </c>
      <c r="AS23" s="30">
        <f ca="1"/>
        <v>1</v>
      </c>
      <c r="AT23" s="30">
        <f ca="1"/>
        <v>1</v>
      </c>
      <c r="AU23" s="30">
        <f ca="1"/>
        <v>4</v>
      </c>
      <c r="AV23" s="30">
        <f ca="1"/>
        <v>1</v>
      </c>
      <c r="AW23">
        <f ca="1"/>
        <v>1</v>
      </c>
      <c r="AX23">
        <f ca="1"/>
        <v>0</v>
      </c>
      <c r="AY23">
        <f ca="1"/>
        <v>1</v>
      </c>
      <c r="AZ23">
        <f ca="1"/>
        <v>1</v>
      </c>
      <c r="BA23">
        <f ca="1"/>
        <v>1</v>
      </c>
      <c r="BB23">
        <f ca="1"/>
        <v>0</v>
      </c>
      <c r="BC23">
        <f ca="1"/>
        <v>0</v>
      </c>
      <c r="BE23">
        <v>21</v>
      </c>
      <c r="BF23">
        <f ca="1"/>
        <v>0</v>
      </c>
      <c r="BG23">
        <f ca="1"/>
        <v>0</v>
      </c>
      <c r="BH23">
        <f ca="1"/>
        <v>-343</v>
      </c>
      <c r="BI23">
        <f ca="1"/>
        <v>0</v>
      </c>
      <c r="BJ23">
        <f ca="1"/>
        <v>0</v>
      </c>
      <c r="BK23">
        <f ca="1"/>
        <v>343</v>
      </c>
      <c r="BM23">
        <v>21</v>
      </c>
      <c r="BN23">
        <f ca="1"/>
        <v>0</v>
      </c>
      <c r="BO23">
        <f ca="1"/>
        <v>0</v>
      </c>
      <c r="BP23">
        <f ca="1"/>
        <v>21</v>
      </c>
      <c r="BQ23">
        <f ca="1"/>
        <v>0</v>
      </c>
      <c r="BR23">
        <f ca="1"/>
        <v>0</v>
      </c>
      <c r="BS23">
        <f ca="1"/>
        <v>0</v>
      </c>
      <c r="BT23">
        <f ca="1"/>
        <v>0</v>
      </c>
      <c r="BU23">
        <f ca="1"/>
        <v>0</v>
      </c>
      <c r="BV23">
        <f ca="1"/>
        <v>0</v>
      </c>
      <c r="BW23">
        <f ca="1"/>
        <v>0</v>
      </c>
      <c r="BX23">
        <f ca="1"/>
        <v>0</v>
      </c>
      <c r="BZ23">
        <f ca="1"/>
        <v>0</v>
      </c>
      <c r="CA23">
        <f ca="1"/>
        <v>0</v>
      </c>
      <c r="CB23">
        <f ca="1"/>
        <v>365</v>
      </c>
      <c r="CC23">
        <f ca="1"/>
        <v>0</v>
      </c>
      <c r="CD23">
        <f ca="1"/>
        <v>0</v>
      </c>
      <c r="CE23">
        <f ca="1"/>
        <v>0</v>
      </c>
      <c r="CG23">
        <f ca="1"/>
        <v>343</v>
      </c>
      <c r="CH23">
        <f ca="1"/>
        <v>343</v>
      </c>
      <c r="CJ23">
        <f ca="1"/>
        <v>0</v>
      </c>
      <c r="CK23">
        <f ca="1"/>
        <v>743</v>
      </c>
      <c r="CL23">
        <f ca="1"/>
        <v>0</v>
      </c>
      <c r="CM23">
        <f ca="1"/>
        <v>0</v>
      </c>
      <c r="CN23">
        <f ca="1"/>
        <v>-743</v>
      </c>
      <c r="CP23">
        <f ca="1"/>
        <v>0</v>
      </c>
      <c r="CQ23">
        <f ca="1"/>
        <v>-706</v>
      </c>
      <c r="CR23">
        <f ca="1"/>
        <v>0</v>
      </c>
      <c r="CS23">
        <f ca="1"/>
        <v>0</v>
      </c>
      <c r="CT23">
        <f ca="1"/>
        <v>0</v>
      </c>
      <c r="CV23">
        <f ca="1"/>
        <v>0</v>
      </c>
      <c r="CW23">
        <f ca="1"/>
        <v>0</v>
      </c>
      <c r="CX23">
        <f ca="1"/>
        <v>0</v>
      </c>
      <c r="CY23" s="5">
        <f ca="1"/>
        <v>0</v>
      </c>
      <c r="DA23">
        <f ca="1"/>
        <v>0</v>
      </c>
      <c r="DB23">
        <f ca="1"/>
        <v>0</v>
      </c>
      <c r="DC23">
        <f ca="1"/>
        <v>0</v>
      </c>
      <c r="DD23" s="5">
        <f ca="1"/>
        <v>0</v>
      </c>
      <c r="DF23">
        <f ca="1"/>
        <v>0</v>
      </c>
      <c r="DG23" s="5">
        <f ca="1"/>
        <v>3424.0099999999802</v>
      </c>
      <c r="DI23" s="2">
        <v>44708</v>
      </c>
      <c r="DJ23">
        <f ca="1"/>
        <v>0</v>
      </c>
      <c r="DK23">
        <f ca="1"/>
        <v>0</v>
      </c>
      <c r="DL23">
        <f ca="1"/>
        <v>0</v>
      </c>
      <c r="DQ23">
        <f ca="1"/>
        <v>0</v>
      </c>
      <c r="DR23">
        <f ca="1"/>
        <v>0</v>
      </c>
      <c r="DS23">
        <f ca="1"/>
        <v>0</v>
      </c>
      <c r="DX23" s="43"/>
      <c r="DY23" s="41">
        <v>0.20000000000000004</v>
      </c>
      <c r="DZ23">
        <v>43013.460000000006</v>
      </c>
      <c r="EA23">
        <v>63402.700000000012</v>
      </c>
      <c r="EB23">
        <v>80655.900000000009</v>
      </c>
      <c r="EC23">
        <v>132910.52000000002</v>
      </c>
      <c r="ED23">
        <v>150646.47000000003</v>
      </c>
      <c r="EE23">
        <v>0</v>
      </c>
      <c r="EF23">
        <v>0</v>
      </c>
      <c r="EG23">
        <v>0</v>
      </c>
      <c r="EH23">
        <v>0</v>
      </c>
      <c r="EI23">
        <v>0</v>
      </c>
    </row>
    <row r="24" spans="3:139" x14ac:dyDescent="0.25">
      <c r="C24" s="2">
        <v>43252</v>
      </c>
      <c r="D24" s="5">
        <v>140.08000000000001</v>
      </c>
      <c r="E24" s="5">
        <v>74.209999999999994</v>
      </c>
      <c r="F24" s="5"/>
      <c r="G24" s="56"/>
      <c r="H24" s="57"/>
      <c r="I24" s="5"/>
      <c r="J24" s="5">
        <v>1.887616224228541</v>
      </c>
      <c r="K24" s="5">
        <v>1.887616224228541</v>
      </c>
      <c r="L24" s="5">
        <f ca="1"/>
        <v>1.8939938740178452</v>
      </c>
      <c r="M24" s="5">
        <f ca="1"/>
        <v>-6.3776497893042183E-3</v>
      </c>
      <c r="N24" s="5">
        <f ca="1"/>
        <v>1.8939938740178452</v>
      </c>
      <c r="O24" s="5"/>
      <c r="P24" s="2">
        <v>43259</v>
      </c>
      <c r="Q24" s="5">
        <f ca="1"/>
        <v>-2.2348495461366191E-4</v>
      </c>
      <c r="R24" s="5">
        <f ca="1"/>
        <v>1.887616224228541</v>
      </c>
      <c r="S24" s="5"/>
      <c r="T24" s="5"/>
      <c r="U24" s="5"/>
      <c r="V24" s="5"/>
      <c r="W24" s="2">
        <v>43259</v>
      </c>
      <c r="X24" s="5">
        <v>142.97</v>
      </c>
      <c r="Y24" s="5">
        <v>75.75</v>
      </c>
      <c r="Z24" s="5">
        <v>1.8873927392739274</v>
      </c>
      <c r="AA24" s="5">
        <f ca="1"/>
        <v>2.0512549812942358</v>
      </c>
      <c r="AB24" s="5">
        <f ca="1"/>
        <v>2.1127926307330629</v>
      </c>
      <c r="AC24" s="5">
        <f ca="1"/>
        <v>1.9897173318554087</v>
      </c>
      <c r="AE24" s="2">
        <v>44715</v>
      </c>
      <c r="AF24">
        <v>268.58</v>
      </c>
      <c r="AG24">
        <v>122.41</v>
      </c>
      <c r="AH24" s="5">
        <v>2.1941017890695202</v>
      </c>
      <c r="AI24" s="5">
        <f ca="1"/>
        <v>2.0512549812942358</v>
      </c>
      <c r="AJ24" s="5">
        <f ca="1"/>
        <v>2.1538177303589476</v>
      </c>
      <c r="AK24" s="5">
        <f ca="1"/>
        <v>2.1127926307330629</v>
      </c>
      <c r="AL24" s="5">
        <f ca="1"/>
        <v>1.9897173318554087</v>
      </c>
      <c r="AM24" s="5">
        <f ca="1"/>
        <v>1.9486922322295239</v>
      </c>
      <c r="AO24">
        <v>372</v>
      </c>
      <c r="AP24">
        <v>816</v>
      </c>
      <c r="AR24">
        <v>22</v>
      </c>
      <c r="AS24" s="30">
        <f ca="1"/>
        <v>1</v>
      </c>
      <c r="AT24" s="30">
        <f ca="1"/>
        <v>1</v>
      </c>
      <c r="AU24" s="30">
        <f ca="1"/>
        <v>4</v>
      </c>
      <c r="AV24" s="30">
        <f ca="1"/>
        <v>1</v>
      </c>
      <c r="AW24">
        <f ca="1"/>
        <v>1</v>
      </c>
      <c r="AX24">
        <f ca="1"/>
        <v>0</v>
      </c>
      <c r="AY24">
        <f ca="1"/>
        <v>1</v>
      </c>
      <c r="AZ24">
        <f ca="1"/>
        <v>1</v>
      </c>
      <c r="BA24">
        <f ca="1"/>
        <v>1</v>
      </c>
      <c r="BB24">
        <f ca="1"/>
        <v>0</v>
      </c>
      <c r="BC24">
        <f ca="1"/>
        <v>0</v>
      </c>
      <c r="BE24">
        <v>22</v>
      </c>
      <c r="BF24">
        <f ca="1"/>
        <v>0</v>
      </c>
      <c r="BG24">
        <f ca="1"/>
        <v>0</v>
      </c>
      <c r="BH24">
        <f ca="1"/>
        <v>-343</v>
      </c>
      <c r="BI24">
        <f ca="1"/>
        <v>0</v>
      </c>
      <c r="BJ24">
        <f ca="1"/>
        <v>0</v>
      </c>
      <c r="BK24">
        <f ca="1"/>
        <v>343</v>
      </c>
      <c r="BM24">
        <v>22</v>
      </c>
      <c r="BN24">
        <f ca="1"/>
        <v>0</v>
      </c>
      <c r="BO24">
        <f ca="1"/>
        <v>0</v>
      </c>
      <c r="BP24">
        <f ca="1"/>
        <v>22</v>
      </c>
      <c r="BQ24">
        <f ca="1"/>
        <v>0</v>
      </c>
      <c r="BR24">
        <f ca="1"/>
        <v>0</v>
      </c>
      <c r="BS24">
        <f ca="1"/>
        <v>0</v>
      </c>
      <c r="BT24">
        <f ca="1"/>
        <v>0</v>
      </c>
      <c r="BU24">
        <f ca="1"/>
        <v>0</v>
      </c>
      <c r="BV24">
        <f ca="1"/>
        <v>0</v>
      </c>
      <c r="BW24">
        <f ca="1"/>
        <v>0</v>
      </c>
      <c r="BX24">
        <f ca="1"/>
        <v>0</v>
      </c>
      <c r="BZ24">
        <f ca="1"/>
        <v>0</v>
      </c>
      <c r="CA24">
        <f ca="1"/>
        <v>0</v>
      </c>
      <c r="CB24">
        <f ca="1"/>
        <v>365</v>
      </c>
      <c r="CC24">
        <f ca="1"/>
        <v>0</v>
      </c>
      <c r="CD24">
        <f ca="1"/>
        <v>0</v>
      </c>
      <c r="CE24">
        <f ca="1"/>
        <v>0</v>
      </c>
      <c r="CG24">
        <f ca="1"/>
        <v>343</v>
      </c>
      <c r="CH24">
        <f ca="1"/>
        <v>343</v>
      </c>
      <c r="CJ24">
        <f ca="1"/>
        <v>0</v>
      </c>
      <c r="CK24">
        <f ca="1"/>
        <v>743</v>
      </c>
      <c r="CL24">
        <f ca="1"/>
        <v>0</v>
      </c>
      <c r="CM24">
        <f ca="1"/>
        <v>0</v>
      </c>
      <c r="CN24">
        <f ca="1"/>
        <v>-743</v>
      </c>
      <c r="CP24">
        <f ca="1"/>
        <v>0</v>
      </c>
      <c r="CQ24">
        <f ca="1"/>
        <v>-706</v>
      </c>
      <c r="CR24">
        <f ca="1"/>
        <v>0</v>
      </c>
      <c r="CS24">
        <f ca="1"/>
        <v>0</v>
      </c>
      <c r="CT24">
        <f ca="1"/>
        <v>0</v>
      </c>
      <c r="CV24">
        <f ca="1"/>
        <v>0</v>
      </c>
      <c r="CW24">
        <f ca="1"/>
        <v>0</v>
      </c>
      <c r="CX24">
        <f ca="1"/>
        <v>0</v>
      </c>
      <c r="CY24" s="5">
        <f ca="1"/>
        <v>0</v>
      </c>
      <c r="DA24">
        <f ca="1"/>
        <v>0</v>
      </c>
      <c r="DB24">
        <f ca="1"/>
        <v>0</v>
      </c>
      <c r="DC24">
        <f ca="1"/>
        <v>0</v>
      </c>
      <c r="DD24" s="5">
        <f ca="1"/>
        <v>0</v>
      </c>
      <c r="DF24">
        <f ca="1"/>
        <v>0</v>
      </c>
      <c r="DG24" s="5">
        <f ca="1"/>
        <v>3424.0099999999802</v>
      </c>
      <c r="DI24" s="2">
        <v>44715</v>
      </c>
      <c r="DJ24">
        <f ca="1"/>
        <v>0</v>
      </c>
      <c r="DK24">
        <f ca="1"/>
        <v>0</v>
      </c>
      <c r="DL24">
        <f ca="1"/>
        <v>0</v>
      </c>
      <c r="DQ24">
        <f ca="1"/>
        <v>0</v>
      </c>
      <c r="DR24">
        <f ca="1"/>
        <v>0</v>
      </c>
      <c r="DS24">
        <f ca="1"/>
        <v>0</v>
      </c>
      <c r="DX24" s="43"/>
      <c r="DY24" s="41">
        <v>0.21000000000000005</v>
      </c>
      <c r="DZ24">
        <v>43013.460000000006</v>
      </c>
      <c r="EA24">
        <v>63402.700000000012</v>
      </c>
      <c r="EB24">
        <v>91571.16</v>
      </c>
      <c r="EC24">
        <v>132910.52000000002</v>
      </c>
      <c r="ED24">
        <v>0</v>
      </c>
      <c r="EE24">
        <v>0</v>
      </c>
      <c r="EF24">
        <v>0</v>
      </c>
      <c r="EG24">
        <v>0</v>
      </c>
      <c r="EH24">
        <v>0</v>
      </c>
      <c r="EI24">
        <v>0</v>
      </c>
    </row>
    <row r="25" spans="3:139" ht="15.75" thickBot="1" x14ac:dyDescent="0.3">
      <c r="C25" s="2">
        <v>43259</v>
      </c>
      <c r="D25" s="5">
        <v>142.97</v>
      </c>
      <c r="E25" s="5">
        <v>75.75</v>
      </c>
      <c r="F25" s="5"/>
      <c r="G25" s="58"/>
      <c r="H25" s="59"/>
      <c r="I25" s="5"/>
      <c r="J25" s="5">
        <v>1.8873927392739274</v>
      </c>
      <c r="K25" s="5">
        <v>1.8873927392739274</v>
      </c>
      <c r="L25" s="5">
        <f ca="1"/>
        <v>1.887616224228541</v>
      </c>
      <c r="M25" s="5">
        <f ca="1"/>
        <v>-2.2348495461366191E-4</v>
      </c>
      <c r="N25" s="5">
        <f ca="1"/>
        <v>1.887616224228541</v>
      </c>
      <c r="O25" s="5"/>
      <c r="P25" s="2">
        <v>43266</v>
      </c>
      <c r="Q25" s="5">
        <f ca="1"/>
        <v>-2.9222543508845567E-2</v>
      </c>
      <c r="R25" s="5">
        <f ca="1"/>
        <v>1.8873927392739274</v>
      </c>
      <c r="S25" s="5"/>
      <c r="T25" s="5"/>
      <c r="U25" s="5"/>
      <c r="V25" s="5"/>
      <c r="W25" s="2">
        <v>43266</v>
      </c>
      <c r="X25" s="5">
        <v>139.53</v>
      </c>
      <c r="Y25" s="5">
        <v>75.09</v>
      </c>
      <c r="Z25" s="5">
        <v>1.8581701957650818</v>
      </c>
      <c r="AA25" s="5">
        <f ca="1"/>
        <v>2.0512549812942358</v>
      </c>
      <c r="AB25" s="5">
        <f ca="1"/>
        <v>2.1127926307330629</v>
      </c>
      <c r="AC25" s="5">
        <f ca="1"/>
        <v>1.9897173318554087</v>
      </c>
      <c r="AE25" s="2">
        <v>44722</v>
      </c>
      <c r="AF25">
        <v>253.64</v>
      </c>
      <c r="AG25">
        <v>115.46</v>
      </c>
      <c r="AH25" s="5">
        <v>2.1967781049714188</v>
      </c>
      <c r="AI25" s="5">
        <f ca="1"/>
        <v>2.0512549812942358</v>
      </c>
      <c r="AJ25" s="5">
        <f ca="1"/>
        <v>2.1538177303589476</v>
      </c>
      <c r="AK25" s="5">
        <f ca="1"/>
        <v>2.1127926307330629</v>
      </c>
      <c r="AL25" s="5">
        <f ca="1"/>
        <v>1.9897173318554087</v>
      </c>
      <c r="AM25" s="5">
        <f ca="1"/>
        <v>1.9486922322295239</v>
      </c>
      <c r="AO25">
        <v>394</v>
      </c>
      <c r="AP25">
        <v>866</v>
      </c>
      <c r="AR25">
        <v>23</v>
      </c>
      <c r="AS25" s="30">
        <f ca="1"/>
        <v>1</v>
      </c>
      <c r="AT25" s="30">
        <f ca="1"/>
        <v>1</v>
      </c>
      <c r="AU25" s="30">
        <f ca="1"/>
        <v>4</v>
      </c>
      <c r="AV25" s="30">
        <f ca="1"/>
        <v>1</v>
      </c>
      <c r="AW25">
        <f ca="1"/>
        <v>1</v>
      </c>
      <c r="AX25">
        <f ca="1"/>
        <v>0</v>
      </c>
      <c r="AY25">
        <f ca="1"/>
        <v>1</v>
      </c>
      <c r="AZ25">
        <f ca="1"/>
        <v>1</v>
      </c>
      <c r="BA25">
        <f ca="1"/>
        <v>1</v>
      </c>
      <c r="BB25">
        <f ca="1"/>
        <v>0</v>
      </c>
      <c r="BC25">
        <f ca="1"/>
        <v>0</v>
      </c>
      <c r="BE25">
        <v>23</v>
      </c>
      <c r="BF25">
        <f ca="1"/>
        <v>0</v>
      </c>
      <c r="BG25">
        <f ca="1"/>
        <v>0</v>
      </c>
      <c r="BH25">
        <f ca="1"/>
        <v>-343</v>
      </c>
      <c r="BI25">
        <f ca="1"/>
        <v>0</v>
      </c>
      <c r="BJ25">
        <f ca="1"/>
        <v>0</v>
      </c>
      <c r="BK25">
        <f ca="1"/>
        <v>343</v>
      </c>
      <c r="BM25">
        <v>23</v>
      </c>
      <c r="BN25">
        <f ca="1"/>
        <v>0</v>
      </c>
      <c r="BO25">
        <f ca="1"/>
        <v>0</v>
      </c>
      <c r="BP25">
        <f ca="1"/>
        <v>23</v>
      </c>
      <c r="BQ25">
        <f ca="1"/>
        <v>0</v>
      </c>
      <c r="BR25">
        <f ca="1"/>
        <v>0</v>
      </c>
      <c r="BS25">
        <f ca="1"/>
        <v>0</v>
      </c>
      <c r="BT25">
        <f ca="1"/>
        <v>0</v>
      </c>
      <c r="BU25">
        <f ca="1"/>
        <v>0</v>
      </c>
      <c r="BV25">
        <f ca="1"/>
        <v>0</v>
      </c>
      <c r="BW25">
        <f ca="1"/>
        <v>0</v>
      </c>
      <c r="BX25">
        <f ca="1"/>
        <v>0</v>
      </c>
      <c r="BZ25">
        <f ca="1"/>
        <v>0</v>
      </c>
      <c r="CA25">
        <f ca="1"/>
        <v>0</v>
      </c>
      <c r="CB25">
        <f ca="1"/>
        <v>365</v>
      </c>
      <c r="CC25">
        <f ca="1"/>
        <v>0</v>
      </c>
      <c r="CD25">
        <f ca="1"/>
        <v>0</v>
      </c>
      <c r="CE25">
        <f ca="1"/>
        <v>0</v>
      </c>
      <c r="CG25">
        <f ca="1"/>
        <v>343</v>
      </c>
      <c r="CH25">
        <f ca="1"/>
        <v>343</v>
      </c>
      <c r="CJ25">
        <f ca="1"/>
        <v>0</v>
      </c>
      <c r="CK25">
        <f ca="1"/>
        <v>743</v>
      </c>
      <c r="CL25">
        <f ca="1"/>
        <v>0</v>
      </c>
      <c r="CM25">
        <f ca="1"/>
        <v>0</v>
      </c>
      <c r="CN25">
        <f ca="1"/>
        <v>-743</v>
      </c>
      <c r="CP25">
        <f ca="1"/>
        <v>0</v>
      </c>
      <c r="CQ25">
        <f ca="1"/>
        <v>-706</v>
      </c>
      <c r="CR25">
        <f ca="1"/>
        <v>0</v>
      </c>
      <c r="CS25">
        <f ca="1"/>
        <v>0</v>
      </c>
      <c r="CT25">
        <f ca="1"/>
        <v>0</v>
      </c>
      <c r="CV25">
        <f ca="1"/>
        <v>0</v>
      </c>
      <c r="CW25">
        <f ca="1"/>
        <v>0</v>
      </c>
      <c r="CX25">
        <f ca="1"/>
        <v>0</v>
      </c>
      <c r="CY25" s="5">
        <f ca="1"/>
        <v>0</v>
      </c>
      <c r="DA25">
        <f ca="1"/>
        <v>0</v>
      </c>
      <c r="DB25">
        <f ca="1"/>
        <v>0</v>
      </c>
      <c r="DC25">
        <f ca="1"/>
        <v>0</v>
      </c>
      <c r="DD25" s="5">
        <f ca="1"/>
        <v>0</v>
      </c>
      <c r="DF25">
        <f ca="1"/>
        <v>0</v>
      </c>
      <c r="DG25" s="5">
        <f ca="1"/>
        <v>3424.0099999999802</v>
      </c>
      <c r="DI25" s="2">
        <v>44722</v>
      </c>
      <c r="DJ25">
        <f ca="1"/>
        <v>0</v>
      </c>
      <c r="DK25">
        <f ca="1"/>
        <v>0</v>
      </c>
      <c r="DL25">
        <f ca="1"/>
        <v>0</v>
      </c>
      <c r="DQ25">
        <f ca="1"/>
        <v>0</v>
      </c>
      <c r="DR25">
        <f ca="1"/>
        <v>0</v>
      </c>
      <c r="DS25">
        <f ca="1"/>
        <v>0</v>
      </c>
      <c r="DX25" s="43"/>
      <c r="DY25" s="41">
        <v>0.22000000000000006</v>
      </c>
      <c r="DZ25">
        <v>43013.460000000006</v>
      </c>
      <c r="EA25">
        <v>71720.030000000013</v>
      </c>
      <c r="EB25">
        <v>91571.16</v>
      </c>
      <c r="EC25">
        <v>0</v>
      </c>
      <c r="ED25">
        <v>0</v>
      </c>
      <c r="EE25">
        <v>0</v>
      </c>
      <c r="EF25">
        <v>0</v>
      </c>
      <c r="EG25">
        <v>0</v>
      </c>
      <c r="EH25">
        <v>0</v>
      </c>
      <c r="EI25">
        <v>0</v>
      </c>
    </row>
    <row r="26" spans="3:139" ht="15.75" thickBot="1" x14ac:dyDescent="0.3">
      <c r="C26" s="2">
        <v>43266</v>
      </c>
      <c r="D26" s="5">
        <v>139.53</v>
      </c>
      <c r="E26" s="5">
        <v>75.09</v>
      </c>
      <c r="F26" s="5"/>
      <c r="G26" s="40"/>
      <c r="H26" s="40"/>
      <c r="I26" s="5"/>
      <c r="J26" s="5">
        <v>1.8581701957650818</v>
      </c>
      <c r="K26" s="5">
        <v>1.8581701957650818</v>
      </c>
      <c r="L26" s="5">
        <f ca="1"/>
        <v>1.8873927392739274</v>
      </c>
      <c r="M26" s="5">
        <f ca="1"/>
        <v>-2.9222543508845567E-2</v>
      </c>
      <c r="N26" s="5">
        <f ca="1"/>
        <v>1.8873927392739274</v>
      </c>
      <c r="O26" s="5"/>
      <c r="P26" s="2">
        <v>43273</v>
      </c>
      <c r="Q26" s="5">
        <f ca="1"/>
        <v>2.0459941221219413E-2</v>
      </c>
      <c r="R26" s="5">
        <f ca="1"/>
        <v>1.8581701957650818</v>
      </c>
      <c r="S26" s="5"/>
      <c r="T26" s="5"/>
      <c r="U26" s="5"/>
      <c r="V26" s="5"/>
      <c r="W26" s="2">
        <v>43273</v>
      </c>
      <c r="X26" s="5">
        <v>137.13999999999999</v>
      </c>
      <c r="Y26" s="5">
        <v>73</v>
      </c>
      <c r="Z26" s="5">
        <v>1.8786301369863012</v>
      </c>
      <c r="AA26" s="5">
        <f ca="1"/>
        <v>2.0512549812942358</v>
      </c>
      <c r="AB26" s="5">
        <f ca="1"/>
        <v>2.1127926307330629</v>
      </c>
      <c r="AC26" s="5">
        <f ca="1"/>
        <v>1.9897173318554087</v>
      </c>
      <c r="AE26" s="2">
        <v>44729</v>
      </c>
      <c r="AF26">
        <v>251.65</v>
      </c>
      <c r="AG26">
        <v>107.14</v>
      </c>
      <c r="AH26" s="5">
        <v>2.3487959678924772</v>
      </c>
      <c r="AI26" s="5">
        <f ca="1"/>
        <v>2.0512549812942358</v>
      </c>
      <c r="AJ26" s="5">
        <f ca="1"/>
        <v>2.1538177303589476</v>
      </c>
      <c r="AK26" s="5">
        <f ca="1"/>
        <v>2.1127926307330629</v>
      </c>
      <c r="AL26" s="5">
        <f ca="1"/>
        <v>1.9897173318554087</v>
      </c>
      <c r="AM26" s="5">
        <f ca="1"/>
        <v>1.9486922322295239</v>
      </c>
      <c r="AO26">
        <v>397</v>
      </c>
      <c r="AP26">
        <v>933</v>
      </c>
      <c r="AR26">
        <v>24</v>
      </c>
      <c r="AS26" s="30">
        <f ca="1"/>
        <v>1</v>
      </c>
      <c r="AT26" s="30">
        <f ca="1"/>
        <v>1</v>
      </c>
      <c r="AU26" s="30">
        <f ca="1"/>
        <v>4</v>
      </c>
      <c r="AV26" s="30">
        <f ca="1"/>
        <v>1</v>
      </c>
      <c r="AW26">
        <f ca="1"/>
        <v>1</v>
      </c>
      <c r="AX26">
        <f ca="1"/>
        <v>0</v>
      </c>
      <c r="AY26">
        <f ca="1"/>
        <v>1</v>
      </c>
      <c r="AZ26">
        <f ca="1"/>
        <v>1</v>
      </c>
      <c r="BA26">
        <f ca="1"/>
        <v>1</v>
      </c>
      <c r="BB26">
        <f ca="1"/>
        <v>0</v>
      </c>
      <c r="BC26">
        <f ca="1"/>
        <v>0</v>
      </c>
      <c r="BE26">
        <v>24</v>
      </c>
      <c r="BF26">
        <f ca="1"/>
        <v>0</v>
      </c>
      <c r="BG26">
        <f ca="1"/>
        <v>0</v>
      </c>
      <c r="BH26">
        <f ca="1"/>
        <v>-343</v>
      </c>
      <c r="BI26">
        <f ca="1"/>
        <v>0</v>
      </c>
      <c r="BJ26">
        <f ca="1"/>
        <v>0</v>
      </c>
      <c r="BK26">
        <f ca="1"/>
        <v>343</v>
      </c>
      <c r="BM26">
        <v>24</v>
      </c>
      <c r="BN26">
        <f ca="1"/>
        <v>0</v>
      </c>
      <c r="BO26">
        <f ca="1"/>
        <v>0</v>
      </c>
      <c r="BP26">
        <f ca="1"/>
        <v>24</v>
      </c>
      <c r="BQ26">
        <f ca="1"/>
        <v>0</v>
      </c>
      <c r="BR26">
        <f ca="1"/>
        <v>0</v>
      </c>
      <c r="BS26">
        <f ca="1"/>
        <v>0</v>
      </c>
      <c r="BT26">
        <f ca="1"/>
        <v>0</v>
      </c>
      <c r="BU26">
        <f ca="1"/>
        <v>0</v>
      </c>
      <c r="BV26">
        <f ca="1"/>
        <v>0</v>
      </c>
      <c r="BW26">
        <f ca="1"/>
        <v>0</v>
      </c>
      <c r="BX26">
        <f ca="1"/>
        <v>0</v>
      </c>
      <c r="BZ26">
        <f ca="1"/>
        <v>0</v>
      </c>
      <c r="CA26">
        <f ca="1"/>
        <v>0</v>
      </c>
      <c r="CB26">
        <f ca="1"/>
        <v>365</v>
      </c>
      <c r="CC26">
        <f ca="1"/>
        <v>0</v>
      </c>
      <c r="CD26">
        <f ca="1"/>
        <v>0</v>
      </c>
      <c r="CE26">
        <f ca="1"/>
        <v>0</v>
      </c>
      <c r="CG26">
        <f ca="1"/>
        <v>343</v>
      </c>
      <c r="CH26">
        <f ca="1"/>
        <v>343</v>
      </c>
      <c r="CJ26">
        <f ca="1"/>
        <v>0</v>
      </c>
      <c r="CK26">
        <f ca="1"/>
        <v>743</v>
      </c>
      <c r="CL26">
        <f ca="1"/>
        <v>0</v>
      </c>
      <c r="CM26">
        <f ca="1"/>
        <v>0</v>
      </c>
      <c r="CN26">
        <f ca="1"/>
        <v>-743</v>
      </c>
      <c r="CP26">
        <f ca="1"/>
        <v>0</v>
      </c>
      <c r="CQ26">
        <f ca="1"/>
        <v>-706</v>
      </c>
      <c r="CR26">
        <f ca="1"/>
        <v>0</v>
      </c>
      <c r="CS26">
        <f ca="1"/>
        <v>0</v>
      </c>
      <c r="CT26">
        <f ca="1"/>
        <v>0</v>
      </c>
      <c r="CV26">
        <f ca="1"/>
        <v>0</v>
      </c>
      <c r="CW26">
        <f ca="1"/>
        <v>0</v>
      </c>
      <c r="CX26">
        <f ca="1"/>
        <v>0</v>
      </c>
      <c r="CY26" s="5">
        <f ca="1"/>
        <v>0</v>
      </c>
      <c r="DA26">
        <f ca="1"/>
        <v>0</v>
      </c>
      <c r="DB26">
        <f ca="1"/>
        <v>0</v>
      </c>
      <c r="DC26">
        <f ca="1"/>
        <v>0</v>
      </c>
      <c r="DD26" s="5">
        <f ca="1"/>
        <v>0</v>
      </c>
      <c r="DF26">
        <f ca="1"/>
        <v>0</v>
      </c>
      <c r="DG26" s="5">
        <f ca="1"/>
        <v>3424.0099999999802</v>
      </c>
      <c r="DI26" s="2">
        <v>44729</v>
      </c>
      <c r="DJ26">
        <f ca="1"/>
        <v>0</v>
      </c>
      <c r="DK26">
        <f ca="1"/>
        <v>0</v>
      </c>
      <c r="DL26">
        <f ca="1"/>
        <v>0</v>
      </c>
      <c r="DQ26">
        <f ca="1"/>
        <v>0</v>
      </c>
      <c r="DR26">
        <f ca="1"/>
        <v>0</v>
      </c>
      <c r="DS26">
        <f ca="1"/>
        <v>0</v>
      </c>
      <c r="DX26" s="43"/>
      <c r="DY26" s="41">
        <v>0.23000000000000007</v>
      </c>
      <c r="DZ26">
        <v>48530.070000000007</v>
      </c>
      <c r="EA26">
        <v>71720.030000000013</v>
      </c>
      <c r="EB26">
        <v>0</v>
      </c>
      <c r="EC26">
        <v>0</v>
      </c>
      <c r="ED26">
        <v>0</v>
      </c>
      <c r="EE26">
        <v>0</v>
      </c>
      <c r="EF26">
        <v>0</v>
      </c>
      <c r="EG26">
        <v>0</v>
      </c>
      <c r="EH26">
        <v>0</v>
      </c>
      <c r="EI26">
        <v>0</v>
      </c>
    </row>
    <row r="27" spans="3:139" x14ac:dyDescent="0.25">
      <c r="C27" s="2">
        <v>43273</v>
      </c>
      <c r="D27" s="5">
        <v>137.13999999999999</v>
      </c>
      <c r="E27" s="5">
        <v>73</v>
      </c>
      <c r="F27" s="5"/>
      <c r="G27" s="54" t="s">
        <v>92</v>
      </c>
      <c r="H27" s="55"/>
      <c r="I27" s="5"/>
      <c r="J27" s="5">
        <v>1.8786301369863012</v>
      </c>
      <c r="K27" s="5">
        <v>1.8786301369863012</v>
      </c>
      <c r="L27" s="5">
        <f ca="1"/>
        <v>1.8581701957650818</v>
      </c>
      <c r="M27" s="5">
        <f ca="1"/>
        <v>2.0459941221219413E-2</v>
      </c>
      <c r="N27" s="5">
        <f ca="1"/>
        <v>1.8581701957650818</v>
      </c>
      <c r="O27" s="5"/>
      <c r="P27" s="2">
        <v>43280</v>
      </c>
      <c r="Q27" s="5">
        <f ca="1"/>
        <v>2.2284497160040218E-2</v>
      </c>
      <c r="R27" s="5">
        <f ca="1"/>
        <v>1.8786301369863012</v>
      </c>
      <c r="S27" s="5"/>
      <c r="T27" s="5"/>
      <c r="U27" s="5"/>
      <c r="V27" s="5"/>
      <c r="W27" s="2">
        <v>43280</v>
      </c>
      <c r="X27" s="5">
        <v>137.16999999999999</v>
      </c>
      <c r="Y27" s="5">
        <v>72.16</v>
      </c>
      <c r="Z27" s="5">
        <v>1.9009146341463414</v>
      </c>
      <c r="AA27" s="5">
        <f ca="1"/>
        <v>2.0512549812942358</v>
      </c>
      <c r="AB27" s="5">
        <f ca="1"/>
        <v>2.1127926307330629</v>
      </c>
      <c r="AC27" s="5">
        <f ca="1"/>
        <v>1.9897173318554087</v>
      </c>
      <c r="AE27" s="2">
        <v>44736</v>
      </c>
      <c r="AF27">
        <v>271.74</v>
      </c>
      <c r="AG27">
        <v>113.5</v>
      </c>
      <c r="AH27" s="5">
        <v>2.394185022026432</v>
      </c>
      <c r="AI27" s="5">
        <f ca="1"/>
        <v>2.0512549812942358</v>
      </c>
      <c r="AJ27" s="5">
        <f ca="1"/>
        <v>2.1538177303589476</v>
      </c>
      <c r="AK27" s="5">
        <f ca="1"/>
        <v>2.1127926307330629</v>
      </c>
      <c r="AL27" s="5">
        <f ca="1"/>
        <v>1.9897173318554087</v>
      </c>
      <c r="AM27" s="5">
        <f ca="1"/>
        <v>1.9486922322295239</v>
      </c>
      <c r="AO27">
        <v>367</v>
      </c>
      <c r="AP27">
        <v>881</v>
      </c>
      <c r="AR27">
        <v>25</v>
      </c>
      <c r="AS27" s="30">
        <f ca="1"/>
        <v>1</v>
      </c>
      <c r="AT27" s="30">
        <f ca="1"/>
        <v>1</v>
      </c>
      <c r="AU27" s="30">
        <f ca="1"/>
        <v>4</v>
      </c>
      <c r="AV27" s="30">
        <f ca="1"/>
        <v>1</v>
      </c>
      <c r="AW27">
        <f ca="1"/>
        <v>1</v>
      </c>
      <c r="AX27">
        <f ca="1"/>
        <v>0</v>
      </c>
      <c r="AY27">
        <f ca="1"/>
        <v>1</v>
      </c>
      <c r="AZ27">
        <f ca="1"/>
        <v>1</v>
      </c>
      <c r="BA27">
        <f ca="1"/>
        <v>1</v>
      </c>
      <c r="BB27">
        <f ca="1"/>
        <v>0</v>
      </c>
      <c r="BC27">
        <f ca="1"/>
        <v>0</v>
      </c>
      <c r="BE27">
        <v>25</v>
      </c>
      <c r="BF27">
        <f ca="1"/>
        <v>0</v>
      </c>
      <c r="BG27">
        <f ca="1"/>
        <v>0</v>
      </c>
      <c r="BH27">
        <f ca="1"/>
        <v>-343</v>
      </c>
      <c r="BI27">
        <f ca="1"/>
        <v>0</v>
      </c>
      <c r="BJ27">
        <f ca="1"/>
        <v>0</v>
      </c>
      <c r="BK27">
        <f ca="1"/>
        <v>343</v>
      </c>
      <c r="BM27">
        <v>25</v>
      </c>
      <c r="BN27">
        <f ca="1"/>
        <v>0</v>
      </c>
      <c r="BO27">
        <f ca="1"/>
        <v>0</v>
      </c>
      <c r="BP27">
        <f ca="1"/>
        <v>25</v>
      </c>
      <c r="BQ27">
        <f ca="1"/>
        <v>0</v>
      </c>
      <c r="BR27">
        <f ca="1"/>
        <v>0</v>
      </c>
      <c r="BS27">
        <f ca="1"/>
        <v>0</v>
      </c>
      <c r="BT27">
        <f ca="1"/>
        <v>0</v>
      </c>
      <c r="BU27">
        <f ca="1"/>
        <v>0</v>
      </c>
      <c r="BV27">
        <f ca="1"/>
        <v>0</v>
      </c>
      <c r="BW27">
        <f ca="1"/>
        <v>0</v>
      </c>
      <c r="BX27">
        <f ca="1"/>
        <v>0</v>
      </c>
      <c r="BZ27">
        <f ca="1"/>
        <v>0</v>
      </c>
      <c r="CA27">
        <f ca="1"/>
        <v>0</v>
      </c>
      <c r="CB27">
        <f ca="1"/>
        <v>365</v>
      </c>
      <c r="CC27">
        <f ca="1"/>
        <v>0</v>
      </c>
      <c r="CD27">
        <f ca="1"/>
        <v>0</v>
      </c>
      <c r="CE27">
        <f ca="1"/>
        <v>0</v>
      </c>
      <c r="CG27">
        <f ca="1"/>
        <v>343</v>
      </c>
      <c r="CH27">
        <f ca="1"/>
        <v>343</v>
      </c>
      <c r="CJ27">
        <f ca="1"/>
        <v>0</v>
      </c>
      <c r="CK27">
        <f ca="1"/>
        <v>743</v>
      </c>
      <c r="CL27">
        <f ca="1"/>
        <v>0</v>
      </c>
      <c r="CM27">
        <f ca="1"/>
        <v>0</v>
      </c>
      <c r="CN27">
        <f ca="1"/>
        <v>-743</v>
      </c>
      <c r="CP27">
        <f ca="1"/>
        <v>0</v>
      </c>
      <c r="CQ27">
        <f ca="1"/>
        <v>-706</v>
      </c>
      <c r="CR27">
        <f ca="1"/>
        <v>0</v>
      </c>
      <c r="CS27">
        <f ca="1"/>
        <v>0</v>
      </c>
      <c r="CT27">
        <f ca="1"/>
        <v>0</v>
      </c>
      <c r="CV27">
        <f ca="1"/>
        <v>0</v>
      </c>
      <c r="CW27">
        <f ca="1"/>
        <v>0</v>
      </c>
      <c r="CX27">
        <f ca="1"/>
        <v>0</v>
      </c>
      <c r="CY27" s="5">
        <f ca="1"/>
        <v>0</v>
      </c>
      <c r="DA27">
        <f ca="1"/>
        <v>0</v>
      </c>
      <c r="DB27">
        <f ca="1"/>
        <v>0</v>
      </c>
      <c r="DC27">
        <f ca="1"/>
        <v>0</v>
      </c>
      <c r="DD27" s="5">
        <f ca="1"/>
        <v>0</v>
      </c>
      <c r="DF27">
        <f ca="1"/>
        <v>0</v>
      </c>
      <c r="DG27" s="5">
        <f ca="1"/>
        <v>3424.0099999999802</v>
      </c>
      <c r="DI27" s="2">
        <v>44736</v>
      </c>
      <c r="DJ27">
        <f ca="1"/>
        <v>0</v>
      </c>
      <c r="DK27">
        <f ca="1"/>
        <v>0</v>
      </c>
      <c r="DL27">
        <f ca="1"/>
        <v>0</v>
      </c>
      <c r="DQ27">
        <f ca="1"/>
        <v>0</v>
      </c>
      <c r="DR27">
        <f ca="1"/>
        <v>0</v>
      </c>
      <c r="DS27">
        <f ca="1"/>
        <v>0</v>
      </c>
      <c r="DX27" s="43"/>
      <c r="DY27" s="41">
        <v>0.24000000000000007</v>
      </c>
      <c r="DZ27">
        <v>48530.070000000007</v>
      </c>
      <c r="EA27">
        <v>0</v>
      </c>
      <c r="EB27">
        <v>0</v>
      </c>
      <c r="EC27">
        <v>0</v>
      </c>
      <c r="ED27">
        <v>0</v>
      </c>
      <c r="EE27">
        <v>0</v>
      </c>
      <c r="EF27">
        <v>0</v>
      </c>
      <c r="EG27">
        <v>0</v>
      </c>
      <c r="EH27">
        <v>0</v>
      </c>
      <c r="EI27">
        <v>0</v>
      </c>
    </row>
    <row r="28" spans="3:139" x14ac:dyDescent="0.25">
      <c r="C28" s="2">
        <v>43280</v>
      </c>
      <c r="D28" s="5">
        <v>137.16999999999999</v>
      </c>
      <c r="E28" s="5">
        <v>72.16</v>
      </c>
      <c r="F28" s="5"/>
      <c r="G28" s="56"/>
      <c r="H28" s="57"/>
      <c r="I28" s="5"/>
      <c r="J28" s="5">
        <v>1.9009146341463414</v>
      </c>
      <c r="K28" s="5">
        <v>1.9009146341463414</v>
      </c>
      <c r="L28" s="5">
        <f ca="1"/>
        <v>1.8786301369863012</v>
      </c>
      <c r="M28" s="5">
        <f ca="1"/>
        <v>2.2284497160040218E-2</v>
      </c>
      <c r="N28" s="5">
        <f ca="1"/>
        <v>1.8786301369863012</v>
      </c>
      <c r="O28" s="5"/>
      <c r="P28" s="2">
        <v>43287</v>
      </c>
      <c r="Q28" s="5">
        <f ca="1"/>
        <v>4.1219181405195648E-2</v>
      </c>
      <c r="R28" s="5">
        <f ca="1"/>
        <v>1.9009146341463414</v>
      </c>
      <c r="S28" s="5"/>
      <c r="T28" s="5"/>
      <c r="U28" s="5"/>
      <c r="V28" s="5"/>
      <c r="W28" s="2">
        <v>43287</v>
      </c>
      <c r="X28" s="5">
        <v>139.62</v>
      </c>
      <c r="Y28" s="5">
        <v>71.89</v>
      </c>
      <c r="Z28" s="5">
        <v>1.9421338155515371</v>
      </c>
      <c r="AA28" s="5">
        <f ca="1"/>
        <v>2.0512549812942358</v>
      </c>
      <c r="AB28" s="5">
        <f ca="1"/>
        <v>2.1127926307330629</v>
      </c>
      <c r="AC28" s="5">
        <f ca="1"/>
        <v>1.9897173318554087</v>
      </c>
      <c r="AE28" s="2">
        <v>44743</v>
      </c>
      <c r="AF28">
        <v>273.92</v>
      </c>
      <c r="AG28">
        <v>111.46</v>
      </c>
      <c r="AH28" s="5">
        <v>2.4575632513906336</v>
      </c>
      <c r="AI28" s="5">
        <f ca="1"/>
        <v>2.0512549812942358</v>
      </c>
      <c r="AJ28" s="5">
        <f ca="1"/>
        <v>2.1538177303589476</v>
      </c>
      <c r="AK28" s="5">
        <f ca="1"/>
        <v>2.1127926307330629</v>
      </c>
      <c r="AL28" s="5">
        <f ca="1"/>
        <v>1.9897173318554087</v>
      </c>
      <c r="AM28" s="5">
        <f ca="1"/>
        <v>1.9486922322295239</v>
      </c>
      <c r="AO28">
        <v>365</v>
      </c>
      <c r="AP28">
        <v>897</v>
      </c>
      <c r="AR28">
        <v>26</v>
      </c>
      <c r="AS28" s="30">
        <f ca="1"/>
        <v>1</v>
      </c>
      <c r="AT28" s="30">
        <f ca="1"/>
        <v>1</v>
      </c>
      <c r="AU28" s="30">
        <f ca="1"/>
        <v>4</v>
      </c>
      <c r="AV28" s="30">
        <f ca="1"/>
        <v>1</v>
      </c>
      <c r="AW28">
        <f ca="1"/>
        <v>1</v>
      </c>
      <c r="AX28">
        <f ca="1"/>
        <v>0</v>
      </c>
      <c r="AY28">
        <f ca="1"/>
        <v>1</v>
      </c>
      <c r="AZ28">
        <f ca="1"/>
        <v>1</v>
      </c>
      <c r="BA28">
        <f ca="1"/>
        <v>1</v>
      </c>
      <c r="BB28">
        <f ca="1"/>
        <v>0</v>
      </c>
      <c r="BC28">
        <f ca="1"/>
        <v>0</v>
      </c>
      <c r="BE28">
        <v>26</v>
      </c>
      <c r="BF28">
        <f ca="1"/>
        <v>0</v>
      </c>
      <c r="BG28">
        <f ca="1"/>
        <v>0</v>
      </c>
      <c r="BH28">
        <f ca="1"/>
        <v>-343</v>
      </c>
      <c r="BI28">
        <f ca="1"/>
        <v>0</v>
      </c>
      <c r="BJ28">
        <f ca="1"/>
        <v>0</v>
      </c>
      <c r="BK28">
        <f ca="1"/>
        <v>343</v>
      </c>
      <c r="BM28">
        <v>26</v>
      </c>
      <c r="BN28">
        <f ca="1"/>
        <v>0</v>
      </c>
      <c r="BO28">
        <f ca="1"/>
        <v>0</v>
      </c>
      <c r="BP28">
        <f ca="1"/>
        <v>26</v>
      </c>
      <c r="BQ28">
        <f ca="1"/>
        <v>0</v>
      </c>
      <c r="BR28">
        <f ca="1"/>
        <v>0</v>
      </c>
      <c r="BS28">
        <f ca="1"/>
        <v>0</v>
      </c>
      <c r="BT28">
        <f ca="1"/>
        <v>0</v>
      </c>
      <c r="BU28">
        <f ca="1"/>
        <v>0</v>
      </c>
      <c r="BV28">
        <f ca="1"/>
        <v>0</v>
      </c>
      <c r="BW28">
        <f ca="1"/>
        <v>0</v>
      </c>
      <c r="BX28">
        <f ca="1"/>
        <v>0</v>
      </c>
      <c r="BZ28">
        <f ca="1"/>
        <v>0</v>
      </c>
      <c r="CA28">
        <f ca="1"/>
        <v>0</v>
      </c>
      <c r="CB28">
        <f ca="1"/>
        <v>365</v>
      </c>
      <c r="CC28">
        <f ca="1"/>
        <v>0</v>
      </c>
      <c r="CD28">
        <f ca="1"/>
        <v>0</v>
      </c>
      <c r="CE28">
        <f ca="1"/>
        <v>0</v>
      </c>
      <c r="CG28">
        <f ca="1"/>
        <v>343</v>
      </c>
      <c r="CH28">
        <f ca="1"/>
        <v>343</v>
      </c>
      <c r="CJ28">
        <f ca="1"/>
        <v>0</v>
      </c>
      <c r="CK28">
        <f ca="1"/>
        <v>743</v>
      </c>
      <c r="CL28">
        <f ca="1"/>
        <v>0</v>
      </c>
      <c r="CM28">
        <f ca="1"/>
        <v>0</v>
      </c>
      <c r="CN28">
        <f ca="1"/>
        <v>-743</v>
      </c>
      <c r="CP28">
        <f ca="1"/>
        <v>0</v>
      </c>
      <c r="CQ28">
        <f ca="1"/>
        <v>-706</v>
      </c>
      <c r="CR28">
        <f ca="1"/>
        <v>0</v>
      </c>
      <c r="CS28">
        <f ca="1"/>
        <v>0</v>
      </c>
      <c r="CT28">
        <f ca="1"/>
        <v>0</v>
      </c>
      <c r="CV28">
        <f ca="1"/>
        <v>0</v>
      </c>
      <c r="CW28">
        <f ca="1"/>
        <v>0</v>
      </c>
      <c r="CX28">
        <f ca="1"/>
        <v>0</v>
      </c>
      <c r="CY28" s="5">
        <f ca="1"/>
        <v>0</v>
      </c>
      <c r="DA28">
        <f ca="1"/>
        <v>0</v>
      </c>
      <c r="DB28">
        <f ca="1"/>
        <v>0</v>
      </c>
      <c r="DC28">
        <f ca="1"/>
        <v>0</v>
      </c>
      <c r="DD28" s="5">
        <f ca="1"/>
        <v>0</v>
      </c>
      <c r="DF28">
        <f ca="1"/>
        <v>0</v>
      </c>
      <c r="DG28" s="5">
        <f ca="1"/>
        <v>3424.0099999999802</v>
      </c>
      <c r="DI28" s="2">
        <v>44743</v>
      </c>
      <c r="DJ28">
        <f ca="1"/>
        <v>0</v>
      </c>
      <c r="DK28">
        <f ca="1"/>
        <v>0</v>
      </c>
      <c r="DL28">
        <f ca="1"/>
        <v>0</v>
      </c>
      <c r="DQ28">
        <f ca="1"/>
        <v>0</v>
      </c>
      <c r="DR28">
        <f ca="1"/>
        <v>0</v>
      </c>
      <c r="DS28">
        <f ca="1"/>
        <v>0</v>
      </c>
      <c r="DX28" s="43"/>
      <c r="DY28" s="41">
        <v>0.25000000000000006</v>
      </c>
      <c r="DZ28">
        <v>0</v>
      </c>
      <c r="EA28">
        <v>0</v>
      </c>
      <c r="EB28">
        <v>0</v>
      </c>
      <c r="EC28">
        <v>0</v>
      </c>
      <c r="ED28">
        <v>0</v>
      </c>
      <c r="EE28">
        <v>0</v>
      </c>
      <c r="EF28">
        <v>0</v>
      </c>
      <c r="EG28">
        <v>0</v>
      </c>
      <c r="EH28">
        <v>0</v>
      </c>
      <c r="EI28">
        <v>0</v>
      </c>
    </row>
    <row r="29" spans="3:139" x14ac:dyDescent="0.25">
      <c r="C29" s="2">
        <v>43287</v>
      </c>
      <c r="D29" s="5">
        <v>139.62</v>
      </c>
      <c r="E29" s="5">
        <v>71.89</v>
      </c>
      <c r="F29" s="5"/>
      <c r="G29" s="56"/>
      <c r="H29" s="57"/>
      <c r="I29" s="5"/>
      <c r="J29" s="5">
        <v>1.9421338155515371</v>
      </c>
      <c r="K29" s="5">
        <v>1.9421338155515371</v>
      </c>
      <c r="L29" s="5">
        <f ca="1"/>
        <v>1.9009146341463414</v>
      </c>
      <c r="M29" s="5">
        <f ca="1"/>
        <v>4.1219181405195648E-2</v>
      </c>
      <c r="N29" s="5">
        <f ca="1"/>
        <v>1.9009146341463414</v>
      </c>
      <c r="O29" s="5"/>
      <c r="P29" s="2">
        <v>43294</v>
      </c>
      <c r="Q29" s="5">
        <f ca="1"/>
        <v>1.4446917148598359E-2</v>
      </c>
      <c r="R29" s="5">
        <f ca="1"/>
        <v>1.9421338155515371</v>
      </c>
      <c r="S29" s="5"/>
      <c r="T29" s="5"/>
      <c r="U29" s="5"/>
      <c r="V29" s="5"/>
      <c r="W29" s="2">
        <v>43294</v>
      </c>
      <c r="X29" s="5">
        <v>144.19999999999999</v>
      </c>
      <c r="Y29" s="5">
        <v>73.7</v>
      </c>
      <c r="Z29" s="5">
        <v>1.9565807327001354</v>
      </c>
      <c r="AA29" s="5">
        <f ca="1"/>
        <v>2.0512549812942358</v>
      </c>
      <c r="AB29" s="5">
        <f ca="1"/>
        <v>2.1127926307330629</v>
      </c>
      <c r="AC29" s="5">
        <f ca="1"/>
        <v>1.9897173318554087</v>
      </c>
      <c r="AE29" s="2">
        <v>44750</v>
      </c>
      <c r="AF29">
        <v>274.37</v>
      </c>
      <c r="AG29">
        <v>112.35</v>
      </c>
      <c r="AH29" s="5">
        <v>2.4421005785491769</v>
      </c>
      <c r="AI29" s="5">
        <f ca="1"/>
        <v>2.0512549812942358</v>
      </c>
      <c r="AJ29" s="5">
        <f ca="1"/>
        <v>2.1538177303589476</v>
      </c>
      <c r="AK29" s="5">
        <f ca="1"/>
        <v>2.1127926307330629</v>
      </c>
      <c r="AL29" s="5">
        <f ca="1"/>
        <v>1.9897173318554087</v>
      </c>
      <c r="AM29" s="5">
        <f ca="1"/>
        <v>1.9486922322295239</v>
      </c>
      <c r="AO29">
        <v>364</v>
      </c>
      <c r="AP29">
        <v>890</v>
      </c>
      <c r="AR29">
        <v>27</v>
      </c>
      <c r="AS29" s="30">
        <f ca="1"/>
        <v>1</v>
      </c>
      <c r="AT29" s="30">
        <f ca="1"/>
        <v>1</v>
      </c>
      <c r="AU29" s="30">
        <f ca="1"/>
        <v>4</v>
      </c>
      <c r="AV29" s="30">
        <f ca="1"/>
        <v>1</v>
      </c>
      <c r="AW29">
        <f ca="1"/>
        <v>1</v>
      </c>
      <c r="AX29">
        <f ca="1"/>
        <v>0</v>
      </c>
      <c r="AY29">
        <f ca="1"/>
        <v>1</v>
      </c>
      <c r="AZ29">
        <f ca="1"/>
        <v>1</v>
      </c>
      <c r="BA29">
        <f ca="1"/>
        <v>1</v>
      </c>
      <c r="BB29">
        <f ca="1"/>
        <v>0</v>
      </c>
      <c r="BC29">
        <f ca="1"/>
        <v>0</v>
      </c>
      <c r="BE29">
        <v>27</v>
      </c>
      <c r="BF29">
        <f ca="1"/>
        <v>0</v>
      </c>
      <c r="BG29">
        <f ca="1"/>
        <v>0</v>
      </c>
      <c r="BH29">
        <f ca="1"/>
        <v>-343</v>
      </c>
      <c r="BI29">
        <f ca="1"/>
        <v>0</v>
      </c>
      <c r="BJ29">
        <f ca="1"/>
        <v>0</v>
      </c>
      <c r="BK29">
        <f ca="1"/>
        <v>343</v>
      </c>
      <c r="BM29">
        <v>27</v>
      </c>
      <c r="BN29">
        <f ca="1"/>
        <v>0</v>
      </c>
      <c r="BO29">
        <f ca="1"/>
        <v>0</v>
      </c>
      <c r="BP29">
        <f ca="1"/>
        <v>27</v>
      </c>
      <c r="BQ29">
        <f ca="1"/>
        <v>0</v>
      </c>
      <c r="BR29">
        <f ca="1"/>
        <v>0</v>
      </c>
      <c r="BS29">
        <f ca="1"/>
        <v>0</v>
      </c>
      <c r="BT29">
        <f ca="1"/>
        <v>0</v>
      </c>
      <c r="BU29">
        <f ca="1"/>
        <v>0</v>
      </c>
      <c r="BV29">
        <f ca="1"/>
        <v>0</v>
      </c>
      <c r="BW29">
        <f ca="1"/>
        <v>0</v>
      </c>
      <c r="BX29">
        <f ca="1"/>
        <v>0</v>
      </c>
      <c r="BZ29">
        <f ca="1"/>
        <v>0</v>
      </c>
      <c r="CA29">
        <f ca="1"/>
        <v>0</v>
      </c>
      <c r="CB29">
        <f ca="1"/>
        <v>365</v>
      </c>
      <c r="CC29">
        <f ca="1"/>
        <v>0</v>
      </c>
      <c r="CD29">
        <f ca="1"/>
        <v>0</v>
      </c>
      <c r="CE29">
        <f ca="1"/>
        <v>0</v>
      </c>
      <c r="CG29">
        <f ca="1"/>
        <v>343</v>
      </c>
      <c r="CH29">
        <f ca="1"/>
        <v>343</v>
      </c>
      <c r="CJ29">
        <f ca="1"/>
        <v>0</v>
      </c>
      <c r="CK29">
        <f ca="1"/>
        <v>743</v>
      </c>
      <c r="CL29">
        <f ca="1"/>
        <v>0</v>
      </c>
      <c r="CM29">
        <f ca="1"/>
        <v>0</v>
      </c>
      <c r="CN29">
        <f ca="1"/>
        <v>-743</v>
      </c>
      <c r="CP29">
        <f ca="1"/>
        <v>0</v>
      </c>
      <c r="CQ29">
        <f ca="1"/>
        <v>-706</v>
      </c>
      <c r="CR29">
        <f ca="1"/>
        <v>0</v>
      </c>
      <c r="CS29">
        <f ca="1"/>
        <v>0</v>
      </c>
      <c r="CT29">
        <f ca="1"/>
        <v>0</v>
      </c>
      <c r="CV29">
        <f ca="1"/>
        <v>0</v>
      </c>
      <c r="CW29">
        <f ca="1"/>
        <v>0</v>
      </c>
      <c r="CX29">
        <f ca="1"/>
        <v>0</v>
      </c>
      <c r="CY29" s="5">
        <f ca="1"/>
        <v>0</v>
      </c>
      <c r="DA29">
        <f ca="1"/>
        <v>0</v>
      </c>
      <c r="DB29">
        <f ca="1"/>
        <v>0</v>
      </c>
      <c r="DC29">
        <f ca="1"/>
        <v>0</v>
      </c>
      <c r="DD29" s="5">
        <f ca="1"/>
        <v>0</v>
      </c>
      <c r="DF29">
        <f ca="1"/>
        <v>0</v>
      </c>
      <c r="DG29" s="5">
        <f ca="1"/>
        <v>3424.0099999999802</v>
      </c>
      <c r="DI29" s="2">
        <v>44750</v>
      </c>
      <c r="DJ29">
        <f ca="1"/>
        <v>0</v>
      </c>
      <c r="DK29">
        <f ca="1"/>
        <v>0</v>
      </c>
      <c r="DL29">
        <f ca="1"/>
        <v>0</v>
      </c>
      <c r="DQ29">
        <f ca="1"/>
        <v>0</v>
      </c>
      <c r="DR29">
        <f ca="1"/>
        <v>0</v>
      </c>
      <c r="DS29">
        <f ca="1"/>
        <v>0</v>
      </c>
      <c r="DX29" s="43"/>
    </row>
    <row r="30" spans="3:139" x14ac:dyDescent="0.25">
      <c r="C30" s="2">
        <v>43294</v>
      </c>
      <c r="D30" s="5">
        <v>144.19999999999999</v>
      </c>
      <c r="E30" s="5">
        <v>73.7</v>
      </c>
      <c r="F30" s="5"/>
      <c r="G30" s="56"/>
      <c r="H30" s="57"/>
      <c r="I30" s="5"/>
      <c r="J30" s="5">
        <v>1.9565807327001354</v>
      </c>
      <c r="K30" s="5">
        <v>1.9565807327001354</v>
      </c>
      <c r="L30" s="5">
        <f ca="1"/>
        <v>1.9421338155515371</v>
      </c>
      <c r="M30" s="5">
        <f ca="1"/>
        <v>1.4446917148598359E-2</v>
      </c>
      <c r="N30" s="5">
        <f ca="1"/>
        <v>1.9421338155515371</v>
      </c>
      <c r="O30" s="5"/>
      <c r="P30" s="2">
        <v>43301</v>
      </c>
      <c r="Q30" s="5">
        <f ca="1"/>
        <v>3.0098620297010381E-2</v>
      </c>
      <c r="R30" s="5">
        <f ca="1"/>
        <v>1.9565807327001354</v>
      </c>
      <c r="S30" s="5"/>
      <c r="T30" s="5"/>
      <c r="U30" s="5"/>
      <c r="V30" s="5"/>
      <c r="W30" s="2">
        <v>43301</v>
      </c>
      <c r="X30" s="5">
        <v>146.16</v>
      </c>
      <c r="Y30" s="5">
        <v>73.569999999999993</v>
      </c>
      <c r="Z30" s="5">
        <v>1.9866793529971458</v>
      </c>
      <c r="AA30" s="5">
        <f ca="1"/>
        <v>2.0512549812942358</v>
      </c>
      <c r="AB30" s="5">
        <f ca="1"/>
        <v>2.1127926307330629</v>
      </c>
      <c r="AC30" s="5">
        <f ca="1"/>
        <v>1.9897173318554087</v>
      </c>
      <c r="AE30" s="2">
        <v>44757</v>
      </c>
      <c r="AF30">
        <v>271.60000000000002</v>
      </c>
      <c r="AG30">
        <v>111.7</v>
      </c>
      <c r="AH30" s="5">
        <v>2.4315129811996421</v>
      </c>
      <c r="AI30" s="5">
        <f ca="1"/>
        <v>2.0512549812942358</v>
      </c>
      <c r="AJ30" s="5">
        <f ca="1"/>
        <v>2.1538177303589476</v>
      </c>
      <c r="AK30" s="5">
        <f ca="1"/>
        <v>2.1127926307330629</v>
      </c>
      <c r="AL30" s="5">
        <f ca="1"/>
        <v>1.9897173318554087</v>
      </c>
      <c r="AM30" s="5">
        <f ca="1"/>
        <v>1.9486922322295239</v>
      </c>
      <c r="AO30">
        <v>368</v>
      </c>
      <c r="AP30">
        <v>895</v>
      </c>
      <c r="AR30">
        <v>28</v>
      </c>
      <c r="AS30" s="30">
        <f ca="1"/>
        <v>1</v>
      </c>
      <c r="AT30" s="30">
        <f ca="1"/>
        <v>1</v>
      </c>
      <c r="AU30" s="30">
        <f ca="1"/>
        <v>4</v>
      </c>
      <c r="AV30" s="30">
        <f ca="1"/>
        <v>1</v>
      </c>
      <c r="AW30">
        <f ca="1"/>
        <v>1</v>
      </c>
      <c r="AX30">
        <f ca="1"/>
        <v>0</v>
      </c>
      <c r="AY30">
        <f ca="1"/>
        <v>1</v>
      </c>
      <c r="AZ30">
        <f ca="1"/>
        <v>1</v>
      </c>
      <c r="BA30">
        <f ca="1"/>
        <v>1</v>
      </c>
      <c r="BB30">
        <f ca="1"/>
        <v>0</v>
      </c>
      <c r="BC30">
        <f ca="1"/>
        <v>0</v>
      </c>
      <c r="BE30">
        <v>28</v>
      </c>
      <c r="BF30">
        <f ca="1"/>
        <v>0</v>
      </c>
      <c r="BG30">
        <f ca="1"/>
        <v>0</v>
      </c>
      <c r="BH30">
        <f ca="1"/>
        <v>-343</v>
      </c>
      <c r="BI30">
        <f ca="1"/>
        <v>0</v>
      </c>
      <c r="BJ30">
        <f ca="1"/>
        <v>0</v>
      </c>
      <c r="BK30">
        <f ca="1"/>
        <v>343</v>
      </c>
      <c r="BM30">
        <v>28</v>
      </c>
      <c r="BN30">
        <f ca="1"/>
        <v>0</v>
      </c>
      <c r="BO30">
        <f ca="1"/>
        <v>0</v>
      </c>
      <c r="BP30">
        <f ca="1"/>
        <v>28</v>
      </c>
      <c r="BQ30">
        <f ca="1"/>
        <v>0</v>
      </c>
      <c r="BR30">
        <f ca="1"/>
        <v>0</v>
      </c>
      <c r="BS30">
        <f ca="1"/>
        <v>0</v>
      </c>
      <c r="BT30">
        <f ca="1"/>
        <v>0</v>
      </c>
      <c r="BU30">
        <f ca="1"/>
        <v>0</v>
      </c>
      <c r="BV30">
        <f ca="1"/>
        <v>0</v>
      </c>
      <c r="BW30">
        <f ca="1"/>
        <v>0</v>
      </c>
      <c r="BX30">
        <f ca="1"/>
        <v>0</v>
      </c>
      <c r="BZ30">
        <f ca="1"/>
        <v>0</v>
      </c>
      <c r="CA30">
        <f ca="1"/>
        <v>0</v>
      </c>
      <c r="CB30">
        <f ca="1"/>
        <v>365</v>
      </c>
      <c r="CC30">
        <f ca="1"/>
        <v>0</v>
      </c>
      <c r="CD30">
        <f ca="1"/>
        <v>0</v>
      </c>
      <c r="CE30">
        <f ca="1"/>
        <v>0</v>
      </c>
      <c r="CG30">
        <f ca="1"/>
        <v>343</v>
      </c>
      <c r="CH30">
        <f ca="1"/>
        <v>343</v>
      </c>
      <c r="CJ30">
        <f ca="1"/>
        <v>0</v>
      </c>
      <c r="CK30">
        <f ca="1"/>
        <v>743</v>
      </c>
      <c r="CL30">
        <f ca="1"/>
        <v>0</v>
      </c>
      <c r="CM30">
        <f ca="1"/>
        <v>0</v>
      </c>
      <c r="CN30">
        <f ca="1"/>
        <v>-743</v>
      </c>
      <c r="CP30">
        <f ca="1"/>
        <v>0</v>
      </c>
      <c r="CQ30">
        <f ca="1"/>
        <v>-706</v>
      </c>
      <c r="CR30">
        <f ca="1"/>
        <v>0</v>
      </c>
      <c r="CS30">
        <f ca="1"/>
        <v>0</v>
      </c>
      <c r="CT30">
        <f ca="1"/>
        <v>0</v>
      </c>
      <c r="CV30">
        <f ca="1"/>
        <v>0</v>
      </c>
      <c r="CW30">
        <f ca="1"/>
        <v>0</v>
      </c>
      <c r="CX30">
        <f ca="1"/>
        <v>0</v>
      </c>
      <c r="CY30" s="5">
        <f ca="1"/>
        <v>0</v>
      </c>
      <c r="DA30">
        <f ca="1"/>
        <v>0</v>
      </c>
      <c r="DB30">
        <f ca="1"/>
        <v>0</v>
      </c>
      <c r="DC30">
        <f ca="1"/>
        <v>0</v>
      </c>
      <c r="DD30" s="5">
        <f ca="1"/>
        <v>0</v>
      </c>
      <c r="DF30">
        <f ca="1"/>
        <v>0</v>
      </c>
      <c r="DG30" s="5">
        <f ca="1"/>
        <v>3424.0099999999802</v>
      </c>
      <c r="DI30" s="2">
        <v>44757</v>
      </c>
      <c r="DJ30">
        <f ca="1"/>
        <v>0</v>
      </c>
      <c r="DK30">
        <f ca="1"/>
        <v>0</v>
      </c>
      <c r="DL30">
        <f ca="1"/>
        <v>0</v>
      </c>
      <c r="DQ30">
        <f ca="1"/>
        <v>0</v>
      </c>
      <c r="DR30">
        <f ca="1"/>
        <v>0</v>
      </c>
      <c r="DS30">
        <f ca="1"/>
        <v>0</v>
      </c>
      <c r="DZ30" s="44" t="s">
        <v>95</v>
      </c>
      <c r="EA30" s="44"/>
      <c r="EB30" s="44"/>
      <c r="EC30" s="44"/>
      <c r="ED30" s="44"/>
      <c r="EE30" s="44"/>
      <c r="EF30" s="44"/>
      <c r="EG30" s="44"/>
    </row>
    <row r="31" spans="3:139" ht="15.75" thickBot="1" x14ac:dyDescent="0.3">
      <c r="C31" s="2">
        <v>43301</v>
      </c>
      <c r="D31" s="5">
        <v>146.16</v>
      </c>
      <c r="E31" s="5">
        <v>73.569999999999993</v>
      </c>
      <c r="F31" s="5"/>
      <c r="G31" s="58"/>
      <c r="H31" s="59"/>
      <c r="I31" s="5"/>
      <c r="J31" s="5">
        <v>1.9866793529971458</v>
      </c>
      <c r="K31" s="5">
        <v>1.9866793529971458</v>
      </c>
      <c r="L31" s="5">
        <f ca="1"/>
        <v>1.9565807327001354</v>
      </c>
      <c r="M31" s="5">
        <f ca="1"/>
        <v>3.0098620297010381E-2</v>
      </c>
      <c r="N31" s="5">
        <f ca="1"/>
        <v>1.9565807327001354</v>
      </c>
      <c r="O31" s="5"/>
      <c r="P31" s="2">
        <v>43308</v>
      </c>
      <c r="Q31" s="5">
        <f ca="1"/>
        <v>-0.1063930810387852</v>
      </c>
      <c r="R31" s="5">
        <f ca="1"/>
        <v>1.9866793529971458</v>
      </c>
      <c r="S31" s="5"/>
      <c r="T31" s="5"/>
      <c r="U31" s="5"/>
      <c r="V31" s="5"/>
      <c r="W31" s="2">
        <v>43308</v>
      </c>
      <c r="X31" s="5">
        <v>144.5</v>
      </c>
      <c r="Y31" s="5">
        <v>76.849999999999994</v>
      </c>
      <c r="Z31" s="5">
        <v>1.8802862719583606</v>
      </c>
      <c r="AA31" s="5">
        <f ca="1"/>
        <v>2.0512549812942358</v>
      </c>
      <c r="AB31" s="5">
        <f ca="1"/>
        <v>2.1127926307330629</v>
      </c>
      <c r="AC31" s="5">
        <f ca="1"/>
        <v>1.9897173318554087</v>
      </c>
      <c r="AE31" s="2">
        <v>44764</v>
      </c>
      <c r="AF31">
        <v>279.49</v>
      </c>
      <c r="AG31">
        <v>115.33</v>
      </c>
      <c r="AH31" s="5">
        <v>2.4233937397034597</v>
      </c>
      <c r="AI31" s="5">
        <f ca="1"/>
        <v>2.0512549812942358</v>
      </c>
      <c r="AJ31" s="5">
        <f ca="1"/>
        <v>2.1538177303589476</v>
      </c>
      <c r="AK31" s="5">
        <f ca="1"/>
        <v>2.1127926307330629</v>
      </c>
      <c r="AL31" s="5">
        <f ca="1"/>
        <v>1.9897173318554087</v>
      </c>
      <c r="AM31" s="5">
        <f ca="1"/>
        <v>1.9486922322295239</v>
      </c>
      <c r="AO31">
        <v>357</v>
      </c>
      <c r="AP31">
        <v>867</v>
      </c>
      <c r="AR31">
        <v>29</v>
      </c>
      <c r="AS31" s="30">
        <f ca="1"/>
        <v>1</v>
      </c>
      <c r="AT31" s="30">
        <f ca="1"/>
        <v>1</v>
      </c>
      <c r="AU31" s="30">
        <f ca="1"/>
        <v>4</v>
      </c>
      <c r="AV31" s="30">
        <f ca="1"/>
        <v>1</v>
      </c>
      <c r="AW31">
        <f ca="1"/>
        <v>1</v>
      </c>
      <c r="AX31">
        <f ca="1"/>
        <v>0</v>
      </c>
      <c r="AY31">
        <f ca="1"/>
        <v>1</v>
      </c>
      <c r="AZ31">
        <f ca="1"/>
        <v>1</v>
      </c>
      <c r="BA31">
        <f ca="1"/>
        <v>1</v>
      </c>
      <c r="BB31">
        <f ca="1"/>
        <v>0</v>
      </c>
      <c r="BC31">
        <f ca="1"/>
        <v>0</v>
      </c>
      <c r="BE31">
        <v>29</v>
      </c>
      <c r="BF31">
        <f ca="1"/>
        <v>0</v>
      </c>
      <c r="BG31">
        <f ca="1"/>
        <v>0</v>
      </c>
      <c r="BH31">
        <f ca="1"/>
        <v>-343</v>
      </c>
      <c r="BI31">
        <f ca="1"/>
        <v>0</v>
      </c>
      <c r="BJ31">
        <f ca="1"/>
        <v>0</v>
      </c>
      <c r="BK31">
        <f ca="1"/>
        <v>343</v>
      </c>
      <c r="BM31">
        <v>29</v>
      </c>
      <c r="BN31">
        <f ca="1"/>
        <v>0</v>
      </c>
      <c r="BO31">
        <f ca="1"/>
        <v>0</v>
      </c>
      <c r="BP31">
        <f ca="1"/>
        <v>29</v>
      </c>
      <c r="BQ31">
        <f ca="1"/>
        <v>0</v>
      </c>
      <c r="BR31">
        <f ca="1"/>
        <v>0</v>
      </c>
      <c r="BS31">
        <f ca="1"/>
        <v>0</v>
      </c>
      <c r="BT31">
        <f ca="1"/>
        <v>0</v>
      </c>
      <c r="BU31">
        <f ca="1"/>
        <v>0</v>
      </c>
      <c r="BV31">
        <f ca="1"/>
        <v>0</v>
      </c>
      <c r="BW31">
        <f ca="1"/>
        <v>0</v>
      </c>
      <c r="BX31">
        <f ca="1"/>
        <v>0</v>
      </c>
      <c r="BZ31">
        <f ca="1"/>
        <v>0</v>
      </c>
      <c r="CA31">
        <f ca="1"/>
        <v>0</v>
      </c>
      <c r="CB31">
        <f ca="1"/>
        <v>365</v>
      </c>
      <c r="CC31">
        <f ca="1"/>
        <v>0</v>
      </c>
      <c r="CD31">
        <f ca="1"/>
        <v>0</v>
      </c>
      <c r="CE31">
        <f ca="1"/>
        <v>0</v>
      </c>
      <c r="CG31">
        <f ca="1"/>
        <v>343</v>
      </c>
      <c r="CH31">
        <f ca="1"/>
        <v>343</v>
      </c>
      <c r="CJ31">
        <f ca="1"/>
        <v>0</v>
      </c>
      <c r="CK31">
        <f ca="1"/>
        <v>743</v>
      </c>
      <c r="CL31">
        <f ca="1"/>
        <v>0</v>
      </c>
      <c r="CM31">
        <f ca="1"/>
        <v>0</v>
      </c>
      <c r="CN31">
        <f ca="1"/>
        <v>-743</v>
      </c>
      <c r="CP31">
        <f ca="1"/>
        <v>0</v>
      </c>
      <c r="CQ31">
        <f ca="1"/>
        <v>-706</v>
      </c>
      <c r="CR31">
        <f ca="1"/>
        <v>0</v>
      </c>
      <c r="CS31">
        <f ca="1"/>
        <v>0</v>
      </c>
      <c r="CT31">
        <f ca="1"/>
        <v>0</v>
      </c>
      <c r="CV31">
        <f ca="1"/>
        <v>0</v>
      </c>
      <c r="CW31">
        <f ca="1"/>
        <v>0</v>
      </c>
      <c r="CX31">
        <f ca="1"/>
        <v>0</v>
      </c>
      <c r="CY31" s="5">
        <f ca="1"/>
        <v>0</v>
      </c>
      <c r="DA31">
        <f ca="1"/>
        <v>0</v>
      </c>
      <c r="DB31">
        <f ca="1"/>
        <v>0</v>
      </c>
      <c r="DC31">
        <f ca="1"/>
        <v>0</v>
      </c>
      <c r="DD31" s="5">
        <f ca="1"/>
        <v>0</v>
      </c>
      <c r="DF31">
        <f ca="1"/>
        <v>0</v>
      </c>
      <c r="DG31" s="5">
        <f ca="1"/>
        <v>3424.0099999999802</v>
      </c>
      <c r="DI31" s="2">
        <v>44764</v>
      </c>
      <c r="DJ31">
        <f ca="1"/>
        <v>0</v>
      </c>
      <c r="DK31">
        <f ca="1"/>
        <v>0</v>
      </c>
      <c r="DL31">
        <f ca="1"/>
        <v>0</v>
      </c>
      <c r="DQ31">
        <f ca="1"/>
        <v>0</v>
      </c>
      <c r="DR31">
        <f ca="1"/>
        <v>0</v>
      </c>
      <c r="DS31">
        <f ca="1"/>
        <v>0</v>
      </c>
      <c r="DZ31" s="44"/>
      <c r="EA31" s="44"/>
      <c r="EB31" s="44"/>
      <c r="EC31" s="44"/>
      <c r="ED31" s="44"/>
      <c r="EE31" s="44"/>
      <c r="EF31" s="44"/>
      <c r="EG31" s="44"/>
    </row>
    <row r="32" spans="3:139" ht="15.75" thickBot="1" x14ac:dyDescent="0.3">
      <c r="C32" s="2">
        <v>43308</v>
      </c>
      <c r="D32" s="5">
        <v>144.5</v>
      </c>
      <c r="E32" s="5">
        <v>76.849999999999994</v>
      </c>
      <c r="F32" s="5"/>
      <c r="G32" s="40"/>
      <c r="H32" s="40"/>
      <c r="I32" s="5"/>
      <c r="J32" s="5">
        <v>1.8802862719583606</v>
      </c>
      <c r="K32" s="5">
        <v>1.8802862719583606</v>
      </c>
      <c r="L32" s="5">
        <f ca="1"/>
        <v>1.9866793529971458</v>
      </c>
      <c r="M32" s="5">
        <f ca="1"/>
        <v>-0.1063930810387852</v>
      </c>
      <c r="N32" s="5">
        <f ca="1"/>
        <v>1.9866793529971458</v>
      </c>
      <c r="O32" s="5"/>
      <c r="P32" s="2">
        <v>43315</v>
      </c>
      <c r="Q32" s="5">
        <f ca="1"/>
        <v>-1.1146922343628685E-2</v>
      </c>
      <c r="R32" s="5">
        <f ca="1"/>
        <v>1.8802862719583606</v>
      </c>
      <c r="S32" s="5"/>
      <c r="T32" s="5"/>
      <c r="U32" s="5"/>
      <c r="V32" s="5"/>
      <c r="W32" s="2">
        <v>43315</v>
      </c>
      <c r="X32" s="5">
        <v>143.12</v>
      </c>
      <c r="Y32" s="5">
        <v>76.569999999999993</v>
      </c>
      <c r="Z32" s="5">
        <v>1.8691393496147319</v>
      </c>
      <c r="AA32" s="5">
        <f ca="1"/>
        <v>2.0512549812942358</v>
      </c>
      <c r="AB32" s="5">
        <f ca="1"/>
        <v>2.1127926307330629</v>
      </c>
      <c r="AC32" s="5">
        <f ca="1"/>
        <v>1.9897173318554087</v>
      </c>
      <c r="AE32" s="2">
        <v>44771</v>
      </c>
      <c r="AF32">
        <v>291.60000000000002</v>
      </c>
      <c r="AG32">
        <v>123.5</v>
      </c>
      <c r="AH32" s="5">
        <v>2.3611336032388666</v>
      </c>
      <c r="AI32" s="5">
        <f ca="1"/>
        <v>2.0512549812942358</v>
      </c>
      <c r="AJ32" s="5">
        <f ca="1"/>
        <v>2.1538177303589476</v>
      </c>
      <c r="AK32" s="5">
        <f ca="1"/>
        <v>2.1127926307330629</v>
      </c>
      <c r="AL32" s="5">
        <f ca="1"/>
        <v>1.9897173318554087</v>
      </c>
      <c r="AM32" s="5">
        <f ca="1"/>
        <v>1.9486922322295239</v>
      </c>
      <c r="AO32">
        <v>342</v>
      </c>
      <c r="AP32">
        <v>809</v>
      </c>
      <c r="AR32">
        <v>30</v>
      </c>
      <c r="AS32" s="30">
        <f ca="1"/>
        <v>1</v>
      </c>
      <c r="AT32" s="30">
        <f ca="1"/>
        <v>1</v>
      </c>
      <c r="AU32" s="30">
        <f ca="1"/>
        <v>4</v>
      </c>
      <c r="AV32" s="30">
        <f ca="1"/>
        <v>1</v>
      </c>
      <c r="AW32">
        <f ca="1"/>
        <v>1</v>
      </c>
      <c r="AX32">
        <f ca="1"/>
        <v>0</v>
      </c>
      <c r="AY32">
        <f ca="1"/>
        <v>1</v>
      </c>
      <c r="AZ32">
        <f ca="1"/>
        <v>1</v>
      </c>
      <c r="BA32">
        <f ca="1"/>
        <v>1</v>
      </c>
      <c r="BB32">
        <f ca="1"/>
        <v>0</v>
      </c>
      <c r="BC32">
        <f ca="1"/>
        <v>0</v>
      </c>
      <c r="BE32">
        <v>30</v>
      </c>
      <c r="BF32">
        <f ca="1"/>
        <v>0</v>
      </c>
      <c r="BG32">
        <f ca="1"/>
        <v>0</v>
      </c>
      <c r="BH32">
        <f ca="1"/>
        <v>-343</v>
      </c>
      <c r="BI32">
        <f ca="1"/>
        <v>0</v>
      </c>
      <c r="BJ32">
        <f ca="1"/>
        <v>0</v>
      </c>
      <c r="BK32">
        <f ca="1"/>
        <v>343</v>
      </c>
      <c r="BM32">
        <v>30</v>
      </c>
      <c r="BN32">
        <f ca="1"/>
        <v>0</v>
      </c>
      <c r="BO32">
        <f ca="1"/>
        <v>0</v>
      </c>
      <c r="BP32">
        <f ca="1"/>
        <v>30</v>
      </c>
      <c r="BQ32">
        <f ca="1"/>
        <v>0</v>
      </c>
      <c r="BR32">
        <f ca="1"/>
        <v>0</v>
      </c>
      <c r="BS32">
        <f ca="1"/>
        <v>0</v>
      </c>
      <c r="BT32">
        <f ca="1"/>
        <v>0</v>
      </c>
      <c r="BU32">
        <f ca="1"/>
        <v>0</v>
      </c>
      <c r="BV32">
        <f ca="1"/>
        <v>0</v>
      </c>
      <c r="BW32">
        <f ca="1"/>
        <v>0</v>
      </c>
      <c r="BX32">
        <f ca="1"/>
        <v>0</v>
      </c>
      <c r="BZ32">
        <f ca="1"/>
        <v>0</v>
      </c>
      <c r="CA32">
        <f ca="1"/>
        <v>0</v>
      </c>
      <c r="CB32">
        <f ca="1"/>
        <v>365</v>
      </c>
      <c r="CC32">
        <f ca="1"/>
        <v>0</v>
      </c>
      <c r="CD32">
        <f ca="1"/>
        <v>0</v>
      </c>
      <c r="CE32">
        <f ca="1"/>
        <v>0</v>
      </c>
      <c r="CG32">
        <f ca="1"/>
        <v>343</v>
      </c>
      <c r="CH32">
        <f ca="1"/>
        <v>343</v>
      </c>
      <c r="CJ32">
        <f ca="1"/>
        <v>0</v>
      </c>
      <c r="CK32">
        <f ca="1"/>
        <v>743</v>
      </c>
      <c r="CL32">
        <f ca="1"/>
        <v>0</v>
      </c>
      <c r="CM32">
        <f ca="1"/>
        <v>0</v>
      </c>
      <c r="CN32">
        <f ca="1"/>
        <v>-743</v>
      </c>
      <c r="CP32">
        <f ca="1"/>
        <v>0</v>
      </c>
      <c r="CQ32">
        <f ca="1"/>
        <v>-706</v>
      </c>
      <c r="CR32">
        <f ca="1"/>
        <v>0</v>
      </c>
      <c r="CS32">
        <f ca="1"/>
        <v>0</v>
      </c>
      <c r="CT32">
        <f ca="1"/>
        <v>0</v>
      </c>
      <c r="CV32">
        <f ca="1"/>
        <v>0</v>
      </c>
      <c r="CW32">
        <f ca="1"/>
        <v>0</v>
      </c>
      <c r="CX32">
        <f ca="1"/>
        <v>0</v>
      </c>
      <c r="CY32" s="5">
        <f ca="1"/>
        <v>0</v>
      </c>
      <c r="DA32">
        <f ca="1"/>
        <v>0</v>
      </c>
      <c r="DB32">
        <f ca="1"/>
        <v>0</v>
      </c>
      <c r="DC32">
        <f ca="1"/>
        <v>0</v>
      </c>
      <c r="DD32" s="5">
        <f ca="1"/>
        <v>0</v>
      </c>
      <c r="DF32">
        <f ca="1"/>
        <v>0</v>
      </c>
      <c r="DG32" s="5">
        <f ca="1"/>
        <v>3424.0099999999802</v>
      </c>
      <c r="DI32" s="2">
        <v>44771</v>
      </c>
      <c r="DJ32">
        <f ca="1"/>
        <v>0</v>
      </c>
      <c r="DK32">
        <f ca="1"/>
        <v>0</v>
      </c>
      <c r="DL32">
        <f ca="1"/>
        <v>0</v>
      </c>
      <c r="DQ32">
        <f ca="1"/>
        <v>0</v>
      </c>
      <c r="DR32">
        <f ca="1"/>
        <v>0</v>
      </c>
      <c r="DS32">
        <f ca="1"/>
        <v>0</v>
      </c>
      <c r="DZ32" s="44"/>
      <c r="EA32" s="44"/>
      <c r="EB32" s="44"/>
      <c r="EC32" s="44"/>
      <c r="ED32" s="44"/>
      <c r="EE32" s="44"/>
      <c r="EF32" s="44"/>
      <c r="EG32" s="44"/>
    </row>
    <row r="33" spans="3:137" x14ac:dyDescent="0.25">
      <c r="C33" s="2">
        <v>43315</v>
      </c>
      <c r="D33" s="5">
        <v>143.12</v>
      </c>
      <c r="E33" s="5">
        <v>76.569999999999993</v>
      </c>
      <c r="F33" s="5"/>
      <c r="G33" s="54" t="s">
        <v>97</v>
      </c>
      <c r="H33" s="55"/>
      <c r="I33" s="5"/>
      <c r="J33" s="5">
        <v>1.8691393496147319</v>
      </c>
      <c r="K33" s="5">
        <v>1.8691393496147319</v>
      </c>
      <c r="L33" s="5">
        <f ca="1"/>
        <v>1.8802862719583606</v>
      </c>
      <c r="M33" s="5">
        <f ca="1"/>
        <v>-1.1146922343628685E-2</v>
      </c>
      <c r="N33" s="5">
        <f ca="1"/>
        <v>1.8802862719583606</v>
      </c>
      <c r="O33" s="5"/>
      <c r="P33" s="2">
        <v>43322</v>
      </c>
      <c r="Q33" s="5">
        <f ca="1"/>
        <v>-9.2638177076787009E-4</v>
      </c>
      <c r="R33" s="5">
        <f ca="1"/>
        <v>1.8691393496147319</v>
      </c>
      <c r="S33" s="5"/>
      <c r="T33" s="5"/>
      <c r="U33" s="5"/>
      <c r="V33" s="5"/>
      <c r="W33" s="2">
        <v>43322</v>
      </c>
      <c r="X33" s="5">
        <v>141.76</v>
      </c>
      <c r="Y33" s="5">
        <v>75.88</v>
      </c>
      <c r="Z33" s="5">
        <v>1.8682129678439641</v>
      </c>
      <c r="AA33" s="5">
        <f ca="1"/>
        <v>2.0512549812942358</v>
      </c>
      <c r="AB33" s="5">
        <f ca="1"/>
        <v>2.1127926307330629</v>
      </c>
      <c r="AC33" s="5">
        <f ca="1"/>
        <v>1.9897173318554087</v>
      </c>
      <c r="AE33" s="2">
        <v>44778</v>
      </c>
      <c r="AF33">
        <v>286.96999999999997</v>
      </c>
      <c r="AG33">
        <v>126.25</v>
      </c>
      <c r="AH33" s="5">
        <v>2.2730297029702968</v>
      </c>
      <c r="AI33" s="5">
        <f ca="1"/>
        <v>2.0512549812942358</v>
      </c>
      <c r="AJ33" s="5">
        <f ca="1"/>
        <v>2.1538177303589476</v>
      </c>
      <c r="AK33" s="5">
        <f ca="1"/>
        <v>2.1127926307330629</v>
      </c>
      <c r="AL33" s="5">
        <f ca="1"/>
        <v>1.9897173318554087</v>
      </c>
      <c r="AM33" s="5">
        <f ca="1"/>
        <v>1.9486922322295239</v>
      </c>
      <c r="AO33">
        <v>348</v>
      </c>
      <c r="AP33">
        <v>792</v>
      </c>
      <c r="AR33">
        <v>31</v>
      </c>
      <c r="AS33" s="30">
        <f ca="1"/>
        <v>1</v>
      </c>
      <c r="AT33" s="30">
        <f ca="1"/>
        <v>1</v>
      </c>
      <c r="AU33" s="30">
        <f ca="1"/>
        <v>4</v>
      </c>
      <c r="AV33" s="30">
        <f ca="1"/>
        <v>1</v>
      </c>
      <c r="AW33">
        <f ca="1"/>
        <v>1</v>
      </c>
      <c r="AX33">
        <f ca="1"/>
        <v>0</v>
      </c>
      <c r="AY33">
        <f ca="1"/>
        <v>1</v>
      </c>
      <c r="AZ33">
        <f ca="1"/>
        <v>1</v>
      </c>
      <c r="BA33">
        <f ca="1"/>
        <v>1</v>
      </c>
      <c r="BB33">
        <f ca="1"/>
        <v>0</v>
      </c>
      <c r="BC33">
        <f ca="1"/>
        <v>0</v>
      </c>
      <c r="BE33">
        <v>31</v>
      </c>
      <c r="BF33">
        <f ca="1"/>
        <v>0</v>
      </c>
      <c r="BG33">
        <f ca="1"/>
        <v>0</v>
      </c>
      <c r="BH33">
        <f ca="1"/>
        <v>-343</v>
      </c>
      <c r="BI33">
        <f ca="1"/>
        <v>0</v>
      </c>
      <c r="BJ33">
        <f ca="1"/>
        <v>0</v>
      </c>
      <c r="BK33">
        <f ca="1"/>
        <v>343</v>
      </c>
      <c r="BM33">
        <v>31</v>
      </c>
      <c r="BN33">
        <f ca="1"/>
        <v>0</v>
      </c>
      <c r="BO33">
        <f ca="1"/>
        <v>0</v>
      </c>
      <c r="BP33">
        <f ca="1"/>
        <v>31</v>
      </c>
      <c r="BQ33">
        <f ca="1"/>
        <v>0</v>
      </c>
      <c r="BR33">
        <f ca="1"/>
        <v>0</v>
      </c>
      <c r="BS33">
        <f ca="1"/>
        <v>0</v>
      </c>
      <c r="BT33">
        <f ca="1"/>
        <v>0</v>
      </c>
      <c r="BU33">
        <f ca="1"/>
        <v>0</v>
      </c>
      <c r="BV33">
        <f ca="1"/>
        <v>0</v>
      </c>
      <c r="BW33">
        <f ca="1"/>
        <v>0</v>
      </c>
      <c r="BX33">
        <f ca="1"/>
        <v>0</v>
      </c>
      <c r="BZ33">
        <f ca="1"/>
        <v>0</v>
      </c>
      <c r="CA33">
        <f ca="1"/>
        <v>0</v>
      </c>
      <c r="CB33">
        <f ca="1"/>
        <v>365</v>
      </c>
      <c r="CC33">
        <f ca="1"/>
        <v>0</v>
      </c>
      <c r="CD33">
        <f ca="1"/>
        <v>0</v>
      </c>
      <c r="CE33">
        <f ca="1"/>
        <v>0</v>
      </c>
      <c r="CG33">
        <f ca="1"/>
        <v>343</v>
      </c>
      <c r="CH33">
        <f ca="1"/>
        <v>343</v>
      </c>
      <c r="CJ33">
        <f ca="1"/>
        <v>0</v>
      </c>
      <c r="CK33">
        <f ca="1"/>
        <v>743</v>
      </c>
      <c r="CL33">
        <f ca="1"/>
        <v>0</v>
      </c>
      <c r="CM33">
        <f ca="1"/>
        <v>0</v>
      </c>
      <c r="CN33">
        <f ca="1"/>
        <v>-743</v>
      </c>
      <c r="CP33">
        <f ca="1"/>
        <v>0</v>
      </c>
      <c r="CQ33">
        <f ca="1"/>
        <v>-706</v>
      </c>
      <c r="CR33">
        <f ca="1"/>
        <v>0</v>
      </c>
      <c r="CS33">
        <f ca="1"/>
        <v>0</v>
      </c>
      <c r="CT33">
        <f ca="1"/>
        <v>0</v>
      </c>
      <c r="CV33">
        <f ca="1"/>
        <v>0</v>
      </c>
      <c r="CW33">
        <f ca="1"/>
        <v>0</v>
      </c>
      <c r="CX33">
        <f ca="1"/>
        <v>0</v>
      </c>
      <c r="CY33" s="5">
        <f ca="1"/>
        <v>0</v>
      </c>
      <c r="DA33">
        <f ca="1"/>
        <v>0</v>
      </c>
      <c r="DB33">
        <f ca="1"/>
        <v>0</v>
      </c>
      <c r="DC33">
        <f ca="1"/>
        <v>0</v>
      </c>
      <c r="DD33" s="5">
        <f ca="1"/>
        <v>0</v>
      </c>
      <c r="DF33">
        <f ca="1"/>
        <v>0</v>
      </c>
      <c r="DG33" s="5">
        <f ca="1"/>
        <v>3424.0099999999802</v>
      </c>
      <c r="DI33" s="2">
        <v>44778</v>
      </c>
      <c r="DJ33">
        <f ca="1"/>
        <v>0</v>
      </c>
      <c r="DK33">
        <f ca="1"/>
        <v>0</v>
      </c>
      <c r="DL33">
        <f ca="1"/>
        <v>0</v>
      </c>
      <c r="DQ33">
        <f ca="1"/>
        <v>0</v>
      </c>
      <c r="DR33">
        <f ca="1"/>
        <v>0</v>
      </c>
      <c r="DS33">
        <f ca="1"/>
        <v>0</v>
      </c>
      <c r="DZ33" s="44"/>
      <c r="EA33" s="44"/>
      <c r="EB33" s="44"/>
      <c r="EC33" s="44"/>
      <c r="ED33" s="44"/>
      <c r="EE33" s="44"/>
      <c r="EF33" s="44"/>
      <c r="EG33" s="44"/>
    </row>
    <row r="34" spans="3:137" ht="15" customHeight="1" x14ac:dyDescent="0.25">
      <c r="C34" s="2">
        <v>43322</v>
      </c>
      <c r="D34" s="5">
        <v>141.76</v>
      </c>
      <c r="E34" s="5">
        <v>75.88</v>
      </c>
      <c r="F34" s="5"/>
      <c r="G34" s="56"/>
      <c r="H34" s="57"/>
      <c r="I34" s="5"/>
      <c r="J34" s="5">
        <v>1.8682129678439641</v>
      </c>
      <c r="K34" s="5">
        <v>1.8682129678439641</v>
      </c>
      <c r="L34" s="5">
        <f ca="1"/>
        <v>1.8691393496147319</v>
      </c>
      <c r="M34" s="5">
        <f ca="1"/>
        <v>-9.2638177076787009E-4</v>
      </c>
      <c r="N34" s="5">
        <f ca="1"/>
        <v>1.8691393496147319</v>
      </c>
      <c r="O34" s="5"/>
      <c r="P34" s="2">
        <v>43329</v>
      </c>
      <c r="Q34" s="5">
        <f ca="1"/>
        <v>1.161929529323924E-2</v>
      </c>
      <c r="R34" s="5">
        <f ca="1"/>
        <v>1.8682129678439641</v>
      </c>
      <c r="S34" s="5"/>
      <c r="T34" s="5"/>
      <c r="U34" s="5"/>
      <c r="V34" s="5"/>
      <c r="W34" s="2">
        <v>43329</v>
      </c>
      <c r="X34" s="5">
        <v>143.44999999999999</v>
      </c>
      <c r="Y34" s="5">
        <v>76.31</v>
      </c>
      <c r="Z34" s="5">
        <v>1.8798322631372033</v>
      </c>
      <c r="AA34" s="5">
        <f ca="1"/>
        <v>2.0512549812942358</v>
      </c>
      <c r="AB34" s="5">
        <f ca="1"/>
        <v>2.1127926307330629</v>
      </c>
      <c r="AC34" s="5">
        <f ca="1"/>
        <v>1.9897173318554087</v>
      </c>
      <c r="AE34" s="2">
        <v>44785</v>
      </c>
      <c r="AF34">
        <v>301.48</v>
      </c>
      <c r="AG34">
        <v>129.31</v>
      </c>
      <c r="AH34" s="5">
        <v>2.331451550537468</v>
      </c>
      <c r="AI34" s="5">
        <f ca="1"/>
        <v>2.0512549812942358</v>
      </c>
      <c r="AJ34" s="5">
        <f ca="1"/>
        <v>2.1538177303589476</v>
      </c>
      <c r="AK34" s="5">
        <f ca="1"/>
        <v>2.1127926307330629</v>
      </c>
      <c r="AL34" s="5">
        <f ca="1"/>
        <v>1.9897173318554087</v>
      </c>
      <c r="AM34" s="5">
        <f ca="1"/>
        <v>1.9486922322295239</v>
      </c>
      <c r="AO34">
        <v>331</v>
      </c>
      <c r="AP34">
        <v>773</v>
      </c>
      <c r="AR34">
        <v>32</v>
      </c>
      <c r="AS34" s="30">
        <f ca="1"/>
        <v>1</v>
      </c>
      <c r="AT34" s="30">
        <f ca="1"/>
        <v>1</v>
      </c>
      <c r="AU34" s="30">
        <f ca="1"/>
        <v>4</v>
      </c>
      <c r="AV34" s="30">
        <f ca="1"/>
        <v>1</v>
      </c>
      <c r="AW34">
        <f ca="1"/>
        <v>1</v>
      </c>
      <c r="AX34">
        <f ca="1"/>
        <v>0</v>
      </c>
      <c r="AY34">
        <f ca="1"/>
        <v>1</v>
      </c>
      <c r="AZ34">
        <f ca="1"/>
        <v>1</v>
      </c>
      <c r="BA34">
        <f ca="1"/>
        <v>1</v>
      </c>
      <c r="BB34">
        <f ca="1"/>
        <v>0</v>
      </c>
      <c r="BC34">
        <f ca="1"/>
        <v>0</v>
      </c>
      <c r="BE34">
        <v>32</v>
      </c>
      <c r="BF34">
        <f ca="1"/>
        <v>0</v>
      </c>
      <c r="BG34">
        <f ca="1"/>
        <v>0</v>
      </c>
      <c r="BH34">
        <f ca="1"/>
        <v>-343</v>
      </c>
      <c r="BI34">
        <f ca="1"/>
        <v>0</v>
      </c>
      <c r="BJ34">
        <f ca="1"/>
        <v>0</v>
      </c>
      <c r="BK34">
        <f ca="1"/>
        <v>343</v>
      </c>
      <c r="BM34">
        <v>32</v>
      </c>
      <c r="BN34">
        <f ca="1"/>
        <v>0</v>
      </c>
      <c r="BO34">
        <f ca="1"/>
        <v>0</v>
      </c>
      <c r="BP34">
        <f ca="1"/>
        <v>32</v>
      </c>
      <c r="BQ34">
        <f ca="1"/>
        <v>0</v>
      </c>
      <c r="BR34">
        <f ca="1"/>
        <v>0</v>
      </c>
      <c r="BS34">
        <f ca="1"/>
        <v>0</v>
      </c>
      <c r="BT34">
        <f ca="1"/>
        <v>0</v>
      </c>
      <c r="BU34">
        <f ca="1"/>
        <v>0</v>
      </c>
      <c r="BV34">
        <f ca="1"/>
        <v>0</v>
      </c>
      <c r="BW34">
        <f ca="1"/>
        <v>0</v>
      </c>
      <c r="BX34">
        <f ca="1"/>
        <v>0</v>
      </c>
      <c r="BZ34">
        <f ca="1"/>
        <v>0</v>
      </c>
      <c r="CA34">
        <f ca="1"/>
        <v>0</v>
      </c>
      <c r="CB34">
        <f ca="1"/>
        <v>365</v>
      </c>
      <c r="CC34">
        <f ca="1"/>
        <v>0</v>
      </c>
      <c r="CD34">
        <f ca="1"/>
        <v>0</v>
      </c>
      <c r="CE34">
        <f ca="1"/>
        <v>0</v>
      </c>
      <c r="CG34">
        <f ca="1"/>
        <v>343</v>
      </c>
      <c r="CH34">
        <f ca="1"/>
        <v>343</v>
      </c>
      <c r="CJ34">
        <f ca="1"/>
        <v>0</v>
      </c>
      <c r="CK34">
        <f ca="1"/>
        <v>743</v>
      </c>
      <c r="CL34">
        <f ca="1"/>
        <v>0</v>
      </c>
      <c r="CM34">
        <f ca="1"/>
        <v>0</v>
      </c>
      <c r="CN34">
        <f ca="1"/>
        <v>-743</v>
      </c>
      <c r="CP34">
        <f ca="1"/>
        <v>0</v>
      </c>
      <c r="CQ34">
        <f ca="1"/>
        <v>-706</v>
      </c>
      <c r="CR34">
        <f ca="1"/>
        <v>0</v>
      </c>
      <c r="CS34">
        <f ca="1"/>
        <v>0</v>
      </c>
      <c r="CT34">
        <f ca="1"/>
        <v>0</v>
      </c>
      <c r="CV34">
        <f ca="1"/>
        <v>0</v>
      </c>
      <c r="CW34">
        <f ca="1"/>
        <v>0</v>
      </c>
      <c r="CX34">
        <f ca="1"/>
        <v>0</v>
      </c>
      <c r="CY34" s="5">
        <f ca="1"/>
        <v>0</v>
      </c>
      <c r="DA34">
        <f ca="1"/>
        <v>0</v>
      </c>
      <c r="DB34">
        <f ca="1"/>
        <v>0</v>
      </c>
      <c r="DC34">
        <f ca="1"/>
        <v>0</v>
      </c>
      <c r="DD34" s="5">
        <f ca="1"/>
        <v>0</v>
      </c>
      <c r="DF34">
        <f ca="1"/>
        <v>0</v>
      </c>
      <c r="DG34" s="5">
        <f ca="1"/>
        <v>3424.0099999999802</v>
      </c>
      <c r="DI34" s="2">
        <v>44785</v>
      </c>
      <c r="DJ34">
        <f ca="1"/>
        <v>0</v>
      </c>
      <c r="DK34">
        <f ca="1"/>
        <v>0</v>
      </c>
      <c r="DL34">
        <f ca="1"/>
        <v>0</v>
      </c>
      <c r="DQ34">
        <f ca="1"/>
        <v>0</v>
      </c>
      <c r="DR34">
        <f ca="1"/>
        <v>0</v>
      </c>
      <c r="DS34">
        <f ca="1"/>
        <v>0</v>
      </c>
      <c r="DZ34" s="44"/>
      <c r="EA34" s="44"/>
      <c r="EB34" s="44"/>
      <c r="EC34" s="44"/>
      <c r="ED34" s="44"/>
      <c r="EE34" s="44"/>
      <c r="EF34" s="44"/>
      <c r="EG34" s="44"/>
    </row>
    <row r="35" spans="3:137" x14ac:dyDescent="0.25">
      <c r="C35" s="2">
        <v>43329</v>
      </c>
      <c r="D35" s="5">
        <v>143.44999999999999</v>
      </c>
      <c r="E35" s="5">
        <v>76.31</v>
      </c>
      <c r="F35" s="5"/>
      <c r="G35" s="56"/>
      <c r="H35" s="57"/>
      <c r="I35" s="5"/>
      <c r="J35" s="5">
        <v>1.8798322631372033</v>
      </c>
      <c r="K35" s="5">
        <v>1.8798322631372033</v>
      </c>
      <c r="L35" s="5">
        <f ca="1"/>
        <v>1.8682129678439641</v>
      </c>
      <c r="M35" s="5">
        <f ca="1"/>
        <v>1.161929529323924E-2</v>
      </c>
      <c r="N35" s="5">
        <f ca="1"/>
        <v>1.8682129678439641</v>
      </c>
      <c r="O35" s="5"/>
      <c r="P35" s="2">
        <v>43336</v>
      </c>
      <c r="Q35" s="5">
        <f ca="1"/>
        <v>2.8578706551813937E-2</v>
      </c>
      <c r="R35" s="5">
        <f ca="1"/>
        <v>1.8798322631372033</v>
      </c>
      <c r="S35" s="5"/>
      <c r="T35" s="5"/>
      <c r="U35" s="5"/>
      <c r="V35" s="5"/>
      <c r="W35" s="2">
        <v>43336</v>
      </c>
      <c r="X35" s="5">
        <v>145.44</v>
      </c>
      <c r="Y35" s="5">
        <v>76.209999999999994</v>
      </c>
      <c r="Z35" s="5">
        <v>1.9084109696890172</v>
      </c>
      <c r="AA35" s="5">
        <f ca="1"/>
        <v>2.0512549812942358</v>
      </c>
      <c r="AB35" s="5">
        <f ca="1"/>
        <v>2.1127926307330629</v>
      </c>
      <c r="AC35" s="5">
        <f ca="1"/>
        <v>1.9897173318554087</v>
      </c>
      <c r="AE35" s="2">
        <v>44792</v>
      </c>
      <c r="AF35">
        <v>299.87</v>
      </c>
      <c r="AG35">
        <v>128.9</v>
      </c>
      <c r="AH35" s="5">
        <v>2.3263770364623739</v>
      </c>
      <c r="AI35" s="5">
        <f ca="1"/>
        <v>2.0512549812942358</v>
      </c>
      <c r="AJ35" s="5">
        <f ca="1"/>
        <v>2.1538177303589476</v>
      </c>
      <c r="AK35" s="5">
        <f ca="1"/>
        <v>2.1127926307330629</v>
      </c>
      <c r="AL35" s="5">
        <f ca="1"/>
        <v>1.9897173318554087</v>
      </c>
      <c r="AM35" s="5">
        <f ca="1"/>
        <v>1.9486922322295239</v>
      </c>
      <c r="AO35">
        <v>333</v>
      </c>
      <c r="AP35">
        <v>775</v>
      </c>
      <c r="AR35">
        <v>33</v>
      </c>
      <c r="AS35" s="30">
        <f ca="1"/>
        <v>1</v>
      </c>
      <c r="AT35" s="30">
        <f ca="1"/>
        <v>1</v>
      </c>
      <c r="AU35" s="30">
        <f ca="1"/>
        <v>4</v>
      </c>
      <c r="AV35" s="30">
        <f ca="1"/>
        <v>1</v>
      </c>
      <c r="AW35">
        <f ca="1"/>
        <v>1</v>
      </c>
      <c r="AX35">
        <f ca="1"/>
        <v>0</v>
      </c>
      <c r="AY35">
        <f ca="1"/>
        <v>1</v>
      </c>
      <c r="AZ35">
        <f ca="1"/>
        <v>1</v>
      </c>
      <c r="BA35">
        <f ca="1"/>
        <v>1</v>
      </c>
      <c r="BB35">
        <f ca="1"/>
        <v>0</v>
      </c>
      <c r="BC35">
        <f ca="1"/>
        <v>0</v>
      </c>
      <c r="BE35">
        <v>33</v>
      </c>
      <c r="BF35">
        <f ca="1"/>
        <v>0</v>
      </c>
      <c r="BG35">
        <f ca="1"/>
        <v>0</v>
      </c>
      <c r="BH35">
        <f ca="1"/>
        <v>-343</v>
      </c>
      <c r="BI35">
        <f ca="1"/>
        <v>0</v>
      </c>
      <c r="BJ35">
        <f ca="1"/>
        <v>0</v>
      </c>
      <c r="BK35">
        <f ca="1"/>
        <v>343</v>
      </c>
      <c r="BM35">
        <v>33</v>
      </c>
      <c r="BN35">
        <f ca="1"/>
        <v>0</v>
      </c>
      <c r="BO35">
        <f ca="1"/>
        <v>0</v>
      </c>
      <c r="BP35">
        <f ca="1"/>
        <v>33</v>
      </c>
      <c r="BQ35">
        <f ca="1"/>
        <v>0</v>
      </c>
      <c r="BR35">
        <f ca="1"/>
        <v>0</v>
      </c>
      <c r="BS35">
        <f ca="1"/>
        <v>0</v>
      </c>
      <c r="BT35">
        <f ca="1"/>
        <v>0</v>
      </c>
      <c r="BU35">
        <f ca="1"/>
        <v>0</v>
      </c>
      <c r="BV35">
        <f ca="1"/>
        <v>0</v>
      </c>
      <c r="BW35">
        <f ca="1"/>
        <v>0</v>
      </c>
      <c r="BX35">
        <f ca="1"/>
        <v>0</v>
      </c>
      <c r="BZ35">
        <f ca="1"/>
        <v>0</v>
      </c>
      <c r="CA35">
        <f ca="1"/>
        <v>0</v>
      </c>
      <c r="CB35">
        <f ca="1"/>
        <v>365</v>
      </c>
      <c r="CC35">
        <f ca="1"/>
        <v>0</v>
      </c>
      <c r="CD35">
        <f ca="1"/>
        <v>0</v>
      </c>
      <c r="CE35">
        <f ca="1"/>
        <v>0</v>
      </c>
      <c r="CG35">
        <f ca="1"/>
        <v>343</v>
      </c>
      <c r="CH35">
        <f ca="1"/>
        <v>343</v>
      </c>
      <c r="CJ35">
        <f ca="1"/>
        <v>0</v>
      </c>
      <c r="CK35">
        <f ca="1"/>
        <v>743</v>
      </c>
      <c r="CL35">
        <f ca="1"/>
        <v>0</v>
      </c>
      <c r="CM35">
        <f ca="1"/>
        <v>0</v>
      </c>
      <c r="CN35">
        <f ca="1"/>
        <v>-743</v>
      </c>
      <c r="CP35">
        <f ca="1"/>
        <v>0</v>
      </c>
      <c r="CQ35">
        <f ca="1"/>
        <v>-706</v>
      </c>
      <c r="CR35">
        <f ca="1"/>
        <v>0</v>
      </c>
      <c r="CS35">
        <f ca="1"/>
        <v>0</v>
      </c>
      <c r="CT35">
        <f ca="1"/>
        <v>0</v>
      </c>
      <c r="CV35">
        <f ca="1"/>
        <v>0</v>
      </c>
      <c r="CW35">
        <f ca="1"/>
        <v>0</v>
      </c>
      <c r="CX35">
        <f ca="1"/>
        <v>0</v>
      </c>
      <c r="CY35" s="5">
        <f ca="1"/>
        <v>0</v>
      </c>
      <c r="DA35">
        <f ca="1"/>
        <v>0</v>
      </c>
      <c r="DB35">
        <f ca="1"/>
        <v>0</v>
      </c>
      <c r="DC35">
        <f ca="1"/>
        <v>0</v>
      </c>
      <c r="DD35" s="5">
        <f ca="1"/>
        <v>0</v>
      </c>
      <c r="DF35">
        <f ca="1"/>
        <v>0</v>
      </c>
      <c r="DG35" s="5">
        <f ca="1"/>
        <v>3424.0099999999802</v>
      </c>
      <c r="DI35" s="2">
        <v>44792</v>
      </c>
      <c r="DJ35">
        <f ca="1"/>
        <v>0</v>
      </c>
      <c r="DK35">
        <f ca="1"/>
        <v>0</v>
      </c>
      <c r="DL35">
        <f ca="1"/>
        <v>0</v>
      </c>
      <c r="DQ35">
        <f ca="1"/>
        <v>0</v>
      </c>
      <c r="DR35">
        <f ca="1"/>
        <v>0</v>
      </c>
      <c r="DS35">
        <f ca="1"/>
        <v>0</v>
      </c>
      <c r="DZ35" s="44"/>
      <c r="EA35" s="44"/>
      <c r="EB35" s="44"/>
      <c r="EC35" s="44"/>
      <c r="ED35" s="44"/>
      <c r="EE35" s="44"/>
      <c r="EF35" s="44"/>
      <c r="EG35" s="44"/>
    </row>
    <row r="36" spans="3:137" ht="15.75" thickBot="1" x14ac:dyDescent="0.3">
      <c r="C36" s="2">
        <v>43336</v>
      </c>
      <c r="D36" s="5">
        <v>145.44</v>
      </c>
      <c r="E36" s="5">
        <v>76.209999999999994</v>
      </c>
      <c r="F36" s="5"/>
      <c r="G36" s="58"/>
      <c r="H36" s="59"/>
      <c r="I36" s="5"/>
      <c r="J36" s="5">
        <v>1.9084109696890172</v>
      </c>
      <c r="K36" s="5">
        <v>1.9084109696890172</v>
      </c>
      <c r="L36" s="5">
        <f ca="1"/>
        <v>1.8798322631372033</v>
      </c>
      <c r="M36" s="5">
        <f ca="1"/>
        <v>2.8578706551813937E-2</v>
      </c>
      <c r="N36" s="5">
        <f ca="1"/>
        <v>1.8798322631372033</v>
      </c>
      <c r="O36" s="5"/>
      <c r="P36" s="2">
        <v>43343</v>
      </c>
      <c r="Q36" s="5">
        <f ca="1"/>
        <v>-1.7038828316875643E-2</v>
      </c>
      <c r="R36" s="5">
        <f ca="1"/>
        <v>1.9084109696890172</v>
      </c>
      <c r="S36" s="5"/>
      <c r="T36" s="5"/>
      <c r="U36" s="5"/>
      <c r="V36" s="5"/>
      <c r="W36" s="2">
        <v>43343</v>
      </c>
      <c r="X36" s="5">
        <v>145.56</v>
      </c>
      <c r="Y36" s="5">
        <v>76.959999999999994</v>
      </c>
      <c r="Z36" s="5">
        <v>1.8913721413721416</v>
      </c>
      <c r="AA36" s="5">
        <f ca="1"/>
        <v>2.0512549812942358</v>
      </c>
      <c r="AB36" s="5">
        <f ca="1"/>
        <v>2.1127926307330629</v>
      </c>
      <c r="AC36" s="5">
        <f ca="1"/>
        <v>1.9897173318554087</v>
      </c>
      <c r="AE36" s="2">
        <v>44799</v>
      </c>
      <c r="AF36">
        <v>285.87</v>
      </c>
      <c r="AG36">
        <v>122.66</v>
      </c>
      <c r="AH36" s="5">
        <v>2.330588618946682</v>
      </c>
      <c r="AI36" s="5">
        <f ca="1"/>
        <v>2.0512549812942358</v>
      </c>
      <c r="AJ36" s="5">
        <f ca="1"/>
        <v>2.1538177303589476</v>
      </c>
      <c r="AK36" s="5">
        <f ca="1"/>
        <v>2.1127926307330629</v>
      </c>
      <c r="AL36" s="5">
        <f ca="1"/>
        <v>1.9897173318554087</v>
      </c>
      <c r="AM36" s="5">
        <f ca="1"/>
        <v>1.9486922322295239</v>
      </c>
      <c r="AO36">
        <v>349</v>
      </c>
      <c r="AP36">
        <v>815</v>
      </c>
      <c r="AR36">
        <v>34</v>
      </c>
      <c r="AS36" s="30">
        <f ca="1"/>
        <v>1</v>
      </c>
      <c r="AT36" s="30">
        <f ca="1"/>
        <v>1</v>
      </c>
      <c r="AU36" s="30">
        <f ca="1"/>
        <v>4</v>
      </c>
      <c r="AV36" s="30">
        <f ca="1"/>
        <v>1</v>
      </c>
      <c r="AW36">
        <f ca="1"/>
        <v>1</v>
      </c>
      <c r="AX36">
        <f ca="1"/>
        <v>0</v>
      </c>
      <c r="AY36">
        <f ca="1"/>
        <v>1</v>
      </c>
      <c r="AZ36">
        <f ca="1"/>
        <v>1</v>
      </c>
      <c r="BA36">
        <f ca="1"/>
        <v>1</v>
      </c>
      <c r="BB36">
        <f ca="1"/>
        <v>0</v>
      </c>
      <c r="BC36">
        <f ca="1"/>
        <v>0</v>
      </c>
      <c r="BE36">
        <v>34</v>
      </c>
      <c r="BF36">
        <f ca="1"/>
        <v>0</v>
      </c>
      <c r="BG36">
        <f ca="1"/>
        <v>0</v>
      </c>
      <c r="BH36">
        <f ca="1"/>
        <v>-343</v>
      </c>
      <c r="BI36">
        <f ca="1"/>
        <v>0</v>
      </c>
      <c r="BJ36">
        <f ca="1"/>
        <v>0</v>
      </c>
      <c r="BK36">
        <f ca="1"/>
        <v>343</v>
      </c>
      <c r="BM36">
        <v>34</v>
      </c>
      <c r="BN36">
        <f ca="1"/>
        <v>0</v>
      </c>
      <c r="BO36">
        <f ca="1"/>
        <v>0</v>
      </c>
      <c r="BP36">
        <f ca="1"/>
        <v>34</v>
      </c>
      <c r="BQ36">
        <f ca="1"/>
        <v>0</v>
      </c>
      <c r="BR36">
        <f ca="1"/>
        <v>0</v>
      </c>
      <c r="BS36">
        <f ca="1"/>
        <v>0</v>
      </c>
      <c r="BT36">
        <f ca="1"/>
        <v>0</v>
      </c>
      <c r="BU36">
        <f ca="1"/>
        <v>0</v>
      </c>
      <c r="BV36">
        <f ca="1"/>
        <v>0</v>
      </c>
      <c r="BW36">
        <f ca="1"/>
        <v>0</v>
      </c>
      <c r="BX36">
        <f ca="1"/>
        <v>0</v>
      </c>
      <c r="BZ36">
        <f ca="1"/>
        <v>0</v>
      </c>
      <c r="CA36">
        <f ca="1"/>
        <v>0</v>
      </c>
      <c r="CB36">
        <f ca="1"/>
        <v>365</v>
      </c>
      <c r="CC36">
        <f ca="1"/>
        <v>0</v>
      </c>
      <c r="CD36">
        <f ca="1"/>
        <v>0</v>
      </c>
      <c r="CE36">
        <f ca="1"/>
        <v>0</v>
      </c>
      <c r="CG36">
        <f ca="1"/>
        <v>343</v>
      </c>
      <c r="CH36">
        <f ca="1"/>
        <v>343</v>
      </c>
      <c r="CJ36">
        <f ca="1"/>
        <v>0</v>
      </c>
      <c r="CK36">
        <f ca="1"/>
        <v>743</v>
      </c>
      <c r="CL36">
        <f ca="1"/>
        <v>0</v>
      </c>
      <c r="CM36">
        <f ca="1"/>
        <v>0</v>
      </c>
      <c r="CN36">
        <f ca="1"/>
        <v>-743</v>
      </c>
      <c r="CP36">
        <f ca="1"/>
        <v>0</v>
      </c>
      <c r="CQ36">
        <f ca="1"/>
        <v>-706</v>
      </c>
      <c r="CR36">
        <f ca="1"/>
        <v>0</v>
      </c>
      <c r="CS36">
        <f ca="1"/>
        <v>0</v>
      </c>
      <c r="CT36">
        <f ca="1"/>
        <v>0</v>
      </c>
      <c r="CV36">
        <f ca="1"/>
        <v>0</v>
      </c>
      <c r="CW36">
        <f ca="1"/>
        <v>0</v>
      </c>
      <c r="CX36">
        <f ca="1"/>
        <v>0</v>
      </c>
      <c r="CY36" s="5">
        <f ca="1"/>
        <v>0</v>
      </c>
      <c r="DA36">
        <f ca="1"/>
        <v>0</v>
      </c>
      <c r="DB36">
        <f ca="1"/>
        <v>0</v>
      </c>
      <c r="DC36">
        <f ca="1"/>
        <v>0</v>
      </c>
      <c r="DD36" s="5">
        <f ca="1"/>
        <v>0</v>
      </c>
      <c r="DF36">
        <f ca="1"/>
        <v>0</v>
      </c>
      <c r="DG36" s="5">
        <f ca="1"/>
        <v>3424.0099999999802</v>
      </c>
      <c r="DI36" s="2">
        <v>44799</v>
      </c>
      <c r="DJ36">
        <f ca="1"/>
        <v>0</v>
      </c>
      <c r="DK36">
        <f ca="1"/>
        <v>0</v>
      </c>
      <c r="DL36">
        <f ca="1"/>
        <v>0</v>
      </c>
      <c r="DQ36">
        <f ca="1"/>
        <v>0</v>
      </c>
      <c r="DR36">
        <f ca="1"/>
        <v>0</v>
      </c>
      <c r="DS36">
        <f ca="1"/>
        <v>0</v>
      </c>
      <c r="DZ36" s="44"/>
      <c r="EA36" s="44"/>
      <c r="EB36" s="44"/>
      <c r="EC36" s="44"/>
      <c r="ED36" s="44"/>
      <c r="EE36" s="44"/>
      <c r="EF36" s="44"/>
      <c r="EG36" s="44"/>
    </row>
    <row r="37" spans="3:137" ht="15.75" thickBot="1" x14ac:dyDescent="0.3">
      <c r="C37" s="2">
        <v>43343</v>
      </c>
      <c r="D37" s="5">
        <v>145.56</v>
      </c>
      <c r="E37" s="5">
        <v>76.959999999999994</v>
      </c>
      <c r="F37" s="5"/>
      <c r="G37" s="39"/>
      <c r="H37" s="39"/>
      <c r="I37" s="5"/>
      <c r="J37" s="5">
        <v>1.8913721413721416</v>
      </c>
      <c r="K37" s="5">
        <v>1.8913721413721416</v>
      </c>
      <c r="L37" s="5">
        <f ca="1"/>
        <v>1.9084109696890172</v>
      </c>
      <c r="M37" s="5">
        <f ca="1"/>
        <v>-1.7038828316875643E-2</v>
      </c>
      <c r="N37" s="5">
        <f ca="1"/>
        <v>1.9084109696890172</v>
      </c>
      <c r="O37" s="5"/>
      <c r="P37" s="2">
        <v>43350</v>
      </c>
      <c r="Q37" s="5">
        <f ca="1"/>
        <v>2.9744518891656524E-2</v>
      </c>
      <c r="R37" s="5">
        <f ca="1"/>
        <v>1.8913721413721416</v>
      </c>
      <c r="S37" s="5"/>
      <c r="T37" s="5"/>
      <c r="U37" s="5"/>
      <c r="V37" s="5"/>
      <c r="W37" s="2">
        <v>43350</v>
      </c>
      <c r="X37" s="5">
        <v>150.02000000000001</v>
      </c>
      <c r="Y37" s="5">
        <v>78.09</v>
      </c>
      <c r="Z37" s="5">
        <v>1.9211166602637981</v>
      </c>
      <c r="AA37" s="5">
        <f ca="1"/>
        <v>2.0512549812942358</v>
      </c>
      <c r="AB37" s="5">
        <f ca="1"/>
        <v>2.1127926307330629</v>
      </c>
      <c r="AC37" s="5">
        <f ca="1"/>
        <v>1.9897173318554087</v>
      </c>
      <c r="AE37" s="2">
        <v>44806</v>
      </c>
      <c r="AF37">
        <v>278.33999999999997</v>
      </c>
      <c r="AG37">
        <v>117.83</v>
      </c>
      <c r="AH37" s="5">
        <v>2.362216752949164</v>
      </c>
      <c r="AI37" s="5">
        <f ca="1"/>
        <v>2.0512549812942358</v>
      </c>
      <c r="AJ37" s="5">
        <f ca="1"/>
        <v>2.1538177303589476</v>
      </c>
      <c r="AK37" s="5">
        <f ca="1"/>
        <v>2.1127926307330629</v>
      </c>
      <c r="AL37" s="5">
        <f ca="1"/>
        <v>1.9897173318554087</v>
      </c>
      <c r="AM37" s="5">
        <f ca="1"/>
        <v>1.9486922322295239</v>
      </c>
      <c r="AO37">
        <v>359</v>
      </c>
      <c r="AP37">
        <v>848</v>
      </c>
      <c r="AR37">
        <v>35</v>
      </c>
      <c r="AS37" s="30">
        <f ca="1"/>
        <v>1</v>
      </c>
      <c r="AT37" s="30">
        <f ca="1"/>
        <v>1</v>
      </c>
      <c r="AU37" s="30">
        <f ca="1"/>
        <v>4</v>
      </c>
      <c r="AV37" s="30">
        <f ca="1"/>
        <v>1</v>
      </c>
      <c r="AW37">
        <f ca="1"/>
        <v>1</v>
      </c>
      <c r="AX37">
        <f ca="1"/>
        <v>0</v>
      </c>
      <c r="AY37">
        <f ca="1"/>
        <v>1</v>
      </c>
      <c r="AZ37">
        <f ca="1"/>
        <v>1</v>
      </c>
      <c r="BA37">
        <f ca="1"/>
        <v>1</v>
      </c>
      <c r="BB37">
        <f ca="1"/>
        <v>0</v>
      </c>
      <c r="BC37">
        <f ca="1"/>
        <v>0</v>
      </c>
      <c r="BE37">
        <v>35</v>
      </c>
      <c r="BF37">
        <f ca="1"/>
        <v>0</v>
      </c>
      <c r="BG37">
        <f ca="1"/>
        <v>0</v>
      </c>
      <c r="BH37">
        <f ca="1"/>
        <v>-343</v>
      </c>
      <c r="BI37">
        <f ca="1"/>
        <v>0</v>
      </c>
      <c r="BJ37">
        <f ca="1"/>
        <v>0</v>
      </c>
      <c r="BK37">
        <f ca="1"/>
        <v>343</v>
      </c>
      <c r="BM37">
        <v>35</v>
      </c>
      <c r="BN37">
        <f ca="1"/>
        <v>0</v>
      </c>
      <c r="BO37">
        <f ca="1"/>
        <v>0</v>
      </c>
      <c r="BP37">
        <f ca="1"/>
        <v>35</v>
      </c>
      <c r="BQ37">
        <f ca="1"/>
        <v>0</v>
      </c>
      <c r="BR37">
        <f ca="1"/>
        <v>0</v>
      </c>
      <c r="BS37">
        <f ca="1"/>
        <v>0</v>
      </c>
      <c r="BT37">
        <f ca="1"/>
        <v>0</v>
      </c>
      <c r="BU37">
        <f ca="1"/>
        <v>0</v>
      </c>
      <c r="BV37">
        <f ca="1"/>
        <v>0</v>
      </c>
      <c r="BW37">
        <f ca="1"/>
        <v>0</v>
      </c>
      <c r="BX37">
        <f ca="1"/>
        <v>0</v>
      </c>
      <c r="BZ37">
        <f ca="1"/>
        <v>0</v>
      </c>
      <c r="CA37">
        <f ca="1"/>
        <v>0</v>
      </c>
      <c r="CB37">
        <f ca="1"/>
        <v>365</v>
      </c>
      <c r="CC37">
        <f ca="1"/>
        <v>0</v>
      </c>
      <c r="CD37">
        <f ca="1"/>
        <v>0</v>
      </c>
      <c r="CE37">
        <f ca="1"/>
        <v>0</v>
      </c>
      <c r="CG37">
        <f ca="1"/>
        <v>343</v>
      </c>
      <c r="CH37">
        <f ca="1"/>
        <v>343</v>
      </c>
      <c r="CJ37">
        <f ca="1"/>
        <v>0</v>
      </c>
      <c r="CK37">
        <f ca="1"/>
        <v>743</v>
      </c>
      <c r="CL37">
        <f ca="1"/>
        <v>0</v>
      </c>
      <c r="CM37">
        <f ca="1"/>
        <v>0</v>
      </c>
      <c r="CN37">
        <f ca="1"/>
        <v>-743</v>
      </c>
      <c r="CP37">
        <f ca="1"/>
        <v>0</v>
      </c>
      <c r="CQ37">
        <f ca="1"/>
        <v>-706</v>
      </c>
      <c r="CR37">
        <f ca="1"/>
        <v>0</v>
      </c>
      <c r="CS37">
        <f ca="1"/>
        <v>0</v>
      </c>
      <c r="CT37">
        <f ca="1"/>
        <v>0</v>
      </c>
      <c r="CV37">
        <f ca="1"/>
        <v>0</v>
      </c>
      <c r="CW37">
        <f ca="1"/>
        <v>0</v>
      </c>
      <c r="CX37">
        <f ca="1"/>
        <v>0</v>
      </c>
      <c r="CY37" s="5">
        <f ca="1"/>
        <v>0</v>
      </c>
      <c r="DA37">
        <f ca="1"/>
        <v>0</v>
      </c>
      <c r="DB37">
        <f ca="1"/>
        <v>0</v>
      </c>
      <c r="DC37">
        <f ca="1"/>
        <v>0</v>
      </c>
      <c r="DD37" s="5">
        <f ca="1"/>
        <v>0</v>
      </c>
      <c r="DF37">
        <f ca="1"/>
        <v>0</v>
      </c>
      <c r="DG37" s="5">
        <f ca="1"/>
        <v>3424.0099999999802</v>
      </c>
      <c r="DI37" s="2">
        <v>44806</v>
      </c>
      <c r="DJ37">
        <f ca="1"/>
        <v>0</v>
      </c>
      <c r="DK37">
        <f ca="1"/>
        <v>0</v>
      </c>
      <c r="DL37">
        <f ca="1"/>
        <v>0</v>
      </c>
      <c r="DQ37">
        <f ca="1"/>
        <v>0</v>
      </c>
      <c r="DR37">
        <f ca="1"/>
        <v>0</v>
      </c>
      <c r="DS37">
        <f ca="1"/>
        <v>0</v>
      </c>
      <c r="DZ37" s="44"/>
      <c r="EA37" s="44"/>
      <c r="EB37" s="44"/>
      <c r="EC37" s="44"/>
      <c r="ED37" s="44"/>
      <c r="EE37" s="44"/>
      <c r="EF37" s="44"/>
      <c r="EG37" s="44"/>
    </row>
    <row r="38" spans="3:137" x14ac:dyDescent="0.25">
      <c r="C38" s="2">
        <v>43350</v>
      </c>
      <c r="D38" s="5">
        <v>150.02000000000001</v>
      </c>
      <c r="E38" s="5">
        <v>78.09</v>
      </c>
      <c r="F38" s="5"/>
      <c r="G38" s="54" t="s">
        <v>99</v>
      </c>
      <c r="H38" s="55"/>
      <c r="I38" s="5"/>
      <c r="J38" s="5">
        <v>1.9211166602637981</v>
      </c>
      <c r="K38" s="5">
        <v>1.9211166602637981</v>
      </c>
      <c r="L38" s="5">
        <f ca="1"/>
        <v>1.8913721413721416</v>
      </c>
      <c r="M38" s="5">
        <f ca="1"/>
        <v>2.9744518891656524E-2</v>
      </c>
      <c r="N38" s="5">
        <f ca="1"/>
        <v>1.8913721413721416</v>
      </c>
      <c r="O38" s="5"/>
      <c r="P38" s="2">
        <v>43357</v>
      </c>
      <c r="Q38" s="5">
        <f ca="1"/>
        <v>-4.0997892479559539E-2</v>
      </c>
      <c r="R38" s="5">
        <f ca="1"/>
        <v>1.9211166602637981</v>
      </c>
      <c r="S38" s="5"/>
      <c r="T38" s="5"/>
      <c r="U38" s="5"/>
      <c r="V38" s="5"/>
      <c r="W38" s="2">
        <v>43357</v>
      </c>
      <c r="X38" s="5">
        <v>151.97</v>
      </c>
      <c r="Y38" s="5">
        <v>80.83</v>
      </c>
      <c r="Z38" s="5">
        <v>1.8801187677842386</v>
      </c>
      <c r="AA38" s="5">
        <f ca="1"/>
        <v>2.0512549812942358</v>
      </c>
      <c r="AB38" s="5">
        <f ca="1"/>
        <v>2.1127926307330629</v>
      </c>
      <c r="AC38" s="5">
        <f ca="1"/>
        <v>1.9897173318554087</v>
      </c>
      <c r="AE38" s="2">
        <v>44813</v>
      </c>
      <c r="AF38">
        <v>292.08999999999997</v>
      </c>
      <c r="AG38">
        <v>125.78</v>
      </c>
      <c r="AH38" s="5">
        <v>2.3222292892351724</v>
      </c>
      <c r="AI38" s="5">
        <f ca="1"/>
        <v>2.0512549812942358</v>
      </c>
      <c r="AJ38" s="5">
        <f ca="1"/>
        <v>2.1538177303589476</v>
      </c>
      <c r="AK38" s="5">
        <f ca="1"/>
        <v>2.1127926307330629</v>
      </c>
      <c r="AL38" s="5">
        <f ca="1"/>
        <v>1.9897173318554087</v>
      </c>
      <c r="AM38" s="5">
        <f ca="1"/>
        <v>1.9486922322295239</v>
      </c>
      <c r="AO38">
        <v>342</v>
      </c>
      <c r="AP38">
        <v>795</v>
      </c>
      <c r="AR38">
        <v>36</v>
      </c>
      <c r="AS38" s="30">
        <f ca="1"/>
        <v>1</v>
      </c>
      <c r="AT38" s="30">
        <f ca="1"/>
        <v>1</v>
      </c>
      <c r="AU38" s="30">
        <f ca="1"/>
        <v>4</v>
      </c>
      <c r="AV38" s="30">
        <f ca="1"/>
        <v>1</v>
      </c>
      <c r="AW38">
        <f ca="1"/>
        <v>1</v>
      </c>
      <c r="AX38">
        <f ca="1"/>
        <v>0</v>
      </c>
      <c r="AY38">
        <f ca="1"/>
        <v>1</v>
      </c>
      <c r="AZ38">
        <f ca="1"/>
        <v>1</v>
      </c>
      <c r="BA38">
        <f ca="1"/>
        <v>1</v>
      </c>
      <c r="BB38">
        <f ca="1"/>
        <v>0</v>
      </c>
      <c r="BC38">
        <f ca="1"/>
        <v>0</v>
      </c>
      <c r="BE38">
        <v>36</v>
      </c>
      <c r="BF38">
        <f ca="1"/>
        <v>0</v>
      </c>
      <c r="BG38">
        <f ca="1"/>
        <v>0</v>
      </c>
      <c r="BH38">
        <f ca="1"/>
        <v>-343</v>
      </c>
      <c r="BI38">
        <f ca="1"/>
        <v>0</v>
      </c>
      <c r="BJ38">
        <f ca="1"/>
        <v>0</v>
      </c>
      <c r="BK38">
        <f ca="1"/>
        <v>343</v>
      </c>
      <c r="BM38">
        <v>36</v>
      </c>
      <c r="BN38">
        <f ca="1"/>
        <v>0</v>
      </c>
      <c r="BO38">
        <f ca="1"/>
        <v>0</v>
      </c>
      <c r="BP38">
        <f ca="1"/>
        <v>36</v>
      </c>
      <c r="BQ38">
        <f ca="1"/>
        <v>0</v>
      </c>
      <c r="BR38">
        <f ca="1"/>
        <v>0</v>
      </c>
      <c r="BS38">
        <f ca="1"/>
        <v>0</v>
      </c>
      <c r="BT38">
        <f ca="1"/>
        <v>0</v>
      </c>
      <c r="BU38">
        <f ca="1"/>
        <v>0</v>
      </c>
      <c r="BV38">
        <f ca="1"/>
        <v>0</v>
      </c>
      <c r="BW38">
        <f ca="1"/>
        <v>0</v>
      </c>
      <c r="BX38">
        <f ca="1"/>
        <v>0</v>
      </c>
      <c r="BZ38">
        <f ca="1"/>
        <v>0</v>
      </c>
      <c r="CA38">
        <f ca="1"/>
        <v>0</v>
      </c>
      <c r="CB38">
        <f ca="1"/>
        <v>365</v>
      </c>
      <c r="CC38">
        <f ca="1"/>
        <v>0</v>
      </c>
      <c r="CD38">
        <f ca="1"/>
        <v>0</v>
      </c>
      <c r="CE38">
        <f ca="1"/>
        <v>0</v>
      </c>
      <c r="CG38">
        <f ca="1"/>
        <v>343</v>
      </c>
      <c r="CH38">
        <f ca="1"/>
        <v>343</v>
      </c>
      <c r="CJ38">
        <f ca="1"/>
        <v>0</v>
      </c>
      <c r="CK38">
        <f ca="1"/>
        <v>743</v>
      </c>
      <c r="CL38">
        <f ca="1"/>
        <v>0</v>
      </c>
      <c r="CM38">
        <f ca="1"/>
        <v>0</v>
      </c>
      <c r="CN38">
        <f ca="1"/>
        <v>-743</v>
      </c>
      <c r="CP38">
        <f ca="1"/>
        <v>0</v>
      </c>
      <c r="CQ38">
        <f ca="1"/>
        <v>-706</v>
      </c>
      <c r="CR38">
        <f ca="1"/>
        <v>0</v>
      </c>
      <c r="CS38">
        <f ca="1"/>
        <v>0</v>
      </c>
      <c r="CT38">
        <f ca="1"/>
        <v>0</v>
      </c>
      <c r="CV38">
        <f ca="1"/>
        <v>0</v>
      </c>
      <c r="CW38">
        <f ca="1"/>
        <v>0</v>
      </c>
      <c r="CX38">
        <f ca="1"/>
        <v>0</v>
      </c>
      <c r="CY38" s="5">
        <f ca="1"/>
        <v>0</v>
      </c>
      <c r="DA38">
        <f ca="1"/>
        <v>0</v>
      </c>
      <c r="DB38">
        <f ca="1"/>
        <v>0</v>
      </c>
      <c r="DC38">
        <f ca="1"/>
        <v>0</v>
      </c>
      <c r="DD38" s="5">
        <f ca="1"/>
        <v>0</v>
      </c>
      <c r="DF38">
        <f ca="1"/>
        <v>0</v>
      </c>
      <c r="DG38" s="5">
        <f ca="1"/>
        <v>3424.0099999999802</v>
      </c>
      <c r="DI38" s="2">
        <v>44813</v>
      </c>
      <c r="DJ38">
        <f ca="1"/>
        <v>0</v>
      </c>
      <c r="DK38">
        <f ca="1"/>
        <v>0</v>
      </c>
      <c r="DL38">
        <f ca="1"/>
        <v>0</v>
      </c>
      <c r="DQ38">
        <f ca="1"/>
        <v>0</v>
      </c>
      <c r="DR38">
        <f ca="1"/>
        <v>0</v>
      </c>
      <c r="DS38">
        <f ca="1"/>
        <v>0</v>
      </c>
    </row>
    <row r="39" spans="3:137" x14ac:dyDescent="0.25">
      <c r="C39" s="2">
        <v>43357</v>
      </c>
      <c r="D39" s="5">
        <v>151.97</v>
      </c>
      <c r="E39" s="5">
        <v>80.83</v>
      </c>
      <c r="F39" s="5"/>
      <c r="G39" s="56"/>
      <c r="H39" s="57"/>
      <c r="I39" s="5"/>
      <c r="J39" s="5">
        <v>1.8801187677842386</v>
      </c>
      <c r="K39" s="5">
        <v>1.8801187677842386</v>
      </c>
      <c r="L39" s="5">
        <f ca="1"/>
        <v>1.9211166602637981</v>
      </c>
      <c r="M39" s="5">
        <f ca="1"/>
        <v>-4.0997892479559539E-2</v>
      </c>
      <c r="N39" s="5">
        <f ca="1"/>
        <v>1.9211166602637981</v>
      </c>
      <c r="O39" s="5"/>
      <c r="P39" s="2">
        <v>43364</v>
      </c>
      <c r="Q39" s="5">
        <f ca="1"/>
        <v>3.9052089568882842E-2</v>
      </c>
      <c r="R39" s="5">
        <f ca="1"/>
        <v>1.8801187677842386</v>
      </c>
      <c r="S39" s="5"/>
      <c r="T39" s="5"/>
      <c r="U39" s="5"/>
      <c r="V39" s="5"/>
      <c r="W39" s="2">
        <v>43364</v>
      </c>
      <c r="X39" s="5">
        <v>156.47</v>
      </c>
      <c r="Y39" s="5">
        <v>81.53</v>
      </c>
      <c r="Z39" s="5">
        <v>1.9191708573531214</v>
      </c>
      <c r="AA39" s="5">
        <f ca="1"/>
        <v>2.0512549812942358</v>
      </c>
      <c r="AB39" s="5">
        <f ca="1"/>
        <v>2.1127926307330629</v>
      </c>
      <c r="AC39" s="5">
        <f ca="1"/>
        <v>1.9897173318554087</v>
      </c>
      <c r="AE39" s="2">
        <v>44820</v>
      </c>
      <c r="AF39">
        <v>277.12</v>
      </c>
      <c r="AG39">
        <v>118.95</v>
      </c>
      <c r="AH39" s="5">
        <v>2.3297183690626313</v>
      </c>
      <c r="AI39" s="5">
        <f ca="1"/>
        <v>2.0512549812942358</v>
      </c>
      <c r="AJ39" s="5">
        <f ca="1"/>
        <v>2.1538177303589476</v>
      </c>
      <c r="AK39" s="5">
        <f ca="1"/>
        <v>2.1127926307330629</v>
      </c>
      <c r="AL39" s="5">
        <f ca="1"/>
        <v>1.9897173318554087</v>
      </c>
      <c r="AM39" s="5">
        <f ca="1"/>
        <v>1.9486922322295239</v>
      </c>
      <c r="AO39">
        <v>360</v>
      </c>
      <c r="AP39">
        <v>840</v>
      </c>
      <c r="AR39">
        <v>37</v>
      </c>
      <c r="AS39" s="30">
        <f ca="1"/>
        <v>1</v>
      </c>
      <c r="AT39" s="30">
        <f ca="1"/>
        <v>1</v>
      </c>
      <c r="AU39" s="30">
        <f ca="1"/>
        <v>4</v>
      </c>
      <c r="AV39" s="30">
        <f ca="1"/>
        <v>1</v>
      </c>
      <c r="AW39">
        <f ca="1"/>
        <v>1</v>
      </c>
      <c r="AX39">
        <f ca="1"/>
        <v>0</v>
      </c>
      <c r="AY39">
        <f ca="1"/>
        <v>1</v>
      </c>
      <c r="AZ39">
        <f ca="1"/>
        <v>1</v>
      </c>
      <c r="BA39">
        <f ca="1"/>
        <v>1</v>
      </c>
      <c r="BB39">
        <f ca="1"/>
        <v>0</v>
      </c>
      <c r="BC39">
        <f ca="1"/>
        <v>0</v>
      </c>
      <c r="BE39">
        <v>37</v>
      </c>
      <c r="BF39">
        <f ca="1"/>
        <v>0</v>
      </c>
      <c r="BG39">
        <f ca="1"/>
        <v>0</v>
      </c>
      <c r="BH39">
        <f ca="1"/>
        <v>-343</v>
      </c>
      <c r="BI39">
        <f ca="1"/>
        <v>0</v>
      </c>
      <c r="BJ39">
        <f ca="1"/>
        <v>0</v>
      </c>
      <c r="BK39">
        <f ca="1"/>
        <v>343</v>
      </c>
      <c r="BM39">
        <v>37</v>
      </c>
      <c r="BN39">
        <f ca="1"/>
        <v>0</v>
      </c>
      <c r="BO39">
        <f ca="1"/>
        <v>0</v>
      </c>
      <c r="BP39">
        <f ca="1"/>
        <v>37</v>
      </c>
      <c r="BQ39">
        <f ca="1"/>
        <v>0</v>
      </c>
      <c r="BR39">
        <f ca="1"/>
        <v>0</v>
      </c>
      <c r="BS39">
        <f ca="1"/>
        <v>0</v>
      </c>
      <c r="BT39">
        <f ca="1"/>
        <v>0</v>
      </c>
      <c r="BU39">
        <f ca="1"/>
        <v>0</v>
      </c>
      <c r="BV39">
        <f ca="1"/>
        <v>0</v>
      </c>
      <c r="BW39">
        <f ca="1"/>
        <v>0</v>
      </c>
      <c r="BX39">
        <f ca="1"/>
        <v>0</v>
      </c>
      <c r="BZ39">
        <f ca="1"/>
        <v>0</v>
      </c>
      <c r="CA39">
        <f ca="1"/>
        <v>0</v>
      </c>
      <c r="CB39">
        <f ca="1"/>
        <v>365</v>
      </c>
      <c r="CC39">
        <f ca="1"/>
        <v>0</v>
      </c>
      <c r="CD39">
        <f ca="1"/>
        <v>0</v>
      </c>
      <c r="CE39">
        <f ca="1"/>
        <v>0</v>
      </c>
      <c r="CG39">
        <f ca="1"/>
        <v>343</v>
      </c>
      <c r="CH39">
        <f ca="1"/>
        <v>343</v>
      </c>
      <c r="CJ39">
        <f ca="1"/>
        <v>0</v>
      </c>
      <c r="CK39">
        <f ca="1"/>
        <v>743</v>
      </c>
      <c r="CL39">
        <f ca="1"/>
        <v>0</v>
      </c>
      <c r="CM39">
        <f ca="1"/>
        <v>0</v>
      </c>
      <c r="CN39">
        <f ca="1"/>
        <v>-743</v>
      </c>
      <c r="CP39">
        <f ca="1"/>
        <v>0</v>
      </c>
      <c r="CQ39">
        <f ca="1"/>
        <v>-706</v>
      </c>
      <c r="CR39">
        <f ca="1"/>
        <v>0</v>
      </c>
      <c r="CS39">
        <f ca="1"/>
        <v>0</v>
      </c>
      <c r="CT39">
        <f ca="1"/>
        <v>0</v>
      </c>
      <c r="CV39">
        <f ca="1"/>
        <v>0</v>
      </c>
      <c r="CW39">
        <f ca="1"/>
        <v>0</v>
      </c>
      <c r="CX39">
        <f ca="1"/>
        <v>0</v>
      </c>
      <c r="CY39" s="5">
        <f ca="1"/>
        <v>0</v>
      </c>
      <c r="DA39">
        <f ca="1"/>
        <v>0</v>
      </c>
      <c r="DB39">
        <f ca="1"/>
        <v>0</v>
      </c>
      <c r="DC39">
        <f ca="1"/>
        <v>0</v>
      </c>
      <c r="DD39" s="5">
        <f ca="1"/>
        <v>0</v>
      </c>
      <c r="DF39">
        <f ca="1"/>
        <v>0</v>
      </c>
      <c r="DG39" s="5">
        <f ca="1"/>
        <v>3424.0099999999802</v>
      </c>
      <c r="DI39" s="2">
        <v>44820</v>
      </c>
      <c r="DJ39">
        <f ca="1"/>
        <v>0</v>
      </c>
      <c r="DK39">
        <f ca="1"/>
        <v>0</v>
      </c>
      <c r="DL39">
        <f ca="1"/>
        <v>0</v>
      </c>
      <c r="DQ39">
        <f ca="1"/>
        <v>0</v>
      </c>
      <c r="DR39">
        <f ca="1"/>
        <v>0</v>
      </c>
      <c r="DS39">
        <f ca="1"/>
        <v>0</v>
      </c>
    </row>
    <row r="40" spans="3:137" x14ac:dyDescent="0.25">
      <c r="C40" s="2">
        <v>43364</v>
      </c>
      <c r="D40" s="5">
        <v>156.47</v>
      </c>
      <c r="E40" s="5">
        <v>81.53</v>
      </c>
      <c r="F40" s="5"/>
      <c r="G40" s="56"/>
      <c r="H40" s="57"/>
      <c r="I40" s="5"/>
      <c r="J40" s="5">
        <v>1.9191708573531214</v>
      </c>
      <c r="K40" s="5">
        <v>1.9191708573531214</v>
      </c>
      <c r="L40" s="5">
        <f ca="1"/>
        <v>1.8801187677842386</v>
      </c>
      <c r="M40" s="5">
        <f ca="1"/>
        <v>3.9052089568882842E-2</v>
      </c>
      <c r="N40" s="5">
        <f ca="1"/>
        <v>1.8801187677842386</v>
      </c>
      <c r="O40" s="5"/>
      <c r="P40" s="2">
        <v>43371</v>
      </c>
      <c r="Q40" s="5">
        <f ca="1"/>
        <v>2.4459071868314197E-2</v>
      </c>
      <c r="R40" s="5">
        <f ca="1"/>
        <v>1.9191708573531214</v>
      </c>
      <c r="S40" s="5"/>
      <c r="T40" s="5"/>
      <c r="U40" s="5"/>
      <c r="V40" s="5"/>
      <c r="W40" s="2">
        <v>43371</v>
      </c>
      <c r="X40" s="5">
        <v>153.78</v>
      </c>
      <c r="Y40" s="5">
        <v>79.12</v>
      </c>
      <c r="Z40" s="5">
        <v>1.9436299292214356</v>
      </c>
      <c r="AA40" s="5">
        <f ca="1"/>
        <v>2.0512549812942358</v>
      </c>
      <c r="AB40" s="5">
        <f ca="1"/>
        <v>2.1127926307330629</v>
      </c>
      <c r="AC40" s="5">
        <f ca="1"/>
        <v>1.9897173318554087</v>
      </c>
      <c r="AE40" s="2">
        <v>44827</v>
      </c>
      <c r="AF40">
        <v>273.92</v>
      </c>
      <c r="AG40">
        <v>114.43</v>
      </c>
      <c r="AH40" s="5">
        <v>2.3937778554574849</v>
      </c>
      <c r="AI40" s="5">
        <f ca="1"/>
        <v>2.0512549812942358</v>
      </c>
      <c r="AJ40" s="5">
        <f ca="1"/>
        <v>2.1538177303589476</v>
      </c>
      <c r="AK40" s="5">
        <f ca="1"/>
        <v>2.1127926307330629</v>
      </c>
      <c r="AL40" s="5">
        <f ca="1"/>
        <v>1.9897173318554087</v>
      </c>
      <c r="AM40" s="5">
        <f ca="1"/>
        <v>1.9486922322295239</v>
      </c>
      <c r="AO40">
        <v>365</v>
      </c>
      <c r="AP40">
        <v>872.99999999999989</v>
      </c>
      <c r="AR40">
        <v>38</v>
      </c>
      <c r="AS40" s="30">
        <f ca="1"/>
        <v>1</v>
      </c>
      <c r="AT40" s="30">
        <f ca="1"/>
        <v>1</v>
      </c>
      <c r="AU40" s="30">
        <f ca="1"/>
        <v>4</v>
      </c>
      <c r="AV40" s="30">
        <f ca="1"/>
        <v>1</v>
      </c>
      <c r="AW40">
        <f ca="1"/>
        <v>1</v>
      </c>
      <c r="AX40">
        <f ca="1"/>
        <v>0</v>
      </c>
      <c r="AY40">
        <f ca="1"/>
        <v>1</v>
      </c>
      <c r="AZ40">
        <f ca="1"/>
        <v>1</v>
      </c>
      <c r="BA40">
        <f ca="1"/>
        <v>1</v>
      </c>
      <c r="BB40">
        <f ca="1"/>
        <v>0</v>
      </c>
      <c r="BC40">
        <f ca="1"/>
        <v>0</v>
      </c>
      <c r="BE40">
        <v>38</v>
      </c>
      <c r="BF40">
        <f ca="1"/>
        <v>0</v>
      </c>
      <c r="BG40">
        <f ca="1"/>
        <v>0</v>
      </c>
      <c r="BH40">
        <f ca="1"/>
        <v>-343</v>
      </c>
      <c r="BI40">
        <f ca="1"/>
        <v>0</v>
      </c>
      <c r="BJ40">
        <f ca="1"/>
        <v>0</v>
      </c>
      <c r="BK40">
        <f ca="1"/>
        <v>343</v>
      </c>
      <c r="BM40">
        <v>38</v>
      </c>
      <c r="BN40">
        <f ca="1"/>
        <v>0</v>
      </c>
      <c r="BO40">
        <f ca="1"/>
        <v>0</v>
      </c>
      <c r="BP40">
        <f ca="1"/>
        <v>38</v>
      </c>
      <c r="BQ40">
        <f ca="1"/>
        <v>0</v>
      </c>
      <c r="BR40">
        <f ca="1"/>
        <v>0</v>
      </c>
      <c r="BS40">
        <f ca="1"/>
        <v>0</v>
      </c>
      <c r="BT40">
        <f ca="1"/>
        <v>0</v>
      </c>
      <c r="BU40">
        <f ca="1"/>
        <v>0</v>
      </c>
      <c r="BV40">
        <f ca="1"/>
        <v>0</v>
      </c>
      <c r="BW40">
        <f ca="1"/>
        <v>0</v>
      </c>
      <c r="BX40">
        <f ca="1"/>
        <v>0</v>
      </c>
      <c r="BZ40">
        <f ca="1"/>
        <v>0</v>
      </c>
      <c r="CA40">
        <f ca="1"/>
        <v>0</v>
      </c>
      <c r="CB40">
        <f ca="1"/>
        <v>365</v>
      </c>
      <c r="CC40">
        <f ca="1"/>
        <v>0</v>
      </c>
      <c r="CD40">
        <f ca="1"/>
        <v>0</v>
      </c>
      <c r="CE40">
        <f ca="1"/>
        <v>0</v>
      </c>
      <c r="CG40">
        <f ca="1"/>
        <v>343</v>
      </c>
      <c r="CH40">
        <f ca="1"/>
        <v>343</v>
      </c>
      <c r="CJ40">
        <f ca="1"/>
        <v>0</v>
      </c>
      <c r="CK40">
        <f ca="1"/>
        <v>743</v>
      </c>
      <c r="CL40">
        <f ca="1"/>
        <v>0</v>
      </c>
      <c r="CM40">
        <f ca="1"/>
        <v>0</v>
      </c>
      <c r="CN40">
        <f ca="1"/>
        <v>-743</v>
      </c>
      <c r="CP40">
        <f ca="1"/>
        <v>0</v>
      </c>
      <c r="CQ40">
        <f ca="1"/>
        <v>-706</v>
      </c>
      <c r="CR40">
        <f ca="1"/>
        <v>0</v>
      </c>
      <c r="CS40">
        <f ca="1"/>
        <v>0</v>
      </c>
      <c r="CT40">
        <f ca="1"/>
        <v>0</v>
      </c>
      <c r="CV40">
        <f ca="1"/>
        <v>0</v>
      </c>
      <c r="CW40">
        <f ca="1"/>
        <v>0</v>
      </c>
      <c r="CX40">
        <f ca="1"/>
        <v>0</v>
      </c>
      <c r="CY40" s="5">
        <f ca="1"/>
        <v>0</v>
      </c>
      <c r="DA40">
        <f ca="1"/>
        <v>0</v>
      </c>
      <c r="DB40">
        <f ca="1"/>
        <v>0</v>
      </c>
      <c r="DC40">
        <f ca="1"/>
        <v>0</v>
      </c>
      <c r="DD40" s="5">
        <f ca="1"/>
        <v>0</v>
      </c>
      <c r="DF40">
        <f ca="1"/>
        <v>0</v>
      </c>
      <c r="DG40" s="5">
        <f ca="1"/>
        <v>3424.0099999999802</v>
      </c>
      <c r="DI40" s="2">
        <v>44827</v>
      </c>
      <c r="DJ40">
        <f ca="1"/>
        <v>0</v>
      </c>
      <c r="DK40">
        <f ca="1"/>
        <v>0</v>
      </c>
      <c r="DL40">
        <f ca="1"/>
        <v>0</v>
      </c>
      <c r="DQ40">
        <f ca="1"/>
        <v>0</v>
      </c>
      <c r="DR40">
        <f ca="1"/>
        <v>0</v>
      </c>
      <c r="DS40">
        <f ca="1"/>
        <v>0</v>
      </c>
    </row>
    <row r="41" spans="3:137" ht="15.75" thickBot="1" x14ac:dyDescent="0.3">
      <c r="C41" s="2">
        <v>43371</v>
      </c>
      <c r="D41" s="5">
        <v>153.78</v>
      </c>
      <c r="E41" s="5">
        <v>79.12</v>
      </c>
      <c r="F41" s="5"/>
      <c r="G41" s="58"/>
      <c r="H41" s="59"/>
      <c r="I41" s="5"/>
      <c r="J41" s="5">
        <v>1.9436299292214356</v>
      </c>
      <c r="K41" s="5">
        <v>1.9436299292214356</v>
      </c>
      <c r="L41" s="5">
        <f ca="1"/>
        <v>1.9191708573531214</v>
      </c>
      <c r="M41" s="5">
        <f ca="1"/>
        <v>2.4459071868314197E-2</v>
      </c>
      <c r="N41" s="5">
        <f ca="1"/>
        <v>1.9191708573531214</v>
      </c>
      <c r="O41" s="5"/>
      <c r="P41" s="2">
        <v>43378</v>
      </c>
      <c r="Q41" s="5">
        <f ca="1"/>
        <v>3.3738157237559907E-2</v>
      </c>
      <c r="R41" s="5">
        <f ca="1"/>
        <v>1.9436299292214356</v>
      </c>
      <c r="S41" s="5"/>
      <c r="T41" s="5"/>
      <c r="U41" s="5"/>
      <c r="V41" s="5"/>
      <c r="W41" s="2">
        <v>43378</v>
      </c>
      <c r="X41" s="5">
        <v>155.52000000000001</v>
      </c>
      <c r="Y41" s="5">
        <v>78.650000000000006</v>
      </c>
      <c r="Z41" s="5">
        <v>1.9773680864589955</v>
      </c>
      <c r="AA41" s="5">
        <f ca="1"/>
        <v>2.0512549812942358</v>
      </c>
      <c r="AB41" s="5">
        <f ca="1"/>
        <v>2.1127926307330629</v>
      </c>
      <c r="AC41" s="5">
        <f ca="1"/>
        <v>1.9897173318554087</v>
      </c>
      <c r="AE41" s="2">
        <v>44834</v>
      </c>
      <c r="AF41">
        <v>267.87</v>
      </c>
      <c r="AG41">
        <v>113.41</v>
      </c>
      <c r="AH41" s="5">
        <v>2.3619610263645181</v>
      </c>
      <c r="AI41" s="5">
        <f ca="1"/>
        <v>2.0512549812942358</v>
      </c>
      <c r="AJ41" s="5">
        <f ca="1"/>
        <v>2.1538177303589476</v>
      </c>
      <c r="AK41" s="5">
        <f ca="1"/>
        <v>2.1127926307330629</v>
      </c>
      <c r="AL41" s="5">
        <f ca="1"/>
        <v>1.9897173318554087</v>
      </c>
      <c r="AM41" s="5">
        <f ca="1"/>
        <v>1.9486922322295239</v>
      </c>
      <c r="AO41">
        <v>373</v>
      </c>
      <c r="AP41">
        <v>881</v>
      </c>
      <c r="AR41">
        <v>39</v>
      </c>
      <c r="AS41" s="30">
        <f ca="1"/>
        <v>1</v>
      </c>
      <c r="AT41" s="30">
        <f ca="1"/>
        <v>1</v>
      </c>
      <c r="AU41" s="30">
        <f ca="1"/>
        <v>4</v>
      </c>
      <c r="AV41" s="30">
        <f ca="1"/>
        <v>1</v>
      </c>
      <c r="AW41">
        <f ca="1"/>
        <v>1</v>
      </c>
      <c r="AX41">
        <f ca="1"/>
        <v>0</v>
      </c>
      <c r="AY41">
        <f ca="1"/>
        <v>1</v>
      </c>
      <c r="AZ41">
        <f ca="1"/>
        <v>1</v>
      </c>
      <c r="BA41">
        <f ca="1"/>
        <v>1</v>
      </c>
      <c r="BB41">
        <f ca="1"/>
        <v>0</v>
      </c>
      <c r="BC41">
        <f ca="1"/>
        <v>0</v>
      </c>
      <c r="BE41">
        <v>39</v>
      </c>
      <c r="BF41">
        <f ca="1"/>
        <v>0</v>
      </c>
      <c r="BG41">
        <f ca="1"/>
        <v>0</v>
      </c>
      <c r="BH41">
        <f ca="1"/>
        <v>-343</v>
      </c>
      <c r="BI41">
        <f ca="1"/>
        <v>0</v>
      </c>
      <c r="BJ41">
        <f ca="1"/>
        <v>0</v>
      </c>
      <c r="BK41">
        <f ca="1"/>
        <v>343</v>
      </c>
      <c r="BM41">
        <v>39</v>
      </c>
      <c r="BN41">
        <f ca="1"/>
        <v>0</v>
      </c>
      <c r="BO41">
        <f ca="1"/>
        <v>0</v>
      </c>
      <c r="BP41">
        <f ca="1"/>
        <v>39</v>
      </c>
      <c r="BQ41">
        <f ca="1"/>
        <v>0</v>
      </c>
      <c r="BR41">
        <f ca="1"/>
        <v>0</v>
      </c>
      <c r="BS41">
        <f ca="1"/>
        <v>0</v>
      </c>
      <c r="BT41">
        <f ca="1"/>
        <v>0</v>
      </c>
      <c r="BU41">
        <f ca="1"/>
        <v>0</v>
      </c>
      <c r="BV41">
        <f ca="1"/>
        <v>0</v>
      </c>
      <c r="BW41">
        <f ca="1"/>
        <v>0</v>
      </c>
      <c r="BX41">
        <f ca="1"/>
        <v>0</v>
      </c>
      <c r="BZ41">
        <f ca="1"/>
        <v>0</v>
      </c>
      <c r="CA41">
        <f ca="1"/>
        <v>0</v>
      </c>
      <c r="CB41">
        <f ca="1"/>
        <v>365</v>
      </c>
      <c r="CC41">
        <f ca="1"/>
        <v>0</v>
      </c>
      <c r="CD41">
        <f ca="1"/>
        <v>0</v>
      </c>
      <c r="CE41">
        <f ca="1"/>
        <v>0</v>
      </c>
      <c r="CG41">
        <f ca="1"/>
        <v>343</v>
      </c>
      <c r="CH41">
        <f ca="1"/>
        <v>343</v>
      </c>
      <c r="CJ41">
        <f ca="1"/>
        <v>0</v>
      </c>
      <c r="CK41">
        <f ca="1"/>
        <v>743</v>
      </c>
      <c r="CL41">
        <f ca="1"/>
        <v>0</v>
      </c>
      <c r="CM41">
        <f ca="1"/>
        <v>0</v>
      </c>
      <c r="CN41">
        <f ca="1"/>
        <v>-743</v>
      </c>
      <c r="CP41">
        <f ca="1"/>
        <v>0</v>
      </c>
      <c r="CQ41">
        <f ca="1"/>
        <v>-706</v>
      </c>
      <c r="CR41">
        <f ca="1"/>
        <v>0</v>
      </c>
      <c r="CS41">
        <f ca="1"/>
        <v>0</v>
      </c>
      <c r="CT41">
        <f ca="1"/>
        <v>0</v>
      </c>
      <c r="CV41">
        <f ca="1"/>
        <v>0</v>
      </c>
      <c r="CW41">
        <f ca="1"/>
        <v>0</v>
      </c>
      <c r="CX41">
        <f ca="1"/>
        <v>0</v>
      </c>
      <c r="CY41" s="5">
        <f ca="1"/>
        <v>0</v>
      </c>
      <c r="DA41">
        <f ca="1"/>
        <v>0</v>
      </c>
      <c r="DB41">
        <f ca="1"/>
        <v>0</v>
      </c>
      <c r="DC41">
        <f ca="1"/>
        <v>0</v>
      </c>
      <c r="DD41" s="5">
        <f ca="1"/>
        <v>0</v>
      </c>
      <c r="DF41">
        <f ca="1"/>
        <v>0</v>
      </c>
      <c r="DG41" s="5">
        <f ca="1"/>
        <v>3424.0099999999802</v>
      </c>
      <c r="DI41" s="2">
        <v>44834</v>
      </c>
      <c r="DJ41">
        <f ca="1"/>
        <v>0</v>
      </c>
      <c r="DK41">
        <f ca="1"/>
        <v>0</v>
      </c>
      <c r="DL41">
        <f ca="1"/>
        <v>0</v>
      </c>
      <c r="DQ41">
        <f ca="1"/>
        <v>0</v>
      </c>
      <c r="DR41">
        <f ca="1"/>
        <v>0</v>
      </c>
      <c r="DS41">
        <f ca="1"/>
        <v>0</v>
      </c>
    </row>
    <row r="42" spans="3:137" x14ac:dyDescent="0.25">
      <c r="C42" s="2">
        <v>43378</v>
      </c>
      <c r="D42" s="5">
        <v>155.52000000000001</v>
      </c>
      <c r="E42" s="5">
        <v>78.650000000000006</v>
      </c>
      <c r="F42" s="5"/>
      <c r="G42" s="5"/>
      <c r="H42" s="5"/>
      <c r="I42" s="5"/>
      <c r="J42" s="5">
        <v>1.9773680864589955</v>
      </c>
      <c r="K42" s="5">
        <v>1.9773680864589955</v>
      </c>
      <c r="L42" s="5">
        <f ca="1"/>
        <v>1.9436299292214356</v>
      </c>
      <c r="M42" s="5">
        <f ca="1"/>
        <v>3.3738157237559907E-2</v>
      </c>
      <c r="N42" s="5">
        <f ca="1"/>
        <v>1.9436299292214356</v>
      </c>
      <c r="O42" s="5"/>
      <c r="P42" s="2">
        <v>43385</v>
      </c>
      <c r="Q42" s="5">
        <f ca="1"/>
        <v>5.3401144310235571E-2</v>
      </c>
      <c r="R42" s="5">
        <f ca="1"/>
        <v>1.9773680864589955</v>
      </c>
      <c r="S42" s="5"/>
      <c r="T42" s="5"/>
      <c r="U42" s="5"/>
      <c r="V42" s="5"/>
      <c r="W42" s="2">
        <v>43385</v>
      </c>
      <c r="X42" s="5">
        <v>147.84</v>
      </c>
      <c r="Y42" s="5">
        <v>72.8</v>
      </c>
      <c r="Z42" s="5">
        <v>2.0307692307692311</v>
      </c>
      <c r="AA42" s="5">
        <f ca="1"/>
        <v>2.0512549812942358</v>
      </c>
      <c r="AB42" s="5">
        <f ca="1"/>
        <v>2.1127926307330629</v>
      </c>
      <c r="AC42" s="5">
        <f ca="1"/>
        <v>1.9897173318554087</v>
      </c>
      <c r="AE42" s="2">
        <v>44841</v>
      </c>
      <c r="AF42">
        <v>273.11</v>
      </c>
      <c r="AG42">
        <v>116.29</v>
      </c>
      <c r="AH42" s="5">
        <v>2.3485252386275688</v>
      </c>
      <c r="AI42" s="5">
        <f ca="1"/>
        <v>2.0512549812942358</v>
      </c>
      <c r="AJ42" s="5">
        <f ca="1"/>
        <v>2.1538177303589476</v>
      </c>
      <c r="AK42" s="5">
        <f ca="1"/>
        <v>2.1127926307330629</v>
      </c>
      <c r="AL42" s="5">
        <f ca="1"/>
        <v>1.9897173318554087</v>
      </c>
      <c r="AM42" s="5">
        <f ca="1"/>
        <v>1.9486922322295239</v>
      </c>
      <c r="AO42">
        <v>366</v>
      </c>
      <c r="AP42">
        <v>859</v>
      </c>
      <c r="AR42">
        <v>40</v>
      </c>
      <c r="AS42" s="30">
        <f ca="1"/>
        <v>1</v>
      </c>
      <c r="AT42" s="30">
        <f ca="1"/>
        <v>1</v>
      </c>
      <c r="AU42" s="30">
        <f ca="1"/>
        <v>4</v>
      </c>
      <c r="AV42" s="30">
        <f ca="1"/>
        <v>1</v>
      </c>
      <c r="AW42">
        <f ca="1"/>
        <v>1</v>
      </c>
      <c r="AX42">
        <f ca="1"/>
        <v>0</v>
      </c>
      <c r="AY42">
        <f ca="1"/>
        <v>1</v>
      </c>
      <c r="AZ42">
        <f ca="1"/>
        <v>1</v>
      </c>
      <c r="BA42">
        <f ca="1"/>
        <v>1</v>
      </c>
      <c r="BB42">
        <f ca="1"/>
        <v>0</v>
      </c>
      <c r="BC42">
        <f ca="1"/>
        <v>0</v>
      </c>
      <c r="BE42">
        <v>40</v>
      </c>
      <c r="BF42">
        <f ca="1"/>
        <v>0</v>
      </c>
      <c r="BG42">
        <f ca="1"/>
        <v>0</v>
      </c>
      <c r="BH42">
        <f ca="1"/>
        <v>-343</v>
      </c>
      <c r="BI42">
        <f ca="1"/>
        <v>0</v>
      </c>
      <c r="BJ42">
        <f ca="1"/>
        <v>0</v>
      </c>
      <c r="BK42">
        <f ca="1"/>
        <v>343</v>
      </c>
      <c r="BM42">
        <v>40</v>
      </c>
      <c r="BN42">
        <f ca="1"/>
        <v>0</v>
      </c>
      <c r="BO42">
        <f ca="1"/>
        <v>0</v>
      </c>
      <c r="BP42">
        <f ca="1"/>
        <v>40</v>
      </c>
      <c r="BQ42">
        <f ca="1"/>
        <v>0</v>
      </c>
      <c r="BR42">
        <f ca="1"/>
        <v>0</v>
      </c>
      <c r="BS42">
        <f ca="1"/>
        <v>0</v>
      </c>
      <c r="BT42">
        <f ca="1"/>
        <v>0</v>
      </c>
      <c r="BU42">
        <f ca="1"/>
        <v>0</v>
      </c>
      <c r="BV42">
        <f ca="1"/>
        <v>0</v>
      </c>
      <c r="BW42">
        <f ca="1"/>
        <v>0</v>
      </c>
      <c r="BX42">
        <f ca="1"/>
        <v>0</v>
      </c>
      <c r="BZ42">
        <f ca="1"/>
        <v>0</v>
      </c>
      <c r="CA42">
        <f ca="1"/>
        <v>0</v>
      </c>
      <c r="CB42">
        <f ca="1"/>
        <v>365</v>
      </c>
      <c r="CC42">
        <f ca="1"/>
        <v>0</v>
      </c>
      <c r="CD42">
        <f ca="1"/>
        <v>0</v>
      </c>
      <c r="CE42">
        <f ca="1"/>
        <v>0</v>
      </c>
      <c r="CG42">
        <f ca="1"/>
        <v>343</v>
      </c>
      <c r="CH42">
        <f ca="1"/>
        <v>343</v>
      </c>
      <c r="CJ42">
        <f ca="1"/>
        <v>0</v>
      </c>
      <c r="CK42">
        <f ca="1"/>
        <v>743</v>
      </c>
      <c r="CL42">
        <f ca="1"/>
        <v>0</v>
      </c>
      <c r="CM42">
        <f ca="1"/>
        <v>0</v>
      </c>
      <c r="CN42">
        <f ca="1"/>
        <v>-743</v>
      </c>
      <c r="CP42">
        <f ca="1"/>
        <v>0</v>
      </c>
      <c r="CQ42">
        <f ca="1"/>
        <v>-706</v>
      </c>
      <c r="CR42">
        <f ca="1"/>
        <v>0</v>
      </c>
      <c r="CS42">
        <f ca="1"/>
        <v>0</v>
      </c>
      <c r="CT42">
        <f ca="1"/>
        <v>0</v>
      </c>
      <c r="CV42">
        <f ca="1"/>
        <v>0</v>
      </c>
      <c r="CW42">
        <f ca="1"/>
        <v>0</v>
      </c>
      <c r="CX42">
        <f ca="1"/>
        <v>0</v>
      </c>
      <c r="CY42" s="5">
        <f ca="1"/>
        <v>0</v>
      </c>
      <c r="DA42">
        <f ca="1"/>
        <v>0</v>
      </c>
      <c r="DB42">
        <f ca="1"/>
        <v>0</v>
      </c>
      <c r="DC42">
        <f ca="1"/>
        <v>0</v>
      </c>
      <c r="DD42" s="5">
        <f ca="1"/>
        <v>0</v>
      </c>
      <c r="DF42">
        <f ca="1"/>
        <v>0</v>
      </c>
      <c r="DG42" s="5">
        <f ca="1"/>
        <v>3424.0099999999802</v>
      </c>
      <c r="DI42" s="2">
        <v>44841</v>
      </c>
      <c r="DJ42">
        <f ca="1"/>
        <v>0</v>
      </c>
      <c r="DK42">
        <f ca="1"/>
        <v>0</v>
      </c>
      <c r="DL42">
        <f ca="1"/>
        <v>0</v>
      </c>
      <c r="DQ42">
        <f ca="1"/>
        <v>0</v>
      </c>
      <c r="DR42">
        <f ca="1"/>
        <v>0</v>
      </c>
      <c r="DS42">
        <f ca="1"/>
        <v>0</v>
      </c>
    </row>
    <row r="43" spans="3:137" x14ac:dyDescent="0.25">
      <c r="C43" s="2">
        <v>43385</v>
      </c>
      <c r="D43" s="5">
        <v>147.84</v>
      </c>
      <c r="E43" s="5">
        <v>72.8</v>
      </c>
      <c r="F43" s="5"/>
      <c r="G43" s="5"/>
      <c r="H43" s="5"/>
      <c r="I43" s="5"/>
      <c r="J43" s="5">
        <v>2.0307692307692311</v>
      </c>
      <c r="K43" s="5">
        <v>2.0307692307692311</v>
      </c>
      <c r="L43" s="5">
        <f ca="1"/>
        <v>1.9773680864589955</v>
      </c>
      <c r="M43" s="5">
        <f ca="1"/>
        <v>5.3401144310235571E-2</v>
      </c>
      <c r="N43" s="5">
        <f ca="1"/>
        <v>1.9773680864589955</v>
      </c>
      <c r="O43" s="5"/>
      <c r="P43" s="2">
        <v>43392</v>
      </c>
      <c r="Q43" s="5">
        <f ca="1"/>
        <v>0.10915429281099831</v>
      </c>
      <c r="R43" s="5">
        <f ca="1"/>
        <v>2.0307692307692311</v>
      </c>
      <c r="S43" s="5"/>
      <c r="T43" s="5"/>
      <c r="U43" s="5"/>
      <c r="V43" s="5"/>
      <c r="W43" s="2">
        <v>43392</v>
      </c>
      <c r="X43" s="5">
        <v>151.1</v>
      </c>
      <c r="Y43" s="5">
        <v>70.61</v>
      </c>
      <c r="Z43" s="5">
        <v>2.1399235235802294</v>
      </c>
      <c r="AA43" s="5">
        <f ca="1"/>
        <v>2.0512549812942358</v>
      </c>
      <c r="AB43" s="5">
        <f ca="1"/>
        <v>2.1127926307330629</v>
      </c>
      <c r="AC43" s="5">
        <f ca="1"/>
        <v>1.9897173318554087</v>
      </c>
      <c r="AE43" s="2">
        <v>44848</v>
      </c>
      <c r="AF43">
        <v>270.81</v>
      </c>
      <c r="AG43">
        <v>113.26</v>
      </c>
      <c r="AH43" s="5">
        <v>2.3910471481546884</v>
      </c>
      <c r="AI43" s="5">
        <f ca="1"/>
        <v>2.0512549812942358</v>
      </c>
      <c r="AJ43" s="5">
        <f ca="1"/>
        <v>2.1538177303589476</v>
      </c>
      <c r="AK43" s="5">
        <f ca="1"/>
        <v>2.1127926307330629</v>
      </c>
      <c r="AL43" s="5">
        <f ca="1"/>
        <v>1.9897173318554087</v>
      </c>
      <c r="AM43" s="5">
        <f ca="1"/>
        <v>1.9486922322295239</v>
      </c>
      <c r="AO43">
        <v>369</v>
      </c>
      <c r="AP43">
        <v>882</v>
      </c>
      <c r="AR43">
        <v>41</v>
      </c>
      <c r="AS43" s="30">
        <f ca="1"/>
        <v>1</v>
      </c>
      <c r="AT43" s="30">
        <f ca="1"/>
        <v>1</v>
      </c>
      <c r="AU43" s="30">
        <f ca="1"/>
        <v>4</v>
      </c>
      <c r="AV43" s="30">
        <f ca="1"/>
        <v>1</v>
      </c>
      <c r="AW43">
        <f ca="1"/>
        <v>1</v>
      </c>
      <c r="AX43">
        <f ca="1"/>
        <v>0</v>
      </c>
      <c r="AY43">
        <f ca="1"/>
        <v>1</v>
      </c>
      <c r="AZ43">
        <f ca="1"/>
        <v>1</v>
      </c>
      <c r="BA43">
        <f ca="1"/>
        <v>1</v>
      </c>
      <c r="BB43">
        <f ca="1"/>
        <v>0</v>
      </c>
      <c r="BC43">
        <f ca="1"/>
        <v>0</v>
      </c>
      <c r="BE43">
        <v>41</v>
      </c>
      <c r="BF43">
        <f ca="1"/>
        <v>0</v>
      </c>
      <c r="BG43">
        <f ca="1"/>
        <v>0</v>
      </c>
      <c r="BH43">
        <f ca="1"/>
        <v>-343</v>
      </c>
      <c r="BI43">
        <f ca="1"/>
        <v>0</v>
      </c>
      <c r="BJ43">
        <f ca="1"/>
        <v>0</v>
      </c>
      <c r="BK43">
        <f ca="1"/>
        <v>343</v>
      </c>
      <c r="BM43">
        <v>41</v>
      </c>
      <c r="BN43">
        <f ca="1"/>
        <v>0</v>
      </c>
      <c r="BO43">
        <f ca="1"/>
        <v>0</v>
      </c>
      <c r="BP43">
        <f ca="1"/>
        <v>41</v>
      </c>
      <c r="BQ43">
        <f ca="1"/>
        <v>0</v>
      </c>
      <c r="BR43">
        <f ca="1"/>
        <v>0</v>
      </c>
      <c r="BS43">
        <f ca="1"/>
        <v>0</v>
      </c>
      <c r="BT43">
        <f ca="1"/>
        <v>0</v>
      </c>
      <c r="BU43">
        <f ca="1"/>
        <v>0</v>
      </c>
      <c r="BV43">
        <f ca="1"/>
        <v>0</v>
      </c>
      <c r="BW43">
        <f ca="1"/>
        <v>0</v>
      </c>
      <c r="BX43">
        <f ca="1"/>
        <v>0</v>
      </c>
      <c r="BZ43">
        <f ca="1"/>
        <v>0</v>
      </c>
      <c r="CA43">
        <f ca="1"/>
        <v>0</v>
      </c>
      <c r="CB43">
        <f ca="1"/>
        <v>365</v>
      </c>
      <c r="CC43">
        <f ca="1"/>
        <v>0</v>
      </c>
      <c r="CD43">
        <f ca="1"/>
        <v>0</v>
      </c>
      <c r="CE43">
        <f ca="1"/>
        <v>0</v>
      </c>
      <c r="CG43">
        <f ca="1"/>
        <v>343</v>
      </c>
      <c r="CH43">
        <f ca="1"/>
        <v>343</v>
      </c>
      <c r="CJ43">
        <f ca="1"/>
        <v>0</v>
      </c>
      <c r="CK43">
        <f ca="1"/>
        <v>743</v>
      </c>
      <c r="CL43">
        <f ca="1"/>
        <v>0</v>
      </c>
      <c r="CM43">
        <f ca="1"/>
        <v>0</v>
      </c>
      <c r="CN43">
        <f ca="1"/>
        <v>-743</v>
      </c>
      <c r="CP43">
        <f ca="1"/>
        <v>0</v>
      </c>
      <c r="CQ43">
        <f ca="1"/>
        <v>-706</v>
      </c>
      <c r="CR43">
        <f ca="1"/>
        <v>0</v>
      </c>
      <c r="CS43">
        <f ca="1"/>
        <v>0</v>
      </c>
      <c r="CT43">
        <f ca="1"/>
        <v>0</v>
      </c>
      <c r="CV43">
        <f ca="1"/>
        <v>0</v>
      </c>
      <c r="CW43">
        <f ca="1"/>
        <v>0</v>
      </c>
      <c r="CX43">
        <f ca="1"/>
        <v>0</v>
      </c>
      <c r="CY43" s="5">
        <f ca="1"/>
        <v>0</v>
      </c>
      <c r="DA43">
        <f ca="1"/>
        <v>0</v>
      </c>
      <c r="DB43">
        <f ca="1"/>
        <v>0</v>
      </c>
      <c r="DC43">
        <f ca="1"/>
        <v>0</v>
      </c>
      <c r="DD43" s="5">
        <f ca="1"/>
        <v>0</v>
      </c>
      <c r="DF43">
        <f ca="1"/>
        <v>0</v>
      </c>
      <c r="DG43" s="5">
        <f ca="1"/>
        <v>3424.0099999999802</v>
      </c>
      <c r="DI43" s="2">
        <v>44848</v>
      </c>
      <c r="DJ43">
        <f ca="1"/>
        <v>0</v>
      </c>
      <c r="DK43">
        <f ca="1"/>
        <v>0</v>
      </c>
      <c r="DL43">
        <f ca="1"/>
        <v>0</v>
      </c>
      <c r="DQ43">
        <f ca="1"/>
        <v>0</v>
      </c>
      <c r="DR43">
        <f ca="1"/>
        <v>0</v>
      </c>
      <c r="DS43">
        <f ca="1"/>
        <v>0</v>
      </c>
    </row>
    <row r="44" spans="3:137" x14ac:dyDescent="0.25">
      <c r="C44" s="2">
        <v>43392</v>
      </c>
      <c r="D44" s="5">
        <v>151.1</v>
      </c>
      <c r="E44" s="5">
        <v>70.61</v>
      </c>
      <c r="F44" s="5"/>
      <c r="G44" s="5"/>
      <c r="H44" s="5"/>
      <c r="I44" s="5"/>
      <c r="J44" s="5">
        <v>2.1399235235802294</v>
      </c>
      <c r="K44" s="5">
        <v>2.1399235235802294</v>
      </c>
      <c r="L44" s="5">
        <f ca="1"/>
        <v>2.0307692307692311</v>
      </c>
      <c r="M44" s="5">
        <f ca="1"/>
        <v>0.10915429281099831</v>
      </c>
      <c r="N44" s="5">
        <f ca="1"/>
        <v>2.0307692307692311</v>
      </c>
      <c r="O44" s="5"/>
      <c r="P44" s="2">
        <v>43399</v>
      </c>
      <c r="Q44" s="5">
        <f ca="1"/>
        <v>0.14255811885945269</v>
      </c>
      <c r="R44" s="5">
        <f ca="1"/>
        <v>2.1399235235802294</v>
      </c>
      <c r="S44" s="5"/>
      <c r="T44" s="5"/>
      <c r="U44" s="5"/>
      <c r="V44" s="5"/>
      <c r="W44" s="2">
        <v>43399</v>
      </c>
      <c r="X44" s="5">
        <v>152.31</v>
      </c>
      <c r="Y44" s="5">
        <v>66.73</v>
      </c>
      <c r="Z44" s="5">
        <v>2.2824816424396821</v>
      </c>
      <c r="AA44" s="5">
        <f ca="1"/>
        <v>2.0512549812942358</v>
      </c>
      <c r="AB44" s="5">
        <f ca="1"/>
        <v>2.1127926307330629</v>
      </c>
      <c r="AC44" s="5">
        <f ca="1"/>
        <v>1.9897173318554087</v>
      </c>
      <c r="AE44" s="2">
        <v>44855</v>
      </c>
      <c r="AF44">
        <v>280.12</v>
      </c>
      <c r="AG44">
        <v>119.18</v>
      </c>
      <c r="AH44" s="5">
        <v>2.3503943614700451</v>
      </c>
      <c r="AI44" s="5">
        <f ca="1"/>
        <v>2.0512549812942358</v>
      </c>
      <c r="AJ44" s="5">
        <f ca="1"/>
        <v>2.1538177303589476</v>
      </c>
      <c r="AK44" s="5">
        <f ca="1"/>
        <v>2.1127926307330629</v>
      </c>
      <c r="AL44" s="5">
        <f ca="1"/>
        <v>1.9897173318554087</v>
      </c>
      <c r="AM44" s="5">
        <f ca="1"/>
        <v>1.9486922322295239</v>
      </c>
      <c r="AO44">
        <v>356</v>
      </c>
      <c r="AP44">
        <v>839</v>
      </c>
      <c r="AR44">
        <v>42</v>
      </c>
      <c r="AS44" s="30">
        <f ca="1"/>
        <v>1</v>
      </c>
      <c r="AT44" s="30">
        <f ca="1"/>
        <v>1</v>
      </c>
      <c r="AU44" s="30">
        <f ca="1"/>
        <v>4</v>
      </c>
      <c r="AV44" s="30">
        <f ca="1"/>
        <v>1</v>
      </c>
      <c r="AW44">
        <f ca="1"/>
        <v>1</v>
      </c>
      <c r="AX44">
        <f ca="1"/>
        <v>0</v>
      </c>
      <c r="AY44">
        <f ca="1"/>
        <v>1</v>
      </c>
      <c r="AZ44">
        <f ca="1"/>
        <v>1</v>
      </c>
      <c r="BA44">
        <f ca="1"/>
        <v>1</v>
      </c>
      <c r="BB44">
        <f ca="1"/>
        <v>0</v>
      </c>
      <c r="BC44">
        <f ca="1"/>
        <v>0</v>
      </c>
      <c r="BE44">
        <v>42</v>
      </c>
      <c r="BF44">
        <f ca="1"/>
        <v>0</v>
      </c>
      <c r="BG44">
        <f ca="1"/>
        <v>0</v>
      </c>
      <c r="BH44">
        <f ca="1"/>
        <v>-343</v>
      </c>
      <c r="BI44">
        <f ca="1"/>
        <v>0</v>
      </c>
      <c r="BJ44">
        <f ca="1"/>
        <v>0</v>
      </c>
      <c r="BK44">
        <f ca="1"/>
        <v>343</v>
      </c>
      <c r="BM44">
        <v>42</v>
      </c>
      <c r="BN44">
        <f ca="1"/>
        <v>0</v>
      </c>
      <c r="BO44">
        <f ca="1"/>
        <v>0</v>
      </c>
      <c r="BP44">
        <f ca="1"/>
        <v>42</v>
      </c>
      <c r="BQ44">
        <f ca="1"/>
        <v>0</v>
      </c>
      <c r="BR44">
        <f ca="1"/>
        <v>0</v>
      </c>
      <c r="BS44">
        <f ca="1"/>
        <v>0</v>
      </c>
      <c r="BT44">
        <f ca="1"/>
        <v>0</v>
      </c>
      <c r="BU44">
        <f ca="1"/>
        <v>0</v>
      </c>
      <c r="BV44">
        <f ca="1"/>
        <v>0</v>
      </c>
      <c r="BW44">
        <f ca="1"/>
        <v>0</v>
      </c>
      <c r="BX44">
        <f ca="1"/>
        <v>0</v>
      </c>
      <c r="BZ44">
        <f ca="1"/>
        <v>0</v>
      </c>
      <c r="CA44">
        <f ca="1"/>
        <v>0</v>
      </c>
      <c r="CB44">
        <f ca="1"/>
        <v>365</v>
      </c>
      <c r="CC44">
        <f ca="1"/>
        <v>0</v>
      </c>
      <c r="CD44">
        <f ca="1"/>
        <v>0</v>
      </c>
      <c r="CE44">
        <f ca="1"/>
        <v>0</v>
      </c>
      <c r="CG44">
        <f ca="1"/>
        <v>343</v>
      </c>
      <c r="CH44">
        <f ca="1"/>
        <v>343</v>
      </c>
      <c r="CJ44">
        <f ca="1"/>
        <v>0</v>
      </c>
      <c r="CK44">
        <f ca="1"/>
        <v>743</v>
      </c>
      <c r="CL44">
        <f ca="1"/>
        <v>0</v>
      </c>
      <c r="CM44">
        <f ca="1"/>
        <v>0</v>
      </c>
      <c r="CN44">
        <f ca="1"/>
        <v>-743</v>
      </c>
      <c r="CP44">
        <f ca="1"/>
        <v>0</v>
      </c>
      <c r="CQ44">
        <f ca="1"/>
        <v>-706</v>
      </c>
      <c r="CR44">
        <f ca="1"/>
        <v>0</v>
      </c>
      <c r="CS44">
        <f ca="1"/>
        <v>0</v>
      </c>
      <c r="CT44">
        <f ca="1"/>
        <v>0</v>
      </c>
      <c r="CV44">
        <f ca="1"/>
        <v>0</v>
      </c>
      <c r="CW44">
        <f ca="1"/>
        <v>0</v>
      </c>
      <c r="CX44">
        <f ca="1"/>
        <v>0</v>
      </c>
      <c r="CY44" s="5">
        <f ca="1"/>
        <v>0</v>
      </c>
      <c r="DA44">
        <f ca="1"/>
        <v>0</v>
      </c>
      <c r="DB44">
        <f ca="1"/>
        <v>0</v>
      </c>
      <c r="DC44">
        <f ca="1"/>
        <v>0</v>
      </c>
      <c r="DD44" s="5">
        <f ca="1"/>
        <v>0</v>
      </c>
      <c r="DF44">
        <f ca="1"/>
        <v>0</v>
      </c>
      <c r="DG44" s="5">
        <f ca="1"/>
        <v>3424.0099999999802</v>
      </c>
      <c r="DI44" s="2">
        <v>44855</v>
      </c>
      <c r="DJ44">
        <f ca="1"/>
        <v>0</v>
      </c>
      <c r="DK44">
        <f ca="1"/>
        <v>0</v>
      </c>
      <c r="DL44">
        <f ca="1"/>
        <v>0</v>
      </c>
      <c r="DQ44">
        <f ca="1"/>
        <v>0</v>
      </c>
      <c r="DR44">
        <f ca="1"/>
        <v>0</v>
      </c>
      <c r="DS44">
        <f ca="1"/>
        <v>0</v>
      </c>
    </row>
    <row r="45" spans="3:137" x14ac:dyDescent="0.25">
      <c r="C45" s="2">
        <v>43399</v>
      </c>
      <c r="D45" s="5">
        <v>152.31</v>
      </c>
      <c r="E45" s="5">
        <v>66.73</v>
      </c>
      <c r="F45" s="5"/>
      <c r="G45" s="5"/>
      <c r="H45" s="5"/>
      <c r="I45" s="5"/>
      <c r="J45" s="5">
        <v>2.2824816424396821</v>
      </c>
      <c r="K45" s="5">
        <v>2.2824816424396821</v>
      </c>
      <c r="L45" s="5">
        <f ca="1"/>
        <v>2.1399235235802294</v>
      </c>
      <c r="M45" s="5">
        <f ca="1"/>
        <v>0.14255811885945269</v>
      </c>
      <c r="N45" s="5">
        <f ca="1"/>
        <v>2.1399235235802294</v>
      </c>
      <c r="O45" s="5"/>
      <c r="P45" s="2">
        <v>43406</v>
      </c>
      <c r="Q45" s="5">
        <f ca="1"/>
        <v>-0.13213054785066891</v>
      </c>
      <c r="R45" s="5">
        <f ca="1"/>
        <v>2.2824816424396821</v>
      </c>
      <c r="S45" s="5"/>
      <c r="T45" s="5"/>
      <c r="U45" s="5"/>
      <c r="V45" s="5"/>
      <c r="W45" s="2">
        <v>43406</v>
      </c>
      <c r="X45" s="5">
        <v>156.18</v>
      </c>
      <c r="Y45" s="5">
        <v>72.63</v>
      </c>
      <c r="Z45" s="5">
        <v>2.1503510945890132</v>
      </c>
      <c r="AA45" s="5">
        <f ca="1"/>
        <v>2.0512549812942358</v>
      </c>
      <c r="AB45" s="5">
        <f ca="1"/>
        <v>2.1127926307330629</v>
      </c>
      <c r="AC45" s="5">
        <f ca="1"/>
        <v>1.9897173318554087</v>
      </c>
      <c r="AE45" s="2">
        <v>44862</v>
      </c>
      <c r="AF45">
        <v>289.2</v>
      </c>
      <c r="AG45">
        <v>129.28</v>
      </c>
      <c r="AH45" s="5">
        <v>2.2370049504950495</v>
      </c>
      <c r="AI45" s="5">
        <f ca="1"/>
        <v>2.0512549812942358</v>
      </c>
      <c r="AJ45" s="5">
        <f ca="1"/>
        <v>2.1538177303589476</v>
      </c>
      <c r="AK45" s="5">
        <f ca="1"/>
        <v>2.1127926307330629</v>
      </c>
      <c r="AL45" s="5">
        <f ca="1"/>
        <v>1.9897173318554087</v>
      </c>
      <c r="AM45" s="5">
        <f ca="1"/>
        <v>1.9486922322295239</v>
      </c>
      <c r="AO45">
        <v>345</v>
      </c>
      <c r="AP45">
        <v>773</v>
      </c>
      <c r="AR45">
        <v>43</v>
      </c>
      <c r="AS45" s="30">
        <f ca="1"/>
        <v>1</v>
      </c>
      <c r="AT45" s="30">
        <f ca="1"/>
        <v>1</v>
      </c>
      <c r="AU45" s="30">
        <f ca="1"/>
        <v>4</v>
      </c>
      <c r="AV45" s="30">
        <f ca="1"/>
        <v>1</v>
      </c>
      <c r="AW45">
        <f ca="1"/>
        <v>1</v>
      </c>
      <c r="AX45">
        <f ca="1"/>
        <v>0</v>
      </c>
      <c r="AY45">
        <f ca="1"/>
        <v>1</v>
      </c>
      <c r="AZ45">
        <f ca="1"/>
        <v>1</v>
      </c>
      <c r="BA45">
        <f ca="1"/>
        <v>1</v>
      </c>
      <c r="BB45">
        <f ca="1"/>
        <v>0</v>
      </c>
      <c r="BC45">
        <f ca="1"/>
        <v>0</v>
      </c>
      <c r="BE45">
        <v>43</v>
      </c>
      <c r="BF45">
        <f ca="1"/>
        <v>0</v>
      </c>
      <c r="BG45">
        <f ca="1"/>
        <v>0</v>
      </c>
      <c r="BH45">
        <f ca="1"/>
        <v>-343</v>
      </c>
      <c r="BI45">
        <f ca="1"/>
        <v>0</v>
      </c>
      <c r="BJ45">
        <f ca="1"/>
        <v>0</v>
      </c>
      <c r="BK45">
        <f ca="1"/>
        <v>343</v>
      </c>
      <c r="BM45">
        <v>43</v>
      </c>
      <c r="BN45">
        <f ca="1"/>
        <v>0</v>
      </c>
      <c r="BO45">
        <f ca="1"/>
        <v>0</v>
      </c>
      <c r="BP45">
        <f ca="1"/>
        <v>43</v>
      </c>
      <c r="BQ45">
        <f ca="1"/>
        <v>0</v>
      </c>
      <c r="BR45">
        <f ca="1"/>
        <v>0</v>
      </c>
      <c r="BS45">
        <f ca="1"/>
        <v>0</v>
      </c>
      <c r="BT45">
        <f ca="1"/>
        <v>0</v>
      </c>
      <c r="BU45">
        <f ca="1"/>
        <v>0</v>
      </c>
      <c r="BV45">
        <f ca="1"/>
        <v>0</v>
      </c>
      <c r="BW45">
        <f ca="1"/>
        <v>0</v>
      </c>
      <c r="BX45">
        <f ca="1"/>
        <v>0</v>
      </c>
      <c r="BZ45">
        <f ca="1"/>
        <v>0</v>
      </c>
      <c r="CA45">
        <f ca="1"/>
        <v>0</v>
      </c>
      <c r="CB45">
        <f ca="1"/>
        <v>365</v>
      </c>
      <c r="CC45">
        <f ca="1"/>
        <v>0</v>
      </c>
      <c r="CD45">
        <f ca="1"/>
        <v>0</v>
      </c>
      <c r="CE45">
        <f ca="1"/>
        <v>0</v>
      </c>
      <c r="CG45">
        <f ca="1"/>
        <v>343</v>
      </c>
      <c r="CH45">
        <f ca="1"/>
        <v>343</v>
      </c>
      <c r="CJ45">
        <f ca="1"/>
        <v>0</v>
      </c>
      <c r="CK45">
        <f ca="1"/>
        <v>743</v>
      </c>
      <c r="CL45">
        <f ca="1"/>
        <v>0</v>
      </c>
      <c r="CM45">
        <f ca="1"/>
        <v>0</v>
      </c>
      <c r="CN45">
        <f ca="1"/>
        <v>-743</v>
      </c>
      <c r="CP45">
        <f ca="1"/>
        <v>0</v>
      </c>
      <c r="CQ45">
        <f ca="1"/>
        <v>-706</v>
      </c>
      <c r="CR45">
        <f ca="1"/>
        <v>0</v>
      </c>
      <c r="CS45">
        <f ca="1"/>
        <v>0</v>
      </c>
      <c r="CT45">
        <f ca="1"/>
        <v>0</v>
      </c>
      <c r="CV45">
        <f ca="1"/>
        <v>0</v>
      </c>
      <c r="CW45">
        <f ca="1"/>
        <v>0</v>
      </c>
      <c r="CX45">
        <f ca="1"/>
        <v>0</v>
      </c>
      <c r="CY45" s="5">
        <f ca="1"/>
        <v>0</v>
      </c>
      <c r="DA45">
        <f ca="1"/>
        <v>0</v>
      </c>
      <c r="DB45">
        <f ca="1"/>
        <v>0</v>
      </c>
      <c r="DC45">
        <f ca="1"/>
        <v>0</v>
      </c>
      <c r="DD45" s="5">
        <f ca="1"/>
        <v>0</v>
      </c>
      <c r="DF45">
        <f ca="1"/>
        <v>0</v>
      </c>
      <c r="DG45" s="5">
        <f ca="1"/>
        <v>3424.0099999999802</v>
      </c>
      <c r="DI45" s="2">
        <v>44862</v>
      </c>
      <c r="DJ45">
        <f ca="1"/>
        <v>0</v>
      </c>
      <c r="DK45">
        <f ca="1"/>
        <v>0</v>
      </c>
      <c r="DL45">
        <f ca="1"/>
        <v>0</v>
      </c>
      <c r="DQ45">
        <f ca="1"/>
        <v>0</v>
      </c>
      <c r="DR45">
        <f ca="1"/>
        <v>0</v>
      </c>
      <c r="DS45">
        <f ca="1"/>
        <v>0</v>
      </c>
    </row>
    <row r="46" spans="3:137" x14ac:dyDescent="0.25">
      <c r="C46" s="2">
        <v>43406</v>
      </c>
      <c r="D46" s="5">
        <v>156.18</v>
      </c>
      <c r="E46" s="5">
        <v>72.63</v>
      </c>
      <c r="F46" s="5"/>
      <c r="G46" s="5"/>
      <c r="H46" s="5"/>
      <c r="I46" s="5"/>
      <c r="J46" s="5">
        <v>2.1503510945890132</v>
      </c>
      <c r="K46" s="5">
        <v>2.1503510945890132</v>
      </c>
      <c r="L46" s="5">
        <f ca="1"/>
        <v>2.2824816424396821</v>
      </c>
      <c r="M46" s="5">
        <f ca="1"/>
        <v>-0.13213054785066891</v>
      </c>
      <c r="N46" s="5">
        <f ca="1"/>
        <v>2.2824816424396821</v>
      </c>
      <c r="O46" s="5"/>
      <c r="P46" s="2">
        <v>43413</v>
      </c>
      <c r="Q46" s="5">
        <f ca="1"/>
        <v>5.9722780494935623E-2</v>
      </c>
      <c r="R46" s="5">
        <f ca="1"/>
        <v>2.1503510945890132</v>
      </c>
      <c r="S46" s="5"/>
      <c r="T46" s="5"/>
      <c r="U46" s="5"/>
      <c r="V46" s="5"/>
      <c r="W46" s="2">
        <v>43413</v>
      </c>
      <c r="X46" s="5">
        <v>164.54</v>
      </c>
      <c r="Y46" s="5">
        <v>74.45</v>
      </c>
      <c r="Z46" s="5">
        <v>2.2100738750839488</v>
      </c>
      <c r="AA46" s="5">
        <f ca="1"/>
        <v>2.0512549812942358</v>
      </c>
      <c r="AB46" s="5">
        <f ca="1"/>
        <v>2.1127926307330629</v>
      </c>
      <c r="AC46" s="5">
        <f ca="1"/>
        <v>1.9897173318554087</v>
      </c>
      <c r="AE46" s="2">
        <v>44869</v>
      </c>
      <c r="AF46">
        <v>279.70999999999998</v>
      </c>
      <c r="AG46">
        <v>135.25</v>
      </c>
      <c r="AH46" s="5">
        <v>2.0680961182994455</v>
      </c>
      <c r="AI46" s="5">
        <f ca="1"/>
        <v>2.0512549812942358</v>
      </c>
      <c r="AJ46" s="5">
        <f ca="1"/>
        <v>2.1538177303589476</v>
      </c>
      <c r="AK46" s="5">
        <f ca="1"/>
        <v>2.1127926307330629</v>
      </c>
      <c r="AL46" s="5">
        <f ca="1"/>
        <v>1.9897173318554087</v>
      </c>
      <c r="AM46" s="5">
        <f ca="1"/>
        <v>1.9486922322295239</v>
      </c>
      <c r="AO46">
        <v>357</v>
      </c>
      <c r="AP46">
        <v>739</v>
      </c>
      <c r="AR46">
        <v>44</v>
      </c>
      <c r="AS46" s="30">
        <f ca="1"/>
        <v>0</v>
      </c>
      <c r="AT46" s="30">
        <f ca="1"/>
        <v>1</v>
      </c>
      <c r="AU46" s="30">
        <f ca="1"/>
        <v>44</v>
      </c>
      <c r="AV46" s="30">
        <f ca="1"/>
        <v>0</v>
      </c>
      <c r="AW46">
        <f ca="1"/>
        <v>1</v>
      </c>
      <c r="AX46">
        <f ca="1"/>
        <v>0</v>
      </c>
      <c r="AY46">
        <f ca="1"/>
        <v>0</v>
      </c>
      <c r="AZ46">
        <f ca="1"/>
        <v>0</v>
      </c>
      <c r="BA46">
        <f ca="1"/>
        <v>1</v>
      </c>
      <c r="BB46">
        <f ca="1"/>
        <v>0</v>
      </c>
      <c r="BC46">
        <f ca="1"/>
        <v>1</v>
      </c>
      <c r="BE46">
        <v>44</v>
      </c>
      <c r="BF46">
        <f ca="1"/>
        <v>0</v>
      </c>
      <c r="BG46">
        <f ca="1"/>
        <v>0</v>
      </c>
      <c r="BH46">
        <f ca="1"/>
        <v>-343</v>
      </c>
      <c r="BI46">
        <f ca="1"/>
        <v>-343</v>
      </c>
      <c r="BJ46">
        <f ca="1"/>
        <v>-343</v>
      </c>
      <c r="BK46">
        <f ca="1"/>
        <v>0</v>
      </c>
      <c r="BM46">
        <v>44</v>
      </c>
      <c r="BN46">
        <f ca="1"/>
        <v>0</v>
      </c>
      <c r="BO46">
        <f ca="1"/>
        <v>0</v>
      </c>
      <c r="BP46">
        <f ca="1"/>
        <v>44</v>
      </c>
      <c r="BQ46">
        <f ca="1"/>
        <v>0</v>
      </c>
      <c r="BR46">
        <f ca="1"/>
        <v>0</v>
      </c>
      <c r="BS46">
        <f ca="1"/>
        <v>0</v>
      </c>
      <c r="BT46">
        <f ca="1"/>
        <v>0</v>
      </c>
      <c r="BU46">
        <f ca="1"/>
        <v>0</v>
      </c>
      <c r="BV46">
        <f ca="1"/>
        <v>0</v>
      </c>
      <c r="BW46">
        <f ca="1"/>
        <v>0</v>
      </c>
      <c r="BX46">
        <f ca="1"/>
        <v>0</v>
      </c>
      <c r="BZ46">
        <f ca="1"/>
        <v>0</v>
      </c>
      <c r="CA46">
        <f ca="1"/>
        <v>0</v>
      </c>
      <c r="CB46">
        <f ca="1"/>
        <v>365</v>
      </c>
      <c r="CC46">
        <f ca="1"/>
        <v>0</v>
      </c>
      <c r="CD46">
        <f ca="1"/>
        <v>0</v>
      </c>
      <c r="CE46">
        <f ca="1"/>
        <v>0</v>
      </c>
      <c r="CG46">
        <f ca="1"/>
        <v>343</v>
      </c>
      <c r="CH46">
        <f ca="1"/>
        <v>0</v>
      </c>
      <c r="CJ46">
        <f ca="1"/>
        <v>0</v>
      </c>
      <c r="CK46">
        <f ca="1"/>
        <v>743</v>
      </c>
      <c r="CL46">
        <f ca="1"/>
        <v>743</v>
      </c>
      <c r="CM46">
        <f ca="1"/>
        <v>743</v>
      </c>
      <c r="CN46">
        <f ca="1"/>
        <v>0</v>
      </c>
      <c r="CP46">
        <f ca="1"/>
        <v>0</v>
      </c>
      <c r="CQ46">
        <f ca="1"/>
        <v>-706</v>
      </c>
      <c r="CR46">
        <f ca="1"/>
        <v>0</v>
      </c>
      <c r="CS46">
        <f ca="1"/>
        <v>0</v>
      </c>
      <c r="CT46">
        <f ca="1"/>
        <v>0</v>
      </c>
      <c r="CV46">
        <f ca="1"/>
        <v>0</v>
      </c>
      <c r="CW46">
        <f ca="1"/>
        <v>-343</v>
      </c>
      <c r="CX46">
        <f ca="1"/>
        <v>-343</v>
      </c>
      <c r="CY46" s="5">
        <f ca="1"/>
        <v>-95940.53</v>
      </c>
      <c r="DA46">
        <f ca="1"/>
        <v>743</v>
      </c>
      <c r="DB46">
        <f ca="1"/>
        <v>0</v>
      </c>
      <c r="DC46">
        <f ca="1"/>
        <v>743</v>
      </c>
      <c r="DD46" s="5">
        <f ca="1"/>
        <v>100490.75</v>
      </c>
      <c r="DF46">
        <f ca="1"/>
        <v>4550.2200000000012</v>
      </c>
      <c r="DG46" s="5">
        <f ca="1"/>
        <v>7974.2299999999814</v>
      </c>
      <c r="DI46" s="2">
        <v>44869</v>
      </c>
      <c r="DJ46">
        <f ca="1"/>
        <v>2.0680961182994455</v>
      </c>
      <c r="DK46">
        <f ca="1"/>
        <v>0</v>
      </c>
      <c r="DL46">
        <f ca="1"/>
        <v>2.0680961182994455</v>
      </c>
      <c r="DQ46">
        <f ca="1"/>
        <v>0</v>
      </c>
      <c r="DR46">
        <f ca="1"/>
        <v>0</v>
      </c>
      <c r="DS46">
        <f ca="1"/>
        <v>0</v>
      </c>
    </row>
    <row r="47" spans="3:137" x14ac:dyDescent="0.25">
      <c r="C47" s="2">
        <v>43413</v>
      </c>
      <c r="D47" s="5">
        <v>164.54</v>
      </c>
      <c r="E47" s="5">
        <v>74.45</v>
      </c>
      <c r="F47" s="5"/>
      <c r="G47" s="5"/>
      <c r="H47" s="5"/>
      <c r="I47" s="5"/>
      <c r="J47" s="5">
        <v>2.2100738750839488</v>
      </c>
      <c r="K47" s="5">
        <v>2.2100738750839488</v>
      </c>
      <c r="L47" s="5">
        <f ca="1"/>
        <v>2.1503510945890132</v>
      </c>
      <c r="M47" s="5">
        <f ca="1"/>
        <v>5.9722780494935623E-2</v>
      </c>
      <c r="N47" s="5">
        <f ca="1"/>
        <v>2.1503510945890132</v>
      </c>
      <c r="O47" s="5"/>
      <c r="P47" s="2">
        <v>43420</v>
      </c>
      <c r="Q47" s="5">
        <f ca="1"/>
        <v>-4.5078627150321182E-3</v>
      </c>
      <c r="R47" s="5">
        <f ca="1"/>
        <v>2.2100738750839488</v>
      </c>
      <c r="S47" s="5"/>
      <c r="T47" s="5"/>
      <c r="U47" s="5"/>
      <c r="V47" s="5"/>
      <c r="W47" s="2">
        <v>43420</v>
      </c>
      <c r="X47" s="5">
        <v>164.05</v>
      </c>
      <c r="Y47" s="5">
        <v>74.38</v>
      </c>
      <c r="Z47" s="5">
        <v>2.2055660123689167</v>
      </c>
      <c r="AA47" s="5">
        <f ca="1"/>
        <v>2.0512549812942358</v>
      </c>
      <c r="AB47" s="5">
        <f ca="1"/>
        <v>2.1127926307330629</v>
      </c>
      <c r="AC47" s="5">
        <f ca="1"/>
        <v>1.9897173318554087</v>
      </c>
      <c r="AE47" s="2">
        <v>44876</v>
      </c>
      <c r="AF47">
        <v>293</v>
      </c>
      <c r="AG47">
        <v>138.85</v>
      </c>
      <c r="AH47" s="5">
        <v>2.1101908534389628</v>
      </c>
      <c r="AI47" s="5">
        <f ca="1"/>
        <v>2.0512549812942358</v>
      </c>
      <c r="AJ47" s="5">
        <f ca="1"/>
        <v>2.1538177303589476</v>
      </c>
      <c r="AK47" s="5">
        <f ca="1"/>
        <v>2.1127926307330629</v>
      </c>
      <c r="AL47" s="5">
        <f ca="1"/>
        <v>1.9897173318554087</v>
      </c>
      <c r="AM47" s="5">
        <f ca="1"/>
        <v>1.9486922322295239</v>
      </c>
      <c r="AO47">
        <v>341</v>
      </c>
      <c r="AP47">
        <v>720</v>
      </c>
      <c r="AR47">
        <v>45</v>
      </c>
      <c r="AS47" s="30">
        <f ca="1"/>
        <v>0</v>
      </c>
      <c r="AT47" s="30">
        <f ca="1"/>
        <v>0</v>
      </c>
      <c r="AU47" s="30">
        <f ca="1"/>
        <v>45</v>
      </c>
      <c r="AV47" s="30">
        <f ca="1"/>
        <v>0</v>
      </c>
      <c r="AW47">
        <f ca="1"/>
        <v>0</v>
      </c>
      <c r="AX47">
        <f ca="1"/>
        <v>0</v>
      </c>
      <c r="AY47">
        <f ca="1"/>
        <v>0</v>
      </c>
      <c r="AZ47">
        <f ca="1"/>
        <v>0</v>
      </c>
      <c r="BA47">
        <f ca="1"/>
        <v>0</v>
      </c>
      <c r="BB47">
        <f ca="1"/>
        <v>0</v>
      </c>
      <c r="BC47">
        <f ca="1"/>
        <v>0</v>
      </c>
      <c r="BE47">
        <v>45</v>
      </c>
      <c r="BF47">
        <f ca="1"/>
        <v>0</v>
      </c>
      <c r="BG47">
        <f ca="1"/>
        <v>0</v>
      </c>
      <c r="BH47">
        <f ca="1"/>
        <v>-343</v>
      </c>
      <c r="BI47">
        <f ca="1"/>
        <v>0</v>
      </c>
      <c r="BJ47">
        <f ca="1"/>
        <v>0</v>
      </c>
      <c r="BK47">
        <f ca="1"/>
        <v>0</v>
      </c>
      <c r="BM47">
        <v>45</v>
      </c>
      <c r="BN47">
        <f ca="1"/>
        <v>0</v>
      </c>
      <c r="BO47">
        <f ca="1"/>
        <v>0</v>
      </c>
      <c r="BP47">
        <f ca="1"/>
        <v>45</v>
      </c>
      <c r="BQ47">
        <f ca="1"/>
        <v>0</v>
      </c>
      <c r="BR47">
        <f ca="1"/>
        <v>0</v>
      </c>
      <c r="BS47">
        <f ca="1"/>
        <v>0</v>
      </c>
      <c r="BT47">
        <f ca="1"/>
        <v>0</v>
      </c>
      <c r="BU47">
        <f ca="1"/>
        <v>0</v>
      </c>
      <c r="BV47">
        <f ca="1"/>
        <v>0</v>
      </c>
      <c r="BW47">
        <f ca="1"/>
        <v>0</v>
      </c>
      <c r="BX47">
        <f ca="1"/>
        <v>0</v>
      </c>
      <c r="BZ47">
        <f ca="1"/>
        <v>0</v>
      </c>
      <c r="CA47">
        <f ca="1"/>
        <v>0</v>
      </c>
      <c r="CB47">
        <f ca="1"/>
        <v>365</v>
      </c>
      <c r="CC47">
        <f ca="1"/>
        <v>0</v>
      </c>
      <c r="CD47">
        <f ca="1"/>
        <v>0</v>
      </c>
      <c r="CE47">
        <f ca="1"/>
        <v>0</v>
      </c>
      <c r="CG47">
        <f ca="1"/>
        <v>0</v>
      </c>
      <c r="CH47">
        <f ca="1"/>
        <v>0</v>
      </c>
      <c r="CJ47">
        <f ca="1"/>
        <v>0</v>
      </c>
      <c r="CK47">
        <f ca="1"/>
        <v>743</v>
      </c>
      <c r="CL47">
        <f ca="1"/>
        <v>0</v>
      </c>
      <c r="CM47">
        <f ca="1"/>
        <v>0</v>
      </c>
      <c r="CN47">
        <f ca="1"/>
        <v>0</v>
      </c>
      <c r="CP47">
        <f ca="1"/>
        <v>0</v>
      </c>
      <c r="CQ47">
        <f ca="1"/>
        <v>-706</v>
      </c>
      <c r="CR47">
        <f ca="1"/>
        <v>0</v>
      </c>
      <c r="CS47">
        <f ca="1"/>
        <v>0</v>
      </c>
      <c r="CT47">
        <f ca="1"/>
        <v>0</v>
      </c>
      <c r="CV47">
        <f ca="1"/>
        <v>0</v>
      </c>
      <c r="CW47">
        <f ca="1"/>
        <v>0</v>
      </c>
      <c r="CX47">
        <f ca="1"/>
        <v>0</v>
      </c>
      <c r="CY47" s="5">
        <f ca="1"/>
        <v>0</v>
      </c>
      <c r="DA47">
        <f ca="1"/>
        <v>0</v>
      </c>
      <c r="DB47">
        <f ca="1"/>
        <v>0</v>
      </c>
      <c r="DC47">
        <f ca="1"/>
        <v>0</v>
      </c>
      <c r="DD47" s="5">
        <f ca="1"/>
        <v>0</v>
      </c>
      <c r="DF47">
        <f ca="1"/>
        <v>0</v>
      </c>
      <c r="DG47" s="5">
        <f ca="1"/>
        <v>7974.2299999999814</v>
      </c>
      <c r="DI47" s="2">
        <v>44876</v>
      </c>
      <c r="DJ47">
        <f ca="1"/>
        <v>0</v>
      </c>
      <c r="DK47">
        <f ca="1"/>
        <v>0</v>
      </c>
      <c r="DL47">
        <f ca="1"/>
        <v>0</v>
      </c>
      <c r="DQ47">
        <f ca="1"/>
        <v>0</v>
      </c>
      <c r="DR47">
        <f ca="1"/>
        <v>0</v>
      </c>
      <c r="DS47">
        <f ca="1"/>
        <v>0</v>
      </c>
    </row>
    <row r="48" spans="3:137" x14ac:dyDescent="0.25">
      <c r="C48" s="2">
        <v>43420</v>
      </c>
      <c r="D48" s="5">
        <v>164.05</v>
      </c>
      <c r="E48" s="5">
        <v>74.38</v>
      </c>
      <c r="F48" s="5"/>
      <c r="G48" s="5"/>
      <c r="H48" s="5"/>
      <c r="I48" s="5"/>
      <c r="J48" s="5">
        <v>2.2055660123689167</v>
      </c>
      <c r="K48" s="5">
        <v>2.2055660123689167</v>
      </c>
      <c r="L48" s="5">
        <f ca="1"/>
        <v>2.2100738750839488</v>
      </c>
      <c r="M48" s="5">
        <f ca="1"/>
        <v>-4.5078627150321182E-3</v>
      </c>
      <c r="N48" s="5">
        <f ca="1"/>
        <v>2.2100738750839488</v>
      </c>
      <c r="O48" s="5"/>
      <c r="P48" s="2">
        <v>43427</v>
      </c>
      <c r="Q48" s="5">
        <f ca="1"/>
        <v>4.4643309428459954E-2</v>
      </c>
      <c r="R48" s="5">
        <f ca="1"/>
        <v>2.2055660123689167</v>
      </c>
      <c r="S48" s="5"/>
      <c r="T48" s="5"/>
      <c r="U48" s="5"/>
      <c r="V48" s="5"/>
      <c r="W48" s="2">
        <v>43427</v>
      </c>
      <c r="X48" s="5">
        <v>161.25</v>
      </c>
      <c r="Y48" s="5">
        <v>71.66</v>
      </c>
      <c r="Z48" s="5">
        <v>2.2502093217973766</v>
      </c>
      <c r="AA48" s="5">
        <f ca="1"/>
        <v>2.0512549812942358</v>
      </c>
      <c r="AB48" s="5">
        <f ca="1"/>
        <v>2.1127926307330629</v>
      </c>
      <c r="AC48" s="5">
        <f ca="1"/>
        <v>1.9897173318554087</v>
      </c>
      <c r="AE48" s="2">
        <v>44883</v>
      </c>
      <c r="AF48">
        <v>301.32</v>
      </c>
      <c r="AG48">
        <v>139.32</v>
      </c>
      <c r="AH48" s="5">
        <v>2.1627906976744184</v>
      </c>
      <c r="AI48" s="5">
        <f ca="1"/>
        <v>2.0512549812942358</v>
      </c>
      <c r="AJ48" s="5">
        <f ca="1"/>
        <v>2.1538177303589476</v>
      </c>
      <c r="AK48" s="5">
        <f ca="1"/>
        <v>2.1127926307330629</v>
      </c>
      <c r="AL48" s="5">
        <f ca="1"/>
        <v>1.9897173318554087</v>
      </c>
      <c r="AM48" s="5">
        <f ca="1"/>
        <v>1.9486922322295239</v>
      </c>
      <c r="AO48">
        <v>331</v>
      </c>
      <c r="AP48">
        <v>717</v>
      </c>
      <c r="AR48">
        <v>46</v>
      </c>
      <c r="AS48" s="30">
        <f ca="1"/>
        <v>1</v>
      </c>
      <c r="AT48" s="30">
        <f ca="1"/>
        <v>0</v>
      </c>
      <c r="AU48" s="30">
        <f ca="1"/>
        <v>45</v>
      </c>
      <c r="AV48" s="30">
        <f ca="1"/>
        <v>1</v>
      </c>
      <c r="AW48">
        <f ca="1"/>
        <v>0</v>
      </c>
      <c r="AX48">
        <f ca="1"/>
        <v>1</v>
      </c>
      <c r="AY48">
        <f ca="1"/>
        <v>1</v>
      </c>
      <c r="AZ48">
        <f ca="1"/>
        <v>1</v>
      </c>
      <c r="BA48">
        <f ca="1"/>
        <v>0</v>
      </c>
      <c r="BB48">
        <f ca="1"/>
        <v>1</v>
      </c>
      <c r="BC48">
        <f ca="1"/>
        <v>0</v>
      </c>
      <c r="BE48">
        <v>46</v>
      </c>
      <c r="BF48">
        <f ca="1"/>
        <v>46</v>
      </c>
      <c r="BG48">
        <f ca="1"/>
        <v>331</v>
      </c>
      <c r="BH48">
        <f ca="1"/>
        <v>-331</v>
      </c>
      <c r="BI48">
        <f ca="1"/>
        <v>0</v>
      </c>
      <c r="BJ48">
        <f ca="1"/>
        <v>331</v>
      </c>
      <c r="BK48">
        <f ca="1"/>
        <v>331</v>
      </c>
      <c r="BM48">
        <v>46</v>
      </c>
      <c r="BN48">
        <f ca="1"/>
        <v>0</v>
      </c>
      <c r="BO48">
        <f ca="1"/>
        <v>0</v>
      </c>
      <c r="BP48">
        <f ca="1"/>
        <v>46</v>
      </c>
      <c r="BQ48">
        <f ca="1"/>
        <v>0</v>
      </c>
      <c r="BR48">
        <f ca="1"/>
        <v>0</v>
      </c>
      <c r="BS48">
        <f ca="1"/>
        <v>0</v>
      </c>
      <c r="BT48">
        <f ca="1"/>
        <v>0</v>
      </c>
      <c r="BU48">
        <f ca="1"/>
        <v>0</v>
      </c>
      <c r="BV48">
        <f ca="1"/>
        <v>0</v>
      </c>
      <c r="BW48">
        <f ca="1"/>
        <v>0</v>
      </c>
      <c r="BX48">
        <f ca="1"/>
        <v>0</v>
      </c>
      <c r="BZ48">
        <f ca="1"/>
        <v>0</v>
      </c>
      <c r="CA48">
        <f ca="1"/>
        <v>0</v>
      </c>
      <c r="CB48">
        <f ca="1"/>
        <v>365</v>
      </c>
      <c r="CC48">
        <f ca="1"/>
        <v>0</v>
      </c>
      <c r="CD48">
        <f ca="1"/>
        <v>0</v>
      </c>
      <c r="CE48">
        <f ca="1"/>
        <v>0</v>
      </c>
      <c r="CG48">
        <f ca="1"/>
        <v>0</v>
      </c>
      <c r="CH48">
        <f ca="1"/>
        <v>331</v>
      </c>
      <c r="CJ48">
        <f ca="1"/>
        <v>-717</v>
      </c>
      <c r="CK48">
        <f ca="1"/>
        <v>717</v>
      </c>
      <c r="CL48">
        <f ca="1"/>
        <v>0</v>
      </c>
      <c r="CM48">
        <f ca="1"/>
        <v>-717</v>
      </c>
      <c r="CN48">
        <f ca="1"/>
        <v>-717</v>
      </c>
      <c r="CP48">
        <f ca="1"/>
        <v>0</v>
      </c>
      <c r="CQ48">
        <f ca="1"/>
        <v>-706</v>
      </c>
      <c r="CR48">
        <f ca="1"/>
        <v>0</v>
      </c>
      <c r="CS48">
        <f ca="1"/>
        <v>0</v>
      </c>
      <c r="CT48">
        <f ca="1"/>
        <v>0</v>
      </c>
      <c r="CV48">
        <f ca="1"/>
        <v>0</v>
      </c>
      <c r="CW48">
        <f ca="1"/>
        <v>331</v>
      </c>
      <c r="CX48">
        <f ca="1"/>
        <v>331</v>
      </c>
      <c r="CY48" s="5">
        <f ca="1"/>
        <v>99736.92</v>
      </c>
      <c r="DA48">
        <f ca="1"/>
        <v>-717</v>
      </c>
      <c r="DB48">
        <f ca="1"/>
        <v>0</v>
      </c>
      <c r="DC48">
        <f ca="1"/>
        <v>-717</v>
      </c>
      <c r="DD48" s="5">
        <f ca="1"/>
        <v>-99892.44</v>
      </c>
      <c r="DF48">
        <f ca="1"/>
        <v>-155.52000000000407</v>
      </c>
      <c r="DG48" s="5">
        <f ca="1"/>
        <v>7818.7099999999773</v>
      </c>
      <c r="DI48" s="2">
        <v>44883</v>
      </c>
      <c r="DJ48">
        <f ca="1"/>
        <v>0</v>
      </c>
      <c r="DK48">
        <f ca="1"/>
        <v>0</v>
      </c>
      <c r="DL48">
        <f ca="1"/>
        <v>0</v>
      </c>
      <c r="DQ48">
        <f ca="1"/>
        <v>0</v>
      </c>
      <c r="DR48">
        <f ca="1"/>
        <v>2.1627906976744184</v>
      </c>
      <c r="DS48">
        <f ca="1"/>
        <v>2.1627906976744184</v>
      </c>
    </row>
    <row r="49" spans="3:123" x14ac:dyDescent="0.25">
      <c r="C49" s="2">
        <v>43427</v>
      </c>
      <c r="D49" s="5">
        <v>161.25</v>
      </c>
      <c r="E49" s="5">
        <v>71.66</v>
      </c>
      <c r="F49" s="5"/>
      <c r="G49" s="5"/>
      <c r="H49" s="5"/>
      <c r="I49" s="5"/>
      <c r="J49" s="5">
        <v>2.2502093217973766</v>
      </c>
      <c r="K49" s="5">
        <v>2.2502093217973766</v>
      </c>
      <c r="L49" s="5">
        <f ca="1"/>
        <v>2.2055660123689167</v>
      </c>
      <c r="M49" s="5">
        <f ca="1"/>
        <v>4.4643309428459954E-2</v>
      </c>
      <c r="N49" s="5">
        <f ca="1"/>
        <v>2.2055660123689167</v>
      </c>
      <c r="O49" s="5"/>
      <c r="P49" s="2">
        <v>43434</v>
      </c>
      <c r="Q49" s="5">
        <f ca="1"/>
        <v>-1.6733010973903895E-3</v>
      </c>
      <c r="R49" s="5">
        <f ca="1"/>
        <v>2.2502093217973766</v>
      </c>
      <c r="S49" s="5"/>
      <c r="T49" s="5"/>
      <c r="U49" s="5"/>
      <c r="V49" s="5"/>
      <c r="W49" s="2">
        <v>43434</v>
      </c>
      <c r="X49" s="5">
        <v>165.11</v>
      </c>
      <c r="Y49" s="5">
        <v>73.430000000000007</v>
      </c>
      <c r="Z49" s="5">
        <v>2.2485360206999863</v>
      </c>
      <c r="AA49" s="5">
        <f ca="1"/>
        <v>2.0512549812942358</v>
      </c>
      <c r="AB49" s="5">
        <f ca="1"/>
        <v>2.1127926307330629</v>
      </c>
      <c r="AC49" s="5">
        <f ca="1"/>
        <v>1.9897173318554087</v>
      </c>
      <c r="AE49" s="2">
        <v>44890</v>
      </c>
      <c r="AF49">
        <v>307.08</v>
      </c>
      <c r="AG49">
        <v>142.57</v>
      </c>
      <c r="AH49" s="5">
        <v>2.1538893175282317</v>
      </c>
      <c r="AI49" s="5">
        <f ca="1"/>
        <v>2.0512549812942358</v>
      </c>
      <c r="AJ49" s="5">
        <f ca="1"/>
        <v>2.1538177303589476</v>
      </c>
      <c r="AK49" s="5">
        <f ca="1"/>
        <v>2.1127926307330629</v>
      </c>
      <c r="AL49" s="5">
        <f ca="1"/>
        <v>1.9897173318554087</v>
      </c>
      <c r="AM49" s="5">
        <f ca="1"/>
        <v>1.9486922322295239</v>
      </c>
      <c r="AO49">
        <v>325</v>
      </c>
      <c r="AP49">
        <v>701</v>
      </c>
      <c r="AR49">
        <v>47</v>
      </c>
      <c r="AS49" s="30">
        <f ca="1"/>
        <v>1</v>
      </c>
      <c r="AT49" s="30">
        <f ca="1"/>
        <v>1</v>
      </c>
      <c r="AU49" s="30">
        <f ca="1"/>
        <v>45</v>
      </c>
      <c r="AV49" s="30">
        <f ca="1"/>
        <v>1</v>
      </c>
      <c r="AW49">
        <f ca="1"/>
        <v>1</v>
      </c>
      <c r="AX49">
        <f ca="1"/>
        <v>0</v>
      </c>
      <c r="AY49">
        <f ca="1"/>
        <v>1</v>
      </c>
      <c r="AZ49">
        <f ca="1"/>
        <v>1</v>
      </c>
      <c r="BA49">
        <f ca="1"/>
        <v>1</v>
      </c>
      <c r="BB49">
        <f ca="1"/>
        <v>0</v>
      </c>
      <c r="BC49">
        <f ca="1"/>
        <v>0</v>
      </c>
      <c r="BE49">
        <v>47</v>
      </c>
      <c r="BF49">
        <f ca="1"/>
        <v>0</v>
      </c>
      <c r="BG49">
        <f ca="1"/>
        <v>0</v>
      </c>
      <c r="BH49">
        <f ca="1"/>
        <v>-331</v>
      </c>
      <c r="BI49">
        <f ca="1"/>
        <v>0</v>
      </c>
      <c r="BJ49">
        <f ca="1"/>
        <v>0</v>
      </c>
      <c r="BK49">
        <f ca="1"/>
        <v>331</v>
      </c>
      <c r="BM49">
        <v>47</v>
      </c>
      <c r="BN49">
        <f ca="1"/>
        <v>0</v>
      </c>
      <c r="BO49">
        <f ca="1"/>
        <v>0</v>
      </c>
      <c r="BP49">
        <f ca="1"/>
        <v>47</v>
      </c>
      <c r="BQ49">
        <f ca="1"/>
        <v>0</v>
      </c>
      <c r="BR49">
        <f ca="1"/>
        <v>0</v>
      </c>
      <c r="BS49">
        <f ca="1"/>
        <v>0</v>
      </c>
      <c r="BT49">
        <f ca="1"/>
        <v>0</v>
      </c>
      <c r="BU49">
        <f ca="1"/>
        <v>0</v>
      </c>
      <c r="BV49">
        <f ca="1"/>
        <v>0</v>
      </c>
      <c r="BW49">
        <f ca="1"/>
        <v>0</v>
      </c>
      <c r="BX49">
        <f ca="1"/>
        <v>0</v>
      </c>
      <c r="BZ49">
        <f ca="1"/>
        <v>0</v>
      </c>
      <c r="CA49">
        <f ca="1"/>
        <v>0</v>
      </c>
      <c r="CB49">
        <f ca="1"/>
        <v>365</v>
      </c>
      <c r="CC49">
        <f ca="1"/>
        <v>0</v>
      </c>
      <c r="CD49">
        <f ca="1"/>
        <v>0</v>
      </c>
      <c r="CE49">
        <f ca="1"/>
        <v>0</v>
      </c>
      <c r="CG49">
        <f ca="1"/>
        <v>331</v>
      </c>
      <c r="CH49">
        <f ca="1"/>
        <v>331</v>
      </c>
      <c r="CJ49">
        <f ca="1"/>
        <v>0</v>
      </c>
      <c r="CK49">
        <f ca="1"/>
        <v>717</v>
      </c>
      <c r="CL49">
        <f ca="1"/>
        <v>0</v>
      </c>
      <c r="CM49">
        <f ca="1"/>
        <v>0</v>
      </c>
      <c r="CN49">
        <f ca="1"/>
        <v>-717</v>
      </c>
      <c r="CP49">
        <f ca="1"/>
        <v>0</v>
      </c>
      <c r="CQ49">
        <f ca="1"/>
        <v>-706</v>
      </c>
      <c r="CR49">
        <f ca="1"/>
        <v>0</v>
      </c>
      <c r="CS49">
        <f ca="1"/>
        <v>0</v>
      </c>
      <c r="CT49">
        <f ca="1"/>
        <v>0</v>
      </c>
      <c r="CV49">
        <f ca="1"/>
        <v>0</v>
      </c>
      <c r="CW49">
        <f ca="1"/>
        <v>0</v>
      </c>
      <c r="CX49">
        <f ca="1"/>
        <v>0</v>
      </c>
      <c r="CY49" s="5">
        <f ca="1"/>
        <v>0</v>
      </c>
      <c r="DA49">
        <f ca="1"/>
        <v>0</v>
      </c>
      <c r="DB49">
        <f ca="1"/>
        <v>0</v>
      </c>
      <c r="DC49">
        <f ca="1"/>
        <v>0</v>
      </c>
      <c r="DD49" s="5">
        <f ca="1"/>
        <v>0</v>
      </c>
      <c r="DF49">
        <f ca="1"/>
        <v>0</v>
      </c>
      <c r="DG49" s="5">
        <f ca="1"/>
        <v>7818.7099999999773</v>
      </c>
      <c r="DI49" s="2">
        <v>44890</v>
      </c>
      <c r="DJ49">
        <f ca="1"/>
        <v>0</v>
      </c>
      <c r="DK49">
        <f ca="1"/>
        <v>0</v>
      </c>
      <c r="DL49">
        <f ca="1"/>
        <v>0</v>
      </c>
      <c r="DQ49">
        <f ca="1"/>
        <v>0</v>
      </c>
      <c r="DR49">
        <f ca="1"/>
        <v>0</v>
      </c>
      <c r="DS49">
        <f ca="1"/>
        <v>0</v>
      </c>
    </row>
    <row r="50" spans="3:123" x14ac:dyDescent="0.25">
      <c r="C50" s="2">
        <v>43434</v>
      </c>
      <c r="D50" s="5">
        <v>165.11</v>
      </c>
      <c r="E50" s="5">
        <v>73.430000000000007</v>
      </c>
      <c r="F50" s="5"/>
      <c r="G50" s="5"/>
      <c r="H50" s="5"/>
      <c r="I50" s="5"/>
      <c r="J50" s="5">
        <v>2.2485360206999863</v>
      </c>
      <c r="K50" s="5">
        <v>2.2485360206999863</v>
      </c>
      <c r="L50" s="5">
        <f ca="1"/>
        <v>2.2502093217973766</v>
      </c>
      <c r="M50" s="5">
        <f ca="1"/>
        <v>-1.6733010973903895E-3</v>
      </c>
      <c r="N50" s="5">
        <f ca="1"/>
        <v>2.2502093217973766</v>
      </c>
      <c r="O50" s="5"/>
      <c r="P50" s="2">
        <v>43441</v>
      </c>
      <c r="Q50" s="5">
        <f ca="1"/>
        <v>-8.1690482229221928E-3</v>
      </c>
      <c r="R50" s="5">
        <f ca="1"/>
        <v>2.2485360206999863</v>
      </c>
      <c r="S50" s="5"/>
      <c r="T50" s="5"/>
      <c r="U50" s="5"/>
      <c r="V50" s="5"/>
      <c r="W50" s="2">
        <v>43441</v>
      </c>
      <c r="X50" s="5">
        <v>158.72999999999999</v>
      </c>
      <c r="Y50" s="5">
        <v>70.849999999999994</v>
      </c>
      <c r="Z50" s="5">
        <v>2.2403669724770641</v>
      </c>
      <c r="AA50" s="5">
        <f ca="1"/>
        <v>2.0512549812942358</v>
      </c>
      <c r="AB50" s="5">
        <f ca="1"/>
        <v>2.1127926307330629</v>
      </c>
      <c r="AC50" s="5">
        <f ca="1"/>
        <v>1.9897173318554087</v>
      </c>
      <c r="AE50" s="2">
        <v>44897</v>
      </c>
      <c r="AF50">
        <v>306.77999999999997</v>
      </c>
      <c r="AG50">
        <v>144.38999999999999</v>
      </c>
      <c r="AH50" s="5">
        <v>2.1246623727404943</v>
      </c>
      <c r="AI50" s="5">
        <f ca="1"/>
        <v>2.0512549812942358</v>
      </c>
      <c r="AJ50" s="5">
        <f ca="1"/>
        <v>2.1538177303589476</v>
      </c>
      <c r="AK50" s="5">
        <f ca="1"/>
        <v>2.1127926307330629</v>
      </c>
      <c r="AL50" s="5">
        <f ca="1"/>
        <v>1.9897173318554087</v>
      </c>
      <c r="AM50" s="5">
        <f ca="1"/>
        <v>1.9486922322295239</v>
      </c>
      <c r="AO50">
        <v>325</v>
      </c>
      <c r="AP50">
        <v>692</v>
      </c>
      <c r="AR50">
        <v>48</v>
      </c>
      <c r="AS50" s="30">
        <f ca="1"/>
        <v>1</v>
      </c>
      <c r="AT50" s="30">
        <f ca="1"/>
        <v>1</v>
      </c>
      <c r="AU50" s="30">
        <f ca="1"/>
        <v>45</v>
      </c>
      <c r="AV50" s="30">
        <f ca="1"/>
        <v>0</v>
      </c>
      <c r="AW50">
        <f ca="1"/>
        <v>1</v>
      </c>
      <c r="AX50">
        <f ca="1"/>
        <v>0</v>
      </c>
      <c r="AY50">
        <f ca="1"/>
        <v>1</v>
      </c>
      <c r="AZ50">
        <f ca="1"/>
        <v>1</v>
      </c>
      <c r="BA50">
        <f ca="1"/>
        <v>1</v>
      </c>
      <c r="BB50">
        <f ca="1"/>
        <v>0</v>
      </c>
      <c r="BC50">
        <f ca="1"/>
        <v>0</v>
      </c>
      <c r="BE50">
        <v>48</v>
      </c>
      <c r="BF50">
        <f ca="1"/>
        <v>0</v>
      </c>
      <c r="BG50">
        <f ca="1"/>
        <v>0</v>
      </c>
      <c r="BH50">
        <f ca="1"/>
        <v>-331</v>
      </c>
      <c r="BI50">
        <f ca="1"/>
        <v>0</v>
      </c>
      <c r="BJ50">
        <f ca="1"/>
        <v>0</v>
      </c>
      <c r="BK50">
        <f ca="1"/>
        <v>331</v>
      </c>
      <c r="BM50">
        <v>48</v>
      </c>
      <c r="BN50">
        <f ca="1"/>
        <v>0</v>
      </c>
      <c r="BO50">
        <f ca="1"/>
        <v>0</v>
      </c>
      <c r="BP50">
        <f ca="1"/>
        <v>48</v>
      </c>
      <c r="BQ50">
        <f ca="1"/>
        <v>0</v>
      </c>
      <c r="BR50">
        <f ca="1"/>
        <v>0</v>
      </c>
      <c r="BS50">
        <f ca="1"/>
        <v>0</v>
      </c>
      <c r="BT50">
        <f ca="1"/>
        <v>0</v>
      </c>
      <c r="BU50">
        <f ca="1"/>
        <v>0</v>
      </c>
      <c r="BV50">
        <f ca="1"/>
        <v>0</v>
      </c>
      <c r="BW50">
        <f ca="1"/>
        <v>0</v>
      </c>
      <c r="BX50">
        <f ca="1"/>
        <v>0</v>
      </c>
      <c r="BZ50">
        <f ca="1"/>
        <v>0</v>
      </c>
      <c r="CA50">
        <f ca="1"/>
        <v>0</v>
      </c>
      <c r="CB50">
        <f ca="1"/>
        <v>365</v>
      </c>
      <c r="CC50">
        <f ca="1"/>
        <v>0</v>
      </c>
      <c r="CD50">
        <f ca="1"/>
        <v>0</v>
      </c>
      <c r="CE50">
        <f ca="1"/>
        <v>0</v>
      </c>
      <c r="CG50">
        <f ca="1"/>
        <v>331</v>
      </c>
      <c r="CH50">
        <f ca="1"/>
        <v>331</v>
      </c>
      <c r="CJ50">
        <f ca="1"/>
        <v>0</v>
      </c>
      <c r="CK50">
        <f ca="1"/>
        <v>717</v>
      </c>
      <c r="CL50">
        <f ca="1"/>
        <v>0</v>
      </c>
      <c r="CM50">
        <f ca="1"/>
        <v>0</v>
      </c>
      <c r="CN50">
        <f ca="1"/>
        <v>-717</v>
      </c>
      <c r="CP50">
        <f ca="1"/>
        <v>0</v>
      </c>
      <c r="CQ50">
        <f ca="1"/>
        <v>-706</v>
      </c>
      <c r="CR50">
        <f ca="1"/>
        <v>0</v>
      </c>
      <c r="CS50">
        <f ca="1"/>
        <v>0</v>
      </c>
      <c r="CT50">
        <f ca="1"/>
        <v>0</v>
      </c>
      <c r="CV50">
        <f ca="1"/>
        <v>0</v>
      </c>
      <c r="CW50">
        <f ca="1"/>
        <v>0</v>
      </c>
      <c r="CX50">
        <f ca="1"/>
        <v>0</v>
      </c>
      <c r="CY50" s="5">
        <f ca="1"/>
        <v>0</v>
      </c>
      <c r="DA50">
        <f ca="1"/>
        <v>0</v>
      </c>
      <c r="DB50">
        <f ca="1"/>
        <v>0</v>
      </c>
      <c r="DC50">
        <f ca="1"/>
        <v>0</v>
      </c>
      <c r="DD50" s="5">
        <f ca="1"/>
        <v>0</v>
      </c>
      <c r="DF50">
        <f ca="1"/>
        <v>0</v>
      </c>
      <c r="DG50" s="5">
        <f ca="1"/>
        <v>7818.7099999999773</v>
      </c>
      <c r="DI50" s="2">
        <v>44897</v>
      </c>
      <c r="DJ50">
        <f ca="1"/>
        <v>0</v>
      </c>
      <c r="DK50">
        <f ca="1"/>
        <v>0</v>
      </c>
      <c r="DL50">
        <f ca="1"/>
        <v>0</v>
      </c>
      <c r="DQ50">
        <f ca="1"/>
        <v>0</v>
      </c>
      <c r="DR50">
        <f ca="1"/>
        <v>0</v>
      </c>
      <c r="DS50">
        <f ca="1"/>
        <v>0</v>
      </c>
    </row>
    <row r="51" spans="3:123" x14ac:dyDescent="0.25">
      <c r="C51" s="2">
        <v>43441</v>
      </c>
      <c r="D51" s="5">
        <v>158.72999999999999</v>
      </c>
      <c r="E51" s="5">
        <v>70.849999999999994</v>
      </c>
      <c r="F51" s="5"/>
      <c r="G51" s="5"/>
      <c r="H51" s="5"/>
      <c r="I51" s="5"/>
      <c r="J51" s="5">
        <v>2.2403669724770641</v>
      </c>
      <c r="K51" s="5">
        <v>2.2403669724770641</v>
      </c>
      <c r="L51" s="5">
        <f ca="1"/>
        <v>2.2485360206999863</v>
      </c>
      <c r="M51" s="5">
        <f ca="1"/>
        <v>-8.1690482229221928E-3</v>
      </c>
      <c r="N51" s="5">
        <f ca="1"/>
        <v>2.2485360206999863</v>
      </c>
      <c r="O51" s="5"/>
      <c r="P51" s="2">
        <v>43448</v>
      </c>
      <c r="Q51" s="5">
        <f ca="1"/>
        <v>-5.4971319685474196E-2</v>
      </c>
      <c r="R51" s="5">
        <f ca="1"/>
        <v>2.2403669724770641</v>
      </c>
      <c r="S51" s="5"/>
      <c r="T51" s="5"/>
      <c r="U51" s="5"/>
      <c r="V51" s="5"/>
      <c r="W51" s="2">
        <v>43448</v>
      </c>
      <c r="X51" s="5">
        <v>153.83000000000001</v>
      </c>
      <c r="Y51" s="5">
        <v>70.39</v>
      </c>
      <c r="Z51" s="5">
        <v>2.1853956527915899</v>
      </c>
      <c r="AA51" s="5">
        <f ca="1"/>
        <v>2.0512549812942358</v>
      </c>
      <c r="AB51" s="5">
        <f ca="1"/>
        <v>2.1127926307330629</v>
      </c>
      <c r="AC51" s="5">
        <f ca="1"/>
        <v>1.9897173318554087</v>
      </c>
      <c r="AE51" s="2">
        <v>44904</v>
      </c>
      <c r="AF51">
        <v>305.68</v>
      </c>
      <c r="AG51">
        <v>139.11000000000001</v>
      </c>
      <c r="AH51" s="5">
        <v>2.1973977427934726</v>
      </c>
      <c r="AI51" s="5">
        <f ca="1"/>
        <v>2.0512549812942358</v>
      </c>
      <c r="AJ51" s="5">
        <f ca="1"/>
        <v>2.1538177303589476</v>
      </c>
      <c r="AK51" s="5">
        <f ca="1"/>
        <v>2.1127926307330629</v>
      </c>
      <c r="AL51" s="5">
        <f ca="1"/>
        <v>1.9897173318554087</v>
      </c>
      <c r="AM51" s="5">
        <f ca="1"/>
        <v>1.9486922322295239</v>
      </c>
      <c r="AO51">
        <v>327</v>
      </c>
      <c r="AP51">
        <v>718</v>
      </c>
      <c r="AR51">
        <v>49</v>
      </c>
      <c r="AS51" s="30">
        <f ca="1"/>
        <v>1</v>
      </c>
      <c r="AT51" s="30">
        <f ca="1"/>
        <v>1</v>
      </c>
      <c r="AU51" s="30">
        <f ca="1"/>
        <v>45</v>
      </c>
      <c r="AV51" s="30">
        <f ca="1"/>
        <v>1</v>
      </c>
      <c r="AW51">
        <f ca="1"/>
        <v>0</v>
      </c>
      <c r="AX51">
        <f ca="1"/>
        <v>1</v>
      </c>
      <c r="AY51">
        <f ca="1"/>
        <v>2</v>
      </c>
      <c r="AZ51">
        <f ca="1"/>
        <v>1</v>
      </c>
      <c r="BA51">
        <f ca="1"/>
        <v>1</v>
      </c>
      <c r="BB51">
        <f ca="1"/>
        <v>0</v>
      </c>
      <c r="BC51">
        <f ca="1"/>
        <v>0</v>
      </c>
      <c r="BE51">
        <v>49</v>
      </c>
      <c r="BF51">
        <f ca="1"/>
        <v>0</v>
      </c>
      <c r="BG51">
        <f ca="1"/>
        <v>0</v>
      </c>
      <c r="BH51">
        <f ca="1"/>
        <v>-331</v>
      </c>
      <c r="BI51">
        <f ca="1"/>
        <v>0</v>
      </c>
      <c r="BJ51">
        <f ca="1"/>
        <v>0</v>
      </c>
      <c r="BK51">
        <f ca="1"/>
        <v>331</v>
      </c>
      <c r="BM51">
        <v>49</v>
      </c>
      <c r="BN51">
        <f ca="1"/>
        <v>0</v>
      </c>
      <c r="BO51">
        <f ca="1"/>
        <v>0</v>
      </c>
      <c r="BP51">
        <f ca="1"/>
        <v>49</v>
      </c>
      <c r="BQ51">
        <f ca="1"/>
        <v>0</v>
      </c>
      <c r="BR51">
        <f ca="1"/>
        <v>0</v>
      </c>
      <c r="BS51">
        <f ca="1"/>
        <v>0</v>
      </c>
      <c r="BT51">
        <f ca="1"/>
        <v>0</v>
      </c>
      <c r="BU51">
        <f ca="1"/>
        <v>0</v>
      </c>
      <c r="BV51">
        <f ca="1"/>
        <v>0</v>
      </c>
      <c r="BW51">
        <f ca="1"/>
        <v>0</v>
      </c>
      <c r="BX51">
        <f ca="1"/>
        <v>0</v>
      </c>
      <c r="BZ51">
        <f ca="1"/>
        <v>0</v>
      </c>
      <c r="CA51">
        <f ca="1"/>
        <v>0</v>
      </c>
      <c r="CB51">
        <f ca="1"/>
        <v>365</v>
      </c>
      <c r="CC51">
        <f ca="1"/>
        <v>0</v>
      </c>
      <c r="CD51">
        <f ca="1"/>
        <v>0</v>
      </c>
      <c r="CE51">
        <f ca="1"/>
        <v>0</v>
      </c>
      <c r="CG51">
        <f ca="1"/>
        <v>331</v>
      </c>
      <c r="CH51">
        <f ca="1"/>
        <v>331</v>
      </c>
      <c r="CJ51">
        <f ca="1"/>
        <v>0</v>
      </c>
      <c r="CK51">
        <f ca="1"/>
        <v>717</v>
      </c>
      <c r="CL51">
        <f ca="1"/>
        <v>0</v>
      </c>
      <c r="CM51">
        <f ca="1"/>
        <v>0</v>
      </c>
      <c r="CN51">
        <f ca="1"/>
        <v>-717</v>
      </c>
      <c r="CP51">
        <f ca="1"/>
        <v>0</v>
      </c>
      <c r="CQ51">
        <f ca="1"/>
        <v>-706</v>
      </c>
      <c r="CR51">
        <f ca="1"/>
        <v>0</v>
      </c>
      <c r="CS51">
        <f ca="1"/>
        <v>0</v>
      </c>
      <c r="CT51">
        <f ca="1"/>
        <v>0</v>
      </c>
      <c r="CV51">
        <f ca="1"/>
        <v>0</v>
      </c>
      <c r="CW51">
        <f ca="1"/>
        <v>0</v>
      </c>
      <c r="CX51">
        <f ca="1"/>
        <v>0</v>
      </c>
      <c r="CY51" s="5">
        <f ca="1"/>
        <v>0</v>
      </c>
      <c r="DA51">
        <f ca="1"/>
        <v>0</v>
      </c>
      <c r="DB51">
        <f ca="1"/>
        <v>0</v>
      </c>
      <c r="DC51">
        <f ca="1"/>
        <v>0</v>
      </c>
      <c r="DD51" s="5">
        <f ca="1"/>
        <v>0</v>
      </c>
      <c r="DF51">
        <f ca="1"/>
        <v>0</v>
      </c>
      <c r="DG51" s="5">
        <f ca="1"/>
        <v>7818.7099999999773</v>
      </c>
      <c r="DI51" s="2">
        <v>44904</v>
      </c>
      <c r="DJ51">
        <f ca="1"/>
        <v>0</v>
      </c>
      <c r="DK51">
        <f ca="1"/>
        <v>0</v>
      </c>
      <c r="DL51">
        <f ca="1"/>
        <v>0</v>
      </c>
      <c r="DQ51">
        <f ca="1"/>
        <v>0</v>
      </c>
      <c r="DR51">
        <f ca="1"/>
        <v>0</v>
      </c>
      <c r="DS51">
        <f ca="1"/>
        <v>0</v>
      </c>
    </row>
    <row r="52" spans="3:123" x14ac:dyDescent="0.25">
      <c r="C52" s="2">
        <v>43448</v>
      </c>
      <c r="D52" s="5">
        <v>153.83000000000001</v>
      </c>
      <c r="E52" s="5">
        <v>70.39</v>
      </c>
      <c r="F52" s="5"/>
      <c r="G52" s="5"/>
      <c r="H52" s="5"/>
      <c r="I52" s="5"/>
      <c r="J52" s="5">
        <v>2.1853956527915899</v>
      </c>
      <c r="K52" s="5">
        <v>2.1853956527915899</v>
      </c>
      <c r="L52" s="5">
        <f ca="1"/>
        <v>2.2403669724770641</v>
      </c>
      <c r="M52" s="5">
        <f ca="1"/>
        <v>-5.4971319685474196E-2</v>
      </c>
      <c r="N52" s="5">
        <f ca="1"/>
        <v>2.2403669724770641</v>
      </c>
      <c r="O52" s="5"/>
      <c r="P52" s="2">
        <v>43455</v>
      </c>
      <c r="Q52" s="5">
        <f ca="1"/>
        <v>-1.9316830525065942E-2</v>
      </c>
      <c r="R52" s="5">
        <f ca="1"/>
        <v>2.1853956527915899</v>
      </c>
      <c r="S52" s="5"/>
      <c r="T52" s="5"/>
      <c r="U52" s="5"/>
      <c r="V52" s="5"/>
      <c r="W52" s="2">
        <v>43455</v>
      </c>
      <c r="X52" s="5">
        <v>141.25</v>
      </c>
      <c r="Y52" s="5">
        <v>65.209999999999994</v>
      </c>
      <c r="Z52" s="5">
        <v>2.1660788222665239</v>
      </c>
      <c r="AA52" s="5">
        <f ca="1"/>
        <v>2.0512549812942358</v>
      </c>
      <c r="AB52" s="5">
        <f ca="1"/>
        <v>2.1127926307330629</v>
      </c>
      <c r="AC52" s="5">
        <f ca="1"/>
        <v>1.9897173318554087</v>
      </c>
      <c r="AE52" s="2">
        <v>44911</v>
      </c>
      <c r="AF52">
        <v>298.76</v>
      </c>
      <c r="AG52">
        <v>136.77000000000001</v>
      </c>
      <c r="AH52" s="5">
        <v>2.184397163120567</v>
      </c>
      <c r="AI52" s="5">
        <f ca="1"/>
        <v>2.0512549812942358</v>
      </c>
      <c r="AJ52" s="5">
        <f ca="1"/>
        <v>2.1538177303589476</v>
      </c>
      <c r="AK52" s="5">
        <f ca="1"/>
        <v>2.1127926307330629</v>
      </c>
      <c r="AL52" s="5">
        <f ca="1"/>
        <v>1.9897173318554087</v>
      </c>
      <c r="AM52" s="5">
        <f ca="1"/>
        <v>1.9486922322295239</v>
      </c>
      <c r="AO52">
        <v>334</v>
      </c>
      <c r="AP52">
        <v>731</v>
      </c>
      <c r="AR52">
        <v>50</v>
      </c>
      <c r="AS52" s="30">
        <f ca="1"/>
        <v>1</v>
      </c>
      <c r="AT52" s="30">
        <f ca="1"/>
        <v>1</v>
      </c>
      <c r="AU52" s="30">
        <f ca="1"/>
        <v>45</v>
      </c>
      <c r="AV52" s="30">
        <f ca="1"/>
        <v>1</v>
      </c>
      <c r="AW52">
        <f ca="1"/>
        <v>1</v>
      </c>
      <c r="AX52">
        <f ca="1"/>
        <v>0</v>
      </c>
      <c r="AY52">
        <f ca="1"/>
        <v>2</v>
      </c>
      <c r="AZ52">
        <f ca="1"/>
        <v>1</v>
      </c>
      <c r="BA52">
        <f ca="1"/>
        <v>1</v>
      </c>
      <c r="BB52">
        <f ca="1"/>
        <v>0</v>
      </c>
      <c r="BC52">
        <f ca="1"/>
        <v>0</v>
      </c>
      <c r="BE52">
        <v>50</v>
      </c>
      <c r="BF52">
        <f ca="1"/>
        <v>0</v>
      </c>
      <c r="BG52">
        <f ca="1"/>
        <v>0</v>
      </c>
      <c r="BH52">
        <f ca="1"/>
        <v>-331</v>
      </c>
      <c r="BI52">
        <f ca="1"/>
        <v>0</v>
      </c>
      <c r="BJ52">
        <f ca="1"/>
        <v>0</v>
      </c>
      <c r="BK52">
        <f ca="1"/>
        <v>331</v>
      </c>
      <c r="BM52">
        <v>50</v>
      </c>
      <c r="BN52">
        <f ca="1"/>
        <v>0</v>
      </c>
      <c r="BO52">
        <f ca="1"/>
        <v>0</v>
      </c>
      <c r="BP52">
        <f ca="1"/>
        <v>50</v>
      </c>
      <c r="BQ52">
        <f ca="1"/>
        <v>0</v>
      </c>
      <c r="BR52">
        <f ca="1"/>
        <v>0</v>
      </c>
      <c r="BS52">
        <f ca="1"/>
        <v>0</v>
      </c>
      <c r="BT52">
        <f ca="1"/>
        <v>0</v>
      </c>
      <c r="BU52">
        <f ca="1"/>
        <v>0</v>
      </c>
      <c r="BV52">
        <f ca="1"/>
        <v>0</v>
      </c>
      <c r="BW52">
        <f ca="1"/>
        <v>0</v>
      </c>
      <c r="BX52">
        <f ca="1"/>
        <v>0</v>
      </c>
      <c r="BZ52">
        <f ca="1"/>
        <v>0</v>
      </c>
      <c r="CA52">
        <f ca="1"/>
        <v>0</v>
      </c>
      <c r="CB52">
        <f ca="1"/>
        <v>365</v>
      </c>
      <c r="CC52">
        <f ca="1"/>
        <v>0</v>
      </c>
      <c r="CD52">
        <f ca="1"/>
        <v>0</v>
      </c>
      <c r="CE52">
        <f ca="1"/>
        <v>0</v>
      </c>
      <c r="CG52">
        <f ca="1"/>
        <v>331</v>
      </c>
      <c r="CH52">
        <f ca="1"/>
        <v>331</v>
      </c>
      <c r="CJ52">
        <f ca="1"/>
        <v>0</v>
      </c>
      <c r="CK52">
        <f ca="1"/>
        <v>717</v>
      </c>
      <c r="CL52">
        <f ca="1"/>
        <v>0</v>
      </c>
      <c r="CM52">
        <f ca="1"/>
        <v>0</v>
      </c>
      <c r="CN52">
        <f ca="1"/>
        <v>-717</v>
      </c>
      <c r="CP52">
        <f ca="1"/>
        <v>0</v>
      </c>
      <c r="CQ52">
        <f ca="1"/>
        <v>-706</v>
      </c>
      <c r="CR52">
        <f ca="1"/>
        <v>0</v>
      </c>
      <c r="CS52">
        <f ca="1"/>
        <v>0</v>
      </c>
      <c r="CT52">
        <f ca="1"/>
        <v>0</v>
      </c>
      <c r="CV52">
        <f ca="1"/>
        <v>0</v>
      </c>
      <c r="CW52">
        <f ca="1"/>
        <v>0</v>
      </c>
      <c r="CX52">
        <f ca="1"/>
        <v>0</v>
      </c>
      <c r="CY52" s="5">
        <f ca="1"/>
        <v>0</v>
      </c>
      <c r="DA52">
        <f ca="1"/>
        <v>0</v>
      </c>
      <c r="DB52">
        <f ca="1"/>
        <v>0</v>
      </c>
      <c r="DC52">
        <f ca="1"/>
        <v>0</v>
      </c>
      <c r="DD52" s="5">
        <f ca="1"/>
        <v>0</v>
      </c>
      <c r="DF52">
        <f ca="1"/>
        <v>0</v>
      </c>
      <c r="DG52" s="5">
        <f ca="1"/>
        <v>7818.7099999999773</v>
      </c>
      <c r="DI52" s="2">
        <v>44911</v>
      </c>
      <c r="DJ52">
        <f ca="1"/>
        <v>0</v>
      </c>
      <c r="DK52">
        <f ca="1"/>
        <v>0</v>
      </c>
      <c r="DL52">
        <f ca="1"/>
        <v>0</v>
      </c>
      <c r="DQ52">
        <f ca="1"/>
        <v>0</v>
      </c>
      <c r="DR52">
        <f ca="1"/>
        <v>0</v>
      </c>
      <c r="DS52">
        <f ca="1"/>
        <v>0</v>
      </c>
    </row>
    <row r="53" spans="3:123" x14ac:dyDescent="0.25">
      <c r="C53" s="2">
        <v>43455</v>
      </c>
      <c r="D53" s="5">
        <v>141.25</v>
      </c>
      <c r="E53" s="5">
        <v>65.209999999999994</v>
      </c>
      <c r="F53" s="5"/>
      <c r="G53" s="5"/>
      <c r="H53" s="5"/>
      <c r="I53" s="5"/>
      <c r="J53" s="5">
        <v>2.1660788222665239</v>
      </c>
      <c r="K53" s="5">
        <v>2.1660788222665239</v>
      </c>
      <c r="L53" s="5">
        <f ca="1"/>
        <v>2.1853956527915899</v>
      </c>
      <c r="M53" s="5">
        <f ca="1"/>
        <v>-1.9316830525065942E-2</v>
      </c>
      <c r="N53" s="5">
        <f ca="1"/>
        <v>2.1853956527915899</v>
      </c>
      <c r="O53" s="5"/>
      <c r="P53" s="2">
        <v>43462</v>
      </c>
      <c r="Q53" s="5">
        <f ca="1"/>
        <v>-1.2624603774092247E-2</v>
      </c>
      <c r="R53" s="5">
        <f ca="1"/>
        <v>2.1660788222665239</v>
      </c>
      <c r="S53" s="5"/>
      <c r="T53" s="5"/>
      <c r="U53" s="5"/>
      <c r="V53" s="5"/>
      <c r="W53" s="2">
        <v>43462</v>
      </c>
      <c r="X53" s="5">
        <v>143.69999999999999</v>
      </c>
      <c r="Y53" s="5">
        <v>66.73</v>
      </c>
      <c r="Z53" s="5">
        <v>2.1534542184924317</v>
      </c>
      <c r="AA53" s="5">
        <f ca="1"/>
        <v>2.0512549812942358</v>
      </c>
      <c r="AB53" s="5">
        <f ca="1"/>
        <v>2.1127926307330629</v>
      </c>
      <c r="AC53" s="5">
        <f ca="1"/>
        <v>1.9897173318554087</v>
      </c>
      <c r="AE53" s="2">
        <v>44918</v>
      </c>
      <c r="AF53">
        <v>300.58999999999997</v>
      </c>
      <c r="AG53">
        <v>139.38</v>
      </c>
      <c r="AH53" s="5">
        <v>2.1566221839575261</v>
      </c>
      <c r="AI53" s="5">
        <f ca="1"/>
        <v>2.0512549812942358</v>
      </c>
      <c r="AJ53" s="5">
        <f ca="1"/>
        <v>2.1538177303589476</v>
      </c>
      <c r="AK53" s="5">
        <f ca="1"/>
        <v>2.1127926307330629</v>
      </c>
      <c r="AL53" s="5">
        <f ca="1"/>
        <v>1.9897173318554087</v>
      </c>
      <c r="AM53" s="5">
        <f ca="1"/>
        <v>1.9486922322295239</v>
      </c>
      <c r="AO53">
        <v>332</v>
      </c>
      <c r="AP53">
        <v>717</v>
      </c>
      <c r="AR53">
        <v>51</v>
      </c>
      <c r="AS53" s="30">
        <f ca="1"/>
        <v>1</v>
      </c>
      <c r="AT53" s="30">
        <f ca="1"/>
        <v>1</v>
      </c>
      <c r="AU53" s="30">
        <f ca="1"/>
        <v>45</v>
      </c>
      <c r="AV53" s="30">
        <f ca="1"/>
        <v>1</v>
      </c>
      <c r="AW53">
        <f ca="1"/>
        <v>1</v>
      </c>
      <c r="AX53">
        <f ca="1"/>
        <v>0</v>
      </c>
      <c r="AY53">
        <f ca="1"/>
        <v>2</v>
      </c>
      <c r="AZ53">
        <f ca="1"/>
        <v>1</v>
      </c>
      <c r="BA53">
        <f ca="1"/>
        <v>1</v>
      </c>
      <c r="BB53">
        <f ca="1"/>
        <v>0</v>
      </c>
      <c r="BC53">
        <f ca="1"/>
        <v>0</v>
      </c>
      <c r="BE53">
        <v>51</v>
      </c>
      <c r="BF53">
        <f ca="1"/>
        <v>0</v>
      </c>
      <c r="BG53">
        <f ca="1"/>
        <v>0</v>
      </c>
      <c r="BH53">
        <f ca="1"/>
        <v>-331</v>
      </c>
      <c r="BI53">
        <f ca="1"/>
        <v>0</v>
      </c>
      <c r="BJ53">
        <f ca="1"/>
        <v>0</v>
      </c>
      <c r="BK53">
        <f ca="1"/>
        <v>331</v>
      </c>
      <c r="BM53">
        <v>51</v>
      </c>
      <c r="BN53">
        <f ca="1"/>
        <v>0</v>
      </c>
      <c r="BO53">
        <f ca="1"/>
        <v>0</v>
      </c>
      <c r="BP53">
        <f ca="1"/>
        <v>51</v>
      </c>
      <c r="BQ53">
        <f ca="1"/>
        <v>0</v>
      </c>
      <c r="BR53">
        <f ca="1"/>
        <v>0</v>
      </c>
      <c r="BS53">
        <f ca="1"/>
        <v>0</v>
      </c>
      <c r="BT53">
        <f ca="1"/>
        <v>0</v>
      </c>
      <c r="BU53">
        <f ca="1"/>
        <v>0</v>
      </c>
      <c r="BV53">
        <f ca="1"/>
        <v>0</v>
      </c>
      <c r="BW53">
        <f ca="1"/>
        <v>0</v>
      </c>
      <c r="BX53">
        <f ca="1"/>
        <v>0</v>
      </c>
      <c r="BZ53">
        <f ca="1"/>
        <v>0</v>
      </c>
      <c r="CA53">
        <f ca="1"/>
        <v>0</v>
      </c>
      <c r="CB53">
        <f ca="1"/>
        <v>365</v>
      </c>
      <c r="CC53">
        <f ca="1"/>
        <v>0</v>
      </c>
      <c r="CD53">
        <f ca="1"/>
        <v>0</v>
      </c>
      <c r="CE53">
        <f ca="1"/>
        <v>0</v>
      </c>
      <c r="CG53">
        <f ca="1"/>
        <v>331</v>
      </c>
      <c r="CH53">
        <f ca="1"/>
        <v>331</v>
      </c>
      <c r="CJ53">
        <f ca="1"/>
        <v>0</v>
      </c>
      <c r="CK53">
        <f ca="1"/>
        <v>717</v>
      </c>
      <c r="CL53">
        <f ca="1"/>
        <v>0</v>
      </c>
      <c r="CM53">
        <f ca="1"/>
        <v>0</v>
      </c>
      <c r="CN53">
        <f ca="1"/>
        <v>-717</v>
      </c>
      <c r="CP53">
        <f ca="1"/>
        <v>0</v>
      </c>
      <c r="CQ53">
        <f ca="1"/>
        <v>-706</v>
      </c>
      <c r="CR53">
        <f ca="1"/>
        <v>0</v>
      </c>
      <c r="CS53">
        <f ca="1"/>
        <v>0</v>
      </c>
      <c r="CT53">
        <f ca="1"/>
        <v>0</v>
      </c>
      <c r="CV53">
        <f ca="1"/>
        <v>0</v>
      </c>
      <c r="CW53">
        <f ca="1"/>
        <v>0</v>
      </c>
      <c r="CX53">
        <f ca="1"/>
        <v>0</v>
      </c>
      <c r="CY53" s="5">
        <f ca="1"/>
        <v>0</v>
      </c>
      <c r="DA53">
        <f ca="1"/>
        <v>0</v>
      </c>
      <c r="DB53">
        <f ca="1"/>
        <v>0</v>
      </c>
      <c r="DC53">
        <f ca="1"/>
        <v>0</v>
      </c>
      <c r="DD53" s="5">
        <f ca="1"/>
        <v>0</v>
      </c>
      <c r="DF53">
        <f ca="1"/>
        <v>0</v>
      </c>
      <c r="DG53" s="5">
        <f ca="1"/>
        <v>7818.7099999999773</v>
      </c>
      <c r="DI53" s="2">
        <v>44918</v>
      </c>
      <c r="DJ53">
        <f ca="1"/>
        <v>0</v>
      </c>
      <c r="DK53">
        <f ca="1"/>
        <v>0</v>
      </c>
      <c r="DL53">
        <f ca="1"/>
        <v>0</v>
      </c>
      <c r="DQ53">
        <f ca="1"/>
        <v>0</v>
      </c>
      <c r="DR53">
        <f ca="1"/>
        <v>0</v>
      </c>
      <c r="DS53">
        <f ca="1"/>
        <v>0</v>
      </c>
    </row>
    <row r="54" spans="3:123" x14ac:dyDescent="0.25">
      <c r="C54" s="2">
        <v>43462</v>
      </c>
      <c r="D54" s="5">
        <v>143.69999999999999</v>
      </c>
      <c r="E54" s="5">
        <v>66.73</v>
      </c>
      <c r="F54" s="5"/>
      <c r="G54" s="5"/>
      <c r="H54" s="5"/>
      <c r="I54" s="5"/>
      <c r="J54" s="5">
        <v>2.1534542184924317</v>
      </c>
      <c r="K54" s="5">
        <v>2.1534542184924317</v>
      </c>
      <c r="L54" s="5">
        <f ca="1"/>
        <v>2.1660788222665239</v>
      </c>
      <c r="M54" s="5">
        <f ca="1"/>
        <v>-1.2624603774092247E-2</v>
      </c>
      <c r="N54" s="5">
        <f ca="1"/>
        <v>2.1660788222665239</v>
      </c>
      <c r="O54" s="5"/>
      <c r="P54" s="2">
        <v>43469</v>
      </c>
      <c r="Q54" s="5">
        <f ca="1"/>
        <v>-2.9280816582071267E-2</v>
      </c>
      <c r="R54" s="5">
        <f ca="1"/>
        <v>2.1534542184924317</v>
      </c>
      <c r="S54" s="5"/>
      <c r="T54" s="5"/>
      <c r="U54" s="5"/>
      <c r="V54" s="5"/>
      <c r="W54" s="2">
        <v>43469</v>
      </c>
      <c r="X54" s="5">
        <v>144.55000000000001</v>
      </c>
      <c r="Y54" s="5">
        <v>68.05</v>
      </c>
      <c r="Z54" s="5">
        <v>2.1241734019103604</v>
      </c>
      <c r="AA54" s="5">
        <f ca="1"/>
        <v>2.0512549812942358</v>
      </c>
      <c r="AB54" s="5">
        <f ca="1"/>
        <v>2.1127926307330629</v>
      </c>
      <c r="AC54" s="5">
        <f ca="1"/>
        <v>1.9897173318554087</v>
      </c>
      <c r="AE54" s="2">
        <v>44925</v>
      </c>
      <c r="AF54">
        <v>300.14</v>
      </c>
      <c r="AG54">
        <v>139.72</v>
      </c>
      <c r="AH54" s="5">
        <v>2.1481534497566561</v>
      </c>
      <c r="AI54" s="5">
        <f ca="1"/>
        <v>2.0512549812942358</v>
      </c>
      <c r="AJ54" s="5">
        <f ca="1"/>
        <v>2.1538177303589476</v>
      </c>
      <c r="AK54" s="5">
        <f ca="1"/>
        <v>2.1127926307330629</v>
      </c>
      <c r="AL54" s="5">
        <f ca="1"/>
        <v>1.9897173318554087</v>
      </c>
      <c r="AM54" s="5">
        <f ca="1"/>
        <v>1.9486922322295239</v>
      </c>
      <c r="AO54">
        <v>333</v>
      </c>
      <c r="AP54">
        <v>715</v>
      </c>
      <c r="AR54">
        <v>52</v>
      </c>
      <c r="AS54" s="30">
        <f ca="1"/>
        <v>1</v>
      </c>
      <c r="AT54" s="30">
        <f ca="1"/>
        <v>1</v>
      </c>
      <c r="AU54" s="30">
        <f ca="1"/>
        <v>45</v>
      </c>
      <c r="AV54" s="30">
        <f ca="1"/>
        <v>0</v>
      </c>
      <c r="AW54">
        <f ca="1"/>
        <v>1</v>
      </c>
      <c r="AX54">
        <f ca="1"/>
        <v>0</v>
      </c>
      <c r="AY54">
        <f ca="1"/>
        <v>2</v>
      </c>
      <c r="AZ54">
        <f ca="1"/>
        <v>1</v>
      </c>
      <c r="BA54">
        <f ca="1"/>
        <v>1</v>
      </c>
      <c r="BB54">
        <f ca="1"/>
        <v>0</v>
      </c>
      <c r="BC54">
        <f ca="1"/>
        <v>0</v>
      </c>
      <c r="BE54">
        <v>52</v>
      </c>
      <c r="BF54">
        <f ca="1"/>
        <v>0</v>
      </c>
      <c r="BG54">
        <f ca="1"/>
        <v>0</v>
      </c>
      <c r="BH54">
        <f ca="1"/>
        <v>-331</v>
      </c>
      <c r="BI54">
        <f ca="1"/>
        <v>0</v>
      </c>
      <c r="BJ54">
        <f ca="1"/>
        <v>0</v>
      </c>
      <c r="BK54">
        <f ca="1"/>
        <v>331</v>
      </c>
      <c r="BM54">
        <v>52</v>
      </c>
      <c r="BN54">
        <f ca="1"/>
        <v>0</v>
      </c>
      <c r="BO54">
        <f ca="1"/>
        <v>0</v>
      </c>
      <c r="BP54">
        <f ca="1"/>
        <v>52</v>
      </c>
      <c r="BQ54">
        <f ca="1"/>
        <v>0</v>
      </c>
      <c r="BR54">
        <f ca="1"/>
        <v>0</v>
      </c>
      <c r="BS54">
        <f ca="1"/>
        <v>0</v>
      </c>
      <c r="BT54">
        <f ca="1"/>
        <v>0</v>
      </c>
      <c r="BU54">
        <f ca="1"/>
        <v>0</v>
      </c>
      <c r="BV54">
        <f ca="1"/>
        <v>0</v>
      </c>
      <c r="BW54">
        <f ca="1"/>
        <v>0</v>
      </c>
      <c r="BX54">
        <f ca="1"/>
        <v>0</v>
      </c>
      <c r="BZ54">
        <f ca="1"/>
        <v>0</v>
      </c>
      <c r="CA54">
        <f ca="1"/>
        <v>0</v>
      </c>
      <c r="CB54">
        <f ca="1"/>
        <v>365</v>
      </c>
      <c r="CC54">
        <f ca="1"/>
        <v>0</v>
      </c>
      <c r="CD54">
        <f ca="1"/>
        <v>0</v>
      </c>
      <c r="CE54">
        <f ca="1"/>
        <v>0</v>
      </c>
      <c r="CG54">
        <f ca="1"/>
        <v>331</v>
      </c>
      <c r="CH54">
        <f ca="1"/>
        <v>331</v>
      </c>
      <c r="CJ54">
        <f ca="1"/>
        <v>0</v>
      </c>
      <c r="CK54">
        <f ca="1"/>
        <v>717</v>
      </c>
      <c r="CL54">
        <f ca="1"/>
        <v>0</v>
      </c>
      <c r="CM54">
        <f ca="1"/>
        <v>0</v>
      </c>
      <c r="CN54">
        <f ca="1"/>
        <v>-717</v>
      </c>
      <c r="CP54">
        <f ca="1"/>
        <v>0</v>
      </c>
      <c r="CQ54">
        <f ca="1"/>
        <v>-706</v>
      </c>
      <c r="CR54">
        <f ca="1"/>
        <v>0</v>
      </c>
      <c r="CS54">
        <f ca="1"/>
        <v>0</v>
      </c>
      <c r="CT54">
        <f ca="1"/>
        <v>0</v>
      </c>
      <c r="CV54">
        <f ca="1"/>
        <v>0</v>
      </c>
      <c r="CW54">
        <f ca="1"/>
        <v>0</v>
      </c>
      <c r="CX54">
        <f ca="1"/>
        <v>0</v>
      </c>
      <c r="CY54" s="5">
        <f ca="1"/>
        <v>0</v>
      </c>
      <c r="DA54">
        <f ca="1"/>
        <v>0</v>
      </c>
      <c r="DB54">
        <f ca="1"/>
        <v>0</v>
      </c>
      <c r="DC54">
        <f ca="1"/>
        <v>0</v>
      </c>
      <c r="DD54" s="5">
        <f ca="1"/>
        <v>0</v>
      </c>
      <c r="DF54">
        <f ca="1"/>
        <v>0</v>
      </c>
      <c r="DG54" s="5">
        <f ca="1"/>
        <v>7818.7099999999773</v>
      </c>
      <c r="DI54" s="2">
        <v>44925</v>
      </c>
      <c r="DJ54">
        <f ca="1"/>
        <v>0</v>
      </c>
      <c r="DK54">
        <f ca="1"/>
        <v>0</v>
      </c>
      <c r="DL54">
        <f ca="1"/>
        <v>0</v>
      </c>
      <c r="DQ54">
        <f ca="1"/>
        <v>0</v>
      </c>
      <c r="DR54">
        <f ca="1"/>
        <v>0</v>
      </c>
      <c r="DS54">
        <f ca="1"/>
        <v>0</v>
      </c>
    </row>
    <row r="55" spans="3:123" x14ac:dyDescent="0.25">
      <c r="C55" s="2">
        <v>43469</v>
      </c>
      <c r="D55" s="5">
        <v>144.55000000000001</v>
      </c>
      <c r="E55" s="5">
        <v>68.05</v>
      </c>
      <c r="F55" s="5"/>
      <c r="G55" s="5"/>
      <c r="H55" s="5"/>
      <c r="I55" s="5"/>
      <c r="J55" s="5">
        <v>2.1241734019103604</v>
      </c>
      <c r="K55" s="5">
        <v>2.1241734019103604</v>
      </c>
      <c r="L55" s="5">
        <f ca="1"/>
        <v>2.1534542184924317</v>
      </c>
      <c r="M55" s="5">
        <f ca="1"/>
        <v>-2.9280816582071267E-2</v>
      </c>
      <c r="N55" s="5">
        <f ca="1"/>
        <v>2.1534542184924317</v>
      </c>
      <c r="O55" s="5"/>
      <c r="P55" s="2">
        <v>43476</v>
      </c>
      <c r="Q55" s="5">
        <f ca="1"/>
        <v>-3.7001183625455791E-2</v>
      </c>
      <c r="R55" s="5">
        <f ca="1"/>
        <v>2.1241734019103604</v>
      </c>
      <c r="S55" s="5"/>
      <c r="T55" s="5"/>
      <c r="U55" s="5"/>
      <c r="V55" s="5"/>
      <c r="W55" s="2">
        <v>43476</v>
      </c>
      <c r="X55" s="5">
        <v>147.25</v>
      </c>
      <c r="Y55" s="5">
        <v>70.55</v>
      </c>
      <c r="Z55" s="5">
        <v>2.0871722182849046</v>
      </c>
      <c r="AA55" s="5">
        <f ca="1"/>
        <v>2.0512549812942358</v>
      </c>
      <c r="AB55" s="5">
        <f ca="1"/>
        <v>2.1127926307330629</v>
      </c>
      <c r="AC55" s="5">
        <f ca="1"/>
        <v>1.9897173318554087</v>
      </c>
      <c r="AE55" s="2">
        <v>44932</v>
      </c>
      <c r="AF55">
        <v>307.33</v>
      </c>
      <c r="AG55">
        <v>143.84</v>
      </c>
      <c r="AH55" s="5">
        <v>2.1366101223581757</v>
      </c>
      <c r="AI55" s="5">
        <f ca="1"/>
        <v>2.0512549812942358</v>
      </c>
      <c r="AJ55" s="5">
        <f ca="1"/>
        <v>2.1538177303589476</v>
      </c>
      <c r="AK55" s="5">
        <f ca="1"/>
        <v>2.1127926307330629</v>
      </c>
      <c r="AL55" s="5">
        <f ca="1"/>
        <v>1.9897173318554087</v>
      </c>
      <c r="AM55" s="5">
        <f ca="1"/>
        <v>1.9486922322295239</v>
      </c>
      <c r="AO55">
        <v>325</v>
      </c>
      <c r="AP55">
        <v>695</v>
      </c>
      <c r="AR55">
        <v>53</v>
      </c>
      <c r="AS55" s="30">
        <f ca="1"/>
        <v>1</v>
      </c>
      <c r="AT55" s="30">
        <f ca="1"/>
        <v>1</v>
      </c>
      <c r="AU55" s="30">
        <f ca="1"/>
        <v>45</v>
      </c>
      <c r="AV55" s="30">
        <f ca="1"/>
        <v>0</v>
      </c>
      <c r="AW55">
        <f ca="1"/>
        <v>0</v>
      </c>
      <c r="AX55">
        <f ca="1"/>
        <v>0</v>
      </c>
      <c r="AY55">
        <f ca="1"/>
        <v>2</v>
      </c>
      <c r="AZ55">
        <f ca="1"/>
        <v>1</v>
      </c>
      <c r="BA55">
        <f ca="1"/>
        <v>1</v>
      </c>
      <c r="BB55">
        <f ca="1"/>
        <v>0</v>
      </c>
      <c r="BC55">
        <f ca="1"/>
        <v>0</v>
      </c>
      <c r="BE55">
        <v>53</v>
      </c>
      <c r="BF55">
        <f ca="1"/>
        <v>0</v>
      </c>
      <c r="BG55">
        <f ca="1"/>
        <v>0</v>
      </c>
      <c r="BH55">
        <f ca="1"/>
        <v>-331</v>
      </c>
      <c r="BI55">
        <f ca="1"/>
        <v>0</v>
      </c>
      <c r="BJ55">
        <f ca="1"/>
        <v>0</v>
      </c>
      <c r="BK55">
        <f ca="1"/>
        <v>331</v>
      </c>
      <c r="BM55">
        <v>53</v>
      </c>
      <c r="BN55">
        <f ca="1"/>
        <v>0</v>
      </c>
      <c r="BO55">
        <f ca="1"/>
        <v>0</v>
      </c>
      <c r="BP55">
        <f ca="1"/>
        <v>53</v>
      </c>
      <c r="BQ55">
        <f ca="1"/>
        <v>0</v>
      </c>
      <c r="BR55">
        <f ca="1"/>
        <v>0</v>
      </c>
      <c r="BS55">
        <f ca="1"/>
        <v>0</v>
      </c>
      <c r="BT55">
        <f ca="1"/>
        <v>0</v>
      </c>
      <c r="BU55">
        <f ca="1"/>
        <v>0</v>
      </c>
      <c r="BV55">
        <f ca="1"/>
        <v>0</v>
      </c>
      <c r="BW55">
        <f ca="1"/>
        <v>0</v>
      </c>
      <c r="BX55">
        <f ca="1"/>
        <v>0</v>
      </c>
      <c r="BZ55">
        <f ca="1"/>
        <v>0</v>
      </c>
      <c r="CA55">
        <f ca="1"/>
        <v>0</v>
      </c>
      <c r="CB55">
        <f ca="1"/>
        <v>365</v>
      </c>
      <c r="CC55">
        <f ca="1"/>
        <v>0</v>
      </c>
      <c r="CD55">
        <f ca="1"/>
        <v>0</v>
      </c>
      <c r="CE55">
        <f ca="1"/>
        <v>0</v>
      </c>
      <c r="CG55">
        <f ca="1"/>
        <v>331</v>
      </c>
      <c r="CH55">
        <f ca="1"/>
        <v>331</v>
      </c>
      <c r="CJ55">
        <f ca="1"/>
        <v>0</v>
      </c>
      <c r="CK55">
        <f ca="1"/>
        <v>717</v>
      </c>
      <c r="CL55">
        <f ca="1"/>
        <v>0</v>
      </c>
      <c r="CM55">
        <f ca="1"/>
        <v>0</v>
      </c>
      <c r="CN55">
        <f ca="1"/>
        <v>-717</v>
      </c>
      <c r="CP55">
        <f ca="1"/>
        <v>0</v>
      </c>
      <c r="CQ55">
        <f ca="1"/>
        <v>-706</v>
      </c>
      <c r="CR55">
        <f ca="1"/>
        <v>0</v>
      </c>
      <c r="CS55">
        <f ca="1"/>
        <v>0</v>
      </c>
      <c r="CT55">
        <f ca="1"/>
        <v>0</v>
      </c>
      <c r="CV55">
        <f ca="1"/>
        <v>0</v>
      </c>
      <c r="CW55">
        <f ca="1"/>
        <v>0</v>
      </c>
      <c r="CX55">
        <f ca="1"/>
        <v>0</v>
      </c>
      <c r="CY55" s="5">
        <f ca="1"/>
        <v>0</v>
      </c>
      <c r="DA55">
        <f ca="1"/>
        <v>0</v>
      </c>
      <c r="DB55">
        <f ca="1"/>
        <v>0</v>
      </c>
      <c r="DC55">
        <f ca="1"/>
        <v>0</v>
      </c>
      <c r="DD55" s="5">
        <f ca="1"/>
        <v>0</v>
      </c>
      <c r="DF55">
        <f ca="1"/>
        <v>0</v>
      </c>
      <c r="DG55" s="5">
        <f ca="1"/>
        <v>7818.7099999999773</v>
      </c>
      <c r="DI55" s="2">
        <v>44932</v>
      </c>
      <c r="DJ55">
        <f ca="1"/>
        <v>0</v>
      </c>
      <c r="DK55">
        <f ca="1"/>
        <v>0</v>
      </c>
      <c r="DL55">
        <f ca="1"/>
        <v>0</v>
      </c>
      <c r="DQ55">
        <f ca="1"/>
        <v>0</v>
      </c>
      <c r="DR55">
        <f ca="1"/>
        <v>0</v>
      </c>
      <c r="DS55">
        <f ca="1"/>
        <v>0</v>
      </c>
    </row>
    <row r="56" spans="3:123" x14ac:dyDescent="0.25">
      <c r="C56" s="2">
        <v>43476</v>
      </c>
      <c r="D56" s="5">
        <v>147.25</v>
      </c>
      <c r="E56" s="5">
        <v>70.55</v>
      </c>
      <c r="F56" s="5"/>
      <c r="G56" s="5"/>
      <c r="H56" s="5"/>
      <c r="I56" s="5"/>
      <c r="J56" s="5">
        <v>2.0871722182849046</v>
      </c>
      <c r="K56" s="5">
        <v>2.0871722182849046</v>
      </c>
      <c r="L56" s="5">
        <f ca="1"/>
        <v>2.1241734019103604</v>
      </c>
      <c r="M56" s="5">
        <f ca="1"/>
        <v>-3.7001183625455791E-2</v>
      </c>
      <c r="N56" s="5">
        <f ca="1"/>
        <v>2.1241734019103604</v>
      </c>
      <c r="O56" s="5"/>
      <c r="P56" s="2">
        <v>43483</v>
      </c>
      <c r="Q56" s="5">
        <f ca="1"/>
        <v>4.6741546225874675E-2</v>
      </c>
      <c r="R56" s="5">
        <f ca="1"/>
        <v>2.0871722182849046</v>
      </c>
      <c r="S56" s="5"/>
      <c r="T56" s="5"/>
      <c r="U56" s="5"/>
      <c r="V56" s="5"/>
      <c r="W56" s="2">
        <v>43483</v>
      </c>
      <c r="X56" s="5">
        <v>154.41</v>
      </c>
      <c r="Y56" s="5">
        <v>72.36</v>
      </c>
      <c r="Z56" s="5">
        <v>2.1339137645107793</v>
      </c>
      <c r="AA56" s="5">
        <f ca="1"/>
        <v>2.0512549812942358</v>
      </c>
      <c r="AB56" s="5">
        <f ca="1"/>
        <v>2.1127926307330629</v>
      </c>
      <c r="AC56" s="5">
        <f ca="1"/>
        <v>1.9897173318554087</v>
      </c>
      <c r="AE56" s="2">
        <v>44939</v>
      </c>
      <c r="AF56">
        <v>317.17</v>
      </c>
      <c r="AG56">
        <v>146.13</v>
      </c>
      <c r="AH56" s="5">
        <v>2.1704646547594608</v>
      </c>
      <c r="AI56" s="5">
        <f ca="1"/>
        <v>2.0512549812942358</v>
      </c>
      <c r="AJ56" s="5">
        <f ca="1"/>
        <v>2.1538177303589476</v>
      </c>
      <c r="AK56" s="5">
        <f ca="1"/>
        <v>2.1127926307330629</v>
      </c>
      <c r="AL56" s="5">
        <f ca="1"/>
        <v>1.9897173318554087</v>
      </c>
      <c r="AM56" s="5">
        <f ca="1"/>
        <v>1.9486922322295239</v>
      </c>
      <c r="AO56">
        <v>315</v>
      </c>
      <c r="AP56">
        <v>684</v>
      </c>
      <c r="AR56">
        <v>54</v>
      </c>
      <c r="AS56" s="30">
        <f ca="1"/>
        <v>1</v>
      </c>
      <c r="AT56" s="30">
        <f ca="1"/>
        <v>1</v>
      </c>
      <c r="AU56" s="30">
        <f ca="1"/>
        <v>45</v>
      </c>
      <c r="AV56" s="30">
        <f ca="1"/>
        <v>1</v>
      </c>
      <c r="AW56">
        <f ca="1"/>
        <v>0</v>
      </c>
      <c r="AX56">
        <f ca="1"/>
        <v>1</v>
      </c>
      <c r="AY56">
        <f ca="1"/>
        <v>3</v>
      </c>
      <c r="AZ56">
        <f ca="1"/>
        <v>1</v>
      </c>
      <c r="BA56">
        <f ca="1"/>
        <v>1</v>
      </c>
      <c r="BB56">
        <f ca="1"/>
        <v>0</v>
      </c>
      <c r="BC56">
        <f ca="1"/>
        <v>0</v>
      </c>
      <c r="BE56">
        <v>54</v>
      </c>
      <c r="BF56">
        <f ca="1"/>
        <v>0</v>
      </c>
      <c r="BG56">
        <f ca="1"/>
        <v>0</v>
      </c>
      <c r="BH56">
        <f ca="1"/>
        <v>-331</v>
      </c>
      <c r="BI56">
        <f ca="1"/>
        <v>0</v>
      </c>
      <c r="BJ56">
        <f ca="1"/>
        <v>0</v>
      </c>
      <c r="BK56">
        <f ca="1"/>
        <v>331</v>
      </c>
      <c r="BM56">
        <v>54</v>
      </c>
      <c r="BN56">
        <f ca="1"/>
        <v>0</v>
      </c>
      <c r="BO56">
        <f ca="1"/>
        <v>0</v>
      </c>
      <c r="BP56">
        <f ca="1"/>
        <v>54</v>
      </c>
      <c r="BQ56">
        <f ca="1"/>
        <v>0</v>
      </c>
      <c r="BR56">
        <f ca="1"/>
        <v>0</v>
      </c>
      <c r="BS56">
        <f ca="1"/>
        <v>0</v>
      </c>
      <c r="BT56">
        <f ca="1"/>
        <v>0</v>
      </c>
      <c r="BU56">
        <f ca="1"/>
        <v>0</v>
      </c>
      <c r="BV56">
        <f ca="1"/>
        <v>0</v>
      </c>
      <c r="BW56">
        <f ca="1"/>
        <v>0</v>
      </c>
      <c r="BX56">
        <f ca="1"/>
        <v>0</v>
      </c>
      <c r="BZ56">
        <f ca="1"/>
        <v>0</v>
      </c>
      <c r="CA56">
        <f ca="1"/>
        <v>0</v>
      </c>
      <c r="CB56">
        <f ca="1"/>
        <v>365</v>
      </c>
      <c r="CC56">
        <f ca="1"/>
        <v>0</v>
      </c>
      <c r="CD56">
        <f ca="1"/>
        <v>0</v>
      </c>
      <c r="CE56">
        <f ca="1"/>
        <v>0</v>
      </c>
      <c r="CG56">
        <f ca="1"/>
        <v>331</v>
      </c>
      <c r="CH56">
        <f ca="1"/>
        <v>331</v>
      </c>
      <c r="CJ56">
        <f ca="1"/>
        <v>0</v>
      </c>
      <c r="CK56">
        <f ca="1"/>
        <v>717</v>
      </c>
      <c r="CL56">
        <f ca="1"/>
        <v>0</v>
      </c>
      <c r="CM56">
        <f ca="1"/>
        <v>0</v>
      </c>
      <c r="CN56">
        <f ca="1"/>
        <v>-717</v>
      </c>
      <c r="CP56">
        <f ca="1"/>
        <v>0</v>
      </c>
      <c r="CQ56">
        <f ca="1"/>
        <v>-706</v>
      </c>
      <c r="CR56">
        <f ca="1"/>
        <v>0</v>
      </c>
      <c r="CS56">
        <f ca="1"/>
        <v>0</v>
      </c>
      <c r="CT56">
        <f ca="1"/>
        <v>0</v>
      </c>
      <c r="CV56">
        <f ca="1"/>
        <v>0</v>
      </c>
      <c r="CW56">
        <f ca="1"/>
        <v>0</v>
      </c>
      <c r="CX56">
        <f ca="1"/>
        <v>0</v>
      </c>
      <c r="CY56" s="5">
        <f ca="1"/>
        <v>0</v>
      </c>
      <c r="DA56">
        <f ca="1"/>
        <v>0</v>
      </c>
      <c r="DB56">
        <f ca="1"/>
        <v>0</v>
      </c>
      <c r="DC56">
        <f ca="1"/>
        <v>0</v>
      </c>
      <c r="DD56" s="5">
        <f ca="1"/>
        <v>0</v>
      </c>
      <c r="DF56">
        <f ca="1"/>
        <v>0</v>
      </c>
      <c r="DG56" s="5">
        <f ca="1"/>
        <v>7818.7099999999773</v>
      </c>
      <c r="DI56" s="2">
        <v>44939</v>
      </c>
      <c r="DJ56">
        <f ca="1"/>
        <v>0</v>
      </c>
      <c r="DK56">
        <f ca="1"/>
        <v>0</v>
      </c>
      <c r="DL56">
        <f ca="1"/>
        <v>0</v>
      </c>
      <c r="DQ56">
        <f ca="1"/>
        <v>0</v>
      </c>
      <c r="DR56">
        <f ca="1"/>
        <v>0</v>
      </c>
      <c r="DS56">
        <f ca="1"/>
        <v>0</v>
      </c>
    </row>
    <row r="57" spans="3:123" x14ac:dyDescent="0.25">
      <c r="C57" s="2">
        <v>43483</v>
      </c>
      <c r="D57" s="5">
        <v>154.41</v>
      </c>
      <c r="E57" s="5">
        <v>72.36</v>
      </c>
      <c r="F57" s="5"/>
      <c r="G57" s="5"/>
      <c r="H57" s="5"/>
      <c r="I57" s="5"/>
      <c r="J57" s="5">
        <v>2.1339137645107793</v>
      </c>
      <c r="K57" s="5">
        <v>2.1339137645107793</v>
      </c>
      <c r="L57" s="5">
        <f ca="1"/>
        <v>2.0871722182849046</v>
      </c>
      <c r="M57" s="5">
        <f ca="1"/>
        <v>4.6741546225874675E-2</v>
      </c>
      <c r="N57" s="5">
        <f ca="1"/>
        <v>2.0871722182849046</v>
      </c>
      <c r="O57" s="5"/>
      <c r="P57" s="2">
        <v>43490</v>
      </c>
      <c r="Q57" s="5">
        <f ca="1"/>
        <v>3.0836656128592654E-2</v>
      </c>
      <c r="R57" s="5">
        <f ca="1"/>
        <v>2.1339137645107793</v>
      </c>
      <c r="S57" s="5"/>
      <c r="T57" s="5"/>
      <c r="U57" s="5"/>
      <c r="V57" s="5"/>
      <c r="W57" s="2">
        <v>43490</v>
      </c>
      <c r="X57" s="5">
        <v>154.38999999999999</v>
      </c>
      <c r="Y57" s="5">
        <v>71.319999999999993</v>
      </c>
      <c r="Z57" s="5">
        <v>2.164750420639372</v>
      </c>
      <c r="AA57" s="5">
        <f ca="1"/>
        <v>2.0512549812942358</v>
      </c>
      <c r="AB57" s="5">
        <f ca="1"/>
        <v>2.1127926307330629</v>
      </c>
      <c r="AC57" s="5">
        <f ca="1"/>
        <v>1.9897173318554087</v>
      </c>
      <c r="AE57" s="2">
        <v>44946</v>
      </c>
      <c r="AF57">
        <v>325.39999999999998</v>
      </c>
      <c r="AG57">
        <v>142.5</v>
      </c>
      <c r="AH57" s="5">
        <v>2.2835087719298244</v>
      </c>
      <c r="AI57" s="5">
        <f ca="1"/>
        <v>2.0512549812942358</v>
      </c>
      <c r="AJ57" s="5">
        <f ca="1"/>
        <v>2.1538177303589476</v>
      </c>
      <c r="AK57" s="5">
        <f ca="1"/>
        <v>2.1127926307330629</v>
      </c>
      <c r="AL57" s="5">
        <f ca="1"/>
        <v>1.9897173318554087</v>
      </c>
      <c r="AM57" s="5">
        <f ca="1"/>
        <v>1.9486922322295239</v>
      </c>
      <c r="AO57">
        <v>307</v>
      </c>
      <c r="AP57">
        <v>701</v>
      </c>
      <c r="AR57">
        <v>55</v>
      </c>
      <c r="AS57" s="30">
        <f ca="1"/>
        <v>1</v>
      </c>
      <c r="AT57" s="30">
        <f ca="1"/>
        <v>1</v>
      </c>
      <c r="AU57" s="30">
        <f ca="1"/>
        <v>45</v>
      </c>
      <c r="AV57" s="30">
        <f ca="1"/>
        <v>1</v>
      </c>
      <c r="AW57">
        <f ca="1"/>
        <v>1</v>
      </c>
      <c r="AX57">
        <f ca="1"/>
        <v>0</v>
      </c>
      <c r="AY57">
        <f ca="1"/>
        <v>3</v>
      </c>
      <c r="AZ57">
        <f ca="1"/>
        <v>1</v>
      </c>
      <c r="BA57">
        <f ca="1"/>
        <v>1</v>
      </c>
      <c r="BB57">
        <f ca="1"/>
        <v>0</v>
      </c>
      <c r="BC57">
        <f ca="1"/>
        <v>0</v>
      </c>
      <c r="BE57">
        <v>55</v>
      </c>
      <c r="BF57">
        <f ca="1"/>
        <v>0</v>
      </c>
      <c r="BG57">
        <f ca="1"/>
        <v>0</v>
      </c>
      <c r="BH57">
        <f ca="1"/>
        <v>-331</v>
      </c>
      <c r="BI57">
        <f ca="1"/>
        <v>0</v>
      </c>
      <c r="BJ57">
        <f ca="1"/>
        <v>0</v>
      </c>
      <c r="BK57">
        <f ca="1"/>
        <v>331</v>
      </c>
      <c r="BM57">
        <v>55</v>
      </c>
      <c r="BN57">
        <f ca="1"/>
        <v>0</v>
      </c>
      <c r="BO57">
        <f ca="1"/>
        <v>0</v>
      </c>
      <c r="BP57">
        <f ca="1"/>
        <v>55</v>
      </c>
      <c r="BQ57">
        <f ca="1"/>
        <v>0</v>
      </c>
      <c r="BR57">
        <f ca="1"/>
        <v>0</v>
      </c>
      <c r="BS57">
        <f ca="1"/>
        <v>0</v>
      </c>
      <c r="BT57">
        <f ca="1"/>
        <v>0</v>
      </c>
      <c r="BU57">
        <f ca="1"/>
        <v>0</v>
      </c>
      <c r="BV57">
        <f ca="1"/>
        <v>0</v>
      </c>
      <c r="BW57">
        <f ca="1"/>
        <v>0</v>
      </c>
      <c r="BX57">
        <f ca="1"/>
        <v>0</v>
      </c>
      <c r="BZ57">
        <f ca="1"/>
        <v>0</v>
      </c>
      <c r="CA57">
        <f ca="1"/>
        <v>0</v>
      </c>
      <c r="CB57">
        <f ca="1"/>
        <v>365</v>
      </c>
      <c r="CC57">
        <f ca="1"/>
        <v>0</v>
      </c>
      <c r="CD57">
        <f ca="1"/>
        <v>0</v>
      </c>
      <c r="CE57">
        <f ca="1"/>
        <v>0</v>
      </c>
      <c r="CG57">
        <f ca="1"/>
        <v>331</v>
      </c>
      <c r="CH57">
        <f ca="1"/>
        <v>331</v>
      </c>
      <c r="CJ57">
        <f ca="1"/>
        <v>0</v>
      </c>
      <c r="CK57">
        <f ca="1"/>
        <v>717</v>
      </c>
      <c r="CL57">
        <f ca="1"/>
        <v>0</v>
      </c>
      <c r="CM57">
        <f ca="1"/>
        <v>0</v>
      </c>
      <c r="CN57">
        <f ca="1"/>
        <v>-717</v>
      </c>
      <c r="CP57">
        <f ca="1"/>
        <v>0</v>
      </c>
      <c r="CQ57">
        <f ca="1"/>
        <v>-706</v>
      </c>
      <c r="CR57">
        <f ca="1"/>
        <v>0</v>
      </c>
      <c r="CS57">
        <f ca="1"/>
        <v>0</v>
      </c>
      <c r="CT57">
        <f ca="1"/>
        <v>0</v>
      </c>
      <c r="CV57">
        <f ca="1"/>
        <v>0</v>
      </c>
      <c r="CW57">
        <f ca="1"/>
        <v>0</v>
      </c>
      <c r="CX57">
        <f ca="1"/>
        <v>0</v>
      </c>
      <c r="CY57" s="5">
        <f ca="1"/>
        <v>0</v>
      </c>
      <c r="DA57">
        <f ca="1"/>
        <v>0</v>
      </c>
      <c r="DB57">
        <f ca="1"/>
        <v>0</v>
      </c>
      <c r="DC57">
        <f ca="1"/>
        <v>0</v>
      </c>
      <c r="DD57" s="5">
        <f ca="1"/>
        <v>0</v>
      </c>
      <c r="DF57">
        <f ca="1"/>
        <v>0</v>
      </c>
      <c r="DG57" s="5">
        <f ca="1"/>
        <v>7818.7099999999773</v>
      </c>
      <c r="DI57" s="2">
        <v>44946</v>
      </c>
      <c r="DJ57">
        <f ca="1"/>
        <v>0</v>
      </c>
      <c r="DK57">
        <f ca="1"/>
        <v>0</v>
      </c>
      <c r="DL57">
        <f ca="1"/>
        <v>0</v>
      </c>
      <c r="DQ57">
        <f ca="1"/>
        <v>0</v>
      </c>
      <c r="DR57">
        <f ca="1"/>
        <v>0</v>
      </c>
      <c r="DS57">
        <f ca="1"/>
        <v>0</v>
      </c>
    </row>
    <row r="58" spans="3:123" x14ac:dyDescent="0.25">
      <c r="C58" s="2">
        <v>43490</v>
      </c>
      <c r="D58" s="5">
        <v>154.38999999999999</v>
      </c>
      <c r="E58" s="5">
        <v>71.319999999999993</v>
      </c>
      <c r="F58" s="5"/>
      <c r="G58" s="5"/>
      <c r="H58" s="5"/>
      <c r="I58" s="5"/>
      <c r="J58" s="5">
        <v>2.164750420639372</v>
      </c>
      <c r="K58" s="5">
        <v>2.164750420639372</v>
      </c>
      <c r="L58" s="5">
        <f ca="1"/>
        <v>2.1339137645107793</v>
      </c>
      <c r="M58" s="5">
        <f ca="1"/>
        <v>3.0836656128592654E-2</v>
      </c>
      <c r="N58" s="5">
        <f ca="1"/>
        <v>2.1339137645107793</v>
      </c>
      <c r="O58" s="5"/>
      <c r="P58" s="2">
        <v>43497</v>
      </c>
      <c r="Q58" s="5">
        <f ca="1"/>
        <v>0.11641018418285975</v>
      </c>
      <c r="R58" s="5">
        <f ca="1"/>
        <v>2.164750420639372</v>
      </c>
      <c r="S58" s="5"/>
      <c r="T58" s="5"/>
      <c r="U58" s="5"/>
      <c r="V58" s="5"/>
      <c r="W58" s="2">
        <v>43497</v>
      </c>
      <c r="X58" s="5">
        <v>167.46</v>
      </c>
      <c r="Y58" s="5">
        <v>73.41</v>
      </c>
      <c r="Z58" s="5">
        <v>2.2811606048222317</v>
      </c>
      <c r="AA58" s="5">
        <f ca="1"/>
        <v>2.0512549812942358</v>
      </c>
      <c r="AB58" s="5">
        <f ca="1"/>
        <v>2.1127926307330629</v>
      </c>
      <c r="AC58" s="5">
        <f ca="1"/>
        <v>1.9897173318554087</v>
      </c>
      <c r="AE58" s="2">
        <v>44953</v>
      </c>
      <c r="AF58">
        <v>319.3</v>
      </c>
      <c r="AG58">
        <v>143.9</v>
      </c>
      <c r="AH58" s="5">
        <v>2.2189020152883949</v>
      </c>
      <c r="AI58" s="5">
        <f ca="1"/>
        <v>2.0512549812942358</v>
      </c>
      <c r="AJ58" s="5">
        <f ca="1"/>
        <v>2.1538177303589476</v>
      </c>
      <c r="AK58" s="5">
        <f ca="1"/>
        <v>2.1127926307330629</v>
      </c>
      <c r="AL58" s="5">
        <f ca="1"/>
        <v>1.9897173318554087</v>
      </c>
      <c r="AM58" s="5">
        <f ca="1"/>
        <v>1.9486922322295239</v>
      </c>
      <c r="AO58">
        <v>313</v>
      </c>
      <c r="AP58">
        <v>694</v>
      </c>
      <c r="AR58">
        <v>56</v>
      </c>
      <c r="AS58" s="30">
        <f ca="1"/>
        <v>1</v>
      </c>
      <c r="AT58" s="30">
        <f ca="1"/>
        <v>1</v>
      </c>
      <c r="AU58" s="30">
        <f ca="1"/>
        <v>45</v>
      </c>
      <c r="AV58" s="30">
        <f ca="1"/>
        <v>1</v>
      </c>
      <c r="AW58">
        <f ca="1"/>
        <v>1</v>
      </c>
      <c r="AX58">
        <f ca="1"/>
        <v>0</v>
      </c>
      <c r="AY58">
        <f ca="1"/>
        <v>3</v>
      </c>
      <c r="AZ58">
        <f ca="1"/>
        <v>1</v>
      </c>
      <c r="BA58">
        <f ca="1"/>
        <v>1</v>
      </c>
      <c r="BB58">
        <f ca="1"/>
        <v>0</v>
      </c>
      <c r="BC58">
        <f ca="1"/>
        <v>0</v>
      </c>
      <c r="BE58">
        <v>56</v>
      </c>
      <c r="BF58">
        <f ca="1"/>
        <v>0</v>
      </c>
      <c r="BG58">
        <f ca="1"/>
        <v>0</v>
      </c>
      <c r="BH58">
        <f ca="1"/>
        <v>-331</v>
      </c>
      <c r="BI58">
        <f ca="1"/>
        <v>0</v>
      </c>
      <c r="BJ58">
        <f ca="1"/>
        <v>0</v>
      </c>
      <c r="BK58">
        <f ca="1"/>
        <v>331</v>
      </c>
      <c r="BM58">
        <v>56</v>
      </c>
      <c r="BN58">
        <f ca="1"/>
        <v>0</v>
      </c>
      <c r="BO58">
        <f ca="1"/>
        <v>0</v>
      </c>
      <c r="BP58">
        <f ca="1"/>
        <v>56</v>
      </c>
      <c r="BQ58">
        <f ca="1"/>
        <v>0</v>
      </c>
      <c r="BR58">
        <f ca="1"/>
        <v>0</v>
      </c>
      <c r="BS58">
        <f ca="1"/>
        <v>0</v>
      </c>
      <c r="BT58">
        <f ca="1"/>
        <v>0</v>
      </c>
      <c r="BU58">
        <f ca="1"/>
        <v>0</v>
      </c>
      <c r="BV58">
        <f ca="1"/>
        <v>0</v>
      </c>
      <c r="BW58">
        <f ca="1"/>
        <v>0</v>
      </c>
      <c r="BX58">
        <f ca="1"/>
        <v>0</v>
      </c>
      <c r="BZ58">
        <f ca="1"/>
        <v>0</v>
      </c>
      <c r="CA58">
        <f ca="1"/>
        <v>0</v>
      </c>
      <c r="CB58">
        <f ca="1"/>
        <v>365</v>
      </c>
      <c r="CC58">
        <f ca="1"/>
        <v>0</v>
      </c>
      <c r="CD58">
        <f ca="1"/>
        <v>0</v>
      </c>
      <c r="CE58">
        <f ca="1"/>
        <v>0</v>
      </c>
      <c r="CG58">
        <f ca="1"/>
        <v>331</v>
      </c>
      <c r="CH58">
        <f ca="1"/>
        <v>331</v>
      </c>
      <c r="CJ58">
        <f ca="1"/>
        <v>0</v>
      </c>
      <c r="CK58">
        <f ca="1"/>
        <v>717</v>
      </c>
      <c r="CL58">
        <f ca="1"/>
        <v>0</v>
      </c>
      <c r="CM58">
        <f ca="1"/>
        <v>0</v>
      </c>
      <c r="CN58">
        <f ca="1"/>
        <v>-717</v>
      </c>
      <c r="CP58">
        <f ca="1"/>
        <v>0</v>
      </c>
      <c r="CQ58">
        <f ca="1"/>
        <v>-706</v>
      </c>
      <c r="CR58">
        <f ca="1"/>
        <v>0</v>
      </c>
      <c r="CS58">
        <f ca="1"/>
        <v>0</v>
      </c>
      <c r="CT58">
        <f ca="1"/>
        <v>0</v>
      </c>
      <c r="CV58">
        <f ca="1"/>
        <v>0</v>
      </c>
      <c r="CW58">
        <f ca="1"/>
        <v>0</v>
      </c>
      <c r="CX58">
        <f ca="1"/>
        <v>0</v>
      </c>
      <c r="CY58" s="5">
        <f ca="1"/>
        <v>0</v>
      </c>
      <c r="DA58">
        <f ca="1"/>
        <v>0</v>
      </c>
      <c r="DB58">
        <f ca="1"/>
        <v>0</v>
      </c>
      <c r="DC58">
        <f ca="1"/>
        <v>0</v>
      </c>
      <c r="DD58" s="5">
        <f ca="1"/>
        <v>0</v>
      </c>
      <c r="DF58">
        <f ca="1"/>
        <v>0</v>
      </c>
      <c r="DG58" s="5">
        <f ca="1"/>
        <v>7818.7099999999773</v>
      </c>
      <c r="DI58" s="2">
        <v>44953</v>
      </c>
      <c r="DJ58">
        <f ca="1"/>
        <v>0</v>
      </c>
      <c r="DK58">
        <f ca="1"/>
        <v>0</v>
      </c>
      <c r="DL58">
        <f ca="1"/>
        <v>0</v>
      </c>
      <c r="DQ58">
        <f ca="1"/>
        <v>0</v>
      </c>
      <c r="DR58">
        <f ca="1"/>
        <v>0</v>
      </c>
      <c r="DS58">
        <f ca="1"/>
        <v>0</v>
      </c>
    </row>
    <row r="59" spans="3:123" x14ac:dyDescent="0.25">
      <c r="C59" s="2">
        <v>43497</v>
      </c>
      <c r="D59" s="5">
        <v>167.46</v>
      </c>
      <c r="E59" s="5">
        <v>73.41</v>
      </c>
      <c r="F59" s="5"/>
      <c r="G59" s="5"/>
      <c r="H59" s="5"/>
      <c r="I59" s="5"/>
      <c r="J59" s="5">
        <v>2.2811606048222317</v>
      </c>
      <c r="K59" s="5">
        <v>2.2811606048222317</v>
      </c>
      <c r="L59" s="5">
        <f ca="1"/>
        <v>2.164750420639372</v>
      </c>
      <c r="M59" s="5">
        <f ca="1"/>
        <v>0.11641018418285975</v>
      </c>
      <c r="N59" s="5">
        <f ca="1"/>
        <v>2.164750420639372</v>
      </c>
      <c r="O59" s="5"/>
      <c r="P59" s="2">
        <v>43504</v>
      </c>
      <c r="Q59" s="5">
        <f ca="1"/>
        <v>-6.1387637557184682E-2</v>
      </c>
      <c r="R59" s="5">
        <f ca="1"/>
        <v>2.2811606048222317</v>
      </c>
      <c r="S59" s="5"/>
      <c r="T59" s="5"/>
      <c r="U59" s="5"/>
      <c r="V59" s="5"/>
      <c r="W59" s="2">
        <v>43504</v>
      </c>
      <c r="X59" s="5">
        <v>168.17</v>
      </c>
      <c r="Y59" s="5">
        <v>75.760000000000005</v>
      </c>
      <c r="Z59" s="5">
        <v>2.219772967265047</v>
      </c>
      <c r="AA59" s="5">
        <f ca="1"/>
        <v>2.0512549812942358</v>
      </c>
      <c r="AB59" s="5">
        <f ca="1"/>
        <v>2.1127926307330629</v>
      </c>
      <c r="AC59" s="5">
        <f ca="1"/>
        <v>1.9897173318554087</v>
      </c>
      <c r="AE59" s="2">
        <v>44960</v>
      </c>
      <c r="AF59">
        <v>313.64</v>
      </c>
      <c r="AG59">
        <v>146.38</v>
      </c>
      <c r="AH59" s="5">
        <v>2.1426424374914608</v>
      </c>
      <c r="AI59" s="5">
        <f ca="1"/>
        <v>2.0512549812942358</v>
      </c>
      <c r="AJ59" s="5">
        <f ca="1"/>
        <v>2.1538177303589476</v>
      </c>
      <c r="AK59" s="5">
        <f ca="1"/>
        <v>2.1127926307330629</v>
      </c>
      <c r="AL59" s="5">
        <f ca="1"/>
        <v>1.9897173318554087</v>
      </c>
      <c r="AM59" s="5">
        <f ca="1"/>
        <v>1.9486922322295239</v>
      </c>
      <c r="AO59">
        <v>318</v>
      </c>
      <c r="AP59">
        <v>683</v>
      </c>
      <c r="AR59">
        <v>57</v>
      </c>
      <c r="AS59" s="30">
        <f ca="1"/>
        <v>1</v>
      </c>
      <c r="AT59" s="30">
        <f ca="1"/>
        <v>1</v>
      </c>
      <c r="AU59" s="30">
        <f ca="1"/>
        <v>45</v>
      </c>
      <c r="AV59" s="30">
        <f ca="1"/>
        <v>0</v>
      </c>
      <c r="AW59">
        <f ca="1"/>
        <v>1</v>
      </c>
      <c r="AX59">
        <f ca="1"/>
        <v>0</v>
      </c>
      <c r="AY59">
        <f ca="1"/>
        <v>3</v>
      </c>
      <c r="AZ59">
        <f ca="1"/>
        <v>1</v>
      </c>
      <c r="BA59">
        <f ca="1"/>
        <v>1</v>
      </c>
      <c r="BB59">
        <f ca="1"/>
        <v>0</v>
      </c>
      <c r="BC59">
        <f ca="1"/>
        <v>0</v>
      </c>
      <c r="BE59">
        <v>57</v>
      </c>
      <c r="BF59">
        <f ca="1"/>
        <v>0</v>
      </c>
      <c r="BG59">
        <f ca="1"/>
        <v>0</v>
      </c>
      <c r="BH59">
        <f ca="1"/>
        <v>-331</v>
      </c>
      <c r="BI59">
        <f ca="1"/>
        <v>0</v>
      </c>
      <c r="BJ59">
        <f ca="1"/>
        <v>0</v>
      </c>
      <c r="BK59">
        <f ca="1"/>
        <v>331</v>
      </c>
      <c r="BM59">
        <v>57</v>
      </c>
      <c r="BN59">
        <f ca="1"/>
        <v>0</v>
      </c>
      <c r="BO59">
        <f ca="1"/>
        <v>0</v>
      </c>
      <c r="BP59">
        <f ca="1"/>
        <v>57</v>
      </c>
      <c r="BQ59">
        <f ca="1"/>
        <v>0</v>
      </c>
      <c r="BR59">
        <f ca="1"/>
        <v>0</v>
      </c>
      <c r="BS59">
        <f ca="1"/>
        <v>0</v>
      </c>
      <c r="BT59">
        <f ca="1"/>
        <v>0</v>
      </c>
      <c r="BU59">
        <f ca="1"/>
        <v>0</v>
      </c>
      <c r="BV59">
        <f ca="1"/>
        <v>0</v>
      </c>
      <c r="BW59">
        <f ca="1"/>
        <v>0</v>
      </c>
      <c r="BX59">
        <f ca="1"/>
        <v>0</v>
      </c>
      <c r="BZ59">
        <f ca="1"/>
        <v>0</v>
      </c>
      <c r="CA59">
        <f ca="1"/>
        <v>0</v>
      </c>
      <c r="CB59">
        <f ca="1"/>
        <v>365</v>
      </c>
      <c r="CC59">
        <f ca="1"/>
        <v>0</v>
      </c>
      <c r="CD59">
        <f ca="1"/>
        <v>0</v>
      </c>
      <c r="CE59">
        <f ca="1"/>
        <v>0</v>
      </c>
      <c r="CG59">
        <f ca="1"/>
        <v>331</v>
      </c>
      <c r="CH59">
        <f ca="1"/>
        <v>331</v>
      </c>
      <c r="CJ59">
        <f ca="1"/>
        <v>0</v>
      </c>
      <c r="CK59">
        <f ca="1"/>
        <v>717</v>
      </c>
      <c r="CL59">
        <f ca="1"/>
        <v>0</v>
      </c>
      <c r="CM59">
        <f ca="1"/>
        <v>0</v>
      </c>
      <c r="CN59">
        <f ca="1"/>
        <v>-717</v>
      </c>
      <c r="CP59">
        <f ca="1"/>
        <v>0</v>
      </c>
      <c r="CQ59">
        <f ca="1"/>
        <v>-706</v>
      </c>
      <c r="CR59">
        <f ca="1"/>
        <v>0</v>
      </c>
      <c r="CS59">
        <f ca="1"/>
        <v>0</v>
      </c>
      <c r="CT59">
        <f ca="1"/>
        <v>0</v>
      </c>
      <c r="CV59">
        <f ca="1"/>
        <v>0</v>
      </c>
      <c r="CW59">
        <f ca="1"/>
        <v>0</v>
      </c>
      <c r="CX59">
        <f ca="1"/>
        <v>0</v>
      </c>
      <c r="CY59" s="5">
        <f ca="1"/>
        <v>0</v>
      </c>
      <c r="DA59">
        <f ca="1"/>
        <v>0</v>
      </c>
      <c r="DB59">
        <f ca="1"/>
        <v>0</v>
      </c>
      <c r="DC59">
        <f ca="1"/>
        <v>0</v>
      </c>
      <c r="DD59" s="5">
        <f ca="1"/>
        <v>0</v>
      </c>
      <c r="DF59">
        <f ca="1"/>
        <v>0</v>
      </c>
      <c r="DG59" s="5">
        <f ca="1"/>
        <v>7818.7099999999773</v>
      </c>
      <c r="DI59" s="2">
        <v>44960</v>
      </c>
      <c r="DJ59">
        <f ca="1"/>
        <v>0</v>
      </c>
      <c r="DK59">
        <f ca="1"/>
        <v>0</v>
      </c>
      <c r="DL59">
        <f ca="1"/>
        <v>0</v>
      </c>
      <c r="DQ59">
        <f ca="1"/>
        <v>0</v>
      </c>
      <c r="DR59">
        <f ca="1"/>
        <v>0</v>
      </c>
      <c r="DS59">
        <f ca="1"/>
        <v>0</v>
      </c>
    </row>
    <row r="60" spans="3:123" x14ac:dyDescent="0.25">
      <c r="C60" s="2">
        <v>43504</v>
      </c>
      <c r="D60" s="5">
        <v>168.17</v>
      </c>
      <c r="E60" s="5">
        <v>75.760000000000005</v>
      </c>
      <c r="F60" s="5"/>
      <c r="G60" s="5"/>
      <c r="H60" s="5"/>
      <c r="I60" s="5"/>
      <c r="J60" s="5">
        <v>2.219772967265047</v>
      </c>
      <c r="K60" s="5">
        <v>2.219772967265047</v>
      </c>
      <c r="L60" s="5">
        <f ca="1"/>
        <v>2.2811606048222317</v>
      </c>
      <c r="M60" s="5">
        <f ca="1"/>
        <v>-6.1387637557184682E-2</v>
      </c>
      <c r="N60" s="5">
        <f ca="1"/>
        <v>2.2811606048222317</v>
      </c>
      <c r="O60" s="5"/>
      <c r="P60" s="2">
        <v>43511</v>
      </c>
      <c r="Q60" s="5">
        <f ca="1"/>
        <v>-4.3213038142151383E-2</v>
      </c>
      <c r="R60" s="5">
        <f ca="1"/>
        <v>2.219772967265047</v>
      </c>
      <c r="S60" s="5"/>
      <c r="T60" s="5"/>
      <c r="U60" s="5"/>
      <c r="V60" s="5"/>
      <c r="W60" s="2">
        <v>43511</v>
      </c>
      <c r="X60" s="5">
        <v>171.97</v>
      </c>
      <c r="Y60" s="5">
        <v>79.010000000000005</v>
      </c>
      <c r="Z60" s="5">
        <v>2.1765599291228956</v>
      </c>
      <c r="AA60" s="5">
        <f ca="1"/>
        <v>2.0512549812942358</v>
      </c>
      <c r="AB60" s="5">
        <f ca="1"/>
        <v>2.1127926307330629</v>
      </c>
      <c r="AC60" s="5">
        <f ca="1"/>
        <v>1.9897173318554087</v>
      </c>
      <c r="AE60" s="2">
        <v>44967</v>
      </c>
      <c r="AF60">
        <v>317.82</v>
      </c>
      <c r="AG60">
        <v>144.69</v>
      </c>
      <c r="AH60" s="5">
        <v>2.1965581588223095</v>
      </c>
      <c r="AI60" s="5">
        <f ca="1"/>
        <v>2.0512549812942358</v>
      </c>
      <c r="AJ60" s="5">
        <f ca="1"/>
        <v>2.1538177303589476</v>
      </c>
      <c r="AK60" s="5">
        <f ca="1"/>
        <v>2.1127926307330629</v>
      </c>
      <c r="AL60" s="5">
        <f ca="1"/>
        <v>1.9897173318554087</v>
      </c>
      <c r="AM60" s="5">
        <f ca="1"/>
        <v>1.9486922322295239</v>
      </c>
      <c r="AO60">
        <v>314</v>
      </c>
      <c r="AP60">
        <v>691</v>
      </c>
      <c r="AR60">
        <v>58</v>
      </c>
      <c r="AS60" s="30">
        <f ca="1"/>
        <v>1</v>
      </c>
      <c r="AT60" s="30">
        <f ca="1"/>
        <v>1</v>
      </c>
      <c r="AU60" s="30">
        <f ca="1"/>
        <v>45</v>
      </c>
      <c r="AV60" s="30">
        <f ca="1"/>
        <v>1</v>
      </c>
      <c r="AW60">
        <f ca="1"/>
        <v>0</v>
      </c>
      <c r="AX60">
        <f ca="1"/>
        <v>1</v>
      </c>
      <c r="AY60">
        <f ca="1"/>
        <v>4</v>
      </c>
      <c r="AZ60">
        <f ca="1"/>
        <v>1</v>
      </c>
      <c r="BA60">
        <f ca="1"/>
        <v>1</v>
      </c>
      <c r="BB60">
        <f ca="1"/>
        <v>0</v>
      </c>
      <c r="BC60">
        <f ca="1"/>
        <v>0</v>
      </c>
      <c r="BE60">
        <v>58</v>
      </c>
      <c r="BF60">
        <f ca="1"/>
        <v>0</v>
      </c>
      <c r="BG60">
        <f ca="1"/>
        <v>0</v>
      </c>
      <c r="BH60">
        <f ca="1"/>
        <v>-331</v>
      </c>
      <c r="BI60">
        <f ca="1"/>
        <v>0</v>
      </c>
      <c r="BJ60">
        <f ca="1"/>
        <v>0</v>
      </c>
      <c r="BK60">
        <f ca="1"/>
        <v>331</v>
      </c>
      <c r="BM60">
        <v>58</v>
      </c>
      <c r="BN60">
        <f ca="1"/>
        <v>0</v>
      </c>
      <c r="BO60">
        <f ca="1"/>
        <v>0</v>
      </c>
      <c r="BP60">
        <f ca="1"/>
        <v>58</v>
      </c>
      <c r="BQ60">
        <f ca="1"/>
        <v>0</v>
      </c>
      <c r="BR60">
        <f ca="1"/>
        <v>0</v>
      </c>
      <c r="BS60">
        <f ca="1"/>
        <v>0</v>
      </c>
      <c r="BT60">
        <f ca="1"/>
        <v>0</v>
      </c>
      <c r="BU60">
        <f ca="1"/>
        <v>0</v>
      </c>
      <c r="BV60">
        <f ca="1"/>
        <v>0</v>
      </c>
      <c r="BW60">
        <f ca="1"/>
        <v>0</v>
      </c>
      <c r="BX60">
        <f ca="1"/>
        <v>0</v>
      </c>
      <c r="BZ60">
        <f ca="1"/>
        <v>0</v>
      </c>
      <c r="CA60">
        <f ca="1"/>
        <v>0</v>
      </c>
      <c r="CB60">
        <f ca="1"/>
        <v>365</v>
      </c>
      <c r="CC60">
        <f ca="1"/>
        <v>0</v>
      </c>
      <c r="CD60">
        <f ca="1"/>
        <v>0</v>
      </c>
      <c r="CE60">
        <f ca="1"/>
        <v>0</v>
      </c>
      <c r="CG60">
        <f ca="1"/>
        <v>331</v>
      </c>
      <c r="CH60">
        <f ca="1"/>
        <v>331</v>
      </c>
      <c r="CJ60">
        <f ca="1"/>
        <v>0</v>
      </c>
      <c r="CK60">
        <f ca="1"/>
        <v>717</v>
      </c>
      <c r="CL60">
        <f ca="1"/>
        <v>0</v>
      </c>
      <c r="CM60">
        <f ca="1"/>
        <v>0</v>
      </c>
      <c r="CN60">
        <f ca="1"/>
        <v>-717</v>
      </c>
      <c r="CP60">
        <f ca="1"/>
        <v>0</v>
      </c>
      <c r="CQ60">
        <f ca="1"/>
        <v>-706</v>
      </c>
      <c r="CR60">
        <f ca="1"/>
        <v>0</v>
      </c>
      <c r="CS60">
        <f ca="1"/>
        <v>0</v>
      </c>
      <c r="CT60">
        <f ca="1"/>
        <v>0</v>
      </c>
      <c r="CV60">
        <f ca="1"/>
        <v>0</v>
      </c>
      <c r="CW60">
        <f ca="1"/>
        <v>0</v>
      </c>
      <c r="CX60">
        <f ca="1"/>
        <v>0</v>
      </c>
      <c r="CY60" s="5">
        <f ca="1"/>
        <v>0</v>
      </c>
      <c r="DA60">
        <f ca="1"/>
        <v>0</v>
      </c>
      <c r="DB60">
        <f ca="1"/>
        <v>0</v>
      </c>
      <c r="DC60">
        <f ca="1"/>
        <v>0</v>
      </c>
      <c r="DD60" s="5">
        <f ca="1"/>
        <v>0</v>
      </c>
      <c r="DF60">
        <f ca="1"/>
        <v>0</v>
      </c>
      <c r="DG60" s="5">
        <f ca="1"/>
        <v>7818.7099999999773</v>
      </c>
      <c r="DI60" s="2">
        <v>44967</v>
      </c>
      <c r="DJ60">
        <f ca="1"/>
        <v>0</v>
      </c>
      <c r="DK60">
        <f ca="1"/>
        <v>0</v>
      </c>
      <c r="DL60">
        <f ca="1"/>
        <v>0</v>
      </c>
      <c r="DQ60">
        <f ca="1"/>
        <v>0</v>
      </c>
      <c r="DR60">
        <f ca="1"/>
        <v>0</v>
      </c>
      <c r="DS60">
        <f ca="1"/>
        <v>0</v>
      </c>
    </row>
    <row r="61" spans="3:123" x14ac:dyDescent="0.25">
      <c r="C61" s="2">
        <v>43511</v>
      </c>
      <c r="D61" s="5">
        <v>171.97</v>
      </c>
      <c r="E61" s="5">
        <v>79.010000000000005</v>
      </c>
      <c r="F61" s="5"/>
      <c r="G61" s="5"/>
      <c r="H61" s="5"/>
      <c r="I61" s="5"/>
      <c r="J61" s="5">
        <v>2.1765599291228956</v>
      </c>
      <c r="K61" s="5">
        <v>2.1765599291228956</v>
      </c>
      <c r="L61" s="5">
        <f ca="1"/>
        <v>2.219772967265047</v>
      </c>
      <c r="M61" s="5">
        <f ca="1"/>
        <v>-4.3213038142151383E-2</v>
      </c>
      <c r="N61" s="5">
        <f ca="1"/>
        <v>2.219772967265047</v>
      </c>
      <c r="O61" s="5"/>
      <c r="P61" s="2">
        <v>43518</v>
      </c>
      <c r="Q61" s="5">
        <f ca="1"/>
        <v>-9.5574102312081521E-3</v>
      </c>
      <c r="R61" s="5">
        <f ca="1"/>
        <v>2.1765599291228956</v>
      </c>
      <c r="S61" s="5"/>
      <c r="T61" s="5"/>
      <c r="U61" s="5"/>
      <c r="V61" s="5"/>
      <c r="W61" s="2">
        <v>43518</v>
      </c>
      <c r="X61" s="5">
        <v>172.06</v>
      </c>
      <c r="Y61" s="5">
        <v>79.400000000000006</v>
      </c>
      <c r="Z61" s="5">
        <v>2.1670025188916875</v>
      </c>
      <c r="AA61" s="5">
        <f ca="1"/>
        <v>2.0512549812942358</v>
      </c>
      <c r="AB61" s="5">
        <f ca="1"/>
        <v>2.1127926307330629</v>
      </c>
      <c r="AC61" s="5">
        <f ca="1"/>
        <v>1.9897173318554087</v>
      </c>
      <c r="AE61" s="2">
        <v>44974</v>
      </c>
      <c r="AF61">
        <v>310.27</v>
      </c>
      <c r="AG61">
        <v>146.49</v>
      </c>
      <c r="AH61" s="5">
        <v>2.1180285343709464</v>
      </c>
      <c r="AI61" s="5">
        <f ca="1"/>
        <v>2.0512549812942358</v>
      </c>
      <c r="AJ61" s="5">
        <f ca="1"/>
        <v>2.1538177303589476</v>
      </c>
      <c r="AK61" s="5">
        <f ca="1"/>
        <v>2.1127926307330629</v>
      </c>
      <c r="AL61" s="5">
        <f ca="1"/>
        <v>1.9897173318554087</v>
      </c>
      <c r="AM61" s="5">
        <f ca="1"/>
        <v>1.9486922322295239</v>
      </c>
      <c r="AO61">
        <v>322</v>
      </c>
      <c r="AP61">
        <v>682</v>
      </c>
      <c r="AR61">
        <v>59</v>
      </c>
      <c r="AS61" s="30">
        <f ca="1"/>
        <v>1</v>
      </c>
      <c r="AT61" s="30">
        <f ca="1"/>
        <v>1</v>
      </c>
      <c r="AU61" s="30">
        <f ca="1"/>
        <v>45</v>
      </c>
      <c r="AV61" s="30">
        <f ca="1"/>
        <v>0</v>
      </c>
      <c r="AW61">
        <f ca="1"/>
        <v>1</v>
      </c>
      <c r="AX61">
        <f ca="1"/>
        <v>0</v>
      </c>
      <c r="AY61">
        <f ca="1"/>
        <v>4</v>
      </c>
      <c r="AZ61">
        <f ca="1"/>
        <v>1</v>
      </c>
      <c r="BA61">
        <f ca="1"/>
        <v>1</v>
      </c>
      <c r="BB61">
        <f ca="1"/>
        <v>0</v>
      </c>
      <c r="BC61">
        <f ca="1"/>
        <v>0</v>
      </c>
      <c r="BE61">
        <v>59</v>
      </c>
      <c r="BF61">
        <f ca="1"/>
        <v>0</v>
      </c>
      <c r="BG61">
        <f ca="1"/>
        <v>0</v>
      </c>
      <c r="BH61">
        <f ca="1"/>
        <v>-331</v>
      </c>
      <c r="BI61">
        <f ca="1"/>
        <v>0</v>
      </c>
      <c r="BJ61">
        <f ca="1"/>
        <v>0</v>
      </c>
      <c r="BK61">
        <f ca="1"/>
        <v>331</v>
      </c>
      <c r="BM61">
        <v>59</v>
      </c>
      <c r="BN61">
        <f ca="1"/>
        <v>0</v>
      </c>
      <c r="BO61">
        <f ca="1"/>
        <v>0</v>
      </c>
      <c r="BP61">
        <f ca="1"/>
        <v>59</v>
      </c>
      <c r="BQ61">
        <f ca="1"/>
        <v>0</v>
      </c>
      <c r="BR61">
        <f ca="1"/>
        <v>0</v>
      </c>
      <c r="BS61">
        <f ca="1"/>
        <v>0</v>
      </c>
      <c r="BT61">
        <f ca="1"/>
        <v>0</v>
      </c>
      <c r="BU61">
        <f ca="1"/>
        <v>0</v>
      </c>
      <c r="BV61">
        <f ca="1"/>
        <v>0</v>
      </c>
      <c r="BW61">
        <f ca="1"/>
        <v>0</v>
      </c>
      <c r="BX61">
        <f ca="1"/>
        <v>0</v>
      </c>
      <c r="BZ61">
        <f ca="1"/>
        <v>0</v>
      </c>
      <c r="CA61">
        <f ca="1"/>
        <v>0</v>
      </c>
      <c r="CB61">
        <f ca="1"/>
        <v>365</v>
      </c>
      <c r="CC61">
        <f ca="1"/>
        <v>0</v>
      </c>
      <c r="CD61">
        <f ca="1"/>
        <v>0</v>
      </c>
      <c r="CE61">
        <f ca="1"/>
        <v>0</v>
      </c>
      <c r="CG61">
        <f ca="1"/>
        <v>331</v>
      </c>
      <c r="CH61">
        <f ca="1"/>
        <v>331</v>
      </c>
      <c r="CJ61">
        <f ca="1"/>
        <v>0</v>
      </c>
      <c r="CK61">
        <f ca="1"/>
        <v>717</v>
      </c>
      <c r="CL61">
        <f ca="1"/>
        <v>0</v>
      </c>
      <c r="CM61">
        <f ca="1"/>
        <v>0</v>
      </c>
      <c r="CN61">
        <f ca="1"/>
        <v>-717</v>
      </c>
      <c r="CP61">
        <f ca="1"/>
        <v>0</v>
      </c>
      <c r="CQ61">
        <f ca="1"/>
        <v>-706</v>
      </c>
      <c r="CR61">
        <f ca="1"/>
        <v>0</v>
      </c>
      <c r="CS61">
        <f ca="1"/>
        <v>0</v>
      </c>
      <c r="CT61">
        <f ca="1"/>
        <v>0</v>
      </c>
      <c r="CV61">
        <f ca="1"/>
        <v>0</v>
      </c>
      <c r="CW61">
        <f ca="1"/>
        <v>0</v>
      </c>
      <c r="CX61">
        <f ca="1"/>
        <v>0</v>
      </c>
      <c r="CY61" s="5">
        <f ca="1"/>
        <v>0</v>
      </c>
      <c r="DA61">
        <f ca="1"/>
        <v>0</v>
      </c>
      <c r="DB61">
        <f ca="1"/>
        <v>0</v>
      </c>
      <c r="DC61">
        <f ca="1"/>
        <v>0</v>
      </c>
      <c r="DD61" s="5">
        <f ca="1"/>
        <v>0</v>
      </c>
      <c r="DF61">
        <f ca="1"/>
        <v>0</v>
      </c>
      <c r="DG61" s="5">
        <f ca="1"/>
        <v>7818.7099999999773</v>
      </c>
      <c r="DI61" s="2">
        <v>44974</v>
      </c>
      <c r="DJ61">
        <f ca="1"/>
        <v>0</v>
      </c>
      <c r="DK61">
        <f ca="1"/>
        <v>0</v>
      </c>
      <c r="DL61">
        <f ca="1"/>
        <v>0</v>
      </c>
      <c r="DQ61">
        <f ca="1"/>
        <v>0</v>
      </c>
      <c r="DR61">
        <f ca="1"/>
        <v>0</v>
      </c>
      <c r="DS61">
        <f ca="1"/>
        <v>0</v>
      </c>
    </row>
    <row r="62" spans="3:123" x14ac:dyDescent="0.25">
      <c r="C62" s="2">
        <v>43518</v>
      </c>
      <c r="D62" s="5">
        <v>172.06</v>
      </c>
      <c r="E62" s="5">
        <v>79.400000000000006</v>
      </c>
      <c r="F62" s="5"/>
      <c r="G62" s="5"/>
      <c r="H62" s="5"/>
      <c r="I62" s="5"/>
      <c r="J62" s="5">
        <v>2.1670025188916875</v>
      </c>
      <c r="K62" s="5">
        <v>2.1670025188916875</v>
      </c>
      <c r="L62" s="5">
        <f ca="1"/>
        <v>2.1765599291228956</v>
      </c>
      <c r="M62" s="5">
        <f ca="1"/>
        <v>-9.5574102312081521E-3</v>
      </c>
      <c r="N62" s="5">
        <f ca="1"/>
        <v>2.1765599291228956</v>
      </c>
      <c r="O62" s="5"/>
      <c r="P62" s="2">
        <v>43525</v>
      </c>
      <c r="Q62" s="5">
        <f ca="1"/>
        <v>-9.7824610809547075E-3</v>
      </c>
      <c r="R62" s="5">
        <f ca="1"/>
        <v>2.1670025188916875</v>
      </c>
      <c r="S62" s="5"/>
      <c r="T62" s="5"/>
      <c r="U62" s="5"/>
      <c r="V62" s="5"/>
      <c r="W62" s="2">
        <v>43525</v>
      </c>
      <c r="X62" s="5">
        <v>171.65</v>
      </c>
      <c r="Y62" s="5">
        <v>79.569999999999993</v>
      </c>
      <c r="Z62" s="5">
        <v>2.1572200578107328</v>
      </c>
      <c r="AA62" s="5">
        <f ca="1"/>
        <v>2.0512549812942358</v>
      </c>
      <c r="AB62" s="5">
        <f ca="1"/>
        <v>2.1127926307330629</v>
      </c>
      <c r="AC62" s="5">
        <f ca="1"/>
        <v>1.9897173318554087</v>
      </c>
      <c r="AE62" s="2">
        <v>44981</v>
      </c>
      <c r="AF62">
        <v>302.97000000000003</v>
      </c>
      <c r="AG62">
        <v>140.94</v>
      </c>
      <c r="AH62" s="5">
        <v>2.1496381438910177</v>
      </c>
      <c r="AI62" s="5">
        <f ca="1"/>
        <v>2.0512549812942358</v>
      </c>
      <c r="AJ62" s="5">
        <f ca="1"/>
        <v>2.1538177303589476</v>
      </c>
      <c r="AK62" s="5">
        <f ca="1"/>
        <v>2.1127926307330629</v>
      </c>
      <c r="AL62" s="5">
        <f ca="1"/>
        <v>1.9897173318554087</v>
      </c>
      <c r="AM62" s="5">
        <f ca="1"/>
        <v>1.9486922322295239</v>
      </c>
      <c r="AO62">
        <v>330</v>
      </c>
      <c r="AP62">
        <v>709</v>
      </c>
      <c r="AR62">
        <v>60</v>
      </c>
      <c r="AS62" s="30">
        <f ca="1"/>
        <v>1</v>
      </c>
      <c r="AT62" s="30">
        <f ca="1"/>
        <v>1</v>
      </c>
      <c r="AU62" s="30">
        <f ca="1"/>
        <v>45</v>
      </c>
      <c r="AV62" s="30">
        <f ca="1"/>
        <v>0</v>
      </c>
      <c r="AW62">
        <f ca="1"/>
        <v>0</v>
      </c>
      <c r="AX62">
        <f ca="1"/>
        <v>0</v>
      </c>
      <c r="AY62">
        <f ca="1"/>
        <v>4</v>
      </c>
      <c r="AZ62">
        <f ca="1"/>
        <v>1</v>
      </c>
      <c r="BA62">
        <f ca="1"/>
        <v>1</v>
      </c>
      <c r="BB62">
        <f ca="1"/>
        <v>0</v>
      </c>
      <c r="BC62">
        <f ca="1"/>
        <v>0</v>
      </c>
      <c r="BE62">
        <v>60</v>
      </c>
      <c r="BF62">
        <f ca="1"/>
        <v>0</v>
      </c>
      <c r="BG62">
        <f ca="1"/>
        <v>0</v>
      </c>
      <c r="BH62">
        <f ca="1"/>
        <v>-331</v>
      </c>
      <c r="BI62">
        <f ca="1"/>
        <v>0</v>
      </c>
      <c r="BJ62">
        <f ca="1"/>
        <v>0</v>
      </c>
      <c r="BK62">
        <f ca="1"/>
        <v>331</v>
      </c>
      <c r="BM62">
        <v>60</v>
      </c>
      <c r="BN62">
        <f ca="1"/>
        <v>0</v>
      </c>
      <c r="BO62">
        <f ca="1"/>
        <v>0</v>
      </c>
      <c r="BP62">
        <f ca="1"/>
        <v>60</v>
      </c>
      <c r="BQ62">
        <f ca="1"/>
        <v>0</v>
      </c>
      <c r="BR62">
        <f ca="1"/>
        <v>0</v>
      </c>
      <c r="BS62">
        <f ca="1"/>
        <v>0</v>
      </c>
      <c r="BT62">
        <f ca="1"/>
        <v>0</v>
      </c>
      <c r="BU62">
        <f ca="1"/>
        <v>0</v>
      </c>
      <c r="BV62">
        <f ca="1"/>
        <v>0</v>
      </c>
      <c r="BW62">
        <f ca="1"/>
        <v>0</v>
      </c>
      <c r="BX62">
        <f ca="1"/>
        <v>0</v>
      </c>
      <c r="BZ62">
        <f ca="1"/>
        <v>0</v>
      </c>
      <c r="CA62">
        <f ca="1"/>
        <v>0</v>
      </c>
      <c r="CB62">
        <f ca="1"/>
        <v>365</v>
      </c>
      <c r="CC62">
        <f ca="1"/>
        <v>0</v>
      </c>
      <c r="CD62">
        <f ca="1"/>
        <v>0</v>
      </c>
      <c r="CE62">
        <f ca="1"/>
        <v>0</v>
      </c>
      <c r="CG62">
        <f ca="1"/>
        <v>331</v>
      </c>
      <c r="CH62">
        <f ca="1"/>
        <v>331</v>
      </c>
      <c r="CJ62">
        <f ca="1"/>
        <v>0</v>
      </c>
      <c r="CK62">
        <f ca="1"/>
        <v>717</v>
      </c>
      <c r="CL62">
        <f ca="1"/>
        <v>0</v>
      </c>
      <c r="CM62">
        <f ca="1"/>
        <v>0</v>
      </c>
      <c r="CN62">
        <f ca="1"/>
        <v>-717</v>
      </c>
      <c r="CP62">
        <f ca="1"/>
        <v>0</v>
      </c>
      <c r="CQ62">
        <f ca="1"/>
        <v>-706</v>
      </c>
      <c r="CR62">
        <f ca="1"/>
        <v>0</v>
      </c>
      <c r="CS62">
        <f ca="1"/>
        <v>0</v>
      </c>
      <c r="CT62">
        <f ca="1"/>
        <v>0</v>
      </c>
      <c r="CV62">
        <f ca="1"/>
        <v>0</v>
      </c>
      <c r="CW62">
        <f ca="1"/>
        <v>0</v>
      </c>
      <c r="CX62">
        <f ca="1"/>
        <v>0</v>
      </c>
      <c r="CY62" s="5">
        <f ca="1"/>
        <v>0</v>
      </c>
      <c r="DA62">
        <f ca="1"/>
        <v>0</v>
      </c>
      <c r="DB62">
        <f ca="1"/>
        <v>0</v>
      </c>
      <c r="DC62">
        <f ca="1"/>
        <v>0</v>
      </c>
      <c r="DD62" s="5">
        <f ca="1"/>
        <v>0</v>
      </c>
      <c r="DF62">
        <f ca="1"/>
        <v>0</v>
      </c>
      <c r="DG62" s="5">
        <f ca="1"/>
        <v>7818.7099999999773</v>
      </c>
      <c r="DI62" s="2">
        <v>44981</v>
      </c>
      <c r="DJ62">
        <f ca="1"/>
        <v>0</v>
      </c>
      <c r="DK62">
        <f ca="1"/>
        <v>0</v>
      </c>
      <c r="DL62">
        <f ca="1"/>
        <v>0</v>
      </c>
      <c r="DQ62">
        <f ca="1"/>
        <v>0</v>
      </c>
      <c r="DR62">
        <f ca="1"/>
        <v>0</v>
      </c>
      <c r="DS62">
        <f ca="1"/>
        <v>0</v>
      </c>
    </row>
    <row r="63" spans="3:123" x14ac:dyDescent="0.25">
      <c r="C63" s="2">
        <v>43525</v>
      </c>
      <c r="D63" s="5">
        <v>171.65</v>
      </c>
      <c r="E63" s="5">
        <v>79.569999999999993</v>
      </c>
      <c r="F63" s="5"/>
      <c r="G63" s="5"/>
      <c r="H63" s="5"/>
      <c r="I63" s="5"/>
      <c r="J63" s="5">
        <v>2.1572200578107328</v>
      </c>
      <c r="K63" s="5">
        <v>2.1572200578107328</v>
      </c>
      <c r="L63" s="5">
        <f ca="1"/>
        <v>2.1670025188916875</v>
      </c>
      <c r="M63" s="5">
        <f ca="1"/>
        <v>-9.7824610809547075E-3</v>
      </c>
      <c r="N63" s="5">
        <f ca="1"/>
        <v>2.1670025188916875</v>
      </c>
      <c r="O63" s="5"/>
      <c r="P63" s="2">
        <v>43532</v>
      </c>
      <c r="Q63" s="5">
        <f ca="1"/>
        <v>-9.6691064931790915E-2</v>
      </c>
      <c r="R63" s="5">
        <f ca="1"/>
        <v>2.1572200578107328</v>
      </c>
      <c r="S63" s="5"/>
      <c r="T63" s="5"/>
      <c r="U63" s="5"/>
      <c r="V63" s="5"/>
      <c r="W63" s="2">
        <v>43532</v>
      </c>
      <c r="X63" s="5">
        <v>162.04</v>
      </c>
      <c r="Y63" s="5">
        <v>78.64</v>
      </c>
      <c r="Z63" s="5">
        <v>2.0605289928789419</v>
      </c>
      <c r="AA63" s="5">
        <f ca="1"/>
        <v>2.0512549812942358</v>
      </c>
      <c r="AB63" s="5">
        <f ca="1"/>
        <v>2.1127926307330629</v>
      </c>
      <c r="AC63" s="5">
        <f ca="1"/>
        <v>1.9897173318554087</v>
      </c>
      <c r="AE63" s="2">
        <v>44988</v>
      </c>
      <c r="AF63">
        <v>304.07</v>
      </c>
      <c r="AG63">
        <v>143.93</v>
      </c>
      <c r="AH63" s="5">
        <v>2.112624192315709</v>
      </c>
      <c r="AI63" s="5">
        <f ca="1"/>
        <v>2.0512549812942358</v>
      </c>
      <c r="AJ63" s="5">
        <f ca="1"/>
        <v>2.1538177303589476</v>
      </c>
      <c r="AK63" s="5">
        <f ca="1"/>
        <v>2.1127926307330629</v>
      </c>
      <c r="AL63" s="5">
        <f ca="1"/>
        <v>1.9897173318554087</v>
      </c>
      <c r="AM63" s="5">
        <f ca="1"/>
        <v>1.9486922322295239</v>
      </c>
      <c r="AO63">
        <v>328</v>
      </c>
      <c r="AP63">
        <v>694</v>
      </c>
      <c r="AR63">
        <v>61</v>
      </c>
      <c r="AS63" s="30">
        <f ca="1"/>
        <v>0</v>
      </c>
      <c r="AT63" s="30">
        <f ca="1"/>
        <v>1</v>
      </c>
      <c r="AU63" s="30">
        <f ca="1"/>
        <v>61</v>
      </c>
      <c r="AV63" s="30">
        <f ca="1"/>
        <v>0</v>
      </c>
      <c r="AW63">
        <f ca="1"/>
        <v>0</v>
      </c>
      <c r="AX63">
        <f ca="1"/>
        <v>0</v>
      </c>
      <c r="AY63">
        <f ca="1"/>
        <v>0</v>
      </c>
      <c r="AZ63">
        <f ca="1"/>
        <v>0</v>
      </c>
      <c r="BA63">
        <f ca="1"/>
        <v>1</v>
      </c>
      <c r="BB63">
        <f ca="1"/>
        <v>0</v>
      </c>
      <c r="BC63">
        <f ca="1"/>
        <v>1</v>
      </c>
      <c r="BE63">
        <v>61</v>
      </c>
      <c r="BF63">
        <f ca="1"/>
        <v>0</v>
      </c>
      <c r="BG63">
        <f ca="1"/>
        <v>0</v>
      </c>
      <c r="BH63">
        <f ca="1"/>
        <v>-331</v>
      </c>
      <c r="BI63">
        <f ca="1"/>
        <v>-331</v>
      </c>
      <c r="BJ63">
        <f ca="1"/>
        <v>-331</v>
      </c>
      <c r="BK63">
        <f ca="1"/>
        <v>0</v>
      </c>
      <c r="BM63">
        <v>61</v>
      </c>
      <c r="BN63">
        <f ca="1"/>
        <v>0</v>
      </c>
      <c r="BO63">
        <f ca="1"/>
        <v>0</v>
      </c>
      <c r="BP63">
        <f ca="1"/>
        <v>61</v>
      </c>
      <c r="BQ63">
        <f ca="1"/>
        <v>0</v>
      </c>
      <c r="BR63">
        <f ca="1"/>
        <v>0</v>
      </c>
      <c r="BS63">
        <f ca="1"/>
        <v>0</v>
      </c>
      <c r="BT63">
        <f ca="1"/>
        <v>0</v>
      </c>
      <c r="BU63">
        <f ca="1"/>
        <v>0</v>
      </c>
      <c r="BV63">
        <f ca="1"/>
        <v>0</v>
      </c>
      <c r="BW63">
        <f ca="1"/>
        <v>0</v>
      </c>
      <c r="BX63">
        <f ca="1"/>
        <v>0</v>
      </c>
      <c r="BZ63">
        <f ca="1"/>
        <v>0</v>
      </c>
      <c r="CA63">
        <f ca="1"/>
        <v>0</v>
      </c>
      <c r="CB63">
        <f ca="1"/>
        <v>365</v>
      </c>
      <c r="CC63">
        <f ca="1"/>
        <v>0</v>
      </c>
      <c r="CD63">
        <f ca="1"/>
        <v>0</v>
      </c>
      <c r="CE63">
        <f ca="1"/>
        <v>0</v>
      </c>
      <c r="CG63">
        <f ca="1"/>
        <v>331</v>
      </c>
      <c r="CH63">
        <f ca="1"/>
        <v>0</v>
      </c>
      <c r="CJ63">
        <f ca="1"/>
        <v>0</v>
      </c>
      <c r="CK63">
        <f ca="1"/>
        <v>717</v>
      </c>
      <c r="CL63">
        <f ca="1"/>
        <v>717</v>
      </c>
      <c r="CM63">
        <f ca="1"/>
        <v>717</v>
      </c>
      <c r="CN63">
        <f ca="1"/>
        <v>0</v>
      </c>
      <c r="CP63">
        <f ca="1"/>
        <v>0</v>
      </c>
      <c r="CQ63">
        <f ca="1"/>
        <v>-706</v>
      </c>
      <c r="CR63">
        <f ca="1"/>
        <v>0</v>
      </c>
      <c r="CS63">
        <f ca="1"/>
        <v>0</v>
      </c>
      <c r="CT63">
        <f ca="1"/>
        <v>0</v>
      </c>
      <c r="CV63">
        <f ca="1"/>
        <v>0</v>
      </c>
      <c r="CW63">
        <f ca="1"/>
        <v>-331</v>
      </c>
      <c r="CX63">
        <f ca="1"/>
        <v>-331</v>
      </c>
      <c r="CY63" s="5">
        <f ca="1"/>
        <v>-100647.17</v>
      </c>
      <c r="DA63">
        <f ca="1"/>
        <v>717</v>
      </c>
      <c r="DB63">
        <f ca="1"/>
        <v>0</v>
      </c>
      <c r="DC63">
        <f ca="1"/>
        <v>717</v>
      </c>
      <c r="DD63" s="5">
        <f ca="1"/>
        <v>103197.81</v>
      </c>
      <c r="DF63">
        <f ca="1"/>
        <v>2550.6399999999994</v>
      </c>
      <c r="DG63" s="5">
        <f ca="1"/>
        <v>10369.349999999977</v>
      </c>
      <c r="DI63" s="2">
        <v>44988</v>
      </c>
      <c r="DJ63">
        <f ca="1"/>
        <v>2.112624192315709</v>
      </c>
      <c r="DK63">
        <f ca="1"/>
        <v>0</v>
      </c>
      <c r="DL63">
        <f ca="1"/>
        <v>2.112624192315709</v>
      </c>
      <c r="DQ63">
        <f ca="1"/>
        <v>0</v>
      </c>
      <c r="DR63">
        <f ca="1"/>
        <v>0</v>
      </c>
      <c r="DS63">
        <f ca="1"/>
        <v>0</v>
      </c>
    </row>
    <row r="64" spans="3:123" x14ac:dyDescent="0.25">
      <c r="C64" s="2">
        <v>43532</v>
      </c>
      <c r="D64" s="5">
        <v>162.04</v>
      </c>
      <c r="E64" s="5">
        <v>78.64</v>
      </c>
      <c r="F64" s="5"/>
      <c r="G64" s="5"/>
      <c r="H64" s="5"/>
      <c r="I64" s="5"/>
      <c r="J64" s="5">
        <v>2.0605289928789419</v>
      </c>
      <c r="K64" s="5">
        <v>2.0605289928789419</v>
      </c>
      <c r="L64" s="5">
        <f ca="1"/>
        <v>2.1572200578107328</v>
      </c>
      <c r="M64" s="5">
        <f ca="1"/>
        <v>-9.6691064931790915E-2</v>
      </c>
      <c r="N64" s="5">
        <f ca="1"/>
        <v>2.1572200578107328</v>
      </c>
      <c r="O64" s="5"/>
      <c r="P64" s="2">
        <v>43539</v>
      </c>
      <c r="Q64" s="5">
        <f ca="1"/>
        <v>4.3171044245176482E-2</v>
      </c>
      <c r="R64" s="5">
        <f ca="1"/>
        <v>2.0605289928789419</v>
      </c>
      <c r="S64" s="5"/>
      <c r="T64" s="5"/>
      <c r="U64" s="5"/>
      <c r="V64" s="5"/>
      <c r="W64" s="2">
        <v>43539</v>
      </c>
      <c r="X64" s="5">
        <v>170</v>
      </c>
      <c r="Y64" s="5">
        <v>80.81</v>
      </c>
      <c r="Z64" s="5">
        <v>2.1037000371241183</v>
      </c>
      <c r="AA64" s="5">
        <f ca="1"/>
        <v>2.0512549812942358</v>
      </c>
      <c r="AB64" s="5">
        <f ca="1"/>
        <v>2.1127926307330629</v>
      </c>
      <c r="AC64" s="5">
        <f ca="1"/>
        <v>1.9897173318554087</v>
      </c>
      <c r="AE64" s="2">
        <v>44995</v>
      </c>
      <c r="AF64">
        <v>294.24</v>
      </c>
      <c r="AG64">
        <v>135.72</v>
      </c>
      <c r="AH64" s="5">
        <v>2.1679929266136164</v>
      </c>
      <c r="AI64" s="5">
        <f ca="1"/>
        <v>2.0512549812942358</v>
      </c>
      <c r="AJ64" s="5">
        <f ca="1"/>
        <v>2.1538177303589476</v>
      </c>
      <c r="AK64" s="5">
        <f ca="1"/>
        <v>2.1127926307330629</v>
      </c>
      <c r="AL64" s="5">
        <f ca="1"/>
        <v>1.9897173318554087</v>
      </c>
      <c r="AM64" s="5">
        <f ca="1"/>
        <v>1.9486922322295239</v>
      </c>
      <c r="AO64">
        <v>339</v>
      </c>
      <c r="AP64">
        <v>736</v>
      </c>
      <c r="AR64">
        <v>62</v>
      </c>
      <c r="AS64" s="30">
        <f ca="1"/>
        <v>1</v>
      </c>
      <c r="AT64" s="30">
        <f ca="1"/>
        <v>0</v>
      </c>
      <c r="AU64" s="30">
        <f ca="1"/>
        <v>61</v>
      </c>
      <c r="AV64" s="30">
        <f ca="1"/>
        <v>1</v>
      </c>
      <c r="AW64">
        <f ca="1"/>
        <v>0</v>
      </c>
      <c r="AX64">
        <f ca="1"/>
        <v>1</v>
      </c>
      <c r="AY64">
        <f ca="1"/>
        <v>1</v>
      </c>
      <c r="AZ64">
        <f ca="1"/>
        <v>1</v>
      </c>
      <c r="BA64">
        <f ca="1"/>
        <v>0</v>
      </c>
      <c r="BB64">
        <f ca="1"/>
        <v>1</v>
      </c>
      <c r="BC64">
        <f ca="1"/>
        <v>0</v>
      </c>
      <c r="BE64">
        <v>62</v>
      </c>
      <c r="BF64">
        <f ca="1"/>
        <v>62</v>
      </c>
      <c r="BG64">
        <f ca="1"/>
        <v>339</v>
      </c>
      <c r="BH64">
        <f ca="1"/>
        <v>-339</v>
      </c>
      <c r="BI64">
        <f ca="1"/>
        <v>0</v>
      </c>
      <c r="BJ64">
        <f ca="1"/>
        <v>339</v>
      </c>
      <c r="BK64">
        <f ca="1"/>
        <v>339</v>
      </c>
      <c r="BM64">
        <v>62</v>
      </c>
      <c r="BN64">
        <f ca="1"/>
        <v>0</v>
      </c>
      <c r="BO64">
        <f ca="1"/>
        <v>0</v>
      </c>
      <c r="BP64">
        <f ca="1"/>
        <v>62</v>
      </c>
      <c r="BQ64">
        <f ca="1"/>
        <v>0</v>
      </c>
      <c r="BR64">
        <f ca="1"/>
        <v>0</v>
      </c>
      <c r="BS64">
        <f ca="1"/>
        <v>0</v>
      </c>
      <c r="BT64">
        <f ca="1"/>
        <v>0</v>
      </c>
      <c r="BU64">
        <f ca="1"/>
        <v>0</v>
      </c>
      <c r="BV64">
        <f ca="1"/>
        <v>0</v>
      </c>
      <c r="BW64">
        <f ca="1"/>
        <v>0</v>
      </c>
      <c r="BX64">
        <f ca="1"/>
        <v>0</v>
      </c>
      <c r="BZ64">
        <f ca="1"/>
        <v>0</v>
      </c>
      <c r="CA64">
        <f ca="1"/>
        <v>0</v>
      </c>
      <c r="CB64">
        <f ca="1"/>
        <v>365</v>
      </c>
      <c r="CC64">
        <f ca="1"/>
        <v>0</v>
      </c>
      <c r="CD64">
        <f ca="1"/>
        <v>0</v>
      </c>
      <c r="CE64">
        <f ca="1"/>
        <v>0</v>
      </c>
      <c r="CG64">
        <f ca="1"/>
        <v>0</v>
      </c>
      <c r="CH64">
        <f ca="1"/>
        <v>339</v>
      </c>
      <c r="CJ64">
        <f ca="1"/>
        <v>-736</v>
      </c>
      <c r="CK64">
        <f ca="1"/>
        <v>736</v>
      </c>
      <c r="CL64">
        <f ca="1"/>
        <v>0</v>
      </c>
      <c r="CM64">
        <f ca="1"/>
        <v>-736</v>
      </c>
      <c r="CN64">
        <f ca="1"/>
        <v>-736</v>
      </c>
      <c r="CP64">
        <f ca="1"/>
        <v>0</v>
      </c>
      <c r="CQ64">
        <f ca="1"/>
        <v>-706</v>
      </c>
      <c r="CR64">
        <f ca="1"/>
        <v>0</v>
      </c>
      <c r="CS64">
        <f ca="1"/>
        <v>0</v>
      </c>
      <c r="CT64">
        <f ca="1"/>
        <v>0</v>
      </c>
      <c r="CV64">
        <f ca="1"/>
        <v>0</v>
      </c>
      <c r="CW64">
        <f ca="1"/>
        <v>339</v>
      </c>
      <c r="CX64">
        <f ca="1"/>
        <v>339</v>
      </c>
      <c r="CY64" s="5">
        <f ca="1"/>
        <v>99747.36</v>
      </c>
      <c r="DA64">
        <f ca="1"/>
        <v>-736</v>
      </c>
      <c r="DB64">
        <f ca="1"/>
        <v>0</v>
      </c>
      <c r="DC64">
        <f ca="1"/>
        <v>-736</v>
      </c>
      <c r="DD64" s="5">
        <f ca="1"/>
        <v>-99889.919999999998</v>
      </c>
      <c r="DF64">
        <f ca="1"/>
        <v>-142.55999999999767</v>
      </c>
      <c r="DG64" s="5">
        <f ca="1"/>
        <v>10226.789999999979</v>
      </c>
      <c r="DI64" s="2">
        <v>44995</v>
      </c>
      <c r="DJ64">
        <f ca="1"/>
        <v>0</v>
      </c>
      <c r="DK64">
        <f ca="1"/>
        <v>0</v>
      </c>
      <c r="DL64">
        <f ca="1"/>
        <v>0</v>
      </c>
      <c r="DQ64">
        <f ca="1"/>
        <v>0</v>
      </c>
      <c r="DR64">
        <f ca="1"/>
        <v>2.1679929266136164</v>
      </c>
      <c r="DS64">
        <f ca="1"/>
        <v>2.1679929266136164</v>
      </c>
    </row>
    <row r="65" spans="3:123" x14ac:dyDescent="0.25">
      <c r="C65" s="2">
        <v>43539</v>
      </c>
      <c r="D65" s="5">
        <v>170</v>
      </c>
      <c r="E65" s="5">
        <v>80.81</v>
      </c>
      <c r="F65" s="5"/>
      <c r="G65" s="5"/>
      <c r="H65" s="5"/>
      <c r="I65" s="5"/>
      <c r="J65" s="5">
        <v>2.1037000371241183</v>
      </c>
      <c r="K65" s="5">
        <v>2.1037000371241183</v>
      </c>
      <c r="L65" s="5">
        <f ca="1"/>
        <v>2.0605289928789419</v>
      </c>
      <c r="M65" s="5">
        <f ca="1"/>
        <v>4.3171044245176482E-2</v>
      </c>
      <c r="N65" s="5">
        <f ca="1"/>
        <v>2.0605289928789419</v>
      </c>
      <c r="O65" s="5"/>
      <c r="P65" s="2">
        <v>43546</v>
      </c>
      <c r="Q65" s="5">
        <f ca="1"/>
        <v>-9.3794225919432428E-3</v>
      </c>
      <c r="R65" s="5">
        <f ca="1"/>
        <v>2.1037000371241183</v>
      </c>
      <c r="S65" s="5"/>
      <c r="T65" s="5"/>
      <c r="U65" s="5"/>
      <c r="V65" s="5"/>
      <c r="W65" s="2">
        <v>43546</v>
      </c>
      <c r="X65" s="5">
        <v>166.31</v>
      </c>
      <c r="Y65" s="5">
        <v>79.41</v>
      </c>
      <c r="Z65" s="5">
        <v>2.0943206145321751</v>
      </c>
      <c r="AA65" s="5">
        <f ca="1"/>
        <v>2.0512549812942358</v>
      </c>
      <c r="AB65" s="5">
        <f ca="1"/>
        <v>2.1127926307330629</v>
      </c>
      <c r="AC65" s="5">
        <f ca="1"/>
        <v>1.9897173318554087</v>
      </c>
      <c r="AE65" s="2">
        <v>45002</v>
      </c>
      <c r="AF65">
        <v>296.58999999999997</v>
      </c>
      <c r="AG65">
        <v>134.99</v>
      </c>
      <c r="AH65" s="5">
        <v>2.1971257130157786</v>
      </c>
      <c r="AI65" s="5">
        <f ca="1"/>
        <v>2.0512549812942358</v>
      </c>
      <c r="AJ65" s="5">
        <f ca="1"/>
        <v>2.1538177303589476</v>
      </c>
      <c r="AK65" s="5">
        <f ca="1"/>
        <v>2.1127926307330629</v>
      </c>
      <c r="AL65" s="5">
        <f ca="1"/>
        <v>1.9897173318554087</v>
      </c>
      <c r="AM65" s="5">
        <f ca="1"/>
        <v>1.9486922322295239</v>
      </c>
      <c r="AO65">
        <v>337</v>
      </c>
      <c r="AP65">
        <v>740</v>
      </c>
      <c r="AR65">
        <v>63</v>
      </c>
      <c r="AS65" s="30">
        <f ca="1"/>
        <v>1</v>
      </c>
      <c r="AT65" s="30">
        <f ca="1"/>
        <v>1</v>
      </c>
      <c r="AU65" s="30">
        <f ca="1"/>
        <v>61</v>
      </c>
      <c r="AV65" s="30">
        <f ca="1"/>
        <v>1</v>
      </c>
      <c r="AW65">
        <f ca="1"/>
        <v>1</v>
      </c>
      <c r="AX65">
        <f ca="1"/>
        <v>0</v>
      </c>
      <c r="AY65">
        <f ca="1"/>
        <v>1</v>
      </c>
      <c r="AZ65">
        <f ca="1"/>
        <v>1</v>
      </c>
      <c r="BA65">
        <f ca="1"/>
        <v>1</v>
      </c>
      <c r="BB65">
        <f ca="1"/>
        <v>0</v>
      </c>
      <c r="BC65">
        <f ca="1"/>
        <v>0</v>
      </c>
      <c r="BE65">
        <v>63</v>
      </c>
      <c r="BF65">
        <f ca="1"/>
        <v>0</v>
      </c>
      <c r="BG65">
        <f ca="1"/>
        <v>0</v>
      </c>
      <c r="BH65">
        <f ca="1"/>
        <v>-339</v>
      </c>
      <c r="BI65">
        <f ca="1"/>
        <v>0</v>
      </c>
      <c r="BJ65">
        <f ca="1"/>
        <v>0</v>
      </c>
      <c r="BK65">
        <f ca="1"/>
        <v>339</v>
      </c>
      <c r="BM65">
        <v>63</v>
      </c>
      <c r="BN65">
        <f ca="1"/>
        <v>0</v>
      </c>
      <c r="BO65">
        <f ca="1"/>
        <v>0</v>
      </c>
      <c r="BP65">
        <f ca="1"/>
        <v>63</v>
      </c>
      <c r="BQ65">
        <f ca="1"/>
        <v>0</v>
      </c>
      <c r="BR65">
        <f ca="1"/>
        <v>0</v>
      </c>
      <c r="BS65">
        <f ca="1"/>
        <v>0</v>
      </c>
      <c r="BT65">
        <f ca="1"/>
        <v>0</v>
      </c>
      <c r="BU65">
        <f ca="1"/>
        <v>0</v>
      </c>
      <c r="BV65">
        <f ca="1"/>
        <v>0</v>
      </c>
      <c r="BW65">
        <f ca="1"/>
        <v>0</v>
      </c>
      <c r="BX65">
        <f ca="1"/>
        <v>0</v>
      </c>
      <c r="BZ65">
        <f ca="1"/>
        <v>0</v>
      </c>
      <c r="CA65">
        <f ca="1"/>
        <v>0</v>
      </c>
      <c r="CB65">
        <f ca="1"/>
        <v>365</v>
      </c>
      <c r="CC65">
        <f ca="1"/>
        <v>0</v>
      </c>
      <c r="CD65">
        <f ca="1"/>
        <v>0</v>
      </c>
      <c r="CE65">
        <f ca="1"/>
        <v>0</v>
      </c>
      <c r="CG65">
        <f ca="1"/>
        <v>339</v>
      </c>
      <c r="CH65">
        <f ca="1"/>
        <v>339</v>
      </c>
      <c r="CJ65">
        <f ca="1"/>
        <v>0</v>
      </c>
      <c r="CK65">
        <f ca="1"/>
        <v>736</v>
      </c>
      <c r="CL65">
        <f ca="1"/>
        <v>0</v>
      </c>
      <c r="CM65">
        <f ca="1"/>
        <v>0</v>
      </c>
      <c r="CN65">
        <f ca="1"/>
        <v>-736</v>
      </c>
      <c r="CP65">
        <f ca="1"/>
        <v>0</v>
      </c>
      <c r="CQ65">
        <f ca="1"/>
        <v>-706</v>
      </c>
      <c r="CR65">
        <f ca="1"/>
        <v>0</v>
      </c>
      <c r="CS65">
        <f ca="1"/>
        <v>0</v>
      </c>
      <c r="CT65">
        <f ca="1"/>
        <v>0</v>
      </c>
      <c r="CV65">
        <f ca="1"/>
        <v>0</v>
      </c>
      <c r="CW65">
        <f ca="1"/>
        <v>0</v>
      </c>
      <c r="CX65">
        <f ca="1"/>
        <v>0</v>
      </c>
      <c r="CY65" s="5">
        <f ca="1"/>
        <v>0</v>
      </c>
      <c r="DA65">
        <f ca="1"/>
        <v>0</v>
      </c>
      <c r="DB65">
        <f ca="1"/>
        <v>0</v>
      </c>
      <c r="DC65">
        <f ca="1"/>
        <v>0</v>
      </c>
      <c r="DD65" s="5">
        <f ca="1"/>
        <v>0</v>
      </c>
      <c r="DF65">
        <f ca="1"/>
        <v>0</v>
      </c>
      <c r="DG65" s="5">
        <f ca="1"/>
        <v>10226.789999999979</v>
      </c>
      <c r="DI65" s="2">
        <v>45002</v>
      </c>
      <c r="DJ65">
        <f ca="1"/>
        <v>0</v>
      </c>
      <c r="DK65">
        <f ca="1"/>
        <v>0</v>
      </c>
      <c r="DL65">
        <f ca="1"/>
        <v>0</v>
      </c>
      <c r="DQ65">
        <f ca="1"/>
        <v>0</v>
      </c>
      <c r="DR65">
        <f ca="1"/>
        <v>0</v>
      </c>
      <c r="DS65">
        <f ca="1"/>
        <v>0</v>
      </c>
    </row>
    <row r="66" spans="3:123" x14ac:dyDescent="0.25">
      <c r="C66" s="2">
        <v>43546</v>
      </c>
      <c r="D66" s="5">
        <v>166.31</v>
      </c>
      <c r="E66" s="5">
        <v>79.41</v>
      </c>
      <c r="F66" s="5"/>
      <c r="G66" s="5"/>
      <c r="H66" s="5"/>
      <c r="I66" s="5"/>
      <c r="J66" s="5">
        <v>2.0943206145321751</v>
      </c>
      <c r="K66" s="5">
        <v>2.0943206145321751</v>
      </c>
      <c r="L66" s="5">
        <f ca="1"/>
        <v>2.1037000371241183</v>
      </c>
      <c r="M66" s="5">
        <f ca="1"/>
        <v>-9.3794225919432428E-3</v>
      </c>
      <c r="N66" s="5">
        <f ca="1"/>
        <v>2.1037000371241183</v>
      </c>
      <c r="O66" s="5"/>
      <c r="P66" s="2">
        <v>43553</v>
      </c>
      <c r="Q66" s="5">
        <f ca="1"/>
        <v>-3.6950480748879855E-2</v>
      </c>
      <c r="R66" s="5">
        <f ca="1"/>
        <v>2.0943206145321751</v>
      </c>
      <c r="S66" s="5"/>
      <c r="T66" s="5"/>
      <c r="U66" s="5"/>
      <c r="V66" s="5"/>
      <c r="W66" s="2">
        <v>43553</v>
      </c>
      <c r="X66" s="5">
        <v>170.7</v>
      </c>
      <c r="Y66" s="5">
        <v>82.97</v>
      </c>
      <c r="Z66" s="5">
        <v>2.0573701337832953</v>
      </c>
      <c r="AA66" s="5">
        <f ca="1"/>
        <v>2.0512549812942358</v>
      </c>
      <c r="AB66" s="5">
        <f ca="1"/>
        <v>2.1127926307330629</v>
      </c>
      <c r="AC66" s="5">
        <f ca="1"/>
        <v>1.9897173318554087</v>
      </c>
      <c r="AE66" s="2">
        <v>45009</v>
      </c>
      <c r="AF66">
        <v>309.16000000000003</v>
      </c>
      <c r="AG66">
        <v>139.32</v>
      </c>
      <c r="AH66" s="5">
        <v>2.2190640252655758</v>
      </c>
      <c r="AI66" s="5">
        <f ca="1"/>
        <v>2.0512549812942358</v>
      </c>
      <c r="AJ66" s="5">
        <f ca="1"/>
        <v>2.1538177303589476</v>
      </c>
      <c r="AK66" s="5">
        <f ca="1"/>
        <v>2.1127926307330629</v>
      </c>
      <c r="AL66" s="5">
        <f ca="1"/>
        <v>1.9897173318554087</v>
      </c>
      <c r="AM66" s="5">
        <f ca="1"/>
        <v>1.9486922322295239</v>
      </c>
      <c r="AO66">
        <v>323</v>
      </c>
      <c r="AP66">
        <v>717</v>
      </c>
      <c r="AR66">
        <v>64</v>
      </c>
      <c r="AS66" s="30">
        <f ca="1"/>
        <v>1</v>
      </c>
      <c r="AT66" s="30">
        <f ca="1"/>
        <v>1</v>
      </c>
      <c r="AU66" s="30">
        <f ca="1"/>
        <v>61</v>
      </c>
      <c r="AV66" s="30">
        <f ca="1"/>
        <v>1</v>
      </c>
      <c r="AW66">
        <f ca="1"/>
        <v>1</v>
      </c>
      <c r="AX66">
        <f ca="1"/>
        <v>0</v>
      </c>
      <c r="AY66">
        <f ca="1"/>
        <v>1</v>
      </c>
      <c r="AZ66">
        <f ca="1"/>
        <v>1</v>
      </c>
      <c r="BA66">
        <f ca="1"/>
        <v>1</v>
      </c>
      <c r="BB66">
        <f ca="1"/>
        <v>0</v>
      </c>
      <c r="BC66">
        <f ca="1"/>
        <v>0</v>
      </c>
      <c r="BE66">
        <v>64</v>
      </c>
      <c r="BF66">
        <f ca="1"/>
        <v>0</v>
      </c>
      <c r="BG66">
        <f ca="1"/>
        <v>0</v>
      </c>
      <c r="BH66">
        <f ca="1"/>
        <v>-339</v>
      </c>
      <c r="BI66">
        <f ca="1"/>
        <v>0</v>
      </c>
      <c r="BJ66">
        <f ca="1"/>
        <v>0</v>
      </c>
      <c r="BK66">
        <f ca="1"/>
        <v>339</v>
      </c>
      <c r="BM66">
        <v>64</v>
      </c>
      <c r="BN66">
        <f ca="1"/>
        <v>0</v>
      </c>
      <c r="BO66">
        <f ca="1"/>
        <v>0</v>
      </c>
      <c r="BP66">
        <f ca="1"/>
        <v>64</v>
      </c>
      <c r="BQ66">
        <f ca="1"/>
        <v>0</v>
      </c>
      <c r="BR66">
        <f ca="1"/>
        <v>0</v>
      </c>
      <c r="BS66">
        <f ca="1"/>
        <v>0</v>
      </c>
      <c r="BT66">
        <f ca="1"/>
        <v>0</v>
      </c>
      <c r="BU66">
        <f ca="1"/>
        <v>0</v>
      </c>
      <c r="BV66">
        <f ca="1"/>
        <v>0</v>
      </c>
      <c r="BW66">
        <f ca="1"/>
        <v>0</v>
      </c>
      <c r="BX66">
        <f ca="1"/>
        <v>0</v>
      </c>
      <c r="BZ66">
        <f ca="1"/>
        <v>0</v>
      </c>
      <c r="CA66">
        <f ca="1"/>
        <v>0</v>
      </c>
      <c r="CB66">
        <f ca="1"/>
        <v>365</v>
      </c>
      <c r="CC66">
        <f ca="1"/>
        <v>0</v>
      </c>
      <c r="CD66">
        <f ca="1"/>
        <v>0</v>
      </c>
      <c r="CE66">
        <f ca="1"/>
        <v>0</v>
      </c>
      <c r="CG66">
        <f ca="1"/>
        <v>339</v>
      </c>
      <c r="CH66">
        <f ca="1"/>
        <v>339</v>
      </c>
      <c r="CJ66">
        <f ca="1"/>
        <v>0</v>
      </c>
      <c r="CK66">
        <f ca="1"/>
        <v>736</v>
      </c>
      <c r="CL66">
        <f ca="1"/>
        <v>0</v>
      </c>
      <c r="CM66">
        <f ca="1"/>
        <v>0</v>
      </c>
      <c r="CN66">
        <f ca="1"/>
        <v>-736</v>
      </c>
      <c r="CP66">
        <f ca="1"/>
        <v>0</v>
      </c>
      <c r="CQ66">
        <f ca="1"/>
        <v>-706</v>
      </c>
      <c r="CR66">
        <f ca="1"/>
        <v>0</v>
      </c>
      <c r="CS66">
        <f ca="1"/>
        <v>0</v>
      </c>
      <c r="CT66">
        <f ca="1"/>
        <v>0</v>
      </c>
      <c r="CV66">
        <f ca="1"/>
        <v>0</v>
      </c>
      <c r="CW66">
        <f ca="1"/>
        <v>0</v>
      </c>
      <c r="CX66">
        <f ca="1"/>
        <v>0</v>
      </c>
      <c r="CY66" s="5">
        <f ca="1"/>
        <v>0</v>
      </c>
      <c r="DA66">
        <f ca="1"/>
        <v>0</v>
      </c>
      <c r="DB66">
        <f ca="1"/>
        <v>0</v>
      </c>
      <c r="DC66">
        <f ca="1"/>
        <v>0</v>
      </c>
      <c r="DD66" s="5">
        <f ca="1"/>
        <v>0</v>
      </c>
      <c r="DF66">
        <f ca="1"/>
        <v>0</v>
      </c>
      <c r="DG66" s="5">
        <f ca="1"/>
        <v>10226.789999999979</v>
      </c>
      <c r="DI66" s="2">
        <v>45009</v>
      </c>
      <c r="DJ66">
        <f ca="1"/>
        <v>0</v>
      </c>
      <c r="DK66">
        <f ca="1"/>
        <v>0</v>
      </c>
      <c r="DL66">
        <f ca="1"/>
        <v>0</v>
      </c>
      <c r="DQ66">
        <f ca="1"/>
        <v>0</v>
      </c>
      <c r="DR66">
        <f ca="1"/>
        <v>0</v>
      </c>
      <c r="DS66">
        <f ca="1"/>
        <v>0</v>
      </c>
    </row>
    <row r="67" spans="3:123" x14ac:dyDescent="0.25">
      <c r="C67" s="2">
        <v>43553</v>
      </c>
      <c r="D67" s="5">
        <v>170.7</v>
      </c>
      <c r="E67" s="5">
        <v>82.97</v>
      </c>
      <c r="F67" s="5"/>
      <c r="G67" s="5"/>
      <c r="H67" s="5"/>
      <c r="I67" s="5"/>
      <c r="J67" s="5">
        <v>2.0573701337832953</v>
      </c>
      <c r="K67" s="5">
        <v>2.0573701337832953</v>
      </c>
      <c r="L67" s="5">
        <f ca="1"/>
        <v>2.0943206145321751</v>
      </c>
      <c r="M67" s="5">
        <f ca="1"/>
        <v>-3.6950480748879855E-2</v>
      </c>
      <c r="N67" s="5">
        <f ca="1"/>
        <v>2.0943206145321751</v>
      </c>
      <c r="O67" s="5"/>
      <c r="P67" s="2">
        <v>43560</v>
      </c>
      <c r="Q67" s="5">
        <f ca="1"/>
        <v>-9.7962816062873159E-3</v>
      </c>
      <c r="R67" s="5">
        <f ca="1"/>
        <v>2.0573701337832953</v>
      </c>
      <c r="S67" s="5"/>
      <c r="T67" s="5"/>
      <c r="U67" s="5"/>
      <c r="V67" s="5"/>
      <c r="W67" s="2">
        <v>43560</v>
      </c>
      <c r="X67" s="5">
        <v>172.59</v>
      </c>
      <c r="Y67" s="5">
        <v>84.29</v>
      </c>
      <c r="Z67" s="5">
        <v>2.0475738521770079</v>
      </c>
      <c r="AA67" s="5">
        <f ca="1"/>
        <v>2.0512549812942358</v>
      </c>
      <c r="AB67" s="5">
        <f ca="1"/>
        <v>2.1127926307330629</v>
      </c>
      <c r="AC67" s="5">
        <f ca="1"/>
        <v>1.9897173318554087</v>
      </c>
      <c r="AE67" s="2">
        <v>45016</v>
      </c>
      <c r="AF67">
        <v>315.29000000000002</v>
      </c>
      <c r="AG67">
        <v>145.33000000000001</v>
      </c>
      <c r="AH67" s="5">
        <v>2.1694763641367922</v>
      </c>
      <c r="AI67" s="5">
        <f ca="1"/>
        <v>2.0512549812942358</v>
      </c>
      <c r="AJ67" s="5">
        <f ca="1"/>
        <v>2.1538177303589476</v>
      </c>
      <c r="AK67" s="5">
        <f ca="1"/>
        <v>2.1127926307330629</v>
      </c>
      <c r="AL67" s="5">
        <f ca="1"/>
        <v>1.9897173318554087</v>
      </c>
      <c r="AM67" s="5">
        <f ca="1"/>
        <v>1.9486922322295239</v>
      </c>
      <c r="AO67">
        <v>317</v>
      </c>
      <c r="AP67">
        <v>688</v>
      </c>
      <c r="AR67">
        <v>65</v>
      </c>
      <c r="AS67" s="30">
        <f ca="1"/>
        <v>1</v>
      </c>
      <c r="AT67" s="30">
        <f ca="1"/>
        <v>1</v>
      </c>
      <c r="AU67" s="30">
        <f ca="1"/>
        <v>61</v>
      </c>
      <c r="AV67" s="30">
        <f ca="1"/>
        <v>1</v>
      </c>
      <c r="AW67">
        <f ca="1"/>
        <v>1</v>
      </c>
      <c r="AX67">
        <f ca="1"/>
        <v>0</v>
      </c>
      <c r="AY67">
        <f ca="1"/>
        <v>1</v>
      </c>
      <c r="AZ67">
        <f ca="1"/>
        <v>1</v>
      </c>
      <c r="BA67">
        <f ca="1"/>
        <v>1</v>
      </c>
      <c r="BB67">
        <f ca="1"/>
        <v>0</v>
      </c>
      <c r="BC67">
        <f ca="1"/>
        <v>0</v>
      </c>
      <c r="BE67">
        <v>65</v>
      </c>
      <c r="BF67">
        <f ca="1"/>
        <v>0</v>
      </c>
      <c r="BG67">
        <f ca="1"/>
        <v>0</v>
      </c>
      <c r="BH67">
        <f ca="1"/>
        <v>-339</v>
      </c>
      <c r="BI67">
        <f ca="1"/>
        <v>0</v>
      </c>
      <c r="BJ67">
        <f ca="1"/>
        <v>0</v>
      </c>
      <c r="BK67">
        <f ca="1"/>
        <v>339</v>
      </c>
      <c r="BM67">
        <v>65</v>
      </c>
      <c r="BN67">
        <f ca="1"/>
        <v>0</v>
      </c>
      <c r="BO67">
        <f ca="1"/>
        <v>0</v>
      </c>
      <c r="BP67">
        <f ca="1"/>
        <v>65</v>
      </c>
      <c r="BQ67">
        <f ca="1"/>
        <v>0</v>
      </c>
      <c r="BR67">
        <f ca="1"/>
        <v>0</v>
      </c>
      <c r="BS67">
        <f ca="1"/>
        <v>0</v>
      </c>
      <c r="BT67">
        <f ca="1"/>
        <v>0</v>
      </c>
      <c r="BU67">
        <f ca="1"/>
        <v>0</v>
      </c>
      <c r="BV67">
        <f ca="1"/>
        <v>0</v>
      </c>
      <c r="BW67">
        <f ca="1"/>
        <v>0</v>
      </c>
      <c r="BX67">
        <f ca="1"/>
        <v>0</v>
      </c>
      <c r="BZ67">
        <f ca="1"/>
        <v>0</v>
      </c>
      <c r="CA67">
        <f ca="1"/>
        <v>0</v>
      </c>
      <c r="CB67">
        <f ca="1"/>
        <v>365</v>
      </c>
      <c r="CC67">
        <f ca="1"/>
        <v>0</v>
      </c>
      <c r="CD67">
        <f ca="1"/>
        <v>0</v>
      </c>
      <c r="CE67">
        <f ca="1"/>
        <v>0</v>
      </c>
      <c r="CG67">
        <f ca="1"/>
        <v>339</v>
      </c>
      <c r="CH67">
        <f ca="1"/>
        <v>339</v>
      </c>
      <c r="CJ67">
        <f ca="1"/>
        <v>0</v>
      </c>
      <c r="CK67">
        <f ca="1"/>
        <v>736</v>
      </c>
      <c r="CL67">
        <f ca="1"/>
        <v>0</v>
      </c>
      <c r="CM67">
        <f ca="1"/>
        <v>0</v>
      </c>
      <c r="CN67">
        <f ca="1"/>
        <v>-736</v>
      </c>
      <c r="CP67">
        <f ca="1"/>
        <v>0</v>
      </c>
      <c r="CQ67">
        <f ca="1"/>
        <v>-706</v>
      </c>
      <c r="CR67">
        <f ca="1"/>
        <v>0</v>
      </c>
      <c r="CS67">
        <f ca="1"/>
        <v>0</v>
      </c>
      <c r="CT67">
        <f ca="1"/>
        <v>0</v>
      </c>
      <c r="CV67">
        <f ca="1"/>
        <v>0</v>
      </c>
      <c r="CW67">
        <f ca="1"/>
        <v>0</v>
      </c>
      <c r="CX67">
        <f ca="1"/>
        <v>0</v>
      </c>
      <c r="CY67" s="5">
        <f ca="1"/>
        <v>0</v>
      </c>
      <c r="DA67">
        <f ca="1"/>
        <v>0</v>
      </c>
      <c r="DB67">
        <f ca="1"/>
        <v>0</v>
      </c>
      <c r="DC67">
        <f ca="1"/>
        <v>0</v>
      </c>
      <c r="DD67" s="5">
        <f ca="1"/>
        <v>0</v>
      </c>
      <c r="DF67">
        <f ca="1"/>
        <v>0</v>
      </c>
      <c r="DG67" s="5">
        <f ca="1"/>
        <v>10226.789999999979</v>
      </c>
      <c r="DI67" s="2">
        <v>45016</v>
      </c>
      <c r="DJ67">
        <f ca="1"/>
        <v>0</v>
      </c>
      <c r="DK67">
        <f ca="1"/>
        <v>0</v>
      </c>
      <c r="DL67">
        <f ca="1"/>
        <v>0</v>
      </c>
      <c r="DQ67">
        <f ca="1"/>
        <v>0</v>
      </c>
      <c r="DR67">
        <f ca="1"/>
        <v>0</v>
      </c>
      <c r="DS67">
        <f ca="1"/>
        <v>0</v>
      </c>
    </row>
    <row r="68" spans="3:123" x14ac:dyDescent="0.25">
      <c r="C68" s="2">
        <v>43560</v>
      </c>
      <c r="D68" s="5">
        <v>172.59</v>
      </c>
      <c r="E68" s="5">
        <v>84.29</v>
      </c>
      <c r="F68" s="5"/>
      <c r="G68" s="5"/>
      <c r="H68" s="5"/>
      <c r="I68" s="5"/>
      <c r="J68" s="5">
        <v>2.0475738521770079</v>
      </c>
      <c r="K68" s="5">
        <v>2.0475738521770079</v>
      </c>
      <c r="L68" s="5">
        <f ca="1"/>
        <v>2.0573701337832953</v>
      </c>
      <c r="M68" s="5">
        <f ca="1"/>
        <v>-9.7962816062873159E-3</v>
      </c>
      <c r="N68" s="5">
        <f ca="1"/>
        <v>2.0573701337832953</v>
      </c>
      <c r="O68" s="5"/>
      <c r="P68" s="2">
        <v>43567</v>
      </c>
      <c r="Q68" s="5">
        <f ca="1"/>
        <v>4.8675882145547966E-3</v>
      </c>
      <c r="R68" s="5">
        <f ca="1"/>
        <v>2.0475738521770079</v>
      </c>
      <c r="S68" s="5"/>
      <c r="T68" s="5"/>
      <c r="U68" s="5"/>
      <c r="V68" s="5"/>
      <c r="W68" s="2">
        <v>43567</v>
      </c>
      <c r="X68" s="5">
        <v>176.12</v>
      </c>
      <c r="Y68" s="5">
        <v>85.81</v>
      </c>
      <c r="Z68" s="5">
        <v>2.0524414403915627</v>
      </c>
      <c r="AA68" s="5">
        <f ca="1"/>
        <v>2.0512549812942358</v>
      </c>
      <c r="AB68" s="5">
        <f ca="1"/>
        <v>2.1127926307330629</v>
      </c>
      <c r="AC68" s="5">
        <f ca="1"/>
        <v>1.9897173318554087</v>
      </c>
      <c r="AE68" s="2">
        <v>45023</v>
      </c>
      <c r="AF68">
        <v>322.05</v>
      </c>
      <c r="AG68">
        <v>135.25</v>
      </c>
      <c r="AH68" s="5">
        <v>2.3811460258780039</v>
      </c>
      <c r="AI68" s="5">
        <f ca="1"/>
        <v>2.0512549812942358</v>
      </c>
      <c r="AJ68" s="5">
        <f ca="1"/>
        <v>2.1538177303589476</v>
      </c>
      <c r="AK68" s="5">
        <f ca="1"/>
        <v>2.1127926307330629</v>
      </c>
      <c r="AL68" s="5">
        <f ca="1"/>
        <v>1.9897173318554087</v>
      </c>
      <c r="AM68" s="5">
        <f ca="1"/>
        <v>1.9486922322295239</v>
      </c>
      <c r="AO68">
        <v>310</v>
      </c>
      <c r="AP68">
        <v>739</v>
      </c>
      <c r="AR68">
        <v>66</v>
      </c>
      <c r="AS68" s="30">
        <f ca="1"/>
        <v>1</v>
      </c>
      <c r="AT68" s="30">
        <f ca="1"/>
        <v>1</v>
      </c>
      <c r="AU68" s="30">
        <f ca="1"/>
        <v>61</v>
      </c>
      <c r="AV68" s="30">
        <f ca="1"/>
        <v>1</v>
      </c>
      <c r="AW68">
        <f ca="1"/>
        <v>1</v>
      </c>
      <c r="AX68">
        <f ca="1"/>
        <v>0</v>
      </c>
      <c r="AY68">
        <f ca="1"/>
        <v>1</v>
      </c>
      <c r="AZ68">
        <f ca="1"/>
        <v>1</v>
      </c>
      <c r="BA68">
        <f ca="1"/>
        <v>1</v>
      </c>
      <c r="BB68">
        <f ca="1"/>
        <v>0</v>
      </c>
      <c r="BC68">
        <f ca="1"/>
        <v>0</v>
      </c>
      <c r="BE68">
        <v>66</v>
      </c>
      <c r="BF68">
        <f ca="1"/>
        <v>0</v>
      </c>
      <c r="BG68">
        <f ca="1"/>
        <v>0</v>
      </c>
      <c r="BH68">
        <f ca="1"/>
        <v>-339</v>
      </c>
      <c r="BI68">
        <f ca="1"/>
        <v>0</v>
      </c>
      <c r="BJ68">
        <f ca="1"/>
        <v>0</v>
      </c>
      <c r="BK68">
        <f ca="1"/>
        <v>339</v>
      </c>
      <c r="BM68">
        <v>66</v>
      </c>
      <c r="BN68">
        <f ca="1"/>
        <v>0</v>
      </c>
      <c r="BO68">
        <f ca="1"/>
        <v>0</v>
      </c>
      <c r="BP68">
        <f ca="1"/>
        <v>66</v>
      </c>
      <c r="BQ68">
        <f ca="1"/>
        <v>0</v>
      </c>
      <c r="BR68">
        <f ca="1"/>
        <v>0</v>
      </c>
      <c r="BS68">
        <f ca="1"/>
        <v>0</v>
      </c>
      <c r="BT68">
        <f ca="1"/>
        <v>0</v>
      </c>
      <c r="BU68">
        <f ca="1"/>
        <v>0</v>
      </c>
      <c r="BV68">
        <f ca="1"/>
        <v>0</v>
      </c>
      <c r="BW68">
        <f ca="1"/>
        <v>0</v>
      </c>
      <c r="BX68">
        <f ca="1"/>
        <v>0</v>
      </c>
      <c r="BZ68">
        <f ca="1"/>
        <v>0</v>
      </c>
      <c r="CA68">
        <f ca="1"/>
        <v>0</v>
      </c>
      <c r="CB68">
        <f ca="1"/>
        <v>365</v>
      </c>
      <c r="CC68">
        <f ca="1"/>
        <v>0</v>
      </c>
      <c r="CD68">
        <f ca="1"/>
        <v>0</v>
      </c>
      <c r="CE68">
        <f ca="1"/>
        <v>0</v>
      </c>
      <c r="CG68">
        <f ca="1"/>
        <v>339</v>
      </c>
      <c r="CH68">
        <f ca="1"/>
        <v>339</v>
      </c>
      <c r="CJ68">
        <f ca="1"/>
        <v>0</v>
      </c>
      <c r="CK68">
        <f ca="1"/>
        <v>736</v>
      </c>
      <c r="CL68">
        <f ca="1"/>
        <v>0</v>
      </c>
      <c r="CM68">
        <f ca="1"/>
        <v>0</v>
      </c>
      <c r="CN68">
        <f ca="1"/>
        <v>-736</v>
      </c>
      <c r="CP68">
        <f ca="1"/>
        <v>0</v>
      </c>
      <c r="CQ68">
        <f ca="1"/>
        <v>-706</v>
      </c>
      <c r="CR68">
        <f ca="1"/>
        <v>0</v>
      </c>
      <c r="CS68">
        <f ca="1"/>
        <v>0</v>
      </c>
      <c r="CT68">
        <f ca="1"/>
        <v>0</v>
      </c>
      <c r="CV68">
        <f ca="1"/>
        <v>0</v>
      </c>
      <c r="CW68">
        <f ca="1"/>
        <v>0</v>
      </c>
      <c r="CX68">
        <f ca="1"/>
        <v>0</v>
      </c>
      <c r="CY68" s="5">
        <f ca="1"/>
        <v>0</v>
      </c>
      <c r="DA68">
        <f ca="1"/>
        <v>0</v>
      </c>
      <c r="DB68">
        <f ca="1"/>
        <v>0</v>
      </c>
      <c r="DC68">
        <f ca="1"/>
        <v>0</v>
      </c>
      <c r="DD68" s="5">
        <f ca="1"/>
        <v>0</v>
      </c>
      <c r="DF68">
        <f ca="1"/>
        <v>0</v>
      </c>
      <c r="DG68" s="5">
        <f ca="1"/>
        <v>10226.789999999979</v>
      </c>
      <c r="DI68" s="2">
        <v>45023</v>
      </c>
      <c r="DJ68">
        <f ca="1"/>
        <v>0</v>
      </c>
      <c r="DK68">
        <f ca="1"/>
        <v>0</v>
      </c>
      <c r="DL68">
        <f ca="1"/>
        <v>0</v>
      </c>
      <c r="DQ68">
        <f ca="1"/>
        <v>0</v>
      </c>
      <c r="DR68">
        <f ca="1"/>
        <v>0</v>
      </c>
      <c r="DS68">
        <f ca="1"/>
        <v>0</v>
      </c>
    </row>
    <row r="69" spans="3:123" x14ac:dyDescent="0.25">
      <c r="C69" s="2">
        <v>43567</v>
      </c>
      <c r="D69" s="5">
        <v>176.12</v>
      </c>
      <c r="E69" s="5">
        <v>85.81</v>
      </c>
      <c r="F69" s="5"/>
      <c r="G69" s="5"/>
      <c r="H69" s="5"/>
      <c r="I69" s="5"/>
      <c r="J69" s="5">
        <v>2.0524414403915627</v>
      </c>
      <c r="K69" s="5">
        <v>2.0524414403915627</v>
      </c>
      <c r="L69" s="5">
        <f ca="1"/>
        <v>2.0475738521770079</v>
      </c>
      <c r="M69" s="5">
        <f ca="1"/>
        <v>4.8675882145547966E-3</v>
      </c>
      <c r="N69" s="5">
        <f ca="1"/>
        <v>2.0475738521770079</v>
      </c>
      <c r="O69" s="5"/>
      <c r="P69" s="2">
        <v>43574</v>
      </c>
      <c r="Q69" s="5">
        <f ca="1"/>
        <v>-2.7120594050945357E-2</v>
      </c>
      <c r="R69" s="5">
        <f ca="1"/>
        <v>2.0524414403915627</v>
      </c>
      <c r="S69" s="5"/>
      <c r="T69" s="5"/>
      <c r="U69" s="5"/>
      <c r="V69" s="5"/>
      <c r="W69" s="2">
        <v>43574</v>
      </c>
      <c r="X69" s="5">
        <v>175.17</v>
      </c>
      <c r="Y69" s="5">
        <v>86.49</v>
      </c>
      <c r="Z69" s="5">
        <v>2.0253208463406174</v>
      </c>
      <c r="AA69" s="5">
        <f ca="1"/>
        <v>2.0512549812942358</v>
      </c>
      <c r="AB69" s="5">
        <f ca="1"/>
        <v>2.1127926307330629</v>
      </c>
      <c r="AC69" s="5">
        <f ca="1"/>
        <v>1.9897173318554087</v>
      </c>
      <c r="AE69" s="2">
        <v>45030</v>
      </c>
      <c r="AF69">
        <v>324.48</v>
      </c>
      <c r="AG69">
        <v>138.35</v>
      </c>
      <c r="AH69" s="5">
        <v>2.3453559812070837</v>
      </c>
      <c r="AI69" s="5">
        <f ca="1"/>
        <v>2.0512549812942358</v>
      </c>
      <c r="AJ69" s="5">
        <f ca="1"/>
        <v>2.1538177303589476</v>
      </c>
      <c r="AK69" s="5">
        <f ca="1"/>
        <v>2.1127926307330629</v>
      </c>
      <c r="AL69" s="5">
        <f ca="1"/>
        <v>1.9897173318554087</v>
      </c>
      <c r="AM69" s="5">
        <f ca="1"/>
        <v>1.9486922322295239</v>
      </c>
      <c r="AO69">
        <v>308</v>
      </c>
      <c r="AP69">
        <v>722</v>
      </c>
      <c r="AR69">
        <v>67</v>
      </c>
      <c r="AS69" s="30">
        <f ca="1"/>
        <v>1</v>
      </c>
      <c r="AT69" s="30">
        <f ca="1"/>
        <v>1</v>
      </c>
      <c r="AU69" s="30">
        <f ca="1"/>
        <v>61</v>
      </c>
      <c r="AV69" s="30">
        <f ca="1"/>
        <v>1</v>
      </c>
      <c r="AW69">
        <f ca="1"/>
        <v>1</v>
      </c>
      <c r="AX69">
        <f ca="1"/>
        <v>0</v>
      </c>
      <c r="AY69">
        <f ca="1"/>
        <v>1</v>
      </c>
      <c r="AZ69">
        <f ca="1"/>
        <v>1</v>
      </c>
      <c r="BA69">
        <f ca="1"/>
        <v>1</v>
      </c>
      <c r="BB69">
        <f ca="1"/>
        <v>0</v>
      </c>
      <c r="BC69">
        <f ca="1"/>
        <v>0</v>
      </c>
      <c r="BE69">
        <v>67</v>
      </c>
      <c r="BF69">
        <f ca="1"/>
        <v>0</v>
      </c>
      <c r="BG69">
        <f ca="1"/>
        <v>0</v>
      </c>
      <c r="BH69">
        <f ca="1"/>
        <v>-339</v>
      </c>
      <c r="BI69">
        <f ca="1"/>
        <v>0</v>
      </c>
      <c r="BJ69">
        <f ca="1"/>
        <v>0</v>
      </c>
      <c r="BK69">
        <f ca="1"/>
        <v>339</v>
      </c>
      <c r="BM69">
        <v>67</v>
      </c>
      <c r="BN69">
        <f ca="1"/>
        <v>0</v>
      </c>
      <c r="BO69">
        <f ca="1"/>
        <v>0</v>
      </c>
      <c r="BP69">
        <f ca="1"/>
        <v>67</v>
      </c>
      <c r="BQ69">
        <f ca="1"/>
        <v>0</v>
      </c>
      <c r="BR69">
        <f ca="1"/>
        <v>0</v>
      </c>
      <c r="BS69">
        <f ca="1"/>
        <v>0</v>
      </c>
      <c r="BT69">
        <f ca="1"/>
        <v>0</v>
      </c>
      <c r="BU69">
        <f ca="1"/>
        <v>0</v>
      </c>
      <c r="BV69">
        <f ca="1"/>
        <v>0</v>
      </c>
      <c r="BW69">
        <f ca="1"/>
        <v>0</v>
      </c>
      <c r="BX69">
        <f ca="1"/>
        <v>0</v>
      </c>
      <c r="BZ69">
        <f ca="1"/>
        <v>0</v>
      </c>
      <c r="CA69">
        <f ca="1"/>
        <v>0</v>
      </c>
      <c r="CB69">
        <f ca="1"/>
        <v>365</v>
      </c>
      <c r="CC69">
        <f ca="1"/>
        <v>0</v>
      </c>
      <c r="CD69">
        <f ca="1"/>
        <v>0</v>
      </c>
      <c r="CE69">
        <f ca="1"/>
        <v>0</v>
      </c>
      <c r="CG69">
        <f ca="1"/>
        <v>339</v>
      </c>
      <c r="CH69">
        <f ca="1"/>
        <v>339</v>
      </c>
      <c r="CJ69">
        <f ca="1"/>
        <v>0</v>
      </c>
      <c r="CK69">
        <f ca="1"/>
        <v>736</v>
      </c>
      <c r="CL69">
        <f ca="1"/>
        <v>0</v>
      </c>
      <c r="CM69">
        <f ca="1"/>
        <v>0</v>
      </c>
      <c r="CN69">
        <f ca="1"/>
        <v>-736</v>
      </c>
      <c r="CP69">
        <f ca="1"/>
        <v>0</v>
      </c>
      <c r="CQ69">
        <f ca="1"/>
        <v>-706</v>
      </c>
      <c r="CR69">
        <f ca="1"/>
        <v>0</v>
      </c>
      <c r="CS69">
        <f ca="1"/>
        <v>0</v>
      </c>
      <c r="CT69">
        <f ca="1"/>
        <v>0</v>
      </c>
      <c r="CV69">
        <f ca="1"/>
        <v>0</v>
      </c>
      <c r="CW69">
        <f ca="1"/>
        <v>0</v>
      </c>
      <c r="CX69">
        <f ca="1"/>
        <v>0</v>
      </c>
      <c r="CY69" s="5">
        <f ca="1"/>
        <v>0</v>
      </c>
      <c r="DA69">
        <f ca="1"/>
        <v>0</v>
      </c>
      <c r="DB69">
        <f ca="1"/>
        <v>0</v>
      </c>
      <c r="DC69">
        <f ca="1"/>
        <v>0</v>
      </c>
      <c r="DD69" s="5">
        <f ca="1"/>
        <v>0</v>
      </c>
      <c r="DF69">
        <f ca="1"/>
        <v>0</v>
      </c>
      <c r="DG69" s="5">
        <f ca="1"/>
        <v>10226.789999999979</v>
      </c>
      <c r="DI69" s="2">
        <v>45030</v>
      </c>
      <c r="DJ69">
        <f ca="1"/>
        <v>0</v>
      </c>
      <c r="DK69">
        <f ca="1"/>
        <v>0</v>
      </c>
      <c r="DL69">
        <f ca="1"/>
        <v>0</v>
      </c>
      <c r="DQ69">
        <f ca="1"/>
        <v>0</v>
      </c>
      <c r="DR69">
        <f ca="1"/>
        <v>0</v>
      </c>
      <c r="DS69">
        <f ca="1"/>
        <v>0</v>
      </c>
    </row>
    <row r="70" spans="3:123" x14ac:dyDescent="0.25">
      <c r="C70" s="2">
        <v>43574</v>
      </c>
      <c r="D70" s="5">
        <v>175.17</v>
      </c>
      <c r="E70" s="5">
        <v>86.49</v>
      </c>
      <c r="F70" s="5"/>
      <c r="G70" s="5"/>
      <c r="H70" s="5"/>
      <c r="I70" s="5"/>
      <c r="J70" s="5">
        <v>2.0253208463406174</v>
      </c>
      <c r="K70" s="5">
        <v>2.0253208463406174</v>
      </c>
      <c r="L70" s="5">
        <f ca="1"/>
        <v>2.0524414403915627</v>
      </c>
      <c r="M70" s="5">
        <f ca="1"/>
        <v>-2.7120594050945357E-2</v>
      </c>
      <c r="N70" s="5">
        <f ca="1"/>
        <v>2.0524414403915627</v>
      </c>
      <c r="O70" s="5"/>
      <c r="P70" s="2">
        <v>43581</v>
      </c>
      <c r="Q70" s="5">
        <f ca="1"/>
        <v>3.8482131895350324E-2</v>
      </c>
      <c r="R70" s="5">
        <f ca="1"/>
        <v>2.0253208463406174</v>
      </c>
      <c r="S70" s="5"/>
      <c r="T70" s="5"/>
      <c r="U70" s="5"/>
      <c r="V70" s="5"/>
      <c r="W70" s="2">
        <v>43581</v>
      </c>
      <c r="X70" s="5">
        <v>180.17</v>
      </c>
      <c r="Y70" s="5">
        <v>87.3</v>
      </c>
      <c r="Z70" s="5">
        <v>2.0638029782359677</v>
      </c>
      <c r="AA70" s="5">
        <f ca="1"/>
        <v>2.0512549812942358</v>
      </c>
      <c r="AB70" s="5">
        <f ca="1"/>
        <v>2.1127926307330629</v>
      </c>
      <c r="AC70" s="5">
        <f ca="1"/>
        <v>1.9897173318554087</v>
      </c>
      <c r="AE70" s="2">
        <v>45037</v>
      </c>
      <c r="AF70">
        <v>333.6</v>
      </c>
      <c r="AG70">
        <v>137.58000000000001</v>
      </c>
      <c r="AH70" s="5">
        <v>2.4247710423026603</v>
      </c>
      <c r="AI70" s="5">
        <f ca="1"/>
        <v>2.0512549812942358</v>
      </c>
      <c r="AJ70" s="5">
        <f ca="1"/>
        <v>2.1538177303589476</v>
      </c>
      <c r="AK70" s="5">
        <f ca="1"/>
        <v>2.1127926307330629</v>
      </c>
      <c r="AL70" s="5">
        <f ca="1"/>
        <v>1.9897173318554087</v>
      </c>
      <c r="AM70" s="5">
        <f ca="1"/>
        <v>1.9486922322295239</v>
      </c>
      <c r="AO70">
        <v>299</v>
      </c>
      <c r="AP70">
        <v>726</v>
      </c>
      <c r="AR70">
        <v>68</v>
      </c>
      <c r="AS70" s="30">
        <f ca="1"/>
        <v>1</v>
      </c>
      <c r="AT70" s="30">
        <f ca="1"/>
        <v>1</v>
      </c>
      <c r="AU70" s="30">
        <f ca="1"/>
        <v>61</v>
      </c>
      <c r="AV70" s="30">
        <f ca="1"/>
        <v>1</v>
      </c>
      <c r="AW70">
        <f ca="1"/>
        <v>1</v>
      </c>
      <c r="AX70">
        <f ca="1"/>
        <v>0</v>
      </c>
      <c r="AY70">
        <f ca="1"/>
        <v>1</v>
      </c>
      <c r="AZ70">
        <f ca="1"/>
        <v>1</v>
      </c>
      <c r="BA70">
        <f ca="1"/>
        <v>1</v>
      </c>
      <c r="BB70">
        <f ca="1"/>
        <v>0</v>
      </c>
      <c r="BC70">
        <f ca="1"/>
        <v>0</v>
      </c>
      <c r="BE70">
        <v>68</v>
      </c>
      <c r="BF70">
        <f ca="1"/>
        <v>0</v>
      </c>
      <c r="BG70">
        <f ca="1"/>
        <v>0</v>
      </c>
      <c r="BH70">
        <f ca="1"/>
        <v>-339</v>
      </c>
      <c r="BI70">
        <f ca="1"/>
        <v>0</v>
      </c>
      <c r="BJ70">
        <f ca="1"/>
        <v>0</v>
      </c>
      <c r="BK70">
        <f ca="1"/>
        <v>339</v>
      </c>
      <c r="BM70">
        <v>68</v>
      </c>
      <c r="BN70">
        <f ca="1"/>
        <v>0</v>
      </c>
      <c r="BO70">
        <f ca="1"/>
        <v>0</v>
      </c>
      <c r="BP70">
        <f ca="1"/>
        <v>68</v>
      </c>
      <c r="BQ70">
        <f ca="1"/>
        <v>0</v>
      </c>
      <c r="BR70">
        <f ca="1"/>
        <v>0</v>
      </c>
      <c r="BS70">
        <f ca="1"/>
        <v>0</v>
      </c>
      <c r="BT70">
        <f ca="1"/>
        <v>0</v>
      </c>
      <c r="BU70">
        <f ca="1"/>
        <v>0</v>
      </c>
      <c r="BV70">
        <f ca="1"/>
        <v>0</v>
      </c>
      <c r="BW70">
        <f ca="1"/>
        <v>0</v>
      </c>
      <c r="BX70">
        <f ca="1"/>
        <v>0</v>
      </c>
      <c r="BZ70">
        <f ca="1"/>
        <v>0</v>
      </c>
      <c r="CA70">
        <f ca="1"/>
        <v>0</v>
      </c>
      <c r="CB70">
        <f ca="1"/>
        <v>365</v>
      </c>
      <c r="CC70">
        <f ca="1"/>
        <v>0</v>
      </c>
      <c r="CD70">
        <f ca="1"/>
        <v>0</v>
      </c>
      <c r="CE70">
        <f ca="1"/>
        <v>0</v>
      </c>
      <c r="CG70">
        <f ca="1"/>
        <v>339</v>
      </c>
      <c r="CH70">
        <f ca="1"/>
        <v>339</v>
      </c>
      <c r="CJ70">
        <f ca="1"/>
        <v>0</v>
      </c>
      <c r="CK70">
        <f ca="1"/>
        <v>736</v>
      </c>
      <c r="CL70">
        <f ca="1"/>
        <v>0</v>
      </c>
      <c r="CM70">
        <f ca="1"/>
        <v>0</v>
      </c>
      <c r="CN70">
        <f ca="1"/>
        <v>-736</v>
      </c>
      <c r="CP70">
        <f ca="1"/>
        <v>0</v>
      </c>
      <c r="CQ70">
        <f ca="1"/>
        <v>-706</v>
      </c>
      <c r="CR70">
        <f ca="1"/>
        <v>0</v>
      </c>
      <c r="CS70">
        <f ca="1"/>
        <v>0</v>
      </c>
      <c r="CT70">
        <f ca="1"/>
        <v>0</v>
      </c>
      <c r="CV70">
        <f ca="1"/>
        <v>0</v>
      </c>
      <c r="CW70">
        <f ca="1"/>
        <v>0</v>
      </c>
      <c r="CX70">
        <f ca="1"/>
        <v>0</v>
      </c>
      <c r="CY70" s="5">
        <f ca="1"/>
        <v>0</v>
      </c>
      <c r="DA70">
        <f ca="1"/>
        <v>0</v>
      </c>
      <c r="DB70">
        <f ca="1"/>
        <v>0</v>
      </c>
      <c r="DC70">
        <f ca="1"/>
        <v>0</v>
      </c>
      <c r="DD70" s="5">
        <f ca="1"/>
        <v>0</v>
      </c>
      <c r="DF70">
        <f ca="1"/>
        <v>0</v>
      </c>
      <c r="DG70" s="5">
        <f ca="1"/>
        <v>10226.789999999979</v>
      </c>
      <c r="DI70" s="2">
        <v>45037</v>
      </c>
      <c r="DJ70">
        <f ca="1"/>
        <v>0</v>
      </c>
      <c r="DK70">
        <f ca="1"/>
        <v>0</v>
      </c>
      <c r="DL70">
        <f ca="1"/>
        <v>0</v>
      </c>
      <c r="DQ70">
        <f ca="1"/>
        <v>0</v>
      </c>
      <c r="DR70">
        <f ca="1"/>
        <v>0</v>
      </c>
      <c r="DS70">
        <f ca="1"/>
        <v>0</v>
      </c>
    </row>
    <row r="71" spans="3:123" x14ac:dyDescent="0.25">
      <c r="C71" s="2">
        <v>43581</v>
      </c>
      <c r="D71" s="5">
        <v>180.17</v>
      </c>
      <c r="E71" s="5">
        <v>87.3</v>
      </c>
      <c r="F71" s="5"/>
      <c r="G71" s="5"/>
      <c r="H71" s="5"/>
      <c r="I71" s="5"/>
      <c r="J71" s="5">
        <v>2.0638029782359677</v>
      </c>
      <c r="K71" s="5">
        <v>2.0638029782359677</v>
      </c>
      <c r="L71" s="5">
        <f ca="1"/>
        <v>2.0253208463406174</v>
      </c>
      <c r="M71" s="5">
        <f ca="1"/>
        <v>3.8482131895350324E-2</v>
      </c>
      <c r="N71" s="5">
        <f ca="1"/>
        <v>2.0253208463406174</v>
      </c>
      <c r="O71" s="5"/>
      <c r="P71" s="2">
        <v>43588</v>
      </c>
      <c r="Q71" s="5">
        <f ca="1"/>
        <v>-1.743778075457092E-2</v>
      </c>
      <c r="R71" s="5">
        <f ca="1"/>
        <v>2.0638029782359677</v>
      </c>
      <c r="S71" s="5"/>
      <c r="T71" s="5"/>
      <c r="U71" s="5"/>
      <c r="V71" s="5"/>
      <c r="W71" s="2">
        <v>43588</v>
      </c>
      <c r="X71" s="5">
        <v>178.75</v>
      </c>
      <c r="Y71" s="5">
        <v>87.35</v>
      </c>
      <c r="Z71" s="5">
        <v>2.0463651974813968</v>
      </c>
      <c r="AA71" s="5">
        <f ca="1"/>
        <v>2.0512549812942358</v>
      </c>
      <c r="AB71" s="5">
        <f ca="1"/>
        <v>2.1127926307330629</v>
      </c>
      <c r="AC71" s="5">
        <f ca="1"/>
        <v>1.9897173318554087</v>
      </c>
      <c r="AE71" s="2">
        <v>45044</v>
      </c>
      <c r="AF71">
        <v>325.79500000000002</v>
      </c>
      <c r="AG71">
        <v>137.93</v>
      </c>
      <c r="AH71" s="5">
        <v>2.3620314652359893</v>
      </c>
      <c r="AI71" s="5">
        <f ca="1"/>
        <v>2.0512549812942358</v>
      </c>
      <c r="AJ71" s="5">
        <f ca="1"/>
        <v>2.1538177303589476</v>
      </c>
      <c r="AK71" s="5">
        <f ca="1"/>
        <v>2.1127926307330629</v>
      </c>
      <c r="AL71" s="5">
        <f ca="1"/>
        <v>1.9897173318554087</v>
      </c>
      <c r="AM71" s="5">
        <f ca="1"/>
        <v>1.9486922322295239</v>
      </c>
      <c r="AO71">
        <v>306</v>
      </c>
      <c r="AP71">
        <v>725</v>
      </c>
      <c r="AR71">
        <v>69</v>
      </c>
      <c r="AS71" s="30">
        <f ca="1"/>
        <v>1</v>
      </c>
      <c r="AT71" s="30">
        <f ca="1"/>
        <v>1</v>
      </c>
      <c r="AU71" s="30">
        <f ca="1"/>
        <v>61</v>
      </c>
      <c r="AV71" s="30">
        <f ca="1"/>
        <v>1</v>
      </c>
      <c r="AW71">
        <f ca="1"/>
        <v>1</v>
      </c>
      <c r="AX71">
        <f ca="1"/>
        <v>0</v>
      </c>
      <c r="AY71">
        <f ca="1"/>
        <v>1</v>
      </c>
      <c r="AZ71">
        <f ca="1"/>
        <v>1</v>
      </c>
      <c r="BA71">
        <f ca="1"/>
        <v>1</v>
      </c>
      <c r="BB71">
        <f ca="1"/>
        <v>0</v>
      </c>
      <c r="BC71">
        <f ca="1"/>
        <v>0</v>
      </c>
      <c r="BE71">
        <v>69</v>
      </c>
      <c r="BF71">
        <f ca="1"/>
        <v>0</v>
      </c>
      <c r="BG71">
        <f ca="1"/>
        <v>0</v>
      </c>
      <c r="BH71">
        <f ca="1"/>
        <v>-339</v>
      </c>
      <c r="BI71">
        <f ca="1"/>
        <v>0</v>
      </c>
      <c r="BJ71">
        <f ca="1"/>
        <v>0</v>
      </c>
      <c r="BK71">
        <f ca="1"/>
        <v>339</v>
      </c>
      <c r="BM71">
        <v>69</v>
      </c>
      <c r="BN71">
        <f ca="1"/>
        <v>0</v>
      </c>
      <c r="BO71">
        <f ca="1"/>
        <v>0</v>
      </c>
      <c r="BP71">
        <f ca="1"/>
        <v>69</v>
      </c>
      <c r="BQ71">
        <f ca="1"/>
        <v>0</v>
      </c>
      <c r="BR71">
        <f ca="1"/>
        <v>0</v>
      </c>
      <c r="BS71">
        <f ca="1"/>
        <v>0</v>
      </c>
      <c r="BT71">
        <f ca="1"/>
        <v>0</v>
      </c>
      <c r="BU71">
        <f ca="1"/>
        <v>0</v>
      </c>
      <c r="BV71">
        <f ca="1"/>
        <v>0</v>
      </c>
      <c r="BW71">
        <f ca="1"/>
        <v>0</v>
      </c>
      <c r="BX71">
        <f ca="1"/>
        <v>0</v>
      </c>
      <c r="BZ71">
        <f ca="1"/>
        <v>0</v>
      </c>
      <c r="CA71">
        <f ca="1"/>
        <v>0</v>
      </c>
      <c r="CB71">
        <f ca="1"/>
        <v>365</v>
      </c>
      <c r="CC71">
        <f ca="1"/>
        <v>0</v>
      </c>
      <c r="CD71">
        <f ca="1"/>
        <v>0</v>
      </c>
      <c r="CE71">
        <f ca="1"/>
        <v>0</v>
      </c>
      <c r="CG71">
        <f ca="1"/>
        <v>339</v>
      </c>
      <c r="CH71">
        <f ca="1"/>
        <v>339</v>
      </c>
      <c r="CJ71">
        <f ca="1"/>
        <v>0</v>
      </c>
      <c r="CK71">
        <f ca="1"/>
        <v>736</v>
      </c>
      <c r="CL71">
        <f ca="1"/>
        <v>0</v>
      </c>
      <c r="CM71">
        <f ca="1"/>
        <v>0</v>
      </c>
      <c r="CN71">
        <f ca="1"/>
        <v>-736</v>
      </c>
      <c r="CP71">
        <f ca="1"/>
        <v>0</v>
      </c>
      <c r="CQ71">
        <f ca="1"/>
        <v>-706</v>
      </c>
      <c r="CR71">
        <f ca="1"/>
        <v>0</v>
      </c>
      <c r="CS71">
        <f ca="1"/>
        <v>0</v>
      </c>
      <c r="CT71">
        <f ca="1"/>
        <v>0</v>
      </c>
      <c r="CV71">
        <f ca="1"/>
        <v>0</v>
      </c>
      <c r="CW71">
        <f ca="1"/>
        <v>0</v>
      </c>
      <c r="CX71">
        <f ca="1"/>
        <v>0</v>
      </c>
      <c r="CY71" s="5">
        <f ca="1"/>
        <v>0</v>
      </c>
      <c r="DA71">
        <f ca="1"/>
        <v>0</v>
      </c>
      <c r="DB71">
        <f ca="1"/>
        <v>0</v>
      </c>
      <c r="DC71">
        <f ca="1"/>
        <v>0</v>
      </c>
      <c r="DD71" s="5">
        <f ca="1"/>
        <v>0</v>
      </c>
      <c r="DF71">
        <f ca="1"/>
        <v>0</v>
      </c>
      <c r="DG71" s="5">
        <f ca="1"/>
        <v>10226.789999999979</v>
      </c>
      <c r="DI71" s="2">
        <v>45044</v>
      </c>
      <c r="DJ71">
        <f ca="1"/>
        <v>0</v>
      </c>
      <c r="DK71">
        <f ca="1"/>
        <v>0</v>
      </c>
      <c r="DL71">
        <f ca="1"/>
        <v>0</v>
      </c>
      <c r="DQ71">
        <f ca="1"/>
        <v>0</v>
      </c>
      <c r="DR71">
        <f ca="1"/>
        <v>0</v>
      </c>
      <c r="DS71">
        <f ca="1"/>
        <v>0</v>
      </c>
    </row>
    <row r="72" spans="3:123" x14ac:dyDescent="0.25">
      <c r="C72" s="2">
        <v>43588</v>
      </c>
      <c r="D72" s="5">
        <v>178.75</v>
      </c>
      <c r="E72" s="5">
        <v>87.35</v>
      </c>
      <c r="F72" s="5"/>
      <c r="G72" s="5"/>
      <c r="H72" s="5"/>
      <c r="I72" s="5"/>
      <c r="J72" s="5">
        <v>2.0463651974813968</v>
      </c>
      <c r="K72" s="5">
        <v>2.0463651974813968</v>
      </c>
      <c r="L72" s="5">
        <f ca="1"/>
        <v>2.0638029782359677</v>
      </c>
      <c r="M72" s="5">
        <f ca="1"/>
        <v>-1.743778075457092E-2</v>
      </c>
      <c r="N72" s="5">
        <f ca="1"/>
        <v>2.0638029782359677</v>
      </c>
      <c r="O72" s="5"/>
      <c r="P72" s="2">
        <v>43595</v>
      </c>
      <c r="Q72" s="5">
        <f ca="1"/>
        <v>4.6413489127623997E-2</v>
      </c>
      <c r="R72" s="5">
        <f ca="1"/>
        <v>2.0463651974813968</v>
      </c>
      <c r="S72" s="5"/>
      <c r="T72" s="5"/>
      <c r="U72" s="5"/>
      <c r="V72" s="5"/>
      <c r="W72" s="2">
        <v>43595</v>
      </c>
      <c r="X72" s="5">
        <v>179.1</v>
      </c>
      <c r="Y72" s="5">
        <v>85.58</v>
      </c>
      <c r="Z72" s="5">
        <v>2.0927786866090208</v>
      </c>
      <c r="AA72" s="5">
        <f ca="1"/>
        <v>2.0512549812942358</v>
      </c>
      <c r="AB72" s="5">
        <f ca="1"/>
        <v>2.1127926307330629</v>
      </c>
      <c r="AC72" s="5">
        <f ca="1"/>
        <v>1.9897173318554087</v>
      </c>
      <c r="AE72" s="2">
        <v>45051</v>
      </c>
      <c r="AF72">
        <v>327.78499999999997</v>
      </c>
      <c r="AG72">
        <v>145.02000000000001</v>
      </c>
      <c r="AH72" s="5">
        <v>2.2602744449041507</v>
      </c>
      <c r="AI72" s="5">
        <f ca="1"/>
        <v>2.0512549812942358</v>
      </c>
      <c r="AJ72" s="5">
        <f ca="1"/>
        <v>2.1538177303589476</v>
      </c>
      <c r="AK72" s="5">
        <f ca="1"/>
        <v>2.1127926307330629</v>
      </c>
      <c r="AL72" s="5">
        <f ca="1"/>
        <v>1.9897173318554087</v>
      </c>
      <c r="AM72" s="5">
        <f ca="1"/>
        <v>1.9486922322295239</v>
      </c>
      <c r="AO72">
        <v>305</v>
      </c>
      <c r="AP72">
        <v>689</v>
      </c>
      <c r="AR72">
        <v>70</v>
      </c>
      <c r="AS72" s="30">
        <f ca="1"/>
        <v>1</v>
      </c>
      <c r="AT72" s="30">
        <f ca="1"/>
        <v>1</v>
      </c>
      <c r="AU72" s="30">
        <f ca="1"/>
        <v>61</v>
      </c>
      <c r="AV72" s="30">
        <f ca="1"/>
        <v>1</v>
      </c>
      <c r="AW72">
        <f ca="1"/>
        <v>1</v>
      </c>
      <c r="AX72">
        <f ca="1"/>
        <v>0</v>
      </c>
      <c r="AY72">
        <f ca="1"/>
        <v>1</v>
      </c>
      <c r="AZ72">
        <f ca="1"/>
        <v>1</v>
      </c>
      <c r="BA72">
        <f ca="1"/>
        <v>1</v>
      </c>
      <c r="BB72">
        <f ca="1"/>
        <v>0</v>
      </c>
      <c r="BC72">
        <f ca="1"/>
        <v>0</v>
      </c>
      <c r="BE72">
        <v>70</v>
      </c>
      <c r="BF72">
        <f ca="1"/>
        <v>0</v>
      </c>
      <c r="BG72">
        <f ca="1"/>
        <v>0</v>
      </c>
      <c r="BH72">
        <f ca="1"/>
        <v>-339</v>
      </c>
      <c r="BI72">
        <f ca="1"/>
        <v>0</v>
      </c>
      <c r="BJ72">
        <f ca="1"/>
        <v>0</v>
      </c>
      <c r="BK72">
        <f ca="1"/>
        <v>339</v>
      </c>
      <c r="BM72">
        <v>70</v>
      </c>
      <c r="BN72">
        <f ca="1"/>
        <v>0</v>
      </c>
      <c r="BO72">
        <f ca="1"/>
        <v>0</v>
      </c>
      <c r="BP72">
        <f ca="1"/>
        <v>70</v>
      </c>
      <c r="BQ72">
        <f ca="1"/>
        <v>0</v>
      </c>
      <c r="BR72">
        <f ca="1"/>
        <v>0</v>
      </c>
      <c r="BS72">
        <f ca="1"/>
        <v>0</v>
      </c>
      <c r="BT72">
        <f ca="1"/>
        <v>0</v>
      </c>
      <c r="BU72">
        <f ca="1"/>
        <v>0</v>
      </c>
      <c r="BV72">
        <f ca="1"/>
        <v>0</v>
      </c>
      <c r="BW72">
        <f ca="1"/>
        <v>0</v>
      </c>
      <c r="BX72">
        <f ca="1"/>
        <v>0</v>
      </c>
      <c r="BZ72">
        <f ca="1"/>
        <v>0</v>
      </c>
      <c r="CA72">
        <f ca="1"/>
        <v>0</v>
      </c>
      <c r="CB72">
        <f ca="1"/>
        <v>365</v>
      </c>
      <c r="CC72">
        <f ca="1"/>
        <v>0</v>
      </c>
      <c r="CD72">
        <f ca="1"/>
        <v>0</v>
      </c>
      <c r="CE72">
        <f ca="1"/>
        <v>0</v>
      </c>
      <c r="CG72">
        <f ca="1"/>
        <v>339</v>
      </c>
      <c r="CH72">
        <f ca="1"/>
        <v>339</v>
      </c>
      <c r="CJ72">
        <f ca="1"/>
        <v>0</v>
      </c>
      <c r="CK72">
        <f ca="1"/>
        <v>736</v>
      </c>
      <c r="CL72">
        <f ca="1"/>
        <v>0</v>
      </c>
      <c r="CM72">
        <f ca="1"/>
        <v>0</v>
      </c>
      <c r="CN72">
        <f ca="1"/>
        <v>-736</v>
      </c>
      <c r="CP72">
        <f ca="1"/>
        <v>0</v>
      </c>
      <c r="CQ72">
        <f ca="1"/>
        <v>-706</v>
      </c>
      <c r="CR72">
        <f ca="1"/>
        <v>0</v>
      </c>
      <c r="CS72">
        <f ca="1"/>
        <v>0</v>
      </c>
      <c r="CT72">
        <f ca="1"/>
        <v>0</v>
      </c>
      <c r="CV72">
        <f ca="1"/>
        <v>0</v>
      </c>
      <c r="CW72">
        <f ca="1"/>
        <v>0</v>
      </c>
      <c r="CX72">
        <f ca="1"/>
        <v>0</v>
      </c>
      <c r="CY72" s="5">
        <f ca="1"/>
        <v>0</v>
      </c>
      <c r="DA72">
        <f ca="1"/>
        <v>0</v>
      </c>
      <c r="DB72">
        <f ca="1"/>
        <v>0</v>
      </c>
      <c r="DC72">
        <f ca="1"/>
        <v>0</v>
      </c>
      <c r="DD72" s="5">
        <f ca="1"/>
        <v>0</v>
      </c>
      <c r="DF72">
        <f ca="1"/>
        <v>0</v>
      </c>
      <c r="DG72" s="5">
        <f ca="1"/>
        <v>10226.789999999979</v>
      </c>
      <c r="DI72" s="2">
        <v>45051</v>
      </c>
      <c r="DJ72">
        <f ca="1"/>
        <v>0</v>
      </c>
      <c r="DK72">
        <f ca="1"/>
        <v>0</v>
      </c>
      <c r="DL72">
        <f ca="1"/>
        <v>0</v>
      </c>
      <c r="DQ72">
        <f ca="1"/>
        <v>0</v>
      </c>
      <c r="DR72">
        <f ca="1"/>
        <v>0</v>
      </c>
      <c r="DS72">
        <f ca="1"/>
        <v>0</v>
      </c>
    </row>
    <row r="73" spans="3:123" x14ac:dyDescent="0.25">
      <c r="C73" s="2">
        <v>43595</v>
      </c>
      <c r="D73" s="5">
        <v>179.1</v>
      </c>
      <c r="E73" s="5">
        <v>85.58</v>
      </c>
      <c r="F73" s="5"/>
      <c r="G73" s="5"/>
      <c r="H73" s="5"/>
      <c r="I73" s="5"/>
      <c r="J73" s="5">
        <v>2.0927786866090208</v>
      </c>
      <c r="K73" s="5">
        <v>2.0927786866090208</v>
      </c>
      <c r="L73" s="5">
        <f ca="1"/>
        <v>2.0463651974813968</v>
      </c>
      <c r="M73" s="5">
        <f ca="1"/>
        <v>4.6413489127623997E-2</v>
      </c>
      <c r="N73" s="5">
        <f ca="1"/>
        <v>2.0463651974813968</v>
      </c>
      <c r="O73" s="5"/>
      <c r="P73" s="2">
        <v>43602</v>
      </c>
      <c r="Q73" s="5">
        <f ca="1"/>
        <v>8.9675299218288096E-3</v>
      </c>
      <c r="R73" s="5">
        <f ca="1"/>
        <v>2.0927786866090208</v>
      </c>
      <c r="S73" s="5"/>
      <c r="T73" s="5"/>
      <c r="U73" s="5"/>
      <c r="V73" s="5"/>
      <c r="W73" s="2">
        <v>43602</v>
      </c>
      <c r="X73" s="5">
        <v>180.54</v>
      </c>
      <c r="Y73" s="5">
        <v>85.9</v>
      </c>
      <c r="Z73" s="5">
        <v>2.1017462165308496</v>
      </c>
      <c r="AA73" s="5">
        <f ca="1"/>
        <v>2.0512549812942358</v>
      </c>
      <c r="AB73" s="5">
        <f ca="1"/>
        <v>2.1127926307330629</v>
      </c>
      <c r="AC73" s="5">
        <f ca="1"/>
        <v>1.9897173318554087</v>
      </c>
      <c r="AE73" s="2">
        <v>45058</v>
      </c>
      <c r="AF73">
        <v>336.17</v>
      </c>
      <c r="AG73">
        <v>145.41999999999999</v>
      </c>
      <c r="AH73" s="5">
        <v>2.3117177829734565</v>
      </c>
      <c r="AI73" s="5">
        <f ca="1"/>
        <v>2.0512549812942358</v>
      </c>
      <c r="AJ73" s="5">
        <f ca="1"/>
        <v>2.1538177303589476</v>
      </c>
      <c r="AK73" s="5">
        <f ca="1"/>
        <v>2.1127926307330629</v>
      </c>
      <c r="AL73" s="5">
        <f ca="1"/>
        <v>1.9897173318554087</v>
      </c>
      <c r="AM73" s="5">
        <f ca="1"/>
        <v>1.9486922322295239</v>
      </c>
      <c r="AO73">
        <v>297</v>
      </c>
      <c r="AP73">
        <v>687</v>
      </c>
      <c r="AR73">
        <v>71</v>
      </c>
      <c r="AS73" s="30">
        <f ca="1"/>
        <v>1</v>
      </c>
      <c r="AT73" s="30">
        <f ca="1"/>
        <v>1</v>
      </c>
      <c r="AU73" s="30">
        <f ca="1"/>
        <v>61</v>
      </c>
      <c r="AV73" s="30">
        <f ca="1"/>
        <v>1</v>
      </c>
      <c r="AW73">
        <f ca="1"/>
        <v>1</v>
      </c>
      <c r="AX73">
        <f ca="1"/>
        <v>0</v>
      </c>
      <c r="AY73">
        <f ca="1"/>
        <v>1</v>
      </c>
      <c r="AZ73">
        <f ca="1"/>
        <v>1</v>
      </c>
      <c r="BA73">
        <f ca="1"/>
        <v>1</v>
      </c>
      <c r="BB73">
        <f ca="1"/>
        <v>0</v>
      </c>
      <c r="BC73">
        <f ca="1"/>
        <v>0</v>
      </c>
      <c r="BE73">
        <v>71</v>
      </c>
      <c r="BF73">
        <f ca="1"/>
        <v>0</v>
      </c>
      <c r="BG73">
        <f ca="1"/>
        <v>0</v>
      </c>
      <c r="BH73">
        <f ca="1"/>
        <v>-339</v>
      </c>
      <c r="BI73">
        <f ca="1"/>
        <v>0</v>
      </c>
      <c r="BJ73">
        <f ca="1"/>
        <v>0</v>
      </c>
      <c r="BK73">
        <f ca="1"/>
        <v>339</v>
      </c>
      <c r="BM73">
        <v>71</v>
      </c>
      <c r="BN73">
        <f ca="1"/>
        <v>0</v>
      </c>
      <c r="BO73">
        <f ca="1"/>
        <v>0</v>
      </c>
      <c r="BP73">
        <f ca="1"/>
        <v>71</v>
      </c>
      <c r="BQ73">
        <f ca="1"/>
        <v>0</v>
      </c>
      <c r="BR73">
        <f ca="1"/>
        <v>0</v>
      </c>
      <c r="BS73">
        <f ca="1"/>
        <v>0</v>
      </c>
      <c r="BT73">
        <f ca="1"/>
        <v>0</v>
      </c>
      <c r="BU73">
        <f ca="1"/>
        <v>0</v>
      </c>
      <c r="BV73">
        <f ca="1"/>
        <v>0</v>
      </c>
      <c r="BW73">
        <f ca="1"/>
        <v>0</v>
      </c>
      <c r="BX73">
        <f ca="1"/>
        <v>0</v>
      </c>
      <c r="BZ73">
        <f ca="1"/>
        <v>0</v>
      </c>
      <c r="CA73">
        <f ca="1"/>
        <v>0</v>
      </c>
      <c r="CB73">
        <f ca="1"/>
        <v>365</v>
      </c>
      <c r="CC73">
        <f ca="1"/>
        <v>0</v>
      </c>
      <c r="CD73">
        <f ca="1"/>
        <v>0</v>
      </c>
      <c r="CE73">
        <f ca="1"/>
        <v>0</v>
      </c>
      <c r="CG73">
        <f ca="1"/>
        <v>339</v>
      </c>
      <c r="CH73">
        <f ca="1"/>
        <v>339</v>
      </c>
      <c r="CJ73">
        <f ca="1"/>
        <v>0</v>
      </c>
      <c r="CK73">
        <f ca="1"/>
        <v>736</v>
      </c>
      <c r="CL73">
        <f ca="1"/>
        <v>0</v>
      </c>
      <c r="CM73">
        <f ca="1"/>
        <v>0</v>
      </c>
      <c r="CN73">
        <f ca="1"/>
        <v>-736</v>
      </c>
      <c r="CP73">
        <f ca="1"/>
        <v>0</v>
      </c>
      <c r="CQ73">
        <f ca="1"/>
        <v>-706</v>
      </c>
      <c r="CR73">
        <f ca="1"/>
        <v>0</v>
      </c>
      <c r="CS73">
        <f ca="1"/>
        <v>0</v>
      </c>
      <c r="CT73">
        <f ca="1"/>
        <v>0</v>
      </c>
      <c r="CV73">
        <f ca="1"/>
        <v>0</v>
      </c>
      <c r="CW73">
        <f ca="1"/>
        <v>0</v>
      </c>
      <c r="CX73">
        <f ca="1"/>
        <v>0</v>
      </c>
      <c r="CY73" s="5">
        <f ca="1"/>
        <v>0</v>
      </c>
      <c r="DA73">
        <f ca="1"/>
        <v>0</v>
      </c>
      <c r="DB73">
        <f ca="1"/>
        <v>0</v>
      </c>
      <c r="DC73">
        <f ca="1"/>
        <v>0</v>
      </c>
      <c r="DD73" s="5">
        <f ca="1"/>
        <v>0</v>
      </c>
      <c r="DF73">
        <f ca="1"/>
        <v>0</v>
      </c>
      <c r="DG73" s="5">
        <f ca="1"/>
        <v>10226.789999999979</v>
      </c>
      <c r="DI73" s="2">
        <v>45058</v>
      </c>
      <c r="DJ73">
        <f ca="1"/>
        <v>0</v>
      </c>
      <c r="DK73">
        <f ca="1"/>
        <v>0</v>
      </c>
      <c r="DL73">
        <f ca="1"/>
        <v>0</v>
      </c>
      <c r="DQ73">
        <f ca="1"/>
        <v>0</v>
      </c>
      <c r="DR73">
        <f ca="1"/>
        <v>0</v>
      </c>
      <c r="DS73">
        <f ca="1"/>
        <v>0</v>
      </c>
    </row>
    <row r="74" spans="3:123" x14ac:dyDescent="0.25">
      <c r="C74" s="2">
        <v>43602</v>
      </c>
      <c r="D74" s="5">
        <v>180.54</v>
      </c>
      <c r="E74" s="5">
        <v>85.9</v>
      </c>
      <c r="F74" s="5"/>
      <c r="G74" s="5"/>
      <c r="H74" s="5"/>
      <c r="I74" s="5"/>
      <c r="J74" s="5">
        <v>2.1017462165308496</v>
      </c>
      <c r="K74" s="5">
        <v>2.1017462165308496</v>
      </c>
      <c r="L74" s="5">
        <f ca="1"/>
        <v>2.0927786866090208</v>
      </c>
      <c r="M74" s="5">
        <f ca="1"/>
        <v>8.9675299218288096E-3</v>
      </c>
      <c r="N74" s="5">
        <f ca="1"/>
        <v>2.0927786866090208</v>
      </c>
      <c r="O74" s="5"/>
      <c r="P74" s="2">
        <v>43609</v>
      </c>
      <c r="Q74" s="5">
        <f ca="1"/>
        <v>2.5264784626406467E-3</v>
      </c>
      <c r="R74" s="5">
        <f ca="1"/>
        <v>2.1017462165308496</v>
      </c>
      <c r="S74" s="5"/>
      <c r="T74" s="5"/>
      <c r="U74" s="5"/>
      <c r="V74" s="5"/>
      <c r="W74" s="2">
        <v>43609</v>
      </c>
      <c r="X74" s="5">
        <v>177.79</v>
      </c>
      <c r="Y74" s="5">
        <v>84.49</v>
      </c>
      <c r="Z74" s="5">
        <v>2.1042726949934902</v>
      </c>
      <c r="AA74" s="5">
        <f ca="1"/>
        <v>2.0512549812942358</v>
      </c>
      <c r="AB74" s="5">
        <f ca="1"/>
        <v>2.1127926307330629</v>
      </c>
      <c r="AC74" s="5">
        <f ca="1"/>
        <v>1.9897173318554087</v>
      </c>
      <c r="AE74" s="2">
        <v>45065</v>
      </c>
      <c r="AF74">
        <v>327.12</v>
      </c>
      <c r="AG74">
        <v>147.57</v>
      </c>
      <c r="AH74" s="5">
        <v>2.2167107135596669</v>
      </c>
      <c r="AI74" s="5">
        <f ca="1"/>
        <v>2.0512549812942358</v>
      </c>
      <c r="AJ74" s="5">
        <f ca="1"/>
        <v>2.1538177303589476</v>
      </c>
      <c r="AK74" s="5">
        <f ca="1"/>
        <v>2.1127926307330629</v>
      </c>
      <c r="AL74" s="5">
        <f ca="1"/>
        <v>1.9897173318554087</v>
      </c>
      <c r="AM74" s="5">
        <f ca="1"/>
        <v>1.9486922322295239</v>
      </c>
      <c r="AO74">
        <v>305</v>
      </c>
      <c r="AP74">
        <v>677</v>
      </c>
      <c r="AR74">
        <v>72</v>
      </c>
      <c r="AS74" s="30">
        <f ca="1"/>
        <v>1</v>
      </c>
      <c r="AT74" s="30">
        <f ca="1"/>
        <v>1</v>
      </c>
      <c r="AU74" s="30">
        <f ca="1"/>
        <v>61</v>
      </c>
      <c r="AV74" s="30">
        <f ca="1"/>
        <v>1</v>
      </c>
      <c r="AW74">
        <f ca="1"/>
        <v>1</v>
      </c>
      <c r="AX74">
        <f ca="1"/>
        <v>0</v>
      </c>
      <c r="AY74">
        <f ca="1"/>
        <v>1</v>
      </c>
      <c r="AZ74">
        <f ca="1"/>
        <v>1</v>
      </c>
      <c r="BA74">
        <f ca="1"/>
        <v>1</v>
      </c>
      <c r="BB74">
        <f ca="1"/>
        <v>0</v>
      </c>
      <c r="BC74">
        <f ca="1"/>
        <v>0</v>
      </c>
      <c r="BE74">
        <v>72</v>
      </c>
      <c r="BF74">
        <f ca="1"/>
        <v>0</v>
      </c>
      <c r="BG74">
        <f ca="1"/>
        <v>0</v>
      </c>
      <c r="BH74">
        <f ca="1"/>
        <v>-339</v>
      </c>
      <c r="BI74">
        <f ca="1"/>
        <v>0</v>
      </c>
      <c r="BJ74">
        <f ca="1"/>
        <v>0</v>
      </c>
      <c r="BK74">
        <f ca="1"/>
        <v>339</v>
      </c>
      <c r="BM74">
        <v>72</v>
      </c>
      <c r="BN74">
        <f ca="1"/>
        <v>0</v>
      </c>
      <c r="BO74">
        <f ca="1"/>
        <v>0</v>
      </c>
      <c r="BP74">
        <f ca="1"/>
        <v>72</v>
      </c>
      <c r="BQ74">
        <f ca="1"/>
        <v>0</v>
      </c>
      <c r="BR74">
        <f ca="1"/>
        <v>0</v>
      </c>
      <c r="BS74">
        <f ca="1"/>
        <v>0</v>
      </c>
      <c r="BT74">
        <f ca="1"/>
        <v>0</v>
      </c>
      <c r="BU74">
        <f ca="1"/>
        <v>0</v>
      </c>
      <c r="BV74">
        <f ca="1"/>
        <v>0</v>
      </c>
      <c r="BW74">
        <f ca="1"/>
        <v>0</v>
      </c>
      <c r="BX74">
        <f ca="1"/>
        <v>0</v>
      </c>
      <c r="BZ74">
        <f ca="1"/>
        <v>0</v>
      </c>
      <c r="CA74">
        <f ca="1"/>
        <v>0</v>
      </c>
      <c r="CB74">
        <f ca="1"/>
        <v>365</v>
      </c>
      <c r="CC74">
        <f ca="1"/>
        <v>0</v>
      </c>
      <c r="CD74">
        <f ca="1"/>
        <v>0</v>
      </c>
      <c r="CE74">
        <f ca="1"/>
        <v>0</v>
      </c>
      <c r="CG74">
        <f ca="1"/>
        <v>339</v>
      </c>
      <c r="CH74">
        <f ca="1"/>
        <v>339</v>
      </c>
      <c r="CJ74">
        <f ca="1"/>
        <v>0</v>
      </c>
      <c r="CK74">
        <f ca="1"/>
        <v>736</v>
      </c>
      <c r="CL74">
        <f ca="1"/>
        <v>0</v>
      </c>
      <c r="CM74">
        <f ca="1"/>
        <v>0</v>
      </c>
      <c r="CN74">
        <f ca="1"/>
        <v>-736</v>
      </c>
      <c r="CP74">
        <f ca="1"/>
        <v>0</v>
      </c>
      <c r="CQ74">
        <f ca="1"/>
        <v>-706</v>
      </c>
      <c r="CR74">
        <f ca="1"/>
        <v>0</v>
      </c>
      <c r="CS74">
        <f ca="1"/>
        <v>0</v>
      </c>
      <c r="CT74">
        <f ca="1"/>
        <v>0</v>
      </c>
      <c r="CV74">
        <f ca="1"/>
        <v>0</v>
      </c>
      <c r="CW74">
        <f ca="1"/>
        <v>0</v>
      </c>
      <c r="CX74">
        <f ca="1"/>
        <v>0</v>
      </c>
      <c r="CY74" s="5">
        <f ca="1"/>
        <v>0</v>
      </c>
      <c r="DA74">
        <f ca="1"/>
        <v>0</v>
      </c>
      <c r="DB74">
        <f ca="1"/>
        <v>0</v>
      </c>
      <c r="DC74">
        <f ca="1"/>
        <v>0</v>
      </c>
      <c r="DD74" s="5">
        <f ca="1"/>
        <v>0</v>
      </c>
      <c r="DF74">
        <f ca="1"/>
        <v>0</v>
      </c>
      <c r="DG74" s="5">
        <f ca="1"/>
        <v>10226.789999999979</v>
      </c>
      <c r="DI74" s="2">
        <v>45065</v>
      </c>
      <c r="DJ74">
        <f ca="1"/>
        <v>0</v>
      </c>
      <c r="DK74">
        <f ca="1"/>
        <v>0</v>
      </c>
      <c r="DL74">
        <f ca="1"/>
        <v>0</v>
      </c>
      <c r="DQ74">
        <f ca="1"/>
        <v>0</v>
      </c>
      <c r="DR74">
        <f ca="1"/>
        <v>0</v>
      </c>
      <c r="DS74">
        <f ca="1"/>
        <v>0</v>
      </c>
    </row>
    <row r="75" spans="3:123" x14ac:dyDescent="0.25">
      <c r="C75" s="2">
        <v>43609</v>
      </c>
      <c r="D75" s="5">
        <v>177.79</v>
      </c>
      <c r="E75" s="5">
        <v>84.49</v>
      </c>
      <c r="F75" s="5"/>
      <c r="G75" s="5"/>
      <c r="H75" s="5"/>
      <c r="I75" s="5"/>
      <c r="J75" s="5">
        <v>2.1042726949934902</v>
      </c>
      <c r="K75" s="5">
        <v>2.1042726949934902</v>
      </c>
      <c r="L75" s="5">
        <f ca="1"/>
        <v>2.1017462165308496</v>
      </c>
      <c r="M75" s="5">
        <f ca="1"/>
        <v>2.5264784626406467E-3</v>
      </c>
      <c r="N75" s="5">
        <f ca="1"/>
        <v>2.1017462165308496</v>
      </c>
      <c r="O75" s="5"/>
      <c r="P75" s="2">
        <v>43616</v>
      </c>
      <c r="Q75" s="5">
        <f ca="1"/>
        <v>9.4652692721737264E-2</v>
      </c>
      <c r="R75" s="5">
        <f ca="1"/>
        <v>2.1042726949934902</v>
      </c>
      <c r="S75" s="5"/>
      <c r="T75" s="5"/>
      <c r="U75" s="5"/>
      <c r="V75" s="5"/>
      <c r="W75" s="2">
        <v>43616</v>
      </c>
      <c r="X75" s="5">
        <v>180.07</v>
      </c>
      <c r="Y75" s="5">
        <v>81.89</v>
      </c>
      <c r="Z75" s="5">
        <v>2.1989253877152275</v>
      </c>
      <c r="AA75" s="5">
        <f ca="1"/>
        <v>2.0512549812942358</v>
      </c>
      <c r="AB75" s="5">
        <f ca="1"/>
        <v>2.1127926307330629</v>
      </c>
      <c r="AC75" s="5">
        <f ca="1"/>
        <v>1.9897173318554087</v>
      </c>
      <c r="AE75" s="2">
        <v>45072</v>
      </c>
      <c r="AF75">
        <v>310.67</v>
      </c>
      <c r="AG75">
        <v>148.22</v>
      </c>
      <c r="AH75" s="5">
        <v>2.0960059371204967</v>
      </c>
      <c r="AI75" s="5">
        <f ca="1"/>
        <v>2.0512549812942358</v>
      </c>
      <c r="AJ75" s="5">
        <f ca="1"/>
        <v>2.1538177303589476</v>
      </c>
      <c r="AK75" s="5">
        <f ca="1"/>
        <v>2.1127926307330629</v>
      </c>
      <c r="AL75" s="5">
        <f ca="1"/>
        <v>1.9897173318554087</v>
      </c>
      <c r="AM75" s="5">
        <f ca="1"/>
        <v>1.9486922322295239</v>
      </c>
      <c r="AO75">
        <v>321</v>
      </c>
      <c r="AP75">
        <v>674</v>
      </c>
      <c r="AR75">
        <v>73</v>
      </c>
      <c r="AS75" s="30">
        <f ca="1"/>
        <v>0</v>
      </c>
      <c r="AT75" s="30">
        <f ca="1"/>
        <v>1</v>
      </c>
      <c r="AU75" s="30">
        <f ca="1"/>
        <v>73</v>
      </c>
      <c r="AV75" s="30">
        <f ca="1"/>
        <v>0</v>
      </c>
      <c r="AW75">
        <f ca="1"/>
        <v>1</v>
      </c>
      <c r="AX75">
        <f ca="1"/>
        <v>0</v>
      </c>
      <c r="AY75">
        <f ca="1"/>
        <v>0</v>
      </c>
      <c r="AZ75">
        <f ca="1"/>
        <v>0</v>
      </c>
      <c r="BA75">
        <f ca="1"/>
        <v>1</v>
      </c>
      <c r="BB75">
        <f ca="1"/>
        <v>0</v>
      </c>
      <c r="BC75">
        <f ca="1"/>
        <v>1</v>
      </c>
      <c r="BE75">
        <v>73</v>
      </c>
      <c r="BF75">
        <f ca="1"/>
        <v>0</v>
      </c>
      <c r="BG75">
        <f ca="1"/>
        <v>0</v>
      </c>
      <c r="BH75">
        <f ca="1"/>
        <v>-339</v>
      </c>
      <c r="BI75">
        <f ca="1"/>
        <v>-339</v>
      </c>
      <c r="BJ75">
        <f ca="1"/>
        <v>-339</v>
      </c>
      <c r="BK75">
        <f ca="1"/>
        <v>0</v>
      </c>
      <c r="BM75">
        <v>73</v>
      </c>
      <c r="BN75">
        <f ca="1"/>
        <v>0</v>
      </c>
      <c r="BO75">
        <f ca="1"/>
        <v>0</v>
      </c>
      <c r="BP75">
        <f ca="1"/>
        <v>73</v>
      </c>
      <c r="BQ75">
        <f ca="1"/>
        <v>0</v>
      </c>
      <c r="BR75">
        <f ca="1"/>
        <v>0</v>
      </c>
      <c r="BS75">
        <f ca="1"/>
        <v>0</v>
      </c>
      <c r="BT75">
        <f ca="1"/>
        <v>0</v>
      </c>
      <c r="BU75">
        <f ca="1"/>
        <v>0</v>
      </c>
      <c r="BV75">
        <f ca="1"/>
        <v>0</v>
      </c>
      <c r="BW75">
        <f ca="1"/>
        <v>0</v>
      </c>
      <c r="BX75">
        <f ca="1"/>
        <v>0</v>
      </c>
      <c r="BZ75">
        <f ca="1"/>
        <v>0</v>
      </c>
      <c r="CA75">
        <f ca="1"/>
        <v>0</v>
      </c>
      <c r="CB75">
        <f ca="1"/>
        <v>365</v>
      </c>
      <c r="CC75">
        <f ca="1"/>
        <v>0</v>
      </c>
      <c r="CD75">
        <f ca="1"/>
        <v>0</v>
      </c>
      <c r="CE75">
        <f ca="1"/>
        <v>0</v>
      </c>
      <c r="CG75">
        <f ca="1"/>
        <v>339</v>
      </c>
      <c r="CH75">
        <f ca="1"/>
        <v>0</v>
      </c>
      <c r="CJ75">
        <f ca="1"/>
        <v>0</v>
      </c>
      <c r="CK75">
        <f ca="1"/>
        <v>736</v>
      </c>
      <c r="CL75">
        <f ca="1"/>
        <v>736</v>
      </c>
      <c r="CM75">
        <f ca="1"/>
        <v>736</v>
      </c>
      <c r="CN75">
        <f ca="1"/>
        <v>0</v>
      </c>
      <c r="CP75">
        <f ca="1"/>
        <v>0</v>
      </c>
      <c r="CQ75">
        <f ca="1"/>
        <v>-706</v>
      </c>
      <c r="CR75">
        <f ca="1"/>
        <v>0</v>
      </c>
      <c r="CS75">
        <f ca="1"/>
        <v>0</v>
      </c>
      <c r="CT75">
        <f ca="1"/>
        <v>0</v>
      </c>
      <c r="CV75">
        <f ca="1"/>
        <v>0</v>
      </c>
      <c r="CW75">
        <f ca="1"/>
        <v>-339</v>
      </c>
      <c r="CX75">
        <f ca="1"/>
        <v>-339</v>
      </c>
      <c r="CY75" s="5">
        <f ca="1"/>
        <v>-105317.13</v>
      </c>
      <c r="DA75">
        <f ca="1"/>
        <v>736</v>
      </c>
      <c r="DB75">
        <f ca="1"/>
        <v>0</v>
      </c>
      <c r="DC75">
        <f ca="1"/>
        <v>736</v>
      </c>
      <c r="DD75" s="5">
        <f ca="1"/>
        <v>109089.92</v>
      </c>
      <c r="DF75">
        <f ca="1"/>
        <v>3772.7899999999936</v>
      </c>
      <c r="DG75" s="5">
        <f ca="1"/>
        <v>13999.579999999973</v>
      </c>
      <c r="DI75" s="2">
        <v>45072</v>
      </c>
      <c r="DJ75">
        <f ca="1"/>
        <v>2.0960059371204967</v>
      </c>
      <c r="DK75">
        <f ca="1"/>
        <v>0</v>
      </c>
      <c r="DL75">
        <f ca="1"/>
        <v>2.0960059371204967</v>
      </c>
      <c r="DQ75">
        <f ca="1"/>
        <v>0</v>
      </c>
      <c r="DR75">
        <f ca="1"/>
        <v>0</v>
      </c>
      <c r="DS75">
        <f ca="1"/>
        <v>0</v>
      </c>
    </row>
    <row r="76" spans="3:123" x14ac:dyDescent="0.25">
      <c r="C76" s="2">
        <v>43616</v>
      </c>
      <c r="D76" s="5">
        <v>180.07</v>
      </c>
      <c r="E76" s="5">
        <v>81.89</v>
      </c>
      <c r="F76" s="5"/>
      <c r="G76" s="5"/>
      <c r="H76" s="5"/>
      <c r="I76" s="5"/>
      <c r="J76" s="5">
        <v>2.1989253877152275</v>
      </c>
      <c r="K76" s="5">
        <v>2.1989253877152275</v>
      </c>
      <c r="L76" s="5">
        <f ca="1"/>
        <v>2.1042726949934902</v>
      </c>
      <c r="M76" s="5">
        <f ca="1"/>
        <v>9.4652692721737264E-2</v>
      </c>
      <c r="N76" s="5">
        <f ca="1"/>
        <v>2.1042726949934902</v>
      </c>
      <c r="O76" s="5"/>
      <c r="P76" s="2">
        <v>43623</v>
      </c>
      <c r="Q76" s="5">
        <f ca="1"/>
        <v>1.9099562733647435E-2</v>
      </c>
      <c r="R76" s="5">
        <f ca="1"/>
        <v>2.1989253877152275</v>
      </c>
      <c r="S76" s="5"/>
      <c r="T76" s="5"/>
      <c r="U76" s="5"/>
      <c r="V76" s="5"/>
      <c r="W76" s="2">
        <v>43623</v>
      </c>
      <c r="X76" s="5">
        <v>190.24</v>
      </c>
      <c r="Y76" s="5">
        <v>85.77</v>
      </c>
      <c r="Z76" s="5">
        <v>2.2180249504488749</v>
      </c>
      <c r="AA76" s="5">
        <f ca="1"/>
        <v>2.0512549812942358</v>
      </c>
      <c r="AB76" s="5">
        <f ca="1"/>
        <v>2.1127926307330629</v>
      </c>
      <c r="AC76" s="5">
        <f ca="1"/>
        <v>1.9897173318554087</v>
      </c>
      <c r="AE76" s="2">
        <v>45079</v>
      </c>
      <c r="AF76">
        <v>313.8</v>
      </c>
      <c r="AG76">
        <v>150.68</v>
      </c>
      <c r="AH76" s="5">
        <v>2.0825590655694186</v>
      </c>
      <c r="AI76" s="5">
        <f ca="1"/>
        <v>2.0512549812942358</v>
      </c>
      <c r="AJ76" s="5">
        <f ca="1"/>
        <v>2.1538177303589476</v>
      </c>
      <c r="AK76" s="5">
        <f ca="1"/>
        <v>2.1127926307330629</v>
      </c>
      <c r="AL76" s="5">
        <f ca="1"/>
        <v>1.9897173318554087</v>
      </c>
      <c r="AM76" s="5">
        <f ca="1"/>
        <v>1.9486922322295239</v>
      </c>
      <c r="AO76">
        <v>318</v>
      </c>
      <c r="AP76">
        <v>663</v>
      </c>
      <c r="AR76">
        <v>74</v>
      </c>
      <c r="AS76" s="30">
        <f ca="1"/>
        <v>0</v>
      </c>
      <c r="AT76" s="30">
        <f ca="1"/>
        <v>0</v>
      </c>
      <c r="AU76" s="30">
        <f ca="1"/>
        <v>74</v>
      </c>
      <c r="AV76" s="30">
        <f ca="1"/>
        <v>0</v>
      </c>
      <c r="AW76">
        <f ca="1"/>
        <v>0</v>
      </c>
      <c r="AX76">
        <f ca="1"/>
        <v>0</v>
      </c>
      <c r="AY76">
        <f ca="1"/>
        <v>0</v>
      </c>
      <c r="AZ76">
        <f ca="1"/>
        <v>0</v>
      </c>
      <c r="BA76">
        <f ca="1"/>
        <v>0</v>
      </c>
      <c r="BB76">
        <f ca="1"/>
        <v>0</v>
      </c>
      <c r="BC76">
        <f ca="1"/>
        <v>0</v>
      </c>
      <c r="BE76">
        <v>74</v>
      </c>
      <c r="BF76">
        <f ca="1"/>
        <v>0</v>
      </c>
      <c r="BG76">
        <f ca="1"/>
        <v>0</v>
      </c>
      <c r="BH76">
        <f ca="1"/>
        <v>-339</v>
      </c>
      <c r="BI76">
        <f ca="1"/>
        <v>0</v>
      </c>
      <c r="BJ76">
        <f ca="1"/>
        <v>0</v>
      </c>
      <c r="BK76">
        <f ca="1"/>
        <v>0</v>
      </c>
      <c r="BM76">
        <v>74</v>
      </c>
      <c r="BN76">
        <f ca="1"/>
        <v>0</v>
      </c>
      <c r="BO76">
        <f ca="1"/>
        <v>0</v>
      </c>
      <c r="BP76">
        <f ca="1"/>
        <v>74</v>
      </c>
      <c r="BQ76">
        <f ca="1"/>
        <v>0</v>
      </c>
      <c r="BR76">
        <f ca="1"/>
        <v>0</v>
      </c>
      <c r="BS76">
        <f ca="1"/>
        <v>0</v>
      </c>
      <c r="BT76">
        <f ca="1"/>
        <v>0</v>
      </c>
      <c r="BU76">
        <f ca="1"/>
        <v>0</v>
      </c>
      <c r="BV76">
        <f ca="1"/>
        <v>0</v>
      </c>
      <c r="BW76">
        <f ca="1"/>
        <v>0</v>
      </c>
      <c r="BX76">
        <f ca="1"/>
        <v>0</v>
      </c>
      <c r="BZ76">
        <f ca="1"/>
        <v>0</v>
      </c>
      <c r="CA76">
        <f ca="1"/>
        <v>0</v>
      </c>
      <c r="CB76">
        <f ca="1"/>
        <v>365</v>
      </c>
      <c r="CC76">
        <f ca="1"/>
        <v>0</v>
      </c>
      <c r="CD76">
        <f ca="1"/>
        <v>0</v>
      </c>
      <c r="CE76">
        <f ca="1"/>
        <v>0</v>
      </c>
      <c r="CG76">
        <f ca="1"/>
        <v>0</v>
      </c>
      <c r="CH76">
        <f ca="1"/>
        <v>0</v>
      </c>
      <c r="CJ76">
        <f ca="1"/>
        <v>0</v>
      </c>
      <c r="CK76">
        <f ca="1"/>
        <v>736</v>
      </c>
      <c r="CL76">
        <f ca="1"/>
        <v>0</v>
      </c>
      <c r="CM76">
        <f ca="1"/>
        <v>0</v>
      </c>
      <c r="CN76">
        <f ca="1"/>
        <v>0</v>
      </c>
      <c r="CP76">
        <f ca="1"/>
        <v>0</v>
      </c>
      <c r="CQ76">
        <f ca="1"/>
        <v>-706</v>
      </c>
      <c r="CR76">
        <f ca="1"/>
        <v>0</v>
      </c>
      <c r="CS76">
        <f ca="1"/>
        <v>0</v>
      </c>
      <c r="CT76">
        <f ca="1"/>
        <v>0</v>
      </c>
      <c r="CV76">
        <f ca="1"/>
        <v>0</v>
      </c>
      <c r="CW76">
        <f ca="1"/>
        <v>0</v>
      </c>
      <c r="CX76">
        <f ca="1"/>
        <v>0</v>
      </c>
      <c r="CY76" s="5">
        <f ca="1"/>
        <v>0</v>
      </c>
      <c r="DA76">
        <f ca="1"/>
        <v>0</v>
      </c>
      <c r="DB76">
        <f ca="1"/>
        <v>0</v>
      </c>
      <c r="DC76">
        <f ca="1"/>
        <v>0</v>
      </c>
      <c r="DD76" s="5">
        <f ca="1"/>
        <v>0</v>
      </c>
      <c r="DF76">
        <f ca="1"/>
        <v>0</v>
      </c>
      <c r="DG76" s="5">
        <f ca="1"/>
        <v>13999.579999999973</v>
      </c>
      <c r="DI76" s="2">
        <v>45079</v>
      </c>
      <c r="DJ76">
        <f ca="1"/>
        <v>0</v>
      </c>
      <c r="DK76">
        <f ca="1"/>
        <v>0</v>
      </c>
      <c r="DL76">
        <f ca="1"/>
        <v>0</v>
      </c>
      <c r="DQ76">
        <f ca="1"/>
        <v>0</v>
      </c>
      <c r="DR76">
        <f ca="1"/>
        <v>0</v>
      </c>
      <c r="DS76">
        <f ca="1"/>
        <v>0</v>
      </c>
    </row>
    <row r="77" spans="3:123" x14ac:dyDescent="0.25">
      <c r="C77" s="2">
        <v>43623</v>
      </c>
      <c r="D77" s="5">
        <v>190.24</v>
      </c>
      <c r="E77" s="5">
        <v>85.77</v>
      </c>
      <c r="F77" s="5"/>
      <c r="G77" s="5"/>
      <c r="H77" s="5"/>
      <c r="I77" s="5"/>
      <c r="J77" s="5">
        <v>2.2180249504488749</v>
      </c>
      <c r="K77" s="5">
        <v>2.2180249504488749</v>
      </c>
      <c r="L77" s="5">
        <f ca="1"/>
        <v>2.1989253877152275</v>
      </c>
      <c r="M77" s="5">
        <f ca="1"/>
        <v>1.9099562733647435E-2</v>
      </c>
      <c r="N77" s="5">
        <f ca="1"/>
        <v>2.1989253877152275</v>
      </c>
      <c r="O77" s="5"/>
      <c r="P77" s="2">
        <v>43630</v>
      </c>
      <c r="Q77" s="5">
        <f ca="1"/>
        <v>2.647440241616783E-2</v>
      </c>
      <c r="R77" s="5">
        <f ca="1"/>
        <v>2.2180249504488749</v>
      </c>
      <c r="S77" s="5"/>
      <c r="T77" s="5"/>
      <c r="U77" s="5"/>
      <c r="V77" s="5"/>
      <c r="W77" s="2">
        <v>43630</v>
      </c>
      <c r="X77" s="5">
        <v>190.76</v>
      </c>
      <c r="Y77" s="5">
        <v>84.99</v>
      </c>
      <c r="Z77" s="5">
        <v>2.2444993528650428</v>
      </c>
      <c r="AA77" s="5">
        <f ca="1"/>
        <v>2.0512549812942358</v>
      </c>
      <c r="AB77" s="5">
        <f ca="1"/>
        <v>2.1127926307330629</v>
      </c>
      <c r="AC77" s="5">
        <f ca="1"/>
        <v>1.9897173318554087</v>
      </c>
      <c r="AE77" s="2">
        <v>45086</v>
      </c>
      <c r="AF77">
        <v>314.32</v>
      </c>
      <c r="AG77">
        <v>150.54</v>
      </c>
      <c r="AH77" s="5">
        <v>2.0879500464992695</v>
      </c>
      <c r="AI77" s="5">
        <f ca="1"/>
        <v>2.0512549812942358</v>
      </c>
      <c r="AJ77" s="5">
        <f ca="1"/>
        <v>2.1538177303589476</v>
      </c>
      <c r="AK77" s="5">
        <f ca="1"/>
        <v>2.1127926307330629</v>
      </c>
      <c r="AL77" s="5">
        <f ca="1"/>
        <v>1.9897173318554087</v>
      </c>
      <c r="AM77" s="5">
        <f ca="1"/>
        <v>1.9486922322295239</v>
      </c>
      <c r="AO77">
        <v>318</v>
      </c>
      <c r="AP77">
        <v>664</v>
      </c>
      <c r="AR77">
        <v>75</v>
      </c>
      <c r="AS77" s="30">
        <f ca="1"/>
        <v>0</v>
      </c>
      <c r="AT77" s="30">
        <f ca="1"/>
        <v>0</v>
      </c>
      <c r="AU77" s="30">
        <f ca="1"/>
        <v>75</v>
      </c>
      <c r="AV77" s="30">
        <f ca="1"/>
        <v>0</v>
      </c>
      <c r="AW77">
        <f ca="1"/>
        <v>0</v>
      </c>
      <c r="AX77">
        <f ca="1"/>
        <v>0</v>
      </c>
      <c r="AY77">
        <f ca="1"/>
        <v>0</v>
      </c>
      <c r="AZ77">
        <f ca="1"/>
        <v>0</v>
      </c>
      <c r="BA77">
        <f ca="1"/>
        <v>0</v>
      </c>
      <c r="BB77">
        <f ca="1"/>
        <v>0</v>
      </c>
      <c r="BC77">
        <f ca="1"/>
        <v>0</v>
      </c>
      <c r="BE77">
        <v>75</v>
      </c>
      <c r="BF77">
        <f ca="1"/>
        <v>0</v>
      </c>
      <c r="BG77">
        <f ca="1"/>
        <v>0</v>
      </c>
      <c r="BH77">
        <f ca="1"/>
        <v>-339</v>
      </c>
      <c r="BI77">
        <f ca="1"/>
        <v>0</v>
      </c>
      <c r="BJ77">
        <f ca="1"/>
        <v>0</v>
      </c>
      <c r="BK77">
        <f ca="1"/>
        <v>0</v>
      </c>
      <c r="BM77">
        <v>75</v>
      </c>
      <c r="BN77">
        <f ca="1"/>
        <v>0</v>
      </c>
      <c r="BO77">
        <f ca="1"/>
        <v>0</v>
      </c>
      <c r="BP77">
        <f ca="1"/>
        <v>75</v>
      </c>
      <c r="BQ77">
        <f ca="1"/>
        <v>0</v>
      </c>
      <c r="BR77">
        <f ca="1"/>
        <v>0</v>
      </c>
      <c r="BS77">
        <f ca="1"/>
        <v>0</v>
      </c>
      <c r="BT77">
        <f ca="1"/>
        <v>0</v>
      </c>
      <c r="BU77">
        <f ca="1"/>
        <v>0</v>
      </c>
      <c r="BV77">
        <f ca="1"/>
        <v>0</v>
      </c>
      <c r="BW77">
        <f ca="1"/>
        <v>0</v>
      </c>
      <c r="BX77">
        <f ca="1"/>
        <v>0</v>
      </c>
      <c r="BZ77">
        <f ca="1"/>
        <v>0</v>
      </c>
      <c r="CA77">
        <f ca="1"/>
        <v>0</v>
      </c>
      <c r="CB77">
        <f ca="1"/>
        <v>365</v>
      </c>
      <c r="CC77">
        <f ca="1"/>
        <v>0</v>
      </c>
      <c r="CD77">
        <f ca="1"/>
        <v>0</v>
      </c>
      <c r="CE77">
        <f ca="1"/>
        <v>0</v>
      </c>
      <c r="CG77">
        <f ca="1"/>
        <v>0</v>
      </c>
      <c r="CH77">
        <f ca="1"/>
        <v>0</v>
      </c>
      <c r="CJ77">
        <f ca="1"/>
        <v>0</v>
      </c>
      <c r="CK77">
        <f ca="1"/>
        <v>736</v>
      </c>
      <c r="CL77">
        <f ca="1"/>
        <v>0</v>
      </c>
      <c r="CM77">
        <f ca="1"/>
        <v>0</v>
      </c>
      <c r="CN77">
        <f ca="1"/>
        <v>0</v>
      </c>
      <c r="CP77">
        <f ca="1"/>
        <v>0</v>
      </c>
      <c r="CQ77">
        <f ca="1"/>
        <v>-706</v>
      </c>
      <c r="CR77">
        <f ca="1"/>
        <v>0</v>
      </c>
      <c r="CS77">
        <f ca="1"/>
        <v>0</v>
      </c>
      <c r="CT77">
        <f ca="1"/>
        <v>0</v>
      </c>
      <c r="CV77">
        <f ca="1"/>
        <v>0</v>
      </c>
      <c r="CW77">
        <f ca="1"/>
        <v>0</v>
      </c>
      <c r="CX77">
        <f ca="1"/>
        <v>0</v>
      </c>
      <c r="CY77" s="5">
        <f ca="1"/>
        <v>0</v>
      </c>
      <c r="DA77">
        <f ca="1"/>
        <v>0</v>
      </c>
      <c r="DB77">
        <f ca="1"/>
        <v>0</v>
      </c>
      <c r="DC77">
        <f ca="1"/>
        <v>0</v>
      </c>
      <c r="DD77" s="5">
        <f ca="1"/>
        <v>0</v>
      </c>
      <c r="DF77">
        <f ca="1"/>
        <v>0</v>
      </c>
      <c r="DG77" s="5">
        <f ca="1"/>
        <v>13999.579999999973</v>
      </c>
      <c r="DI77" s="2">
        <v>45086</v>
      </c>
      <c r="DJ77">
        <f ca="1"/>
        <v>0</v>
      </c>
      <c r="DK77">
        <f ca="1"/>
        <v>0</v>
      </c>
      <c r="DL77">
        <f ca="1"/>
        <v>0</v>
      </c>
      <c r="DQ77">
        <f ca="1"/>
        <v>0</v>
      </c>
      <c r="DR77">
        <f ca="1"/>
        <v>0</v>
      </c>
      <c r="DS77">
        <f ca="1"/>
        <v>0</v>
      </c>
    </row>
    <row r="78" spans="3:123" x14ac:dyDescent="0.25">
      <c r="C78" s="2">
        <v>43630</v>
      </c>
      <c r="D78" s="5">
        <v>190.76</v>
      </c>
      <c r="E78" s="5">
        <v>84.99</v>
      </c>
      <c r="F78" s="5"/>
      <c r="G78" s="5"/>
      <c r="H78" s="5"/>
      <c r="I78" s="5"/>
      <c r="J78" s="5">
        <v>2.2444993528650428</v>
      </c>
      <c r="K78" s="5">
        <v>2.2444993528650428</v>
      </c>
      <c r="L78" s="5">
        <f ca="1"/>
        <v>2.2180249504488749</v>
      </c>
      <c r="M78" s="5">
        <f ca="1"/>
        <v>2.647440241616783E-2</v>
      </c>
      <c r="N78" s="5">
        <f ca="1"/>
        <v>2.2180249504488749</v>
      </c>
      <c r="O78" s="5"/>
      <c r="P78" s="2">
        <v>43637</v>
      </c>
      <c r="Q78" s="5">
        <f ca="1"/>
        <v>-5.6486590786647195E-2</v>
      </c>
      <c r="R78" s="5">
        <f ca="1"/>
        <v>2.2444993528650428</v>
      </c>
      <c r="S78" s="5"/>
      <c r="T78" s="5"/>
      <c r="U78" s="5"/>
      <c r="V78" s="5"/>
      <c r="W78" s="2">
        <v>43637</v>
      </c>
      <c r="X78" s="5">
        <v>192.02</v>
      </c>
      <c r="Y78" s="5">
        <v>87.76</v>
      </c>
      <c r="Z78" s="5">
        <v>2.1880127620783956</v>
      </c>
      <c r="AA78" s="5">
        <f ca="1"/>
        <v>2.0512549812942358</v>
      </c>
      <c r="AB78" s="5">
        <f ca="1"/>
        <v>2.1127926307330629</v>
      </c>
      <c r="AC78" s="5">
        <f ca="1"/>
        <v>1.9897173318554087</v>
      </c>
      <c r="AE78" s="2">
        <v>45093</v>
      </c>
      <c r="AF78">
        <v>329.38</v>
      </c>
      <c r="AG78">
        <v>155.66</v>
      </c>
      <c r="AH78" s="5">
        <v>2.1160220994475138</v>
      </c>
      <c r="AI78" s="5">
        <f ca="1"/>
        <v>2.0512549812942358</v>
      </c>
      <c r="AJ78" s="5">
        <f ca="1"/>
        <v>2.1538177303589476</v>
      </c>
      <c r="AK78" s="5">
        <f ca="1"/>
        <v>2.1127926307330629</v>
      </c>
      <c r="AL78" s="5">
        <f ca="1"/>
        <v>1.9897173318554087</v>
      </c>
      <c r="AM78" s="5">
        <f ca="1"/>
        <v>1.9486922322295239</v>
      </c>
      <c r="AO78">
        <v>303</v>
      </c>
      <c r="AP78">
        <v>642</v>
      </c>
      <c r="AR78">
        <v>76</v>
      </c>
      <c r="AS78" s="30">
        <f ca="1"/>
        <v>1</v>
      </c>
      <c r="AT78" s="30">
        <f ca="1"/>
        <v>0</v>
      </c>
      <c r="AU78" s="30">
        <f ca="1"/>
        <v>75</v>
      </c>
      <c r="AV78" s="30">
        <f ca="1"/>
        <v>0</v>
      </c>
      <c r="AW78">
        <f ca="1"/>
        <v>0</v>
      </c>
      <c r="AX78">
        <f ca="1"/>
        <v>0</v>
      </c>
      <c r="AY78">
        <f ca="1"/>
        <v>0</v>
      </c>
      <c r="AZ78">
        <f ca="1"/>
        <v>0</v>
      </c>
      <c r="BA78">
        <f ca="1"/>
        <v>0</v>
      </c>
      <c r="BB78">
        <f ca="1"/>
        <v>0</v>
      </c>
      <c r="BC78">
        <f ca="1"/>
        <v>0</v>
      </c>
      <c r="BE78">
        <v>76</v>
      </c>
      <c r="BF78">
        <f ca="1"/>
        <v>0</v>
      </c>
      <c r="BG78">
        <f ca="1"/>
        <v>0</v>
      </c>
      <c r="BH78">
        <f ca="1"/>
        <v>-339</v>
      </c>
      <c r="BI78">
        <f ca="1"/>
        <v>0</v>
      </c>
      <c r="BJ78">
        <f ca="1"/>
        <v>0</v>
      </c>
      <c r="BK78">
        <f ca="1"/>
        <v>0</v>
      </c>
      <c r="BM78">
        <v>76</v>
      </c>
      <c r="BN78">
        <f ca="1"/>
        <v>0</v>
      </c>
      <c r="BO78">
        <f ca="1"/>
        <v>0</v>
      </c>
      <c r="BP78">
        <f ca="1"/>
        <v>76</v>
      </c>
      <c r="BQ78">
        <f ca="1"/>
        <v>0</v>
      </c>
      <c r="BR78">
        <f ca="1"/>
        <v>0</v>
      </c>
      <c r="BS78">
        <f ca="1"/>
        <v>0</v>
      </c>
      <c r="BT78">
        <f ca="1"/>
        <v>0</v>
      </c>
      <c r="BU78">
        <f ca="1"/>
        <v>0</v>
      </c>
      <c r="BV78">
        <f ca="1"/>
        <v>0</v>
      </c>
      <c r="BW78">
        <f ca="1"/>
        <v>0</v>
      </c>
      <c r="BX78">
        <f ca="1"/>
        <v>0</v>
      </c>
      <c r="BZ78">
        <f ca="1"/>
        <v>0</v>
      </c>
      <c r="CA78">
        <f ca="1"/>
        <v>0</v>
      </c>
      <c r="CB78">
        <f ca="1"/>
        <v>365</v>
      </c>
      <c r="CC78">
        <f ca="1"/>
        <v>0</v>
      </c>
      <c r="CD78">
        <f ca="1"/>
        <v>0</v>
      </c>
      <c r="CE78">
        <f ca="1"/>
        <v>0</v>
      </c>
      <c r="CG78">
        <f ca="1"/>
        <v>0</v>
      </c>
      <c r="CH78">
        <f ca="1"/>
        <v>0</v>
      </c>
      <c r="CJ78">
        <f ca="1"/>
        <v>0</v>
      </c>
      <c r="CK78">
        <f ca="1"/>
        <v>736</v>
      </c>
      <c r="CL78">
        <f ca="1"/>
        <v>0</v>
      </c>
      <c r="CM78">
        <f ca="1"/>
        <v>0</v>
      </c>
      <c r="CN78">
        <f ca="1"/>
        <v>0</v>
      </c>
      <c r="CP78">
        <f ca="1"/>
        <v>0</v>
      </c>
      <c r="CQ78">
        <f ca="1"/>
        <v>-706</v>
      </c>
      <c r="CR78">
        <f ca="1"/>
        <v>0</v>
      </c>
      <c r="CS78">
        <f ca="1"/>
        <v>0</v>
      </c>
      <c r="CT78">
        <f ca="1"/>
        <v>0</v>
      </c>
      <c r="CV78">
        <f ca="1"/>
        <v>0</v>
      </c>
      <c r="CW78">
        <f ca="1"/>
        <v>0</v>
      </c>
      <c r="CX78">
        <f ca="1"/>
        <v>0</v>
      </c>
      <c r="CY78" s="5">
        <f ca="1"/>
        <v>0</v>
      </c>
      <c r="DA78">
        <f ca="1"/>
        <v>0</v>
      </c>
      <c r="DB78">
        <f ca="1"/>
        <v>0</v>
      </c>
      <c r="DC78">
        <f ca="1"/>
        <v>0</v>
      </c>
      <c r="DD78" s="5">
        <f ca="1"/>
        <v>0</v>
      </c>
      <c r="DF78">
        <f ca="1"/>
        <v>0</v>
      </c>
      <c r="DG78" s="5">
        <f ca="1"/>
        <v>13999.579999999973</v>
      </c>
      <c r="DI78" s="2">
        <v>45093</v>
      </c>
      <c r="DJ78">
        <f ca="1"/>
        <v>0</v>
      </c>
      <c r="DK78">
        <f ca="1"/>
        <v>0</v>
      </c>
      <c r="DL78">
        <f ca="1"/>
        <v>0</v>
      </c>
      <c r="DQ78">
        <f ca="1"/>
        <v>0</v>
      </c>
      <c r="DR78">
        <f ca="1"/>
        <v>0</v>
      </c>
      <c r="DS78">
        <f ca="1"/>
        <v>0</v>
      </c>
    </row>
    <row r="79" spans="3:123" x14ac:dyDescent="0.25">
      <c r="C79" s="2">
        <v>43637</v>
      </c>
      <c r="D79" s="5">
        <v>192.02</v>
      </c>
      <c r="E79" s="5">
        <v>87.76</v>
      </c>
      <c r="F79" s="5"/>
      <c r="G79" s="5"/>
      <c r="H79" s="5"/>
      <c r="I79" s="5"/>
      <c r="J79" s="5">
        <v>2.1880127620783956</v>
      </c>
      <c r="K79" s="5">
        <v>2.1880127620783956</v>
      </c>
      <c r="L79" s="5">
        <f ca="1"/>
        <v>2.2444993528650428</v>
      </c>
      <c r="M79" s="5">
        <f ca="1"/>
        <v>-5.6486590786647195E-2</v>
      </c>
      <c r="N79" s="5">
        <f ca="1"/>
        <v>2.2444993528650428</v>
      </c>
      <c r="O79" s="5"/>
      <c r="P79" s="2">
        <v>43644</v>
      </c>
      <c r="Q79" s="5">
        <f ca="1"/>
        <v>-6.3618222228109644E-2</v>
      </c>
      <c r="R79" s="5">
        <f ca="1"/>
        <v>2.1880127620783956</v>
      </c>
      <c r="S79" s="5"/>
      <c r="T79" s="5"/>
      <c r="U79" s="5"/>
      <c r="V79" s="5"/>
      <c r="W79" s="2">
        <v>43644</v>
      </c>
      <c r="X79" s="5">
        <v>192.98</v>
      </c>
      <c r="Y79" s="5">
        <v>90.84</v>
      </c>
      <c r="Z79" s="5">
        <v>2.1243945398502859</v>
      </c>
      <c r="AA79" s="5">
        <f ca="1"/>
        <v>2.0512549812942358</v>
      </c>
      <c r="AB79" s="5">
        <f ca="1"/>
        <v>2.1127926307330629</v>
      </c>
      <c r="AC79" s="5">
        <f ca="1"/>
        <v>1.9897173318554087</v>
      </c>
      <c r="AE79" s="2">
        <v>45100</v>
      </c>
      <c r="AF79">
        <v>331.43</v>
      </c>
      <c r="AG79">
        <v>156.06</v>
      </c>
      <c r="AH79" s="5">
        <v>2.1237344611047035</v>
      </c>
      <c r="AI79" s="5">
        <f ca="1"/>
        <v>2.0512549812942358</v>
      </c>
      <c r="AJ79" s="5">
        <f ca="1"/>
        <v>2.1538177303589476</v>
      </c>
      <c r="AK79" s="5">
        <f ca="1"/>
        <v>2.1127926307330629</v>
      </c>
      <c r="AL79" s="5">
        <f ca="1"/>
        <v>1.9897173318554087</v>
      </c>
      <c r="AM79" s="5">
        <f ca="1"/>
        <v>1.9486922322295239</v>
      </c>
      <c r="AO79">
        <v>301</v>
      </c>
      <c r="AP79">
        <v>640</v>
      </c>
      <c r="AR79">
        <v>77</v>
      </c>
      <c r="AS79" s="30">
        <f ca="1"/>
        <v>1</v>
      </c>
      <c r="AT79" s="30">
        <f ca="1"/>
        <v>1</v>
      </c>
      <c r="AU79" s="30">
        <f ca="1"/>
        <v>75</v>
      </c>
      <c r="AV79" s="30">
        <f ca="1"/>
        <v>0</v>
      </c>
      <c r="AW79">
        <f ca="1"/>
        <v>0</v>
      </c>
      <c r="AX79">
        <f ca="1"/>
        <v>0</v>
      </c>
      <c r="AY79">
        <f ca="1"/>
        <v>0</v>
      </c>
      <c r="AZ79">
        <f ca="1"/>
        <v>0</v>
      </c>
      <c r="BA79">
        <f ca="1"/>
        <v>0</v>
      </c>
      <c r="BB79">
        <f ca="1"/>
        <v>0</v>
      </c>
      <c r="BC79">
        <f ca="1"/>
        <v>0</v>
      </c>
      <c r="BE79">
        <v>77</v>
      </c>
      <c r="BF79">
        <f ca="1"/>
        <v>0</v>
      </c>
      <c r="BG79">
        <f ca="1"/>
        <v>0</v>
      </c>
      <c r="BH79">
        <f ca="1"/>
        <v>-339</v>
      </c>
      <c r="BI79">
        <f ca="1"/>
        <v>0</v>
      </c>
      <c r="BJ79">
        <f ca="1"/>
        <v>0</v>
      </c>
      <c r="BK79">
        <f ca="1"/>
        <v>0</v>
      </c>
      <c r="BM79">
        <v>77</v>
      </c>
      <c r="BN79">
        <f ca="1"/>
        <v>0</v>
      </c>
      <c r="BO79">
        <f ca="1"/>
        <v>0</v>
      </c>
      <c r="BP79">
        <f ca="1"/>
        <v>77</v>
      </c>
      <c r="BQ79">
        <f ca="1"/>
        <v>0</v>
      </c>
      <c r="BR79">
        <f ca="1"/>
        <v>0</v>
      </c>
      <c r="BS79">
        <f ca="1"/>
        <v>0</v>
      </c>
      <c r="BT79">
        <f ca="1"/>
        <v>0</v>
      </c>
      <c r="BU79">
        <f ca="1"/>
        <v>0</v>
      </c>
      <c r="BV79">
        <f ca="1"/>
        <v>0</v>
      </c>
      <c r="BW79">
        <f ca="1"/>
        <v>0</v>
      </c>
      <c r="BX79">
        <f ca="1"/>
        <v>0</v>
      </c>
      <c r="BZ79">
        <f ca="1"/>
        <v>0</v>
      </c>
      <c r="CA79">
        <f ca="1"/>
        <v>0</v>
      </c>
      <c r="CB79">
        <f ca="1"/>
        <v>365</v>
      </c>
      <c r="CC79">
        <f ca="1"/>
        <v>0</v>
      </c>
      <c r="CD79">
        <f ca="1"/>
        <v>0</v>
      </c>
      <c r="CE79">
        <f ca="1"/>
        <v>0</v>
      </c>
      <c r="CG79">
        <f ca="1"/>
        <v>0</v>
      </c>
      <c r="CH79">
        <f ca="1"/>
        <v>0</v>
      </c>
      <c r="CJ79">
        <f ca="1"/>
        <v>0</v>
      </c>
      <c r="CK79">
        <f ca="1"/>
        <v>736</v>
      </c>
      <c r="CL79">
        <f ca="1"/>
        <v>0</v>
      </c>
      <c r="CM79">
        <f ca="1"/>
        <v>0</v>
      </c>
      <c r="CN79">
        <f ca="1"/>
        <v>0</v>
      </c>
      <c r="CP79">
        <f ca="1"/>
        <v>0</v>
      </c>
      <c r="CQ79">
        <f ca="1"/>
        <v>-706</v>
      </c>
      <c r="CR79">
        <f ca="1"/>
        <v>0</v>
      </c>
      <c r="CS79">
        <f ca="1"/>
        <v>0</v>
      </c>
      <c r="CT79">
        <f ca="1"/>
        <v>0</v>
      </c>
      <c r="CV79">
        <f ca="1"/>
        <v>0</v>
      </c>
      <c r="CW79">
        <f ca="1"/>
        <v>0</v>
      </c>
      <c r="CX79">
        <f ca="1"/>
        <v>0</v>
      </c>
      <c r="CY79" s="5">
        <f ca="1"/>
        <v>0</v>
      </c>
      <c r="DA79">
        <f ca="1"/>
        <v>0</v>
      </c>
      <c r="DB79">
        <f ca="1"/>
        <v>0</v>
      </c>
      <c r="DC79">
        <f ca="1"/>
        <v>0</v>
      </c>
      <c r="DD79" s="5">
        <f ca="1"/>
        <v>0</v>
      </c>
      <c r="DF79">
        <f ca="1"/>
        <v>0</v>
      </c>
      <c r="DG79" s="5">
        <f ca="1"/>
        <v>13999.579999999973</v>
      </c>
      <c r="DI79" s="2">
        <v>45100</v>
      </c>
      <c r="DJ79">
        <f ca="1"/>
        <v>0</v>
      </c>
      <c r="DK79">
        <f ca="1"/>
        <v>0</v>
      </c>
      <c r="DL79">
        <f ca="1"/>
        <v>0</v>
      </c>
      <c r="DQ79">
        <f ca="1"/>
        <v>0</v>
      </c>
      <c r="DR79">
        <f ca="1"/>
        <v>0</v>
      </c>
      <c r="DS79">
        <f ca="1"/>
        <v>0</v>
      </c>
    </row>
    <row r="80" spans="3:123" x14ac:dyDescent="0.25">
      <c r="C80" s="2">
        <v>43644</v>
      </c>
      <c r="D80" s="5">
        <v>192.98</v>
      </c>
      <c r="E80" s="5">
        <v>90.84</v>
      </c>
      <c r="F80" s="5"/>
      <c r="G80" s="5"/>
      <c r="H80" s="5"/>
      <c r="I80" s="5"/>
      <c r="J80" s="5">
        <v>2.1243945398502859</v>
      </c>
      <c r="K80" s="5">
        <v>2.1243945398502859</v>
      </c>
      <c r="L80" s="5">
        <f ca="1"/>
        <v>2.1880127620783956</v>
      </c>
      <c r="M80" s="5">
        <f ca="1"/>
        <v>-6.3618222228109644E-2</v>
      </c>
      <c r="N80" s="5">
        <f ca="1"/>
        <v>2.1880127620783956</v>
      </c>
      <c r="O80" s="5"/>
      <c r="P80" s="2">
        <v>43651</v>
      </c>
      <c r="Q80" s="5">
        <f ca="1"/>
        <v>4.466902365833203E-2</v>
      </c>
      <c r="R80" s="5">
        <f ca="1"/>
        <v>2.1243945398502859</v>
      </c>
      <c r="S80" s="5"/>
      <c r="T80" s="5"/>
      <c r="U80" s="5"/>
      <c r="V80" s="5"/>
      <c r="W80" s="2">
        <v>43651</v>
      </c>
      <c r="X80" s="5">
        <v>197.58</v>
      </c>
      <c r="Y80" s="5">
        <v>91.09</v>
      </c>
      <c r="Z80" s="5">
        <v>2.169063563508618</v>
      </c>
      <c r="AA80" s="5">
        <f ca="1"/>
        <v>2.0512549812942358</v>
      </c>
      <c r="AB80" s="5">
        <f ca="1"/>
        <v>2.1127926307330629</v>
      </c>
      <c r="AC80" s="5">
        <f ca="1"/>
        <v>1.9897173318554087</v>
      </c>
      <c r="AE80" s="2">
        <v>45107</v>
      </c>
      <c r="AF80">
        <v>345.2</v>
      </c>
      <c r="AG80">
        <v>161.88</v>
      </c>
      <c r="AH80" s="5">
        <v>2.1324437855201386</v>
      </c>
      <c r="AI80" s="5">
        <f ca="1"/>
        <v>2.0512549812942358</v>
      </c>
      <c r="AJ80" s="5">
        <f ca="1"/>
        <v>2.1538177303589476</v>
      </c>
      <c r="AK80" s="5">
        <f ca="1"/>
        <v>2.1127926307330629</v>
      </c>
      <c r="AL80" s="5">
        <f ca="1"/>
        <v>1.9897173318554087</v>
      </c>
      <c r="AM80" s="5">
        <f ca="1"/>
        <v>1.9486922322295239</v>
      </c>
      <c r="AO80">
        <v>289</v>
      </c>
      <c r="AP80">
        <v>617</v>
      </c>
      <c r="AR80">
        <v>78</v>
      </c>
      <c r="AS80" s="30">
        <f ca="1"/>
        <v>1</v>
      </c>
      <c r="AT80" s="30">
        <f ca="1"/>
        <v>1</v>
      </c>
      <c r="AU80" s="30">
        <f ca="1"/>
        <v>75</v>
      </c>
      <c r="AV80" s="30">
        <f ca="1"/>
        <v>0</v>
      </c>
      <c r="AW80">
        <f ca="1"/>
        <v>0</v>
      </c>
      <c r="AX80">
        <f ca="1"/>
        <v>0</v>
      </c>
      <c r="AY80">
        <f ca="1"/>
        <v>0</v>
      </c>
      <c r="AZ80">
        <f ca="1"/>
        <v>0</v>
      </c>
      <c r="BA80">
        <f ca="1"/>
        <v>0</v>
      </c>
      <c r="BB80">
        <f ca="1"/>
        <v>0</v>
      </c>
      <c r="BC80">
        <f ca="1"/>
        <v>0</v>
      </c>
      <c r="BE80">
        <v>78</v>
      </c>
      <c r="BF80">
        <f ca="1"/>
        <v>0</v>
      </c>
      <c r="BG80">
        <f ca="1"/>
        <v>0</v>
      </c>
      <c r="BH80">
        <f ca="1"/>
        <v>-339</v>
      </c>
      <c r="BI80">
        <f ca="1"/>
        <v>0</v>
      </c>
      <c r="BJ80">
        <f ca="1"/>
        <v>0</v>
      </c>
      <c r="BK80">
        <f ca="1"/>
        <v>0</v>
      </c>
      <c r="BM80">
        <v>78</v>
      </c>
      <c r="BN80">
        <f ca="1"/>
        <v>0</v>
      </c>
      <c r="BO80">
        <f ca="1"/>
        <v>0</v>
      </c>
      <c r="BP80">
        <f ca="1"/>
        <v>78</v>
      </c>
      <c r="BQ80">
        <f ca="1"/>
        <v>0</v>
      </c>
      <c r="BR80">
        <f ca="1"/>
        <v>0</v>
      </c>
      <c r="BS80">
        <f ca="1"/>
        <v>0</v>
      </c>
      <c r="BT80">
        <f ca="1"/>
        <v>0</v>
      </c>
      <c r="BU80">
        <f ca="1"/>
        <v>0</v>
      </c>
      <c r="BV80">
        <f ca="1"/>
        <v>0</v>
      </c>
      <c r="BW80">
        <f ca="1"/>
        <v>0</v>
      </c>
      <c r="BX80">
        <f ca="1"/>
        <v>0</v>
      </c>
      <c r="BZ80">
        <f ca="1"/>
        <v>0</v>
      </c>
      <c r="CA80">
        <f ca="1"/>
        <v>0</v>
      </c>
      <c r="CB80">
        <f ca="1"/>
        <v>365</v>
      </c>
      <c r="CC80">
        <f ca="1"/>
        <v>0</v>
      </c>
      <c r="CD80">
        <f ca="1"/>
        <v>0</v>
      </c>
      <c r="CE80">
        <f ca="1"/>
        <v>0</v>
      </c>
      <c r="CG80">
        <f ca="1"/>
        <v>0</v>
      </c>
      <c r="CH80">
        <f ca="1"/>
        <v>0</v>
      </c>
      <c r="CJ80">
        <f ca="1"/>
        <v>0</v>
      </c>
      <c r="CK80">
        <f ca="1"/>
        <v>736</v>
      </c>
      <c r="CL80">
        <f ca="1"/>
        <v>0</v>
      </c>
      <c r="CM80">
        <f ca="1"/>
        <v>0</v>
      </c>
      <c r="CN80">
        <f ca="1"/>
        <v>0</v>
      </c>
      <c r="CP80">
        <f ca="1"/>
        <v>0</v>
      </c>
      <c r="CQ80">
        <f ca="1"/>
        <v>-706</v>
      </c>
      <c r="CR80">
        <f ca="1"/>
        <v>0</v>
      </c>
      <c r="CS80">
        <f ca="1"/>
        <v>0</v>
      </c>
      <c r="CT80">
        <f ca="1"/>
        <v>0</v>
      </c>
      <c r="CV80">
        <f ca="1"/>
        <v>0</v>
      </c>
      <c r="CW80">
        <f ca="1"/>
        <v>0</v>
      </c>
      <c r="CX80">
        <f ca="1"/>
        <v>0</v>
      </c>
      <c r="CY80" s="5">
        <f ca="1"/>
        <v>0</v>
      </c>
      <c r="DA80">
        <f ca="1"/>
        <v>0</v>
      </c>
      <c r="DB80">
        <f ca="1"/>
        <v>0</v>
      </c>
      <c r="DC80">
        <f ca="1"/>
        <v>0</v>
      </c>
      <c r="DD80" s="5">
        <f ca="1"/>
        <v>0</v>
      </c>
      <c r="DF80">
        <f ca="1"/>
        <v>0</v>
      </c>
      <c r="DG80" s="5">
        <f ca="1"/>
        <v>13999.579999999973</v>
      </c>
      <c r="DI80" s="2">
        <v>45107</v>
      </c>
      <c r="DJ80">
        <f ca="1"/>
        <v>0</v>
      </c>
      <c r="DK80">
        <f ca="1"/>
        <v>0</v>
      </c>
      <c r="DL80">
        <f ca="1"/>
        <v>0</v>
      </c>
      <c r="DQ80">
        <f ca="1"/>
        <v>0</v>
      </c>
      <c r="DR80">
        <f ca="1"/>
        <v>0</v>
      </c>
      <c r="DS80">
        <f ca="1"/>
        <v>0</v>
      </c>
    </row>
    <row r="81" spans="3:123" x14ac:dyDescent="0.25">
      <c r="C81" s="2">
        <v>43651</v>
      </c>
      <c r="D81" s="5">
        <v>197.58</v>
      </c>
      <c r="E81" s="5">
        <v>91.09</v>
      </c>
      <c r="F81" s="5"/>
      <c r="G81" s="5"/>
      <c r="H81" s="5"/>
      <c r="I81" s="5"/>
      <c r="J81" s="5">
        <v>2.169063563508618</v>
      </c>
      <c r="K81" s="5">
        <v>2.169063563508618</v>
      </c>
      <c r="L81" s="5">
        <f ca="1"/>
        <v>2.1243945398502859</v>
      </c>
      <c r="M81" s="5">
        <f ca="1"/>
        <v>4.466902365833203E-2</v>
      </c>
      <c r="N81" s="5">
        <f ca="1"/>
        <v>2.1243945398502859</v>
      </c>
      <c r="O81" s="5"/>
      <c r="P81" s="2">
        <v>43658</v>
      </c>
      <c r="Q81" s="5">
        <f ca="1"/>
        <v>9.364364913819756E-4</v>
      </c>
      <c r="R81" s="5">
        <f ca="1"/>
        <v>2.169063563508618</v>
      </c>
      <c r="S81" s="5"/>
      <c r="T81" s="5"/>
      <c r="U81" s="5"/>
      <c r="V81" s="5"/>
      <c r="W81" s="2">
        <v>43658</v>
      </c>
      <c r="X81" s="5">
        <v>197.47</v>
      </c>
      <c r="Y81" s="5">
        <v>91</v>
      </c>
      <c r="Z81" s="5">
        <v>2.17</v>
      </c>
      <c r="AA81" s="5">
        <f ca="1"/>
        <v>2.0512549812942358</v>
      </c>
      <c r="AB81" s="5">
        <f ca="1"/>
        <v>2.1127926307330629</v>
      </c>
      <c r="AC81" s="5">
        <f ca="1"/>
        <v>1.9897173318554087</v>
      </c>
      <c r="AE81" s="2">
        <v>45114</v>
      </c>
      <c r="AF81">
        <v>335.41</v>
      </c>
      <c r="AG81">
        <v>157.08000000000001</v>
      </c>
      <c r="AH81" s="5">
        <v>2.1352813852813854</v>
      </c>
      <c r="AI81" s="5">
        <f ca="1"/>
        <v>2.0512549812942358</v>
      </c>
      <c r="AJ81" s="5">
        <f ca="1"/>
        <v>2.1538177303589476</v>
      </c>
      <c r="AK81" s="5">
        <f ca="1"/>
        <v>2.1127926307330629</v>
      </c>
      <c r="AL81" s="5">
        <f ca="1"/>
        <v>1.9897173318554087</v>
      </c>
      <c r="AM81" s="5">
        <f ca="1"/>
        <v>1.9486922322295239</v>
      </c>
      <c r="AO81">
        <v>298</v>
      </c>
      <c r="AP81">
        <v>636</v>
      </c>
      <c r="AR81">
        <v>79</v>
      </c>
      <c r="AS81" s="30">
        <f ca="1"/>
        <v>1</v>
      </c>
      <c r="AT81" s="30">
        <f ca="1"/>
        <v>1</v>
      </c>
      <c r="AU81" s="30">
        <f ca="1"/>
        <v>75</v>
      </c>
      <c r="AV81" s="30">
        <f ca="1"/>
        <v>0</v>
      </c>
      <c r="AW81">
        <f ca="1"/>
        <v>0</v>
      </c>
      <c r="AX81">
        <f ca="1"/>
        <v>0</v>
      </c>
      <c r="AY81">
        <f ca="1"/>
        <v>0</v>
      </c>
      <c r="AZ81">
        <f ca="1"/>
        <v>0</v>
      </c>
      <c r="BA81">
        <f ca="1"/>
        <v>0</v>
      </c>
      <c r="BB81">
        <f ca="1"/>
        <v>0</v>
      </c>
      <c r="BC81">
        <f ca="1"/>
        <v>0</v>
      </c>
      <c r="BE81">
        <v>79</v>
      </c>
      <c r="BF81">
        <f ca="1"/>
        <v>0</v>
      </c>
      <c r="BG81">
        <f ca="1"/>
        <v>0</v>
      </c>
      <c r="BH81">
        <f ca="1"/>
        <v>-339</v>
      </c>
      <c r="BI81">
        <f ca="1"/>
        <v>0</v>
      </c>
      <c r="BJ81">
        <f ca="1"/>
        <v>0</v>
      </c>
      <c r="BK81">
        <f ca="1"/>
        <v>0</v>
      </c>
      <c r="BM81">
        <v>79</v>
      </c>
      <c r="BN81">
        <f ca="1"/>
        <v>0</v>
      </c>
      <c r="BO81">
        <f ca="1"/>
        <v>0</v>
      </c>
      <c r="BP81">
        <f ca="1"/>
        <v>79</v>
      </c>
      <c r="BQ81">
        <f ca="1"/>
        <v>0</v>
      </c>
      <c r="BR81">
        <f ca="1"/>
        <v>0</v>
      </c>
      <c r="BS81">
        <f ca="1"/>
        <v>0</v>
      </c>
      <c r="BT81">
        <f ca="1"/>
        <v>0</v>
      </c>
      <c r="BU81">
        <f ca="1"/>
        <v>0</v>
      </c>
      <c r="BV81">
        <f ca="1"/>
        <v>0</v>
      </c>
      <c r="BW81">
        <f ca="1"/>
        <v>0</v>
      </c>
      <c r="BX81">
        <f ca="1"/>
        <v>0</v>
      </c>
      <c r="BZ81">
        <f ca="1"/>
        <v>0</v>
      </c>
      <c r="CA81">
        <f ca="1"/>
        <v>0</v>
      </c>
      <c r="CB81">
        <f ca="1"/>
        <v>365</v>
      </c>
      <c r="CC81">
        <f ca="1"/>
        <v>0</v>
      </c>
      <c r="CD81">
        <f ca="1"/>
        <v>0</v>
      </c>
      <c r="CE81">
        <f ca="1"/>
        <v>0</v>
      </c>
      <c r="CG81">
        <f ca="1"/>
        <v>0</v>
      </c>
      <c r="CH81">
        <f ca="1"/>
        <v>0</v>
      </c>
      <c r="CJ81">
        <f ca="1"/>
        <v>0</v>
      </c>
      <c r="CK81">
        <f ca="1"/>
        <v>736</v>
      </c>
      <c r="CL81">
        <f ca="1"/>
        <v>0</v>
      </c>
      <c r="CM81">
        <f ca="1"/>
        <v>0</v>
      </c>
      <c r="CN81">
        <f ca="1"/>
        <v>0</v>
      </c>
      <c r="CP81">
        <f ca="1"/>
        <v>0</v>
      </c>
      <c r="CQ81">
        <f ca="1"/>
        <v>-706</v>
      </c>
      <c r="CR81">
        <f ca="1"/>
        <v>0</v>
      </c>
      <c r="CS81">
        <f ca="1"/>
        <v>0</v>
      </c>
      <c r="CT81">
        <f ca="1"/>
        <v>0</v>
      </c>
      <c r="CV81">
        <f ca="1"/>
        <v>0</v>
      </c>
      <c r="CW81">
        <f ca="1"/>
        <v>0</v>
      </c>
      <c r="CX81">
        <f ca="1"/>
        <v>0</v>
      </c>
      <c r="CY81" s="5">
        <f ca="1"/>
        <v>0</v>
      </c>
      <c r="DA81">
        <f ca="1"/>
        <v>0</v>
      </c>
      <c r="DB81">
        <f ca="1"/>
        <v>0</v>
      </c>
      <c r="DC81">
        <f ca="1"/>
        <v>0</v>
      </c>
      <c r="DD81" s="5">
        <f ca="1"/>
        <v>0</v>
      </c>
      <c r="DF81">
        <f ca="1"/>
        <v>0</v>
      </c>
      <c r="DG81" s="5">
        <f ca="1"/>
        <v>13999.579999999973</v>
      </c>
      <c r="DI81" s="2">
        <v>45114</v>
      </c>
      <c r="DJ81">
        <f ca="1"/>
        <v>0</v>
      </c>
      <c r="DK81">
        <f ca="1"/>
        <v>0</v>
      </c>
      <c r="DL81">
        <f ca="1"/>
        <v>0</v>
      </c>
      <c r="DQ81">
        <f ca="1"/>
        <v>0</v>
      </c>
      <c r="DR81">
        <f ca="1"/>
        <v>0</v>
      </c>
      <c r="DS81">
        <f ca="1"/>
        <v>0</v>
      </c>
    </row>
    <row r="82" spans="3:123" x14ac:dyDescent="0.25">
      <c r="C82" s="2">
        <v>43658</v>
      </c>
      <c r="D82" s="5">
        <v>197.47</v>
      </c>
      <c r="E82" s="5">
        <v>91</v>
      </c>
      <c r="F82" s="5"/>
      <c r="G82" s="5"/>
      <c r="H82" s="5"/>
      <c r="I82" s="5"/>
      <c r="J82" s="5">
        <v>2.17</v>
      </c>
      <c r="K82" s="5">
        <v>2.17</v>
      </c>
      <c r="L82" s="5">
        <f ca="1"/>
        <v>2.169063563508618</v>
      </c>
      <c r="M82" s="5">
        <f ca="1"/>
        <v>9.364364913819756E-4</v>
      </c>
      <c r="N82" s="5">
        <f ca="1"/>
        <v>2.169063563508618</v>
      </c>
      <c r="O82" s="5"/>
      <c r="P82" s="2">
        <v>43665</v>
      </c>
      <c r="Q82" s="5">
        <f ca="1"/>
        <v>2.7159283057152539E-2</v>
      </c>
      <c r="R82" s="5">
        <f ca="1"/>
        <v>2.17</v>
      </c>
      <c r="S82" s="5"/>
      <c r="T82" s="5"/>
      <c r="U82" s="5"/>
      <c r="V82" s="5"/>
      <c r="W82" s="2">
        <v>43665</v>
      </c>
      <c r="X82" s="5">
        <v>194.91</v>
      </c>
      <c r="Y82" s="5">
        <v>88.71</v>
      </c>
      <c r="Z82" s="5">
        <v>2.1971592830571525</v>
      </c>
      <c r="AA82" s="5">
        <f ca="1"/>
        <v>2.0512549812942358</v>
      </c>
      <c r="AB82" s="5">
        <f ca="1"/>
        <v>2.1127926307330629</v>
      </c>
      <c r="AC82" s="5">
        <f ca="1"/>
        <v>1.9897173318554087</v>
      </c>
      <c r="AE82" s="2">
        <v>45121</v>
      </c>
      <c r="AF82">
        <v>336.51</v>
      </c>
      <c r="AG82">
        <v>157.54</v>
      </c>
      <c r="AH82" s="5">
        <v>2.1360289450298335</v>
      </c>
      <c r="AI82" s="5">
        <f ca="1"/>
        <v>2.0512549812942358</v>
      </c>
      <c r="AJ82" s="5">
        <f ca="1"/>
        <v>2.1538177303589476</v>
      </c>
      <c r="AK82" s="5">
        <f ca="1"/>
        <v>2.1127926307330629</v>
      </c>
      <c r="AL82" s="5">
        <f ca="1"/>
        <v>1.9897173318554087</v>
      </c>
      <c r="AM82" s="5">
        <f ca="1"/>
        <v>1.9486922322295239</v>
      </c>
      <c r="AO82">
        <v>297</v>
      </c>
      <c r="AP82">
        <v>634</v>
      </c>
      <c r="AR82">
        <v>80</v>
      </c>
      <c r="AS82" s="30">
        <f ca="1"/>
        <v>1</v>
      </c>
      <c r="AT82" s="30">
        <f ca="1"/>
        <v>1</v>
      </c>
      <c r="AU82" s="30">
        <f ca="1"/>
        <v>75</v>
      </c>
      <c r="AV82" s="30">
        <f ca="1"/>
        <v>0</v>
      </c>
      <c r="AW82">
        <f ca="1"/>
        <v>0</v>
      </c>
      <c r="AX82">
        <f ca="1"/>
        <v>0</v>
      </c>
      <c r="AY82">
        <f ca="1"/>
        <v>0</v>
      </c>
      <c r="AZ82">
        <f ca="1"/>
        <v>0</v>
      </c>
      <c r="BA82">
        <f ca="1"/>
        <v>0</v>
      </c>
      <c r="BB82">
        <f ca="1"/>
        <v>0</v>
      </c>
      <c r="BC82">
        <f ca="1"/>
        <v>0</v>
      </c>
      <c r="BE82">
        <v>80</v>
      </c>
      <c r="BF82">
        <f ca="1"/>
        <v>0</v>
      </c>
      <c r="BG82">
        <f ca="1"/>
        <v>0</v>
      </c>
      <c r="BH82">
        <f ca="1"/>
        <v>-339</v>
      </c>
      <c r="BI82">
        <f ca="1"/>
        <v>0</v>
      </c>
      <c r="BJ82">
        <f ca="1"/>
        <v>0</v>
      </c>
      <c r="BK82">
        <f ca="1"/>
        <v>0</v>
      </c>
      <c r="BM82">
        <v>80</v>
      </c>
      <c r="BN82">
        <f ca="1"/>
        <v>0</v>
      </c>
      <c r="BO82">
        <f ca="1"/>
        <v>0</v>
      </c>
      <c r="BP82">
        <f ca="1"/>
        <v>80</v>
      </c>
      <c r="BQ82">
        <f ca="1"/>
        <v>0</v>
      </c>
      <c r="BR82">
        <f ca="1"/>
        <v>0</v>
      </c>
      <c r="BS82">
        <f ca="1"/>
        <v>0</v>
      </c>
      <c r="BT82">
        <f ca="1"/>
        <v>0</v>
      </c>
      <c r="BU82">
        <f ca="1"/>
        <v>0</v>
      </c>
      <c r="BV82">
        <f ca="1"/>
        <v>0</v>
      </c>
      <c r="BW82">
        <f ca="1"/>
        <v>0</v>
      </c>
      <c r="BX82">
        <f ca="1"/>
        <v>0</v>
      </c>
      <c r="BZ82">
        <f ca="1"/>
        <v>0</v>
      </c>
      <c r="CA82">
        <f ca="1"/>
        <v>0</v>
      </c>
      <c r="CB82">
        <f ca="1"/>
        <v>365</v>
      </c>
      <c r="CC82">
        <f ca="1"/>
        <v>0</v>
      </c>
      <c r="CD82">
        <f ca="1"/>
        <v>0</v>
      </c>
      <c r="CE82">
        <f ca="1"/>
        <v>0</v>
      </c>
      <c r="CG82">
        <f ca="1"/>
        <v>0</v>
      </c>
      <c r="CH82">
        <f ca="1"/>
        <v>0</v>
      </c>
      <c r="CJ82">
        <f ca="1"/>
        <v>0</v>
      </c>
      <c r="CK82">
        <f ca="1"/>
        <v>736</v>
      </c>
      <c r="CL82">
        <f ca="1"/>
        <v>0</v>
      </c>
      <c r="CM82">
        <f ca="1"/>
        <v>0</v>
      </c>
      <c r="CN82">
        <f ca="1"/>
        <v>0</v>
      </c>
      <c r="CP82">
        <f ca="1"/>
        <v>0</v>
      </c>
      <c r="CQ82">
        <f ca="1"/>
        <v>-706</v>
      </c>
      <c r="CR82">
        <f ca="1"/>
        <v>0</v>
      </c>
      <c r="CS82">
        <f ca="1"/>
        <v>0</v>
      </c>
      <c r="CT82">
        <f ca="1"/>
        <v>0</v>
      </c>
      <c r="CV82">
        <f ca="1"/>
        <v>0</v>
      </c>
      <c r="CW82">
        <f ca="1"/>
        <v>0</v>
      </c>
      <c r="CX82">
        <f ca="1"/>
        <v>0</v>
      </c>
      <c r="CY82" s="5">
        <f ca="1"/>
        <v>0</v>
      </c>
      <c r="DA82">
        <f ca="1"/>
        <v>0</v>
      </c>
      <c r="DB82">
        <f ca="1"/>
        <v>0</v>
      </c>
      <c r="DC82">
        <f ca="1"/>
        <v>0</v>
      </c>
      <c r="DD82" s="5">
        <f ca="1"/>
        <v>0</v>
      </c>
      <c r="DF82">
        <f ca="1"/>
        <v>0</v>
      </c>
      <c r="DG82" s="5">
        <f ca="1"/>
        <v>13999.579999999973</v>
      </c>
      <c r="DI82" s="2">
        <v>45121</v>
      </c>
      <c r="DJ82">
        <f ca="1"/>
        <v>0</v>
      </c>
      <c r="DK82">
        <f ca="1"/>
        <v>0</v>
      </c>
      <c r="DL82">
        <f ca="1"/>
        <v>0</v>
      </c>
      <c r="DQ82">
        <f ca="1"/>
        <v>0</v>
      </c>
      <c r="DR82">
        <f ca="1"/>
        <v>0</v>
      </c>
      <c r="DS82">
        <f ca="1"/>
        <v>0</v>
      </c>
    </row>
    <row r="83" spans="3:123" x14ac:dyDescent="0.25">
      <c r="C83" s="2">
        <v>43665</v>
      </c>
      <c r="D83" s="5">
        <v>194.91</v>
      </c>
      <c r="E83" s="5">
        <v>88.71</v>
      </c>
      <c r="F83" s="5"/>
      <c r="G83" s="5"/>
      <c r="H83" s="5"/>
      <c r="I83" s="5"/>
      <c r="J83" s="5">
        <v>2.1971592830571525</v>
      </c>
      <c r="K83" s="5">
        <v>2.1971592830571525</v>
      </c>
      <c r="L83" s="5">
        <f ca="1"/>
        <v>2.17</v>
      </c>
      <c r="M83" s="5">
        <f ca="1"/>
        <v>2.7159283057152539E-2</v>
      </c>
      <c r="N83" s="5">
        <f ca="1"/>
        <v>2.17</v>
      </c>
      <c r="O83" s="5"/>
      <c r="P83" s="2">
        <v>43672</v>
      </c>
      <c r="Q83" s="5">
        <f ca="1"/>
        <v>-1.7947813523102152E-2</v>
      </c>
      <c r="R83" s="5">
        <f ca="1"/>
        <v>2.1971592830571525</v>
      </c>
      <c r="S83" s="5"/>
      <c r="T83" s="5"/>
      <c r="U83" s="5"/>
      <c r="V83" s="5"/>
      <c r="W83" s="2">
        <v>43672</v>
      </c>
      <c r="X83" s="5">
        <v>194.56</v>
      </c>
      <c r="Y83" s="5">
        <v>89.28</v>
      </c>
      <c r="Z83" s="5">
        <v>2.1792114695340503</v>
      </c>
      <c r="AA83" s="5">
        <f ca="1"/>
        <v>2.0512549812942358</v>
      </c>
      <c r="AB83" s="5">
        <f ca="1"/>
        <v>2.1127926307330629</v>
      </c>
      <c r="AC83" s="5">
        <f ca="1"/>
        <v>1.9897173318554087</v>
      </c>
      <c r="AE83" s="2">
        <v>45128</v>
      </c>
      <c r="AF83">
        <v>340.9</v>
      </c>
      <c r="AG83">
        <v>157.53</v>
      </c>
      <c r="AH83" s="5">
        <v>2.1640322478258107</v>
      </c>
      <c r="AI83" s="5">
        <f ca="1"/>
        <v>2.0512549812942358</v>
      </c>
      <c r="AJ83" s="5">
        <f ca="1"/>
        <v>2.1538177303589476</v>
      </c>
      <c r="AK83" s="5">
        <f ca="1"/>
        <v>2.1127926307330629</v>
      </c>
      <c r="AL83" s="5">
        <f ca="1"/>
        <v>1.9897173318554087</v>
      </c>
      <c r="AM83" s="5">
        <f ca="1"/>
        <v>1.9486922322295239</v>
      </c>
      <c r="AO83">
        <v>293</v>
      </c>
      <c r="AP83">
        <v>634</v>
      </c>
      <c r="AR83">
        <v>81</v>
      </c>
      <c r="AS83" s="30">
        <f ca="1"/>
        <v>1</v>
      </c>
      <c r="AT83" s="30">
        <f ca="1"/>
        <v>1</v>
      </c>
      <c r="AU83" s="30">
        <f ca="1"/>
        <v>75</v>
      </c>
      <c r="AV83" s="30">
        <f ca="1"/>
        <v>1</v>
      </c>
      <c r="AW83">
        <f ca="1"/>
        <v>0</v>
      </c>
      <c r="AX83">
        <f ca="1"/>
        <v>1</v>
      </c>
      <c r="AY83">
        <f ca="1"/>
        <v>1</v>
      </c>
      <c r="AZ83">
        <f ca="1"/>
        <v>1</v>
      </c>
      <c r="BA83">
        <f ca="1"/>
        <v>0</v>
      </c>
      <c r="BB83">
        <f ca="1"/>
        <v>1</v>
      </c>
      <c r="BC83">
        <f ca="1"/>
        <v>0</v>
      </c>
      <c r="BE83">
        <v>81</v>
      </c>
      <c r="BF83">
        <f ca="1"/>
        <v>81</v>
      </c>
      <c r="BG83">
        <f ca="1"/>
        <v>293</v>
      </c>
      <c r="BH83">
        <f ca="1"/>
        <v>-293</v>
      </c>
      <c r="BI83">
        <f ca="1"/>
        <v>0</v>
      </c>
      <c r="BJ83">
        <f ca="1"/>
        <v>293</v>
      </c>
      <c r="BK83">
        <f ca="1"/>
        <v>293</v>
      </c>
      <c r="BM83">
        <v>81</v>
      </c>
      <c r="BN83">
        <f ca="1"/>
        <v>0</v>
      </c>
      <c r="BO83">
        <f ca="1"/>
        <v>0</v>
      </c>
      <c r="BP83">
        <f ca="1"/>
        <v>81</v>
      </c>
      <c r="BQ83">
        <f ca="1"/>
        <v>0</v>
      </c>
      <c r="BR83">
        <f ca="1"/>
        <v>0</v>
      </c>
      <c r="BS83">
        <f ca="1"/>
        <v>0</v>
      </c>
      <c r="BT83">
        <f ca="1"/>
        <v>0</v>
      </c>
      <c r="BU83">
        <f ca="1"/>
        <v>0</v>
      </c>
      <c r="BV83">
        <f ca="1"/>
        <v>0</v>
      </c>
      <c r="BW83">
        <f ca="1"/>
        <v>0</v>
      </c>
      <c r="BX83">
        <f ca="1"/>
        <v>0</v>
      </c>
      <c r="BZ83">
        <f ca="1"/>
        <v>0</v>
      </c>
      <c r="CA83">
        <f ca="1"/>
        <v>0</v>
      </c>
      <c r="CB83">
        <f ca="1"/>
        <v>365</v>
      </c>
      <c r="CC83">
        <f ca="1"/>
        <v>0</v>
      </c>
      <c r="CD83">
        <f ca="1"/>
        <v>0</v>
      </c>
      <c r="CE83">
        <f ca="1"/>
        <v>0</v>
      </c>
      <c r="CG83">
        <f ca="1"/>
        <v>0</v>
      </c>
      <c r="CH83">
        <f ca="1"/>
        <v>293</v>
      </c>
      <c r="CJ83">
        <f ca="1"/>
        <v>-634</v>
      </c>
      <c r="CK83">
        <f ca="1"/>
        <v>634</v>
      </c>
      <c r="CL83">
        <f ca="1"/>
        <v>0</v>
      </c>
      <c r="CM83">
        <f ca="1"/>
        <v>-634</v>
      </c>
      <c r="CN83">
        <f ca="1"/>
        <v>-634</v>
      </c>
      <c r="CP83">
        <f ca="1"/>
        <v>0</v>
      </c>
      <c r="CQ83">
        <f ca="1"/>
        <v>-706</v>
      </c>
      <c r="CR83">
        <f ca="1"/>
        <v>0</v>
      </c>
      <c r="CS83">
        <f ca="1"/>
        <v>0</v>
      </c>
      <c r="CT83">
        <f ca="1"/>
        <v>0</v>
      </c>
      <c r="CV83">
        <f ca="1"/>
        <v>0</v>
      </c>
      <c r="CW83">
        <f ca="1"/>
        <v>293</v>
      </c>
      <c r="CX83">
        <f ca="1"/>
        <v>293</v>
      </c>
      <c r="CY83" s="5">
        <f ca="1"/>
        <v>99883.7</v>
      </c>
      <c r="DA83">
        <f ca="1"/>
        <v>-634</v>
      </c>
      <c r="DB83">
        <f ca="1"/>
        <v>0</v>
      </c>
      <c r="DC83">
        <f ca="1"/>
        <v>-634</v>
      </c>
      <c r="DD83" s="5">
        <f ca="1"/>
        <v>-99874.02</v>
      </c>
      <c r="DF83">
        <f ca="1"/>
        <v>9.6799999999930151</v>
      </c>
      <c r="DG83" s="5">
        <f ca="1"/>
        <v>14009.259999999966</v>
      </c>
      <c r="DI83" s="2">
        <v>45128</v>
      </c>
      <c r="DJ83">
        <f ca="1"/>
        <v>0</v>
      </c>
      <c r="DK83">
        <f ca="1"/>
        <v>0</v>
      </c>
      <c r="DL83">
        <f ca="1"/>
        <v>0</v>
      </c>
      <c r="DQ83">
        <f ca="1"/>
        <v>0</v>
      </c>
      <c r="DR83">
        <f ca="1"/>
        <v>2.1640322478258107</v>
      </c>
      <c r="DS83">
        <f ca="1"/>
        <v>2.1640322478258107</v>
      </c>
    </row>
    <row r="84" spans="3:123" x14ac:dyDescent="0.25">
      <c r="C84" s="2">
        <v>43672</v>
      </c>
      <c r="D84" s="5">
        <v>194.56</v>
      </c>
      <c r="E84" s="5">
        <v>89.28</v>
      </c>
      <c r="F84" s="5"/>
      <c r="G84" s="5"/>
      <c r="H84" s="5"/>
      <c r="I84" s="5"/>
      <c r="J84" s="5">
        <v>2.1792114695340503</v>
      </c>
      <c r="K84" s="5">
        <v>2.1792114695340503</v>
      </c>
      <c r="L84" s="5">
        <f ca="1"/>
        <v>2.1971592830571525</v>
      </c>
      <c r="M84" s="5">
        <f ca="1"/>
        <v>-1.7947813523102152E-2</v>
      </c>
      <c r="N84" s="5">
        <f ca="1"/>
        <v>2.1971592830571525</v>
      </c>
      <c r="O84" s="5"/>
      <c r="P84" s="2">
        <v>43679</v>
      </c>
      <c r="Q84" s="5">
        <f ca="1"/>
        <v>2.9343443760747157E-2</v>
      </c>
      <c r="R84" s="5">
        <f ca="1"/>
        <v>2.1792114695340503</v>
      </c>
      <c r="S84" s="5"/>
      <c r="T84" s="5"/>
      <c r="U84" s="5"/>
      <c r="V84" s="5"/>
      <c r="W84" s="2">
        <v>43679</v>
      </c>
      <c r="X84" s="5">
        <v>191.04</v>
      </c>
      <c r="Y84" s="5">
        <v>86.5</v>
      </c>
      <c r="Z84" s="5">
        <v>2.2085549132947975</v>
      </c>
      <c r="AA84" s="5">
        <f ca="1"/>
        <v>2.0512549812942358</v>
      </c>
      <c r="AB84" s="5">
        <f ca="1"/>
        <v>2.1127926307330629</v>
      </c>
      <c r="AC84" s="5">
        <f ca="1"/>
        <v>1.9897173318554087</v>
      </c>
      <c r="AE84" s="2">
        <v>45135</v>
      </c>
      <c r="AF84">
        <v>319.82</v>
      </c>
      <c r="AG84">
        <v>158.25</v>
      </c>
      <c r="AH84" s="5">
        <v>2.0209794628751974</v>
      </c>
      <c r="AI84" s="5">
        <f ca="1"/>
        <v>2.0512549812942358</v>
      </c>
      <c r="AJ84" s="5">
        <f ca="1"/>
        <v>2.1538177303589476</v>
      </c>
      <c r="AK84" s="5">
        <f ca="1"/>
        <v>2.1127926307330629</v>
      </c>
      <c r="AL84" s="5">
        <f ca="1"/>
        <v>1.9897173318554087</v>
      </c>
      <c r="AM84" s="5">
        <f ca="1"/>
        <v>1.9486922322295239</v>
      </c>
      <c r="AO84">
        <v>312</v>
      </c>
      <c r="AP84">
        <v>631</v>
      </c>
      <c r="AR84">
        <v>82</v>
      </c>
      <c r="AS84" s="30">
        <f ca="1"/>
        <v>0</v>
      </c>
      <c r="AT84" s="30">
        <f ca="1"/>
        <v>1</v>
      </c>
      <c r="AU84" s="30">
        <f ca="1"/>
        <v>82</v>
      </c>
      <c r="AV84" s="30">
        <f ca="1"/>
        <v>0</v>
      </c>
      <c r="AW84">
        <f ca="1"/>
        <v>1</v>
      </c>
      <c r="AX84">
        <f ca="1"/>
        <v>0</v>
      </c>
      <c r="AY84">
        <f ca="1"/>
        <v>0</v>
      </c>
      <c r="AZ84">
        <f ca="1"/>
        <v>0</v>
      </c>
      <c r="BA84">
        <f ca="1"/>
        <v>1</v>
      </c>
      <c r="BB84">
        <f ca="1"/>
        <v>0</v>
      </c>
      <c r="BC84">
        <f ca="1"/>
        <v>1</v>
      </c>
      <c r="BE84">
        <v>82</v>
      </c>
      <c r="BF84">
        <f ca="1"/>
        <v>0</v>
      </c>
      <c r="BG84">
        <f ca="1"/>
        <v>0</v>
      </c>
      <c r="BH84">
        <f ca="1"/>
        <v>-293</v>
      </c>
      <c r="BI84">
        <f ca="1"/>
        <v>-293</v>
      </c>
      <c r="BJ84">
        <f ca="1"/>
        <v>-293</v>
      </c>
      <c r="BK84">
        <f ca="1"/>
        <v>0</v>
      </c>
      <c r="BM84">
        <v>82</v>
      </c>
      <c r="BN84">
        <f ca="1"/>
        <v>0</v>
      </c>
      <c r="BO84">
        <f ca="1"/>
        <v>0</v>
      </c>
      <c r="BP84">
        <f ca="1"/>
        <v>82</v>
      </c>
      <c r="BQ84">
        <f ca="1"/>
        <v>0</v>
      </c>
      <c r="BR84">
        <f ca="1"/>
        <v>0</v>
      </c>
      <c r="BS84">
        <f ca="1"/>
        <v>0</v>
      </c>
      <c r="BT84">
        <f ca="1"/>
        <v>0</v>
      </c>
      <c r="BU84">
        <f ca="1"/>
        <v>0</v>
      </c>
      <c r="BV84">
        <f ca="1"/>
        <v>0</v>
      </c>
      <c r="BW84">
        <f ca="1"/>
        <v>0</v>
      </c>
      <c r="BX84">
        <f ca="1"/>
        <v>0</v>
      </c>
      <c r="BZ84">
        <f ca="1"/>
        <v>0</v>
      </c>
      <c r="CA84">
        <f ca="1"/>
        <v>0</v>
      </c>
      <c r="CB84">
        <f ca="1"/>
        <v>365</v>
      </c>
      <c r="CC84">
        <f ca="1"/>
        <v>0</v>
      </c>
      <c r="CD84">
        <f ca="1"/>
        <v>0</v>
      </c>
      <c r="CE84">
        <f ca="1"/>
        <v>0</v>
      </c>
      <c r="CG84">
        <f ca="1"/>
        <v>293</v>
      </c>
      <c r="CH84">
        <f ca="1"/>
        <v>0</v>
      </c>
      <c r="CJ84">
        <f ca="1"/>
        <v>0</v>
      </c>
      <c r="CK84">
        <f ca="1"/>
        <v>634</v>
      </c>
      <c r="CL84">
        <f ca="1"/>
        <v>634</v>
      </c>
      <c r="CM84">
        <f ca="1"/>
        <v>634</v>
      </c>
      <c r="CN84">
        <f ca="1"/>
        <v>0</v>
      </c>
      <c r="CP84">
        <f ca="1"/>
        <v>0</v>
      </c>
      <c r="CQ84">
        <f ca="1"/>
        <v>-706</v>
      </c>
      <c r="CR84">
        <f ca="1"/>
        <v>0</v>
      </c>
      <c r="CS84">
        <f ca="1"/>
        <v>0</v>
      </c>
      <c r="CT84">
        <f ca="1"/>
        <v>0</v>
      </c>
      <c r="CV84">
        <f ca="1"/>
        <v>0</v>
      </c>
      <c r="CW84">
        <f ca="1"/>
        <v>-293</v>
      </c>
      <c r="CX84">
        <f ca="1"/>
        <v>-293</v>
      </c>
      <c r="CY84" s="5">
        <f ca="1"/>
        <v>-93707.26</v>
      </c>
      <c r="DA84">
        <f ca="1"/>
        <v>634</v>
      </c>
      <c r="DB84">
        <f ca="1"/>
        <v>0</v>
      </c>
      <c r="DC84">
        <f ca="1"/>
        <v>634</v>
      </c>
      <c r="DD84" s="5">
        <f ca="1"/>
        <v>100330.5</v>
      </c>
      <c r="DF84">
        <f ca="1"/>
        <v>6623.2400000000052</v>
      </c>
      <c r="DG84" s="5">
        <f ca="1"/>
        <v>20632.499999999971</v>
      </c>
      <c r="DI84" s="2">
        <v>45135</v>
      </c>
      <c r="DJ84">
        <f ca="1"/>
        <v>2.0209794628751974</v>
      </c>
      <c r="DK84">
        <f ca="1"/>
        <v>0</v>
      </c>
      <c r="DL84">
        <f ca="1"/>
        <v>2.0209794628751974</v>
      </c>
      <c r="DQ84">
        <f ca="1"/>
        <v>0</v>
      </c>
      <c r="DR84">
        <f ca="1"/>
        <v>0</v>
      </c>
      <c r="DS84">
        <f ca="1"/>
        <v>0</v>
      </c>
    </row>
    <row r="85" spans="3:123" x14ac:dyDescent="0.25">
      <c r="C85" s="2">
        <v>43679</v>
      </c>
      <c r="D85" s="5">
        <v>191.04</v>
      </c>
      <c r="E85" s="5">
        <v>86.5</v>
      </c>
      <c r="F85" s="5"/>
      <c r="G85" s="5"/>
      <c r="H85" s="5"/>
      <c r="I85" s="5"/>
      <c r="J85" s="5">
        <v>2.2085549132947975</v>
      </c>
      <c r="K85" s="5">
        <v>2.2085549132947975</v>
      </c>
      <c r="L85" s="5">
        <f ca="1"/>
        <v>2.1792114695340503</v>
      </c>
      <c r="M85" s="5">
        <f ca="1"/>
        <v>2.9343443760747157E-2</v>
      </c>
      <c r="N85" s="5">
        <f ca="1"/>
        <v>2.1792114695340503</v>
      </c>
      <c r="O85" s="5"/>
      <c r="P85" s="2">
        <v>43686</v>
      </c>
      <c r="Q85" s="5">
        <f ca="1"/>
        <v>1.1414616764970464E-2</v>
      </c>
      <c r="R85" s="5">
        <f ca="1"/>
        <v>2.2085549132947975</v>
      </c>
      <c r="S85" s="5"/>
      <c r="T85" s="5"/>
      <c r="U85" s="5"/>
      <c r="V85" s="5"/>
      <c r="W85" s="2">
        <v>43686</v>
      </c>
      <c r="X85" s="5">
        <v>189.43</v>
      </c>
      <c r="Y85" s="5">
        <v>85.33</v>
      </c>
      <c r="Z85" s="5">
        <v>2.2199695300597679</v>
      </c>
      <c r="AA85" s="5">
        <f ca="1"/>
        <v>2.0512549812942358</v>
      </c>
      <c r="AB85" s="5">
        <f ca="1"/>
        <v>2.1127926307330629</v>
      </c>
      <c r="AC85" s="5">
        <f ca="1"/>
        <v>1.9897173318554087</v>
      </c>
      <c r="AE85" s="2">
        <v>45142</v>
      </c>
      <c r="AF85">
        <v>315.06</v>
      </c>
      <c r="AG85">
        <v>156.57</v>
      </c>
      <c r="AH85" s="5">
        <v>2.0122628856102702</v>
      </c>
      <c r="AI85" s="5">
        <f ca="1"/>
        <v>2.0512549812942358</v>
      </c>
      <c r="AJ85" s="5">
        <f ca="1"/>
        <v>2.1538177303589476</v>
      </c>
      <c r="AK85" s="5">
        <f ca="1"/>
        <v>2.1127926307330629</v>
      </c>
      <c r="AL85" s="5">
        <f ca="1"/>
        <v>1.9897173318554087</v>
      </c>
      <c r="AM85" s="5">
        <f ca="1"/>
        <v>1.9486922322295239</v>
      </c>
      <c r="AO85">
        <v>317</v>
      </c>
      <c r="AP85">
        <v>638</v>
      </c>
      <c r="AR85">
        <v>83</v>
      </c>
      <c r="AS85" s="30">
        <f ca="1"/>
        <v>0</v>
      </c>
      <c r="AT85" s="30">
        <f ca="1"/>
        <v>0</v>
      </c>
      <c r="AU85" s="30">
        <f ca="1"/>
        <v>83</v>
      </c>
      <c r="AV85" s="30">
        <f ca="1"/>
        <v>0</v>
      </c>
      <c r="AW85">
        <f ca="1"/>
        <v>0</v>
      </c>
      <c r="AX85">
        <f ca="1"/>
        <v>0</v>
      </c>
      <c r="AY85">
        <f ca="1"/>
        <v>0</v>
      </c>
      <c r="AZ85">
        <f ca="1"/>
        <v>0</v>
      </c>
      <c r="BA85">
        <f ca="1"/>
        <v>0</v>
      </c>
      <c r="BB85">
        <f ca="1"/>
        <v>0</v>
      </c>
      <c r="BC85">
        <f ca="1"/>
        <v>0</v>
      </c>
      <c r="BE85">
        <v>83</v>
      </c>
      <c r="BF85">
        <f ca="1"/>
        <v>0</v>
      </c>
      <c r="BG85">
        <f ca="1"/>
        <v>0</v>
      </c>
      <c r="BH85">
        <f ca="1"/>
        <v>-293</v>
      </c>
      <c r="BI85">
        <f ca="1"/>
        <v>0</v>
      </c>
      <c r="BJ85">
        <f ca="1"/>
        <v>0</v>
      </c>
      <c r="BK85">
        <f ca="1"/>
        <v>0</v>
      </c>
      <c r="BM85">
        <v>83</v>
      </c>
      <c r="BN85">
        <f ca="1"/>
        <v>0</v>
      </c>
      <c r="BO85">
        <f ca="1"/>
        <v>0</v>
      </c>
      <c r="BP85">
        <f ca="1"/>
        <v>83</v>
      </c>
      <c r="BQ85">
        <f ca="1"/>
        <v>0</v>
      </c>
      <c r="BR85">
        <f ca="1"/>
        <v>0</v>
      </c>
      <c r="BS85">
        <f ca="1"/>
        <v>0</v>
      </c>
      <c r="BT85">
        <f ca="1"/>
        <v>0</v>
      </c>
      <c r="BU85">
        <f ca="1"/>
        <v>0</v>
      </c>
      <c r="BV85">
        <f ca="1"/>
        <v>0</v>
      </c>
      <c r="BW85">
        <f ca="1"/>
        <v>0</v>
      </c>
      <c r="BX85">
        <f ca="1"/>
        <v>0</v>
      </c>
      <c r="BZ85">
        <f ca="1"/>
        <v>0</v>
      </c>
      <c r="CA85">
        <f ca="1"/>
        <v>0</v>
      </c>
      <c r="CB85">
        <f ca="1"/>
        <v>365</v>
      </c>
      <c r="CC85">
        <f ca="1"/>
        <v>0</v>
      </c>
      <c r="CD85">
        <f ca="1"/>
        <v>0</v>
      </c>
      <c r="CE85">
        <f ca="1"/>
        <v>0</v>
      </c>
      <c r="CG85">
        <f ca="1"/>
        <v>0</v>
      </c>
      <c r="CH85">
        <f ca="1"/>
        <v>0</v>
      </c>
      <c r="CJ85">
        <f ca="1"/>
        <v>0</v>
      </c>
      <c r="CK85">
        <f ca="1"/>
        <v>634</v>
      </c>
      <c r="CL85">
        <f ca="1"/>
        <v>0</v>
      </c>
      <c r="CM85">
        <f ca="1"/>
        <v>0</v>
      </c>
      <c r="CN85">
        <f ca="1"/>
        <v>0</v>
      </c>
      <c r="CP85">
        <f ca="1"/>
        <v>0</v>
      </c>
      <c r="CQ85">
        <f ca="1"/>
        <v>-706</v>
      </c>
      <c r="CR85">
        <f ca="1"/>
        <v>0</v>
      </c>
      <c r="CS85">
        <f ca="1"/>
        <v>0</v>
      </c>
      <c r="CT85">
        <f ca="1"/>
        <v>0</v>
      </c>
      <c r="CV85">
        <f ca="1"/>
        <v>0</v>
      </c>
      <c r="CW85">
        <f ca="1"/>
        <v>0</v>
      </c>
      <c r="CX85">
        <f ca="1"/>
        <v>0</v>
      </c>
      <c r="CY85" s="5">
        <f ca="1"/>
        <v>0</v>
      </c>
      <c r="DA85">
        <f ca="1"/>
        <v>0</v>
      </c>
      <c r="DB85">
        <f ca="1"/>
        <v>0</v>
      </c>
      <c r="DC85">
        <f ca="1"/>
        <v>0</v>
      </c>
      <c r="DD85" s="5">
        <f ca="1"/>
        <v>0</v>
      </c>
      <c r="DF85">
        <f ca="1"/>
        <v>0</v>
      </c>
      <c r="DG85" s="5">
        <f ca="1"/>
        <v>20632.499999999971</v>
      </c>
      <c r="DI85" s="2">
        <v>45142</v>
      </c>
      <c r="DJ85">
        <f ca="1"/>
        <v>0</v>
      </c>
      <c r="DK85">
        <f ca="1"/>
        <v>0</v>
      </c>
      <c r="DL85">
        <f ca="1"/>
        <v>0</v>
      </c>
      <c r="DQ85">
        <f ca="1"/>
        <v>0</v>
      </c>
      <c r="DR85">
        <f ca="1"/>
        <v>0</v>
      </c>
      <c r="DS85">
        <f ca="1"/>
        <v>0</v>
      </c>
    </row>
    <row r="86" spans="3:123" x14ac:dyDescent="0.25">
      <c r="C86" s="2">
        <v>43686</v>
      </c>
      <c r="D86" s="5">
        <v>189.43</v>
      </c>
      <c r="E86" s="5">
        <v>85.33</v>
      </c>
      <c r="F86" s="5"/>
      <c r="G86" s="5"/>
      <c r="H86" s="5"/>
      <c r="I86" s="5"/>
      <c r="J86" s="5">
        <v>2.2199695300597679</v>
      </c>
      <c r="K86" s="5">
        <v>2.2199695300597679</v>
      </c>
      <c r="L86" s="5">
        <f ca="1"/>
        <v>2.2085549132947975</v>
      </c>
      <c r="M86" s="5">
        <f ca="1"/>
        <v>1.1414616764970464E-2</v>
      </c>
      <c r="N86" s="5">
        <f ca="1"/>
        <v>2.2085549132947975</v>
      </c>
      <c r="O86" s="5"/>
      <c r="P86" s="2">
        <v>43693</v>
      </c>
      <c r="Q86" s="5">
        <f ca="1"/>
        <v>1.59907735012359E-2</v>
      </c>
      <c r="R86" s="5">
        <f ca="1"/>
        <v>2.2199695300597679</v>
      </c>
      <c r="S86" s="5"/>
      <c r="T86" s="5"/>
      <c r="U86" s="5"/>
      <c r="V86" s="5"/>
      <c r="W86" s="2">
        <v>43693</v>
      </c>
      <c r="X86" s="5">
        <v>191.51</v>
      </c>
      <c r="Y86" s="5">
        <v>85.65</v>
      </c>
      <c r="Z86" s="5">
        <v>2.2359603035610038</v>
      </c>
      <c r="AA86" s="5">
        <f ca="1"/>
        <v>2.0512549812942358</v>
      </c>
      <c r="AB86" s="5">
        <f ca="1"/>
        <v>2.1127926307330629</v>
      </c>
      <c r="AC86" s="5">
        <f ca="1"/>
        <v>1.9897173318554087</v>
      </c>
      <c r="AE86" s="2">
        <v>45149</v>
      </c>
      <c r="AF86">
        <v>320.8</v>
      </c>
      <c r="AG86">
        <v>158.22</v>
      </c>
      <c r="AH86" s="5">
        <v>2.0275565668057136</v>
      </c>
      <c r="AI86" s="5">
        <f ca="1"/>
        <v>2.0512549812942358</v>
      </c>
      <c r="AJ86" s="5">
        <f ca="1"/>
        <v>2.1538177303589476</v>
      </c>
      <c r="AK86" s="5">
        <f ca="1"/>
        <v>2.1127926307330629</v>
      </c>
      <c r="AL86" s="5">
        <f ca="1"/>
        <v>1.9897173318554087</v>
      </c>
      <c r="AM86" s="5">
        <f ca="1"/>
        <v>1.9486922322295239</v>
      </c>
      <c r="AO86">
        <v>311</v>
      </c>
      <c r="AP86">
        <v>632</v>
      </c>
      <c r="AR86">
        <v>84</v>
      </c>
      <c r="AS86" s="30">
        <f ca="1"/>
        <v>0</v>
      </c>
      <c r="AT86" s="30">
        <f ca="1"/>
        <v>0</v>
      </c>
      <c r="AU86" s="30">
        <f ca="1"/>
        <v>84</v>
      </c>
      <c r="AV86" s="30">
        <f ca="1"/>
        <v>0</v>
      </c>
      <c r="AW86">
        <f ca="1"/>
        <v>0</v>
      </c>
      <c r="AX86">
        <f ca="1"/>
        <v>0</v>
      </c>
      <c r="AY86">
        <f ca="1"/>
        <v>0</v>
      </c>
      <c r="AZ86">
        <f ca="1"/>
        <v>0</v>
      </c>
      <c r="BA86">
        <f ca="1"/>
        <v>0</v>
      </c>
      <c r="BB86">
        <f ca="1"/>
        <v>0</v>
      </c>
      <c r="BC86">
        <f ca="1"/>
        <v>0</v>
      </c>
      <c r="BE86">
        <v>84</v>
      </c>
      <c r="BF86">
        <f ca="1"/>
        <v>0</v>
      </c>
      <c r="BG86">
        <f ca="1"/>
        <v>0</v>
      </c>
      <c r="BH86">
        <f ca="1"/>
        <v>-293</v>
      </c>
      <c r="BI86">
        <f ca="1"/>
        <v>0</v>
      </c>
      <c r="BJ86">
        <f ca="1"/>
        <v>0</v>
      </c>
      <c r="BK86">
        <f ca="1"/>
        <v>0</v>
      </c>
      <c r="BM86">
        <v>84</v>
      </c>
      <c r="BN86">
        <f ca="1"/>
        <v>0</v>
      </c>
      <c r="BO86">
        <f ca="1"/>
        <v>0</v>
      </c>
      <c r="BP86">
        <f ca="1"/>
        <v>84</v>
      </c>
      <c r="BQ86">
        <f ca="1"/>
        <v>0</v>
      </c>
      <c r="BR86">
        <f ca="1"/>
        <v>0</v>
      </c>
      <c r="BS86">
        <f ca="1"/>
        <v>0</v>
      </c>
      <c r="BT86">
        <f ca="1"/>
        <v>0</v>
      </c>
      <c r="BU86">
        <f ca="1"/>
        <v>0</v>
      </c>
      <c r="BV86">
        <f ca="1"/>
        <v>0</v>
      </c>
      <c r="BW86">
        <f ca="1"/>
        <v>0</v>
      </c>
      <c r="BX86">
        <f ca="1"/>
        <v>0</v>
      </c>
      <c r="BZ86">
        <f ca="1"/>
        <v>0</v>
      </c>
      <c r="CA86">
        <f ca="1"/>
        <v>0</v>
      </c>
      <c r="CB86">
        <f ca="1"/>
        <v>365</v>
      </c>
      <c r="CC86">
        <f ca="1"/>
        <v>0</v>
      </c>
      <c r="CD86">
        <f ca="1"/>
        <v>0</v>
      </c>
      <c r="CE86">
        <f ca="1"/>
        <v>0</v>
      </c>
      <c r="CG86">
        <f ca="1"/>
        <v>0</v>
      </c>
      <c r="CH86">
        <f ca="1"/>
        <v>0</v>
      </c>
      <c r="CJ86">
        <f ca="1"/>
        <v>0</v>
      </c>
      <c r="CK86">
        <f ca="1"/>
        <v>634</v>
      </c>
      <c r="CL86">
        <f ca="1"/>
        <v>0</v>
      </c>
      <c r="CM86">
        <f ca="1"/>
        <v>0</v>
      </c>
      <c r="CN86">
        <f ca="1"/>
        <v>0</v>
      </c>
      <c r="CP86">
        <f ca="1"/>
        <v>0</v>
      </c>
      <c r="CQ86">
        <f ca="1"/>
        <v>-706</v>
      </c>
      <c r="CR86">
        <f ca="1"/>
        <v>0</v>
      </c>
      <c r="CS86">
        <f ca="1"/>
        <v>0</v>
      </c>
      <c r="CT86">
        <f ca="1"/>
        <v>0</v>
      </c>
      <c r="CV86">
        <f ca="1"/>
        <v>0</v>
      </c>
      <c r="CW86">
        <f ca="1"/>
        <v>0</v>
      </c>
      <c r="CX86">
        <f ca="1"/>
        <v>0</v>
      </c>
      <c r="CY86" s="5">
        <f ca="1"/>
        <v>0</v>
      </c>
      <c r="DA86">
        <f ca="1"/>
        <v>0</v>
      </c>
      <c r="DB86">
        <f ca="1"/>
        <v>0</v>
      </c>
      <c r="DC86">
        <f ca="1"/>
        <v>0</v>
      </c>
      <c r="DD86" s="5">
        <f ca="1"/>
        <v>0</v>
      </c>
      <c r="DF86">
        <f ca="1"/>
        <v>0</v>
      </c>
      <c r="DG86" s="5">
        <f ca="1"/>
        <v>20632.499999999971</v>
      </c>
      <c r="DI86" s="2">
        <v>45149</v>
      </c>
      <c r="DJ86">
        <f ca="1"/>
        <v>0</v>
      </c>
      <c r="DK86">
        <f ca="1"/>
        <v>0</v>
      </c>
      <c r="DL86">
        <f ca="1"/>
        <v>0</v>
      </c>
      <c r="DQ86">
        <f ca="1"/>
        <v>0</v>
      </c>
      <c r="DR86">
        <f ca="1"/>
        <v>0</v>
      </c>
      <c r="DS86">
        <f ca="1"/>
        <v>0</v>
      </c>
    </row>
    <row r="87" spans="3:123" x14ac:dyDescent="0.25">
      <c r="C87" s="2">
        <v>43693</v>
      </c>
      <c r="D87" s="5">
        <v>191.51</v>
      </c>
      <c r="E87" s="5">
        <v>85.65</v>
      </c>
      <c r="F87" s="5"/>
      <c r="G87" s="5"/>
      <c r="H87" s="5"/>
      <c r="I87" s="5"/>
      <c r="J87" s="5">
        <v>2.2359603035610038</v>
      </c>
      <c r="K87" s="5">
        <v>2.2359603035610038</v>
      </c>
      <c r="L87" s="5">
        <f ca="1"/>
        <v>2.2199695300597679</v>
      </c>
      <c r="M87" s="5">
        <f ca="1"/>
        <v>1.59907735012359E-2</v>
      </c>
      <c r="N87" s="5">
        <f ca="1"/>
        <v>2.2199695300597679</v>
      </c>
      <c r="O87" s="5"/>
      <c r="P87" s="2">
        <v>43700</v>
      </c>
      <c r="Q87" s="5">
        <f ca="1"/>
        <v>2.5699586417470055E-2</v>
      </c>
      <c r="R87" s="5">
        <f ca="1"/>
        <v>2.2359603035610038</v>
      </c>
      <c r="S87" s="5"/>
      <c r="T87" s="5"/>
      <c r="U87" s="5"/>
      <c r="V87" s="5"/>
      <c r="W87" s="2">
        <v>43700</v>
      </c>
      <c r="X87" s="5">
        <v>189.12</v>
      </c>
      <c r="Y87" s="5">
        <v>83.62</v>
      </c>
      <c r="Z87" s="5">
        <v>2.2616598899784739</v>
      </c>
      <c r="AA87" s="5">
        <f ca="1"/>
        <v>2.0512549812942358</v>
      </c>
      <c r="AB87" s="5">
        <f ca="1"/>
        <v>2.1127926307330629</v>
      </c>
      <c r="AC87" s="5">
        <f ca="1"/>
        <v>1.9897173318554087</v>
      </c>
      <c r="AE87" s="2">
        <v>45156</v>
      </c>
      <c r="AF87">
        <v>324.06</v>
      </c>
      <c r="AG87">
        <v>154.44999999999999</v>
      </c>
      <c r="AH87" s="5">
        <v>2.098154742635157</v>
      </c>
      <c r="AI87" s="5">
        <f ca="1"/>
        <v>2.0512549812942358</v>
      </c>
      <c r="AJ87" s="5">
        <f ca="1"/>
        <v>2.1538177303589476</v>
      </c>
      <c r="AK87" s="5">
        <f ca="1"/>
        <v>2.1127926307330629</v>
      </c>
      <c r="AL87" s="5">
        <f ca="1"/>
        <v>1.9897173318554087</v>
      </c>
      <c r="AM87" s="5">
        <f ca="1"/>
        <v>1.9486922322295239</v>
      </c>
      <c r="AO87">
        <v>308</v>
      </c>
      <c r="AP87">
        <v>647</v>
      </c>
      <c r="AR87">
        <v>85</v>
      </c>
      <c r="AS87" s="30">
        <f ca="1"/>
        <v>0</v>
      </c>
      <c r="AT87" s="30">
        <f ca="1"/>
        <v>0</v>
      </c>
      <c r="AU87" s="30">
        <f ca="1"/>
        <v>85</v>
      </c>
      <c r="AV87" s="30">
        <f ca="1"/>
        <v>0</v>
      </c>
      <c r="AW87">
        <f ca="1"/>
        <v>0</v>
      </c>
      <c r="AX87">
        <f ca="1"/>
        <v>0</v>
      </c>
      <c r="AY87">
        <f ca="1"/>
        <v>0</v>
      </c>
      <c r="AZ87">
        <f ca="1"/>
        <v>0</v>
      </c>
      <c r="BA87">
        <f ca="1"/>
        <v>0</v>
      </c>
      <c r="BB87">
        <f ca="1"/>
        <v>0</v>
      </c>
      <c r="BC87">
        <f ca="1"/>
        <v>0</v>
      </c>
      <c r="BE87">
        <v>85</v>
      </c>
      <c r="BF87">
        <f ca="1"/>
        <v>0</v>
      </c>
      <c r="BG87">
        <f ca="1"/>
        <v>0</v>
      </c>
      <c r="BH87">
        <f ca="1"/>
        <v>-293</v>
      </c>
      <c r="BI87">
        <f ca="1"/>
        <v>0</v>
      </c>
      <c r="BJ87">
        <f ca="1"/>
        <v>0</v>
      </c>
      <c r="BK87">
        <f ca="1"/>
        <v>0</v>
      </c>
      <c r="BM87">
        <v>85</v>
      </c>
      <c r="BN87">
        <f ca="1"/>
        <v>0</v>
      </c>
      <c r="BO87">
        <f ca="1"/>
        <v>0</v>
      </c>
      <c r="BP87">
        <f ca="1"/>
        <v>85</v>
      </c>
      <c r="BQ87">
        <f ca="1"/>
        <v>0</v>
      </c>
      <c r="BR87">
        <f ca="1"/>
        <v>0</v>
      </c>
      <c r="BS87">
        <f ca="1"/>
        <v>0</v>
      </c>
      <c r="BT87">
        <f ca="1"/>
        <v>0</v>
      </c>
      <c r="BU87">
        <f ca="1"/>
        <v>0</v>
      </c>
      <c r="BV87">
        <f ca="1"/>
        <v>0</v>
      </c>
      <c r="BW87">
        <f ca="1"/>
        <v>0</v>
      </c>
      <c r="BX87">
        <f ca="1"/>
        <v>0</v>
      </c>
      <c r="BZ87">
        <f ca="1"/>
        <v>0</v>
      </c>
      <c r="CA87">
        <f ca="1"/>
        <v>0</v>
      </c>
      <c r="CB87">
        <f ca="1"/>
        <v>365</v>
      </c>
      <c r="CC87">
        <f ca="1"/>
        <v>0</v>
      </c>
      <c r="CD87">
        <f ca="1"/>
        <v>0</v>
      </c>
      <c r="CE87">
        <f ca="1"/>
        <v>0</v>
      </c>
      <c r="CG87">
        <f ca="1"/>
        <v>0</v>
      </c>
      <c r="CH87">
        <f ca="1"/>
        <v>0</v>
      </c>
      <c r="CJ87">
        <f ca="1"/>
        <v>0</v>
      </c>
      <c r="CK87">
        <f ca="1"/>
        <v>634</v>
      </c>
      <c r="CL87">
        <f ca="1"/>
        <v>0</v>
      </c>
      <c r="CM87">
        <f ca="1"/>
        <v>0</v>
      </c>
      <c r="CN87">
        <f ca="1"/>
        <v>0</v>
      </c>
      <c r="CP87">
        <f ca="1"/>
        <v>0</v>
      </c>
      <c r="CQ87">
        <f ca="1"/>
        <v>-706</v>
      </c>
      <c r="CR87">
        <f ca="1"/>
        <v>0</v>
      </c>
      <c r="CS87">
        <f ca="1"/>
        <v>0</v>
      </c>
      <c r="CT87">
        <f ca="1"/>
        <v>0</v>
      </c>
      <c r="CV87">
        <f ca="1"/>
        <v>0</v>
      </c>
      <c r="CW87">
        <f ca="1"/>
        <v>0</v>
      </c>
      <c r="CX87">
        <f ca="1"/>
        <v>0</v>
      </c>
      <c r="CY87" s="5">
        <f ca="1"/>
        <v>0</v>
      </c>
      <c r="DA87">
        <f ca="1"/>
        <v>0</v>
      </c>
      <c r="DB87">
        <f ca="1"/>
        <v>0</v>
      </c>
      <c r="DC87">
        <f ca="1"/>
        <v>0</v>
      </c>
      <c r="DD87" s="5">
        <f ca="1"/>
        <v>0</v>
      </c>
      <c r="DF87">
        <f ca="1"/>
        <v>0</v>
      </c>
      <c r="DG87" s="5">
        <f ca="1"/>
        <v>20632.499999999971</v>
      </c>
      <c r="DI87" s="2">
        <v>45156</v>
      </c>
      <c r="DJ87">
        <f ca="1"/>
        <v>0</v>
      </c>
      <c r="DK87">
        <f ca="1"/>
        <v>0</v>
      </c>
      <c r="DL87">
        <f ca="1"/>
        <v>0</v>
      </c>
      <c r="DQ87">
        <f ca="1"/>
        <v>0</v>
      </c>
      <c r="DR87">
        <f ca="1"/>
        <v>0</v>
      </c>
      <c r="DS87">
        <f ca="1"/>
        <v>0</v>
      </c>
    </row>
    <row r="88" spans="3:123" x14ac:dyDescent="0.25">
      <c r="C88" s="2">
        <v>43700</v>
      </c>
      <c r="D88" s="5">
        <v>189.12</v>
      </c>
      <c r="E88" s="5">
        <v>83.62</v>
      </c>
      <c r="F88" s="5"/>
      <c r="G88" s="5"/>
      <c r="H88" s="5"/>
      <c r="I88" s="5"/>
      <c r="J88" s="5">
        <v>2.2616598899784739</v>
      </c>
      <c r="K88" s="5">
        <v>2.2616598899784739</v>
      </c>
      <c r="L88" s="5">
        <f ca="1"/>
        <v>2.2359603035610038</v>
      </c>
      <c r="M88" s="5">
        <f ca="1"/>
        <v>2.5699586417470055E-2</v>
      </c>
      <c r="N88" s="5">
        <f ca="1"/>
        <v>2.2359603035610038</v>
      </c>
      <c r="O88" s="5"/>
      <c r="P88" s="2">
        <v>43707</v>
      </c>
      <c r="Q88" s="5">
        <f ca="1"/>
        <v>5.8834592592775792E-3</v>
      </c>
      <c r="R88" s="5">
        <f ca="1"/>
        <v>2.2616598899784739</v>
      </c>
      <c r="S88" s="5"/>
      <c r="T88" s="5"/>
      <c r="U88" s="5"/>
      <c r="V88" s="5"/>
      <c r="W88" s="2">
        <v>43707</v>
      </c>
      <c r="X88" s="5">
        <v>194.85</v>
      </c>
      <c r="Y88" s="5">
        <v>85.93</v>
      </c>
      <c r="Z88" s="5">
        <v>2.2675433492377515</v>
      </c>
      <c r="AA88" s="5">
        <f ca="1"/>
        <v>2.0512549812942358</v>
      </c>
      <c r="AB88" s="5">
        <f ca="1"/>
        <v>2.1127926307330629</v>
      </c>
      <c r="AC88" s="5">
        <f ca="1"/>
        <v>1.9897173318554087</v>
      </c>
      <c r="AE88" s="2">
        <v>45163</v>
      </c>
      <c r="AF88">
        <v>332.07</v>
      </c>
      <c r="AG88">
        <v>157.59</v>
      </c>
      <c r="AH88" s="5">
        <v>2.1071768513230533</v>
      </c>
      <c r="AI88" s="5">
        <f ca="1"/>
        <v>2.0512549812942358</v>
      </c>
      <c r="AJ88" s="5">
        <f ca="1"/>
        <v>2.1538177303589476</v>
      </c>
      <c r="AK88" s="5">
        <f ca="1"/>
        <v>2.1127926307330629</v>
      </c>
      <c r="AL88" s="5">
        <f ca="1"/>
        <v>1.9897173318554087</v>
      </c>
      <c r="AM88" s="5">
        <f ca="1"/>
        <v>1.9486922322295239</v>
      </c>
      <c r="AO88">
        <v>301</v>
      </c>
      <c r="AP88">
        <v>634</v>
      </c>
      <c r="AR88">
        <v>86</v>
      </c>
      <c r="AS88" s="30">
        <f ca="1"/>
        <v>0</v>
      </c>
      <c r="AT88" s="30">
        <f ca="1"/>
        <v>0</v>
      </c>
      <c r="AU88" s="30">
        <f ca="1"/>
        <v>86</v>
      </c>
      <c r="AV88" s="30">
        <f ca="1"/>
        <v>0</v>
      </c>
      <c r="AW88">
        <f ca="1"/>
        <v>0</v>
      </c>
      <c r="AX88">
        <f ca="1"/>
        <v>0</v>
      </c>
      <c r="AY88">
        <f ca="1"/>
        <v>0</v>
      </c>
      <c r="AZ88">
        <f ca="1"/>
        <v>0</v>
      </c>
      <c r="BA88">
        <f ca="1"/>
        <v>0</v>
      </c>
      <c r="BB88">
        <f ca="1"/>
        <v>0</v>
      </c>
      <c r="BC88">
        <f ca="1"/>
        <v>0</v>
      </c>
      <c r="BE88">
        <v>86</v>
      </c>
      <c r="BF88">
        <f ca="1"/>
        <v>0</v>
      </c>
      <c r="BG88">
        <f ca="1"/>
        <v>0</v>
      </c>
      <c r="BH88">
        <f ca="1"/>
        <v>-293</v>
      </c>
      <c r="BI88">
        <f ca="1"/>
        <v>0</v>
      </c>
      <c r="BJ88">
        <f ca="1"/>
        <v>0</v>
      </c>
      <c r="BK88">
        <f ca="1"/>
        <v>0</v>
      </c>
      <c r="BM88">
        <v>86</v>
      </c>
      <c r="BN88">
        <f ca="1"/>
        <v>0</v>
      </c>
      <c r="BO88">
        <f ca="1"/>
        <v>0</v>
      </c>
      <c r="BP88">
        <f ca="1"/>
        <v>86</v>
      </c>
      <c r="BQ88">
        <f ca="1"/>
        <v>0</v>
      </c>
      <c r="BR88">
        <f ca="1"/>
        <v>0</v>
      </c>
      <c r="BS88">
        <f ca="1"/>
        <v>0</v>
      </c>
      <c r="BT88">
        <f ca="1"/>
        <v>0</v>
      </c>
      <c r="BU88">
        <f ca="1"/>
        <v>0</v>
      </c>
      <c r="BV88">
        <f ca="1"/>
        <v>0</v>
      </c>
      <c r="BW88">
        <f ca="1"/>
        <v>0</v>
      </c>
      <c r="BX88">
        <f ca="1"/>
        <v>0</v>
      </c>
      <c r="BZ88">
        <f ca="1"/>
        <v>0</v>
      </c>
      <c r="CA88">
        <f ca="1"/>
        <v>0</v>
      </c>
      <c r="CB88">
        <f ca="1"/>
        <v>365</v>
      </c>
      <c r="CC88">
        <f ca="1"/>
        <v>0</v>
      </c>
      <c r="CD88">
        <f ca="1"/>
        <v>0</v>
      </c>
      <c r="CE88">
        <f ca="1"/>
        <v>0</v>
      </c>
      <c r="CG88">
        <f ca="1"/>
        <v>0</v>
      </c>
      <c r="CH88">
        <f ca="1"/>
        <v>0</v>
      </c>
      <c r="CJ88">
        <f ca="1"/>
        <v>0</v>
      </c>
      <c r="CK88">
        <f ca="1"/>
        <v>634</v>
      </c>
      <c r="CL88">
        <f ca="1"/>
        <v>0</v>
      </c>
      <c r="CM88">
        <f ca="1"/>
        <v>0</v>
      </c>
      <c r="CN88">
        <f ca="1"/>
        <v>0</v>
      </c>
      <c r="CP88">
        <f ca="1"/>
        <v>0</v>
      </c>
      <c r="CQ88">
        <f ca="1"/>
        <v>-706</v>
      </c>
      <c r="CR88">
        <f ca="1"/>
        <v>0</v>
      </c>
      <c r="CS88">
        <f ca="1"/>
        <v>0</v>
      </c>
      <c r="CT88">
        <f ca="1"/>
        <v>0</v>
      </c>
      <c r="CV88">
        <f ca="1"/>
        <v>0</v>
      </c>
      <c r="CW88">
        <f ca="1"/>
        <v>0</v>
      </c>
      <c r="CX88">
        <f ca="1"/>
        <v>0</v>
      </c>
      <c r="CY88" s="5">
        <f ca="1"/>
        <v>0</v>
      </c>
      <c r="DA88">
        <f ca="1"/>
        <v>0</v>
      </c>
      <c r="DB88">
        <f ca="1"/>
        <v>0</v>
      </c>
      <c r="DC88">
        <f ca="1"/>
        <v>0</v>
      </c>
      <c r="DD88" s="5">
        <f ca="1"/>
        <v>0</v>
      </c>
      <c r="DF88">
        <f ca="1"/>
        <v>0</v>
      </c>
      <c r="DG88" s="5">
        <f ca="1"/>
        <v>20632.499999999971</v>
      </c>
      <c r="DI88" s="2">
        <v>45163</v>
      </c>
      <c r="DJ88">
        <f ca="1"/>
        <v>0</v>
      </c>
      <c r="DK88">
        <f ca="1"/>
        <v>0</v>
      </c>
      <c r="DL88">
        <f ca="1"/>
        <v>0</v>
      </c>
      <c r="DQ88">
        <f ca="1"/>
        <v>0</v>
      </c>
      <c r="DR88">
        <f ca="1"/>
        <v>0</v>
      </c>
      <c r="DS88">
        <f ca="1"/>
        <v>0</v>
      </c>
    </row>
    <row r="89" spans="3:123" x14ac:dyDescent="0.25">
      <c r="C89" s="2">
        <v>43707</v>
      </c>
      <c r="D89" s="5">
        <v>194.85</v>
      </c>
      <c r="E89" s="5">
        <v>85.93</v>
      </c>
      <c r="F89" s="5"/>
      <c r="G89" s="5"/>
      <c r="H89" s="5"/>
      <c r="I89" s="5"/>
      <c r="J89" s="5">
        <v>2.2675433492377515</v>
      </c>
      <c r="K89" s="5">
        <v>2.2675433492377515</v>
      </c>
      <c r="L89" s="5">
        <f ca="1"/>
        <v>2.2616598899784739</v>
      </c>
      <c r="M89" s="5">
        <f ca="1"/>
        <v>5.8834592592775792E-3</v>
      </c>
      <c r="N89" s="5">
        <f ca="1"/>
        <v>2.2616598899784739</v>
      </c>
      <c r="O89" s="5"/>
      <c r="P89" s="2">
        <v>43714</v>
      </c>
      <c r="Q89" s="5">
        <f ca="1"/>
        <v>-8.0022345541100659E-2</v>
      </c>
      <c r="R89" s="5">
        <f ca="1"/>
        <v>2.2675433492377515</v>
      </c>
      <c r="S89" s="5"/>
      <c r="T89" s="5"/>
      <c r="U89" s="5"/>
      <c r="V89" s="5"/>
      <c r="W89" s="2">
        <v>43714</v>
      </c>
      <c r="X89" s="5">
        <v>195.28</v>
      </c>
      <c r="Y89" s="5">
        <v>89.27</v>
      </c>
      <c r="Z89" s="5">
        <v>2.1875210036966508</v>
      </c>
      <c r="AA89" s="5">
        <f ca="1"/>
        <v>2.0512549812942358</v>
      </c>
      <c r="AB89" s="5">
        <f ca="1"/>
        <v>2.1127926307330629</v>
      </c>
      <c r="AC89" s="5">
        <f ca="1"/>
        <v>1.9897173318554087</v>
      </c>
      <c r="AL89" s="2"/>
      <c r="AM89" s="2"/>
    </row>
    <row r="90" spans="3:123" x14ac:dyDescent="0.25">
      <c r="C90" s="2">
        <v>43714</v>
      </c>
      <c r="D90" s="5">
        <v>195.28</v>
      </c>
      <c r="E90" s="5">
        <v>89.27</v>
      </c>
      <c r="F90" s="5"/>
      <c r="G90" s="5"/>
      <c r="H90" s="5"/>
      <c r="I90" s="5"/>
      <c r="J90" s="5">
        <v>2.1875210036966508</v>
      </c>
      <c r="K90" s="5">
        <v>2.1875210036966508</v>
      </c>
      <c r="L90" s="5">
        <f ca="1"/>
        <v>2.2675433492377515</v>
      </c>
      <c r="M90" s="5">
        <f ca="1"/>
        <v>-8.0022345541100659E-2</v>
      </c>
      <c r="N90" s="5">
        <f ca="1"/>
        <v>2.2675433492377515</v>
      </c>
      <c r="O90" s="5"/>
      <c r="P90" s="2">
        <v>43721</v>
      </c>
      <c r="Q90" s="5">
        <f ca="1"/>
        <v>-8.6244033199072589E-2</v>
      </c>
      <c r="R90" s="5">
        <f ca="1"/>
        <v>2.1875210036966508</v>
      </c>
      <c r="S90" s="5"/>
      <c r="T90" s="5"/>
      <c r="U90" s="5"/>
      <c r="V90" s="5"/>
      <c r="W90" s="2">
        <v>43721</v>
      </c>
      <c r="X90" s="5">
        <v>190.88</v>
      </c>
      <c r="Y90" s="5">
        <v>90.84</v>
      </c>
      <c r="Z90" s="5">
        <v>2.1012769704975782</v>
      </c>
      <c r="AA90" s="5">
        <f ca="1"/>
        <v>2.0512549812942358</v>
      </c>
      <c r="AB90" s="5">
        <f ca="1"/>
        <v>2.1127926307330629</v>
      </c>
      <c r="AC90" s="5">
        <f ca="1"/>
        <v>1.9897173318554087</v>
      </c>
      <c r="AL90" s="2"/>
      <c r="AM90" s="2"/>
    </row>
    <row r="91" spans="3:123" x14ac:dyDescent="0.25">
      <c r="C91" s="2">
        <v>43721</v>
      </c>
      <c r="D91" s="5">
        <v>190.88</v>
      </c>
      <c r="E91" s="5">
        <v>90.84</v>
      </c>
      <c r="F91" s="5"/>
      <c r="G91" s="5"/>
      <c r="H91" s="5"/>
      <c r="I91" s="5"/>
      <c r="J91" s="5">
        <v>2.1012769704975782</v>
      </c>
      <c r="K91" s="5">
        <v>2.1012769704975782</v>
      </c>
      <c r="L91" s="5">
        <f ca="1"/>
        <v>2.1875210036966508</v>
      </c>
      <c r="M91" s="5">
        <f ca="1"/>
        <v>-8.6244033199072589E-2</v>
      </c>
      <c r="N91" s="5">
        <f ca="1"/>
        <v>2.1875210036966508</v>
      </c>
      <c r="O91" s="5"/>
      <c r="P91" s="2">
        <v>43728</v>
      </c>
      <c r="Q91" s="5">
        <f ca="1"/>
        <v>4.9380484372045341E-2</v>
      </c>
      <c r="R91" s="5">
        <f ca="1"/>
        <v>2.1012769704975782</v>
      </c>
      <c r="S91" s="5"/>
      <c r="T91" s="5"/>
      <c r="U91" s="5"/>
      <c r="V91" s="5"/>
      <c r="W91" s="2">
        <v>43728</v>
      </c>
      <c r="X91" s="5">
        <v>193</v>
      </c>
      <c r="Y91" s="5">
        <v>89.74</v>
      </c>
      <c r="Z91" s="5">
        <v>2.1506574548696236</v>
      </c>
      <c r="AA91" s="5">
        <f ca="1"/>
        <v>2.0512549812942358</v>
      </c>
      <c r="AB91" s="5">
        <f ca="1"/>
        <v>2.1127926307330629</v>
      </c>
      <c r="AC91" s="5">
        <f ca="1"/>
        <v>1.9897173318554087</v>
      </c>
      <c r="AL91" s="2"/>
      <c r="AM91" s="2"/>
    </row>
    <row r="92" spans="3:123" x14ac:dyDescent="0.25">
      <c r="C92" s="2">
        <v>43728</v>
      </c>
      <c r="D92" s="5">
        <v>193</v>
      </c>
      <c r="E92" s="5">
        <v>89.74</v>
      </c>
      <c r="F92" s="5"/>
      <c r="G92" s="5"/>
      <c r="H92" s="5"/>
      <c r="I92" s="5"/>
      <c r="J92" s="5">
        <v>2.1506574548696236</v>
      </c>
      <c r="K92" s="5">
        <v>2.1506574548696236</v>
      </c>
      <c r="L92" s="5">
        <f ca="1"/>
        <v>2.1012769704975782</v>
      </c>
      <c r="M92" s="5">
        <f ca="1"/>
        <v>4.9380484372045341E-2</v>
      </c>
      <c r="N92" s="5">
        <f ca="1"/>
        <v>2.1012769704975782</v>
      </c>
      <c r="O92" s="5"/>
      <c r="P92" s="2">
        <v>43735</v>
      </c>
      <c r="Q92" s="5">
        <f ca="1"/>
        <v>-3.322284832480582E-2</v>
      </c>
      <c r="R92" s="5">
        <f ca="1"/>
        <v>2.1506574548696236</v>
      </c>
      <c r="S92" s="5"/>
      <c r="T92" s="5"/>
      <c r="U92" s="5"/>
      <c r="V92" s="5"/>
      <c r="W92" s="2">
        <v>43735</v>
      </c>
      <c r="X92" s="5">
        <v>193.47</v>
      </c>
      <c r="Y92" s="5">
        <v>91.37</v>
      </c>
      <c r="Z92" s="5">
        <v>2.1174346065448177</v>
      </c>
      <c r="AA92" s="5">
        <f ca="1"/>
        <v>2.0512549812942358</v>
      </c>
      <c r="AB92" s="5">
        <f ca="1"/>
        <v>2.1127926307330629</v>
      </c>
      <c r="AC92" s="5">
        <f ca="1"/>
        <v>1.9897173318554087</v>
      </c>
      <c r="AL92" s="2"/>
      <c r="AM92" s="2"/>
    </row>
    <row r="93" spans="3:123" x14ac:dyDescent="0.25">
      <c r="C93" s="2">
        <v>43735</v>
      </c>
      <c r="D93" s="5">
        <v>193.47</v>
      </c>
      <c r="E93" s="5">
        <v>91.37</v>
      </c>
      <c r="F93" s="5"/>
      <c r="G93" s="5"/>
      <c r="H93" s="5"/>
      <c r="I93" s="5"/>
      <c r="J93" s="5">
        <v>2.1174346065448177</v>
      </c>
      <c r="K93" s="5">
        <v>2.1174346065448177</v>
      </c>
      <c r="L93" s="5">
        <f ca="1"/>
        <v>2.1506574548696236</v>
      </c>
      <c r="M93" s="5">
        <f ca="1"/>
        <v>-3.322284832480582E-2</v>
      </c>
      <c r="N93" s="5">
        <f ca="1"/>
        <v>2.1506574548696236</v>
      </c>
      <c r="O93" s="5"/>
      <c r="P93" s="2">
        <v>43742</v>
      </c>
      <c r="Q93" s="5">
        <f ca="1"/>
        <v>4.3997342121173677E-2</v>
      </c>
      <c r="R93" s="5">
        <f ca="1"/>
        <v>2.1174346065448177</v>
      </c>
      <c r="S93" s="5"/>
      <c r="T93" s="5"/>
      <c r="U93" s="5"/>
      <c r="V93" s="5"/>
      <c r="W93" s="2">
        <v>43742</v>
      </c>
      <c r="X93" s="5">
        <v>192</v>
      </c>
      <c r="Y93" s="5">
        <v>88.83</v>
      </c>
      <c r="Z93" s="5">
        <v>2.1614319486659914</v>
      </c>
      <c r="AA93" s="5">
        <f ca="1"/>
        <v>2.0512549812942358</v>
      </c>
      <c r="AB93" s="5">
        <f ca="1"/>
        <v>2.1127926307330629</v>
      </c>
      <c r="AC93" s="5">
        <f ca="1"/>
        <v>1.9897173318554087</v>
      </c>
      <c r="AL93" s="2"/>
      <c r="AM93" s="2"/>
    </row>
    <row r="94" spans="3:123" x14ac:dyDescent="0.25">
      <c r="C94" s="2">
        <v>43742</v>
      </c>
      <c r="D94" s="5">
        <v>192</v>
      </c>
      <c r="E94" s="5">
        <v>88.83</v>
      </c>
      <c r="F94" s="5"/>
      <c r="G94" s="5"/>
      <c r="H94" s="5"/>
      <c r="I94" s="5"/>
      <c r="J94" s="5">
        <v>2.1614319486659914</v>
      </c>
      <c r="K94" s="5">
        <v>2.1614319486659914</v>
      </c>
      <c r="L94" s="5">
        <f ca="1"/>
        <v>2.1174346065448177</v>
      </c>
      <c r="M94" s="5">
        <f ca="1"/>
        <v>4.3997342121173677E-2</v>
      </c>
      <c r="N94" s="5">
        <f ca="1"/>
        <v>2.1174346065448177</v>
      </c>
      <c r="O94" s="5"/>
      <c r="P94" s="2">
        <v>43749</v>
      </c>
      <c r="Q94" s="5">
        <f ca="1"/>
        <v>-2.3538783914465178E-3</v>
      </c>
      <c r="R94" s="5">
        <f ca="1"/>
        <v>2.1614319486659914</v>
      </c>
      <c r="S94" s="5"/>
      <c r="T94" s="5"/>
      <c r="U94" s="5"/>
      <c r="V94" s="5"/>
      <c r="W94" s="2">
        <v>43749</v>
      </c>
      <c r="X94" s="5">
        <v>191.1</v>
      </c>
      <c r="Y94" s="5">
        <v>88.51</v>
      </c>
      <c r="Z94" s="5">
        <v>2.1590780702745449</v>
      </c>
      <c r="AA94" s="5">
        <f ca="1"/>
        <v>2.0512549812942358</v>
      </c>
      <c r="AB94" s="5">
        <f ca="1"/>
        <v>2.1127926307330629</v>
      </c>
      <c r="AC94" s="5">
        <f ca="1"/>
        <v>1.9897173318554087</v>
      </c>
      <c r="AL94" s="2"/>
      <c r="AM94" s="2"/>
    </row>
    <row r="95" spans="3:123" x14ac:dyDescent="0.25">
      <c r="C95" s="2">
        <v>43749</v>
      </c>
      <c r="D95" s="5">
        <v>191.1</v>
      </c>
      <c r="E95" s="5">
        <v>88.51</v>
      </c>
      <c r="F95" s="5"/>
      <c r="G95" s="5"/>
      <c r="H95" s="5"/>
      <c r="I95" s="5"/>
      <c r="J95" s="5">
        <v>2.1590780702745449</v>
      </c>
      <c r="K95" s="5">
        <v>2.1590780702745449</v>
      </c>
      <c r="L95" s="5">
        <f ca="1"/>
        <v>2.1614319486659914</v>
      </c>
      <c r="M95" s="5">
        <f ca="1"/>
        <v>-2.3538783914465178E-3</v>
      </c>
      <c r="N95" s="5">
        <f ca="1"/>
        <v>2.1614319486659914</v>
      </c>
      <c r="O95" s="5"/>
      <c r="P95" s="2">
        <v>43756</v>
      </c>
      <c r="Q95" s="5">
        <f ca="1"/>
        <v>2.4396745797894415E-2</v>
      </c>
      <c r="R95" s="5">
        <f ca="1"/>
        <v>2.1590780702745449</v>
      </c>
      <c r="S95" s="5"/>
      <c r="T95" s="5"/>
      <c r="U95" s="5"/>
      <c r="V95" s="5"/>
      <c r="W95" s="2">
        <v>43756</v>
      </c>
      <c r="X95" s="5">
        <v>192.91</v>
      </c>
      <c r="Y95" s="5">
        <v>88.35</v>
      </c>
      <c r="Z95" s="5">
        <v>2.1834748160724393</v>
      </c>
      <c r="AA95" s="5">
        <f ca="1"/>
        <v>2.0512549812942358</v>
      </c>
      <c r="AB95" s="5">
        <f ca="1"/>
        <v>2.1127926307330629</v>
      </c>
      <c r="AC95" s="5">
        <f ca="1"/>
        <v>1.9897173318554087</v>
      </c>
      <c r="AL95" s="2"/>
      <c r="AM95" s="2"/>
    </row>
    <row r="96" spans="3:123" x14ac:dyDescent="0.25">
      <c r="C96" s="2">
        <v>43756</v>
      </c>
      <c r="D96" s="5">
        <v>192.91</v>
      </c>
      <c r="E96" s="5">
        <v>88.35</v>
      </c>
      <c r="F96" s="5"/>
      <c r="G96" s="5"/>
      <c r="H96" s="5"/>
      <c r="I96" s="5"/>
      <c r="J96" s="5">
        <v>2.1834748160724393</v>
      </c>
      <c r="K96" s="5">
        <v>2.1834748160724393</v>
      </c>
      <c r="L96" s="5">
        <f ca="1"/>
        <v>2.1590780702745449</v>
      </c>
      <c r="M96" s="5">
        <f ca="1"/>
        <v>2.4396745797894415E-2</v>
      </c>
      <c r="N96" s="5">
        <f ca="1"/>
        <v>2.1590780702745449</v>
      </c>
      <c r="O96" s="5"/>
      <c r="P96" s="2">
        <v>43763</v>
      </c>
      <c r="Q96" s="5">
        <f ca="1"/>
        <v>-8.6431685792314639E-2</v>
      </c>
      <c r="R96" s="5">
        <f ca="1"/>
        <v>2.1834748160724393</v>
      </c>
      <c r="S96" s="5"/>
      <c r="T96" s="5"/>
      <c r="U96" s="5"/>
      <c r="V96" s="5"/>
      <c r="W96" s="2">
        <v>43763</v>
      </c>
      <c r="X96" s="5">
        <v>188.65</v>
      </c>
      <c r="Y96" s="5">
        <v>89.96</v>
      </c>
      <c r="Z96" s="5">
        <v>2.0970431302801247</v>
      </c>
      <c r="AA96" s="5">
        <f ca="1"/>
        <v>2.0512549812942358</v>
      </c>
      <c r="AB96" s="5">
        <f ca="1"/>
        <v>2.1127926307330629</v>
      </c>
      <c r="AC96" s="5">
        <f ca="1"/>
        <v>1.9897173318554087</v>
      </c>
      <c r="AL96" s="2"/>
      <c r="AM96" s="2"/>
    </row>
    <row r="97" spans="3:39" x14ac:dyDescent="0.25">
      <c r="C97" s="2">
        <v>43763</v>
      </c>
      <c r="D97" s="5">
        <v>188.65</v>
      </c>
      <c r="E97" s="5">
        <v>89.96</v>
      </c>
      <c r="F97" s="5"/>
      <c r="G97" s="5"/>
      <c r="H97" s="5"/>
      <c r="I97" s="5"/>
      <c r="J97" s="5">
        <v>2.0970431302801247</v>
      </c>
      <c r="K97" s="5">
        <v>2.0970431302801247</v>
      </c>
      <c r="L97" s="5">
        <f ca="1"/>
        <v>2.1834748160724393</v>
      </c>
      <c r="M97" s="5">
        <f ca="1"/>
        <v>-8.6431685792314639E-2</v>
      </c>
      <c r="N97" s="5">
        <f ca="1"/>
        <v>2.1834748160724393</v>
      </c>
      <c r="O97" s="5"/>
      <c r="P97" s="2">
        <v>43770</v>
      </c>
      <c r="Q97" s="5">
        <f ca="1"/>
        <v>-1.7956081447853212E-2</v>
      </c>
      <c r="R97" s="5">
        <f ca="1"/>
        <v>2.0970431302801247</v>
      </c>
      <c r="S97" s="5"/>
      <c r="T97" s="5"/>
      <c r="U97" s="5"/>
      <c r="V97" s="5"/>
      <c r="W97" s="2">
        <v>43770</v>
      </c>
      <c r="X97" s="5">
        <v>195.85</v>
      </c>
      <c r="Y97" s="5">
        <v>94.2</v>
      </c>
      <c r="Z97" s="5">
        <v>2.0790870488322715</v>
      </c>
      <c r="AA97" s="5">
        <f ca="1"/>
        <v>2.0512549812942358</v>
      </c>
      <c r="AB97" s="5">
        <f ca="1"/>
        <v>2.1127926307330629</v>
      </c>
      <c r="AC97" s="5">
        <f ca="1"/>
        <v>1.9897173318554087</v>
      </c>
      <c r="AL97" s="2"/>
      <c r="AM97" s="2"/>
    </row>
    <row r="98" spans="3:39" x14ac:dyDescent="0.25">
      <c r="C98" s="2">
        <v>43770</v>
      </c>
      <c r="D98" s="5">
        <v>195.85</v>
      </c>
      <c r="E98" s="5">
        <v>94.2</v>
      </c>
      <c r="F98" s="5"/>
      <c r="G98" s="5"/>
      <c r="H98" s="5"/>
      <c r="I98" s="5"/>
      <c r="J98" s="5">
        <v>2.0790870488322715</v>
      </c>
      <c r="K98" s="5">
        <v>2.0790870488322715</v>
      </c>
      <c r="L98" s="5">
        <f ca="1"/>
        <v>2.0970431302801247</v>
      </c>
      <c r="M98" s="5">
        <f ca="1"/>
        <v>-1.7956081447853212E-2</v>
      </c>
      <c r="N98" s="5">
        <f ca="1"/>
        <v>2.0970431302801247</v>
      </c>
      <c r="O98" s="5"/>
      <c r="P98" s="2">
        <v>43777</v>
      </c>
      <c r="Q98" s="5">
        <f ca="1"/>
        <v>-6.3653031844494556E-2</v>
      </c>
      <c r="R98" s="5">
        <f ca="1"/>
        <v>2.0790870488322715</v>
      </c>
      <c r="S98" s="5"/>
      <c r="T98" s="5"/>
      <c r="U98" s="5"/>
      <c r="V98" s="5"/>
      <c r="W98" s="2">
        <v>43777</v>
      </c>
      <c r="X98" s="5">
        <v>194.57</v>
      </c>
      <c r="Y98" s="5">
        <v>96.54</v>
      </c>
      <c r="Z98" s="5">
        <v>2.0154340169877769</v>
      </c>
      <c r="AA98" s="5">
        <f ca="1"/>
        <v>2.0512549812942358</v>
      </c>
      <c r="AB98" s="5">
        <f ca="1"/>
        <v>2.1127926307330629</v>
      </c>
      <c r="AC98" s="5">
        <f ca="1"/>
        <v>1.9897173318554087</v>
      </c>
      <c r="AL98" s="2"/>
      <c r="AM98" s="2"/>
    </row>
    <row r="99" spans="3:39" x14ac:dyDescent="0.25">
      <c r="C99" s="2">
        <v>43777</v>
      </c>
      <c r="D99" s="5">
        <v>194.57</v>
      </c>
      <c r="E99" s="5">
        <v>96.54</v>
      </c>
      <c r="F99" s="5"/>
      <c r="G99" s="5"/>
      <c r="H99" s="5"/>
      <c r="I99" s="5"/>
      <c r="J99" s="5">
        <v>2.0154340169877769</v>
      </c>
      <c r="K99" s="5">
        <v>2.0154340169877769</v>
      </c>
      <c r="L99" s="5">
        <f ca="1"/>
        <v>2.0790870488322715</v>
      </c>
      <c r="M99" s="5">
        <f ca="1"/>
        <v>-6.3653031844494556E-2</v>
      </c>
      <c r="N99" s="5">
        <f ca="1"/>
        <v>2.0790870488322715</v>
      </c>
      <c r="O99" s="5"/>
      <c r="P99" s="2">
        <v>43784</v>
      </c>
      <c r="Q99" s="5">
        <f ca="1"/>
        <v>8.7077778578992238E-3</v>
      </c>
      <c r="R99" s="5">
        <f ca="1"/>
        <v>2.0154340169877769</v>
      </c>
      <c r="S99" s="5"/>
      <c r="T99" s="5"/>
      <c r="U99" s="5"/>
      <c r="V99" s="5"/>
      <c r="W99" s="2">
        <v>43784</v>
      </c>
      <c r="X99" s="5">
        <v>198.71</v>
      </c>
      <c r="Y99" s="5">
        <v>98.17</v>
      </c>
      <c r="Z99" s="5">
        <v>2.0241417948456761</v>
      </c>
      <c r="AA99" s="5">
        <f ca="1"/>
        <v>2.0512549812942358</v>
      </c>
      <c r="AB99" s="5">
        <f ca="1"/>
        <v>2.1127926307330629</v>
      </c>
      <c r="AC99" s="5">
        <f ca="1"/>
        <v>1.9897173318554087</v>
      </c>
      <c r="AL99" s="2"/>
      <c r="AM99" s="2"/>
    </row>
    <row r="100" spans="3:39" x14ac:dyDescent="0.25">
      <c r="C100" s="2">
        <v>43784</v>
      </c>
      <c r="D100" s="5">
        <v>198.71</v>
      </c>
      <c r="E100" s="5">
        <v>98.17</v>
      </c>
      <c r="F100" s="5"/>
      <c r="G100" s="5"/>
      <c r="H100" s="5"/>
      <c r="I100" s="5"/>
      <c r="J100" s="5">
        <v>2.0241417948456761</v>
      </c>
      <c r="K100" s="5">
        <v>2.0241417948456761</v>
      </c>
      <c r="L100" s="5">
        <f ca="1"/>
        <v>2.0154340169877769</v>
      </c>
      <c r="M100" s="5">
        <f ca="1"/>
        <v>8.7077778578992238E-3</v>
      </c>
      <c r="N100" s="5">
        <f ca="1"/>
        <v>2.0154340169877769</v>
      </c>
      <c r="O100" s="5"/>
      <c r="P100" s="2">
        <v>43791</v>
      </c>
      <c r="Q100" s="5">
        <f ca="1"/>
        <v>1.4469032529196291E-2</v>
      </c>
      <c r="R100" s="5">
        <f ca="1"/>
        <v>2.0241417948456761</v>
      </c>
      <c r="S100" s="5"/>
      <c r="T100" s="5"/>
      <c r="U100" s="5"/>
      <c r="V100" s="5"/>
      <c r="W100" s="2">
        <v>43791</v>
      </c>
      <c r="X100" s="5">
        <v>199.58</v>
      </c>
      <c r="Y100" s="5">
        <v>97.9</v>
      </c>
      <c r="Z100" s="5">
        <v>2.0386108273748724</v>
      </c>
      <c r="AA100" s="5">
        <f ca="1"/>
        <v>2.0512549812942358</v>
      </c>
      <c r="AB100" s="5">
        <f ca="1"/>
        <v>2.1127926307330629</v>
      </c>
      <c r="AC100" s="5">
        <f ca="1"/>
        <v>1.9897173318554087</v>
      </c>
      <c r="AL100" s="2"/>
      <c r="AM100" s="2"/>
    </row>
    <row r="101" spans="3:39" x14ac:dyDescent="0.25">
      <c r="C101" s="2">
        <v>43791</v>
      </c>
      <c r="D101" s="5">
        <v>199.58</v>
      </c>
      <c r="E101" s="5">
        <v>97.9</v>
      </c>
      <c r="F101" s="5"/>
      <c r="G101" s="5"/>
      <c r="H101" s="5"/>
      <c r="I101" s="5"/>
      <c r="J101" s="5">
        <v>2.0386108273748724</v>
      </c>
      <c r="K101" s="5">
        <v>2.0386108273748724</v>
      </c>
      <c r="L101" s="5">
        <f ca="1"/>
        <v>2.0241417948456761</v>
      </c>
      <c r="M101" s="5">
        <f ca="1"/>
        <v>1.4469032529196291E-2</v>
      </c>
      <c r="N101" s="5">
        <f ca="1"/>
        <v>2.0241417948456761</v>
      </c>
      <c r="O101" s="5"/>
      <c r="P101" s="2">
        <v>43798</v>
      </c>
      <c r="Q101" s="5">
        <f ca="1"/>
        <v>1.7848116166184091E-2</v>
      </c>
      <c r="R101" s="5">
        <f ca="1"/>
        <v>2.0386108273748724</v>
      </c>
      <c r="S101" s="5"/>
      <c r="T101" s="5"/>
      <c r="U101" s="5"/>
      <c r="V101" s="5"/>
      <c r="W101" s="2">
        <v>43798</v>
      </c>
      <c r="X101" s="5">
        <v>203.61</v>
      </c>
      <c r="Y101" s="5">
        <v>99.01</v>
      </c>
      <c r="Z101" s="5">
        <v>2.0564589435410565</v>
      </c>
      <c r="AA101" s="5">
        <f ca="1"/>
        <v>2.0512549812942358</v>
      </c>
      <c r="AB101" s="5">
        <f ca="1"/>
        <v>2.1127926307330629</v>
      </c>
      <c r="AC101" s="5">
        <f ca="1"/>
        <v>1.9897173318554087</v>
      </c>
      <c r="AL101" s="2"/>
      <c r="AM101" s="2"/>
    </row>
    <row r="102" spans="3:39" x14ac:dyDescent="0.25">
      <c r="C102" s="2">
        <v>43798</v>
      </c>
      <c r="D102" s="5">
        <v>203.61</v>
      </c>
      <c r="E102" s="5">
        <v>99.01</v>
      </c>
      <c r="F102" s="5"/>
      <c r="G102" s="5"/>
      <c r="H102" s="5"/>
      <c r="I102" s="5"/>
      <c r="J102" s="5">
        <v>2.0564589435410565</v>
      </c>
      <c r="K102" s="5">
        <v>2.0564589435410565</v>
      </c>
      <c r="L102" s="5">
        <f ca="1"/>
        <v>2.0386108273748724</v>
      </c>
      <c r="M102" s="5">
        <f ca="1"/>
        <v>1.7848116166184091E-2</v>
      </c>
      <c r="N102" s="5">
        <f ca="1"/>
        <v>2.0386108273748724</v>
      </c>
      <c r="O102" s="5"/>
      <c r="P102" s="2">
        <v>43805</v>
      </c>
      <c r="Q102" s="5">
        <f ca="1"/>
        <v>3.3749072694357007E-2</v>
      </c>
      <c r="R102" s="5">
        <f ca="1"/>
        <v>2.0564589435410565</v>
      </c>
      <c r="S102" s="5"/>
      <c r="T102" s="5"/>
      <c r="U102" s="5"/>
      <c r="V102" s="5"/>
      <c r="W102" s="2">
        <v>43805</v>
      </c>
      <c r="X102" s="5">
        <v>205.99</v>
      </c>
      <c r="Y102" s="5">
        <v>98.55</v>
      </c>
      <c r="Z102" s="5">
        <v>2.0902080162354135</v>
      </c>
      <c r="AA102" s="5">
        <f ca="1"/>
        <v>2.0512549812942358</v>
      </c>
      <c r="AB102" s="5">
        <f ca="1"/>
        <v>2.1127926307330629</v>
      </c>
      <c r="AC102" s="5">
        <f ca="1"/>
        <v>1.9897173318554087</v>
      </c>
      <c r="AL102" s="2"/>
      <c r="AM102" s="2"/>
    </row>
    <row r="103" spans="3:39" x14ac:dyDescent="0.25">
      <c r="C103" s="2">
        <v>43805</v>
      </c>
      <c r="D103" s="5">
        <v>205.99</v>
      </c>
      <c r="E103" s="5">
        <v>98.55</v>
      </c>
      <c r="F103" s="5"/>
      <c r="G103" s="5"/>
      <c r="H103" s="5"/>
      <c r="I103" s="5"/>
      <c r="J103" s="5">
        <v>2.0902080162354135</v>
      </c>
      <c r="K103" s="5">
        <v>2.0902080162354135</v>
      </c>
      <c r="L103" s="5">
        <f ca="1"/>
        <v>2.0564589435410565</v>
      </c>
      <c r="M103" s="5">
        <f ca="1"/>
        <v>3.3749072694357007E-2</v>
      </c>
      <c r="N103" s="5">
        <f ca="1"/>
        <v>2.0564589435410565</v>
      </c>
      <c r="O103" s="5"/>
      <c r="P103" s="2">
        <v>43812</v>
      </c>
      <c r="Q103" s="5">
        <f ca="1"/>
        <v>1.4113019464048193E-3</v>
      </c>
      <c r="R103" s="5">
        <f ca="1"/>
        <v>2.0902080162354135</v>
      </c>
      <c r="S103" s="5"/>
      <c r="T103" s="5"/>
      <c r="U103" s="5"/>
      <c r="V103" s="5"/>
      <c r="W103" s="2">
        <v>43812</v>
      </c>
      <c r="X103" s="5">
        <v>206.15</v>
      </c>
      <c r="Y103" s="5">
        <v>98.56</v>
      </c>
      <c r="Z103" s="5">
        <v>2.0916193181818183</v>
      </c>
      <c r="AA103" s="5">
        <f ca="1"/>
        <v>2.0512549812942358</v>
      </c>
      <c r="AB103" s="5">
        <f ca="1"/>
        <v>2.1127926307330629</v>
      </c>
      <c r="AC103" s="5">
        <f ca="1"/>
        <v>1.9897173318554087</v>
      </c>
      <c r="AL103" s="2"/>
      <c r="AM103" s="2"/>
    </row>
    <row r="104" spans="3:39" x14ac:dyDescent="0.25">
      <c r="C104" s="2">
        <v>43812</v>
      </c>
      <c r="D104" s="5">
        <v>206.15</v>
      </c>
      <c r="E104" s="5">
        <v>98.56</v>
      </c>
      <c r="F104" s="5"/>
      <c r="G104" s="5"/>
      <c r="H104" s="5"/>
      <c r="I104" s="5"/>
      <c r="J104" s="5">
        <v>2.0916193181818183</v>
      </c>
      <c r="K104" s="5">
        <v>2.0916193181818183</v>
      </c>
      <c r="L104" s="5">
        <f ca="1"/>
        <v>2.0902080162354135</v>
      </c>
      <c r="M104" s="5">
        <f ca="1"/>
        <v>1.4113019464048193E-3</v>
      </c>
      <c r="N104" s="5">
        <f ca="1"/>
        <v>2.0902080162354135</v>
      </c>
      <c r="O104" s="5"/>
      <c r="P104" s="2">
        <v>43819</v>
      </c>
      <c r="Q104" s="5">
        <f ca="1"/>
        <v>1.2309324832814106E-2</v>
      </c>
      <c r="R104" s="5">
        <f ca="1"/>
        <v>2.0916193181818183</v>
      </c>
      <c r="S104" s="5"/>
      <c r="T104" s="5"/>
      <c r="U104" s="5"/>
      <c r="V104" s="5"/>
      <c r="W104" s="2">
        <v>43819</v>
      </c>
      <c r="X104" s="5">
        <v>209.93</v>
      </c>
      <c r="Y104" s="5">
        <v>99.78</v>
      </c>
      <c r="Z104" s="5">
        <v>2.1039286430146324</v>
      </c>
      <c r="AA104" s="5">
        <f ca="1"/>
        <v>2.0512549812942358</v>
      </c>
      <c r="AB104" s="5">
        <f ca="1"/>
        <v>2.1127926307330629</v>
      </c>
      <c r="AC104" s="5">
        <f ca="1"/>
        <v>1.9897173318554087</v>
      </c>
      <c r="AL104" s="2"/>
      <c r="AM104" s="2"/>
    </row>
    <row r="105" spans="3:39" x14ac:dyDescent="0.25">
      <c r="C105" s="2">
        <v>43819</v>
      </c>
      <c r="D105" s="5">
        <v>209.93</v>
      </c>
      <c r="E105" s="5">
        <v>99.78</v>
      </c>
      <c r="F105" s="5"/>
      <c r="G105" s="5"/>
      <c r="H105" s="5"/>
      <c r="I105" s="5"/>
      <c r="J105" s="5">
        <v>2.1039286430146324</v>
      </c>
      <c r="K105" s="5">
        <v>2.1039286430146324</v>
      </c>
      <c r="L105" s="5">
        <f ca="1"/>
        <v>2.0916193181818183</v>
      </c>
      <c r="M105" s="5">
        <f ca="1"/>
        <v>1.2309324832814106E-2</v>
      </c>
      <c r="N105" s="5">
        <f ca="1"/>
        <v>2.0916193181818183</v>
      </c>
      <c r="O105" s="5"/>
      <c r="P105" s="2">
        <v>43826</v>
      </c>
      <c r="Q105" s="5">
        <f ca="1"/>
        <v>-2.7790573980115418E-2</v>
      </c>
      <c r="R105" s="5">
        <f ca="1"/>
        <v>2.1039286430146324</v>
      </c>
      <c r="S105" s="5"/>
      <c r="T105" s="5"/>
      <c r="U105" s="5"/>
      <c r="V105" s="5"/>
      <c r="W105" s="2">
        <v>43826</v>
      </c>
      <c r="X105" s="5">
        <v>207.51</v>
      </c>
      <c r="Y105" s="5">
        <v>99.95</v>
      </c>
      <c r="Z105" s="5">
        <v>2.076138069034517</v>
      </c>
      <c r="AA105" s="5">
        <f ca="1"/>
        <v>2.0512549812942358</v>
      </c>
      <c r="AB105" s="5">
        <f ca="1"/>
        <v>2.1127926307330629</v>
      </c>
      <c r="AC105" s="5">
        <f ca="1"/>
        <v>1.9897173318554087</v>
      </c>
      <c r="AL105" s="2"/>
      <c r="AM105" s="2"/>
    </row>
    <row r="106" spans="3:39" x14ac:dyDescent="0.25">
      <c r="C106" s="2">
        <v>43826</v>
      </c>
      <c r="D106" s="5">
        <v>207.51</v>
      </c>
      <c r="E106" s="5">
        <v>99.95</v>
      </c>
      <c r="F106" s="5"/>
      <c r="G106" s="5"/>
      <c r="H106" s="5"/>
      <c r="I106" s="5"/>
      <c r="J106" s="5">
        <v>2.076138069034517</v>
      </c>
      <c r="K106" s="5">
        <v>2.076138069034517</v>
      </c>
      <c r="L106" s="5">
        <f ca="1"/>
        <v>2.1039286430146324</v>
      </c>
      <c r="M106" s="5">
        <f ca="1"/>
        <v>-2.7790573980115418E-2</v>
      </c>
      <c r="N106" s="5">
        <f ca="1"/>
        <v>2.1039286430146324</v>
      </c>
      <c r="O106" s="5"/>
      <c r="P106" s="2">
        <v>43833</v>
      </c>
      <c r="Q106" s="5">
        <f ca="1"/>
        <v>-1.5805198022034173E-2</v>
      </c>
      <c r="R106" s="5">
        <f ca="1"/>
        <v>2.076138069034517</v>
      </c>
      <c r="S106" s="5"/>
      <c r="T106" s="5"/>
      <c r="U106" s="5"/>
      <c r="V106" s="5"/>
      <c r="W106" s="2">
        <v>43833</v>
      </c>
      <c r="X106" s="5">
        <v>207.97</v>
      </c>
      <c r="Y106" s="5">
        <v>100.94</v>
      </c>
      <c r="Z106" s="5">
        <v>2.0603328710124829</v>
      </c>
      <c r="AA106" s="5">
        <f ca="1"/>
        <v>2.0512549812942358</v>
      </c>
      <c r="AB106" s="5">
        <f ca="1"/>
        <v>2.1127926307330629</v>
      </c>
      <c r="AC106" s="5">
        <f ca="1"/>
        <v>1.9897173318554087</v>
      </c>
      <c r="AL106" s="2"/>
      <c r="AM106" s="2"/>
    </row>
    <row r="107" spans="3:39" x14ac:dyDescent="0.25">
      <c r="C107" s="2">
        <v>43833</v>
      </c>
      <c r="D107" s="5">
        <v>207.97</v>
      </c>
      <c r="E107" s="5">
        <v>100.94</v>
      </c>
      <c r="F107" s="5"/>
      <c r="G107" s="5"/>
      <c r="H107" s="5"/>
      <c r="I107" s="5"/>
      <c r="J107" s="5">
        <v>2.0603328710124829</v>
      </c>
      <c r="K107" s="5">
        <v>2.0603328710124829</v>
      </c>
      <c r="L107" s="5">
        <f ca="1"/>
        <v>2.076138069034517</v>
      </c>
      <c r="M107" s="5">
        <f ca="1"/>
        <v>-1.5805198022034173E-2</v>
      </c>
      <c r="N107" s="5">
        <f ca="1"/>
        <v>2.076138069034517</v>
      </c>
      <c r="O107" s="5"/>
      <c r="P107" s="2">
        <v>43840</v>
      </c>
      <c r="Q107" s="5">
        <f ca="1"/>
        <v>4.5738379990294398E-3</v>
      </c>
      <c r="R107" s="5">
        <f ca="1"/>
        <v>2.0603328710124829</v>
      </c>
      <c r="S107" s="5"/>
      <c r="T107" s="5"/>
      <c r="U107" s="5"/>
      <c r="V107" s="5"/>
      <c r="W107" s="2">
        <v>43840</v>
      </c>
      <c r="X107" s="5">
        <v>208.06</v>
      </c>
      <c r="Y107" s="5">
        <v>100.76</v>
      </c>
      <c r="Z107" s="5">
        <v>2.0649067090115123</v>
      </c>
      <c r="AA107" s="5">
        <f ca="1"/>
        <v>2.0512549812942358</v>
      </c>
      <c r="AB107" s="5">
        <f ca="1"/>
        <v>2.1127926307330629</v>
      </c>
      <c r="AC107" s="5">
        <f ca="1"/>
        <v>1.9897173318554087</v>
      </c>
      <c r="AL107" s="2"/>
      <c r="AM107" s="2"/>
    </row>
    <row r="108" spans="3:39" x14ac:dyDescent="0.25">
      <c r="C108" s="2">
        <v>43840</v>
      </c>
      <c r="D108" s="5">
        <v>208.06</v>
      </c>
      <c r="E108" s="5">
        <v>100.76</v>
      </c>
      <c r="F108" s="5"/>
      <c r="G108" s="5"/>
      <c r="H108" s="5"/>
      <c r="I108" s="5"/>
      <c r="J108" s="5">
        <v>2.0649067090115123</v>
      </c>
      <c r="K108" s="5">
        <v>2.0649067090115123</v>
      </c>
      <c r="L108" s="5">
        <f ca="1"/>
        <v>2.0603328710124829</v>
      </c>
      <c r="M108" s="5">
        <f ca="1"/>
        <v>4.5738379990294398E-3</v>
      </c>
      <c r="N108" s="5">
        <f ca="1"/>
        <v>2.0603328710124829</v>
      </c>
      <c r="O108" s="5"/>
      <c r="P108" s="2">
        <v>43847</v>
      </c>
      <c r="Q108" s="5">
        <f ca="1"/>
        <v>1.6543477665634576E-2</v>
      </c>
      <c r="R108" s="5">
        <f ca="1"/>
        <v>2.0649067090115123</v>
      </c>
      <c r="S108" s="5"/>
      <c r="T108" s="5"/>
      <c r="U108" s="5"/>
      <c r="V108" s="5"/>
      <c r="W108" s="2">
        <v>43847</v>
      </c>
      <c r="X108" s="5">
        <v>211.85</v>
      </c>
      <c r="Y108" s="5">
        <v>101.78</v>
      </c>
      <c r="Z108" s="5">
        <v>2.0814501866771469</v>
      </c>
      <c r="AA108" s="5">
        <f ca="1"/>
        <v>2.0512549812942358</v>
      </c>
      <c r="AB108" s="5">
        <f ca="1"/>
        <v>2.1127926307330629</v>
      </c>
      <c r="AC108" s="5">
        <f ca="1"/>
        <v>1.9897173318554087</v>
      </c>
      <c r="AL108" s="2"/>
      <c r="AM108" s="2"/>
    </row>
    <row r="109" spans="3:39" x14ac:dyDescent="0.25">
      <c r="C109" s="2">
        <v>43847</v>
      </c>
      <c r="D109" s="5">
        <v>211.85</v>
      </c>
      <c r="E109" s="5">
        <v>101.78</v>
      </c>
      <c r="F109" s="5"/>
      <c r="G109" s="5"/>
      <c r="H109" s="5"/>
      <c r="I109" s="5"/>
      <c r="J109" s="5">
        <v>2.0814501866771469</v>
      </c>
      <c r="K109" s="5">
        <v>2.0814501866771469</v>
      </c>
      <c r="L109" s="5">
        <f ca="1"/>
        <v>2.0649067090115123</v>
      </c>
      <c r="M109" s="5">
        <f ca="1"/>
        <v>1.6543477665634576E-2</v>
      </c>
      <c r="N109" s="5">
        <f ca="1"/>
        <v>2.0649067090115123</v>
      </c>
      <c r="O109" s="5"/>
      <c r="P109" s="2">
        <v>43854</v>
      </c>
      <c r="Q109" s="5">
        <f ca="1"/>
        <v>6.1966505097484248E-2</v>
      </c>
      <c r="R109" s="5">
        <f ca="1"/>
        <v>2.0814501866771469</v>
      </c>
      <c r="S109" s="5"/>
      <c r="T109" s="5"/>
      <c r="U109" s="5"/>
      <c r="V109" s="5"/>
      <c r="W109" s="2">
        <v>43854</v>
      </c>
      <c r="X109" s="5">
        <v>213.42</v>
      </c>
      <c r="Y109" s="5">
        <v>99.57</v>
      </c>
      <c r="Z109" s="5">
        <v>2.1434166917746311</v>
      </c>
      <c r="AA109" s="5">
        <f ca="1"/>
        <v>2.0512549812942358</v>
      </c>
      <c r="AB109" s="5">
        <f ca="1"/>
        <v>2.1127926307330629</v>
      </c>
      <c r="AC109" s="5">
        <f ca="1"/>
        <v>1.9897173318554087</v>
      </c>
      <c r="AL109" s="2"/>
      <c r="AM109" s="2"/>
    </row>
    <row r="110" spans="3:39" x14ac:dyDescent="0.25">
      <c r="C110" s="2">
        <v>43854</v>
      </c>
      <c r="D110" s="5">
        <v>213.42</v>
      </c>
      <c r="E110" s="5">
        <v>99.57</v>
      </c>
      <c r="F110" s="5"/>
      <c r="G110" s="5"/>
      <c r="H110" s="5"/>
      <c r="I110" s="5"/>
      <c r="J110" s="5">
        <v>2.1434166917746311</v>
      </c>
      <c r="K110" s="5">
        <v>2.1434166917746311</v>
      </c>
      <c r="L110" s="5">
        <f ca="1"/>
        <v>2.0814501866771469</v>
      </c>
      <c r="M110" s="5">
        <f ca="1"/>
        <v>6.1966505097484248E-2</v>
      </c>
      <c r="N110" s="5">
        <f ca="1"/>
        <v>2.0814501866771469</v>
      </c>
      <c r="O110" s="5"/>
      <c r="P110" s="2">
        <v>43861</v>
      </c>
      <c r="Q110" s="5">
        <f ca="1"/>
        <v>0.12822509927014503</v>
      </c>
      <c r="R110" s="5">
        <f ca="1"/>
        <v>2.1434166917746311</v>
      </c>
      <c r="S110" s="5"/>
      <c r="T110" s="5"/>
      <c r="U110" s="5"/>
      <c r="V110" s="5"/>
      <c r="W110" s="2">
        <v>43861</v>
      </c>
      <c r="X110" s="5">
        <v>220.69</v>
      </c>
      <c r="Y110" s="5">
        <v>97.15</v>
      </c>
      <c r="Z110" s="5">
        <v>2.2716417910447761</v>
      </c>
      <c r="AA110" s="5">
        <f ca="1"/>
        <v>2.0512549812942358</v>
      </c>
      <c r="AB110" s="5">
        <f ca="1"/>
        <v>2.1127926307330629</v>
      </c>
      <c r="AC110" s="5">
        <f ca="1"/>
        <v>1.9897173318554087</v>
      </c>
      <c r="AL110" s="2"/>
      <c r="AM110" s="2"/>
    </row>
    <row r="111" spans="3:39" x14ac:dyDescent="0.25">
      <c r="C111" s="2">
        <v>43861</v>
      </c>
      <c r="D111" s="5">
        <v>220.69</v>
      </c>
      <c r="E111" s="5">
        <v>97.15</v>
      </c>
      <c r="F111" s="5"/>
      <c r="G111" s="5"/>
      <c r="H111" s="5"/>
      <c r="I111" s="5"/>
      <c r="J111" s="5">
        <v>2.2716417910447761</v>
      </c>
      <c r="K111" s="5">
        <v>2.2716417910447761</v>
      </c>
      <c r="L111" s="5">
        <f ca="1"/>
        <v>2.1434166917746311</v>
      </c>
      <c r="M111" s="5">
        <f ca="1"/>
        <v>0.12822509927014503</v>
      </c>
      <c r="N111" s="5">
        <f ca="1"/>
        <v>2.1434166917746311</v>
      </c>
      <c r="O111" s="5"/>
      <c r="P111" s="2">
        <v>43868</v>
      </c>
      <c r="Q111" s="5">
        <f ca="1"/>
        <v>6.4980792881978555E-2</v>
      </c>
      <c r="R111" s="5">
        <f ca="1"/>
        <v>2.2716417910447761</v>
      </c>
      <c r="S111" s="5"/>
      <c r="T111" s="5"/>
      <c r="U111" s="5"/>
      <c r="V111" s="5"/>
      <c r="W111" s="2">
        <v>43868</v>
      </c>
      <c r="X111" s="5">
        <v>229.69</v>
      </c>
      <c r="Y111" s="5">
        <v>98.3</v>
      </c>
      <c r="Z111" s="5">
        <v>2.3366225839267547</v>
      </c>
      <c r="AA111" s="5">
        <f ca="1"/>
        <v>2.0512549812942358</v>
      </c>
      <c r="AB111" s="5">
        <f ca="1"/>
        <v>2.1127926307330629</v>
      </c>
      <c r="AC111" s="5">
        <f ca="1"/>
        <v>1.9897173318554087</v>
      </c>
      <c r="AL111" s="2"/>
      <c r="AM111" s="2"/>
    </row>
    <row r="112" spans="3:39" x14ac:dyDescent="0.25">
      <c r="C112" s="2">
        <v>43868</v>
      </c>
      <c r="D112" s="5">
        <v>229.69</v>
      </c>
      <c r="E112" s="5">
        <v>98.3</v>
      </c>
      <c r="F112" s="5"/>
      <c r="G112" s="5"/>
      <c r="H112" s="5"/>
      <c r="I112" s="5"/>
      <c r="J112" s="5">
        <v>2.3366225839267547</v>
      </c>
      <c r="K112" s="5">
        <v>2.3366225839267547</v>
      </c>
      <c r="L112" s="5">
        <f ca="1"/>
        <v>2.2716417910447761</v>
      </c>
      <c r="M112" s="5">
        <f ca="1"/>
        <v>6.4980792881978555E-2</v>
      </c>
      <c r="N112" s="5">
        <f ca="1"/>
        <v>2.2716417910447761</v>
      </c>
      <c r="O112" s="5"/>
      <c r="P112" s="2">
        <v>43875</v>
      </c>
      <c r="Q112" s="5">
        <f ca="1"/>
        <v>-1.0492724049115054E-2</v>
      </c>
      <c r="R112" s="5">
        <f ca="1"/>
        <v>2.3366225839267547</v>
      </c>
      <c r="S112" s="5"/>
      <c r="T112" s="5"/>
      <c r="U112" s="5"/>
      <c r="V112" s="5"/>
      <c r="W112" s="2">
        <v>43875</v>
      </c>
      <c r="X112" s="5">
        <v>235.73</v>
      </c>
      <c r="Y112" s="5">
        <v>101.34</v>
      </c>
      <c r="Z112" s="5">
        <v>2.3261298598776396</v>
      </c>
      <c r="AA112" s="5">
        <f ca="1"/>
        <v>2.0512549812942358</v>
      </c>
      <c r="AB112" s="5">
        <f ca="1"/>
        <v>2.1127926307330629</v>
      </c>
      <c r="AC112" s="5">
        <f ca="1"/>
        <v>1.9897173318554087</v>
      </c>
      <c r="AL112" s="2"/>
      <c r="AM112" s="2"/>
    </row>
    <row r="113" spans="3:39" x14ac:dyDescent="0.25">
      <c r="C113" s="2">
        <v>43875</v>
      </c>
      <c r="D113" s="5">
        <v>235.73</v>
      </c>
      <c r="E113" s="5">
        <v>101.34</v>
      </c>
      <c r="F113" s="5"/>
      <c r="G113" s="5"/>
      <c r="H113" s="5"/>
      <c r="I113" s="5"/>
      <c r="J113" s="5">
        <v>2.3261298598776396</v>
      </c>
      <c r="K113" s="5">
        <v>2.3261298598776396</v>
      </c>
      <c r="L113" s="5">
        <f ca="1"/>
        <v>2.3366225839267547</v>
      </c>
      <c r="M113" s="5">
        <f ca="1"/>
        <v>-1.0492724049115054E-2</v>
      </c>
      <c r="N113" s="5">
        <f ca="1"/>
        <v>2.3366225839267547</v>
      </c>
      <c r="O113" s="5"/>
      <c r="P113" s="2">
        <v>43882</v>
      </c>
      <c r="Q113" s="5">
        <f ca="1"/>
        <v>4.3513158823764719E-3</v>
      </c>
      <c r="R113" s="5">
        <f ca="1"/>
        <v>2.3261298598776396</v>
      </c>
      <c r="S113" s="5"/>
      <c r="T113" s="5"/>
      <c r="U113" s="5"/>
      <c r="V113" s="5"/>
      <c r="W113" s="2">
        <v>43882</v>
      </c>
      <c r="X113" s="5">
        <v>231.51</v>
      </c>
      <c r="Y113" s="5">
        <v>99.34</v>
      </c>
      <c r="Z113" s="5">
        <v>2.3304811757600161</v>
      </c>
      <c r="AA113" s="5">
        <f ca="1"/>
        <v>2.0512549812942358</v>
      </c>
      <c r="AB113" s="5">
        <f ca="1"/>
        <v>2.1127926307330629</v>
      </c>
      <c r="AC113" s="5">
        <f ca="1"/>
        <v>1.9897173318554087</v>
      </c>
      <c r="AL113" s="2"/>
      <c r="AM113" s="2"/>
    </row>
    <row r="114" spans="3:39" x14ac:dyDescent="0.25">
      <c r="C114" s="2">
        <v>43882</v>
      </c>
      <c r="D114" s="5">
        <v>231.51</v>
      </c>
      <c r="E114" s="5">
        <v>99.34</v>
      </c>
      <c r="F114" s="5"/>
      <c r="G114" s="5"/>
      <c r="H114" s="5"/>
      <c r="I114" s="5"/>
      <c r="J114" s="5">
        <v>2.3304811757600161</v>
      </c>
      <c r="K114" s="5">
        <v>2.3304811757600161</v>
      </c>
      <c r="L114" s="5">
        <f ca="1"/>
        <v>2.3261298598776396</v>
      </c>
      <c r="M114" s="5">
        <f ca="1"/>
        <v>4.3513158823764719E-3</v>
      </c>
      <c r="N114" s="5">
        <f ca="1"/>
        <v>2.3261298598776396</v>
      </c>
      <c r="O114" s="5"/>
      <c r="P114" s="2">
        <v>43889</v>
      </c>
      <c r="Q114" s="5">
        <f ca="1"/>
        <v>8.8123475402774432E-2</v>
      </c>
      <c r="R114" s="5">
        <f ca="1"/>
        <v>2.3304811757600161</v>
      </c>
      <c r="S114" s="5"/>
      <c r="T114" s="5"/>
      <c r="U114" s="5"/>
      <c r="V114" s="5"/>
      <c r="W114" s="2">
        <v>43889</v>
      </c>
      <c r="X114" s="5">
        <v>208</v>
      </c>
      <c r="Y114" s="5">
        <v>86</v>
      </c>
      <c r="Z114" s="5">
        <v>2.4186046511627906</v>
      </c>
      <c r="AA114" s="5">
        <f ca="1"/>
        <v>2.0512549812942358</v>
      </c>
      <c r="AB114" s="5">
        <f ca="1"/>
        <v>2.1127926307330629</v>
      </c>
      <c r="AC114" s="5">
        <f ca="1"/>
        <v>1.9897173318554087</v>
      </c>
      <c r="AL114" s="2"/>
      <c r="AM114" s="2"/>
    </row>
    <row r="115" spans="3:39" x14ac:dyDescent="0.25">
      <c r="C115" s="2">
        <v>43889</v>
      </c>
      <c r="D115" s="5">
        <v>208</v>
      </c>
      <c r="E115" s="5">
        <v>86</v>
      </c>
      <c r="F115" s="5"/>
      <c r="G115" s="5"/>
      <c r="H115" s="5"/>
      <c r="I115" s="5"/>
      <c r="J115" s="5">
        <v>2.4186046511627906</v>
      </c>
      <c r="K115" s="5">
        <v>2.4186046511627906</v>
      </c>
      <c r="L115" s="5">
        <f ca="1"/>
        <v>2.3304811757600161</v>
      </c>
      <c r="M115" s="5">
        <f ca="1"/>
        <v>8.8123475402774432E-2</v>
      </c>
      <c r="N115" s="5">
        <f ca="1"/>
        <v>2.3304811757600161</v>
      </c>
      <c r="O115" s="5"/>
      <c r="P115" s="2">
        <v>43896</v>
      </c>
      <c r="Q115" s="5">
        <f ca="1"/>
        <v>8.0785842642319139E-3</v>
      </c>
      <c r="R115" s="5">
        <f ca="1"/>
        <v>2.4186046511627906</v>
      </c>
      <c r="S115" s="5"/>
      <c r="T115" s="5"/>
      <c r="U115" s="5"/>
      <c r="V115" s="5"/>
      <c r="W115" s="2">
        <v>43896</v>
      </c>
      <c r="X115" s="5">
        <v>214.81</v>
      </c>
      <c r="Y115" s="20">
        <v>88.52</v>
      </c>
      <c r="Z115" s="20">
        <v>2.4266832354270225</v>
      </c>
      <c r="AA115" s="20">
        <f ca="1"/>
        <v>2.0512549812942358</v>
      </c>
      <c r="AB115" s="20">
        <f ca="1"/>
        <v>2.1127926307330629</v>
      </c>
      <c r="AC115" s="20">
        <f ca="1"/>
        <v>1.9897173318554087</v>
      </c>
      <c r="AD115" s="18"/>
      <c r="AE115" s="18"/>
      <c r="AF115" s="18"/>
      <c r="AG115" s="18"/>
      <c r="AL115" s="2"/>
      <c r="AM115" s="2"/>
    </row>
    <row r="116" spans="3:39" x14ac:dyDescent="0.25">
      <c r="C116" s="2">
        <v>43896</v>
      </c>
      <c r="D116" s="5">
        <v>214.81</v>
      </c>
      <c r="E116" s="5">
        <v>88.52</v>
      </c>
      <c r="F116" s="5"/>
      <c r="G116" s="5"/>
      <c r="H116" s="5"/>
      <c r="I116" s="5"/>
      <c r="J116" s="5">
        <v>2.4266832354270225</v>
      </c>
      <c r="K116" s="5">
        <v>2.4266832354270225</v>
      </c>
      <c r="L116" s="5">
        <f ca="1"/>
        <v>2.4186046511627906</v>
      </c>
      <c r="M116" s="5">
        <f ca="1"/>
        <v>8.0785842642319139E-3</v>
      </c>
      <c r="N116" s="5">
        <f ca="1"/>
        <v>2.4186046511627906</v>
      </c>
      <c r="O116" s="5"/>
      <c r="P116" s="2">
        <v>43903</v>
      </c>
      <c r="Q116" s="5">
        <f ca="1"/>
        <v>-4.7996908349274392E-2</v>
      </c>
      <c r="R116" s="5">
        <f ca="1"/>
        <v>2.4266832354270225</v>
      </c>
      <c r="S116" s="5"/>
      <c r="T116" s="5"/>
      <c r="U116" s="5"/>
      <c r="V116" s="5"/>
      <c r="W116" s="2">
        <v>43903</v>
      </c>
      <c r="X116" s="5">
        <v>177.45</v>
      </c>
      <c r="Y116" s="20">
        <v>74.599999999999994</v>
      </c>
      <c r="Z116" s="20">
        <v>2.3786863270777481</v>
      </c>
      <c r="AA116" s="20">
        <f ca="1"/>
        <v>2.0512549812942358</v>
      </c>
      <c r="AB116" s="20">
        <f ca="1"/>
        <v>2.1127926307330629</v>
      </c>
      <c r="AC116" s="20">
        <f ca="1"/>
        <v>1.9897173318554087</v>
      </c>
      <c r="AD116" s="18"/>
      <c r="AE116" s="18"/>
      <c r="AF116" s="18"/>
      <c r="AG116" s="18"/>
      <c r="AL116" s="2"/>
      <c r="AM116" s="2"/>
    </row>
    <row r="117" spans="3:39" x14ac:dyDescent="0.25">
      <c r="C117" s="2">
        <v>43903</v>
      </c>
      <c r="D117" s="5">
        <v>177.45</v>
      </c>
      <c r="E117" s="5">
        <v>74.599999999999994</v>
      </c>
      <c r="F117" s="5"/>
      <c r="G117" s="5"/>
      <c r="H117" s="5"/>
      <c r="I117" s="5"/>
      <c r="J117" s="5">
        <v>2.3786863270777481</v>
      </c>
      <c r="K117" s="5">
        <v>2.3786863270777481</v>
      </c>
      <c r="L117" s="5">
        <f ca="1"/>
        <v>2.4266832354270225</v>
      </c>
      <c r="M117" s="5">
        <f ca="1"/>
        <v>-4.7996908349274392E-2</v>
      </c>
      <c r="N117" s="5">
        <f ca="1"/>
        <v>2.4266832354270225</v>
      </c>
      <c r="O117" s="5"/>
      <c r="P117" s="2">
        <v>43910</v>
      </c>
      <c r="Q117" s="5">
        <f ca="1"/>
        <v>-1.8736824158385179E-2</v>
      </c>
      <c r="R117" s="5">
        <f ca="1"/>
        <v>2.3786863270777481</v>
      </c>
      <c r="S117" s="5"/>
      <c r="T117" s="5"/>
      <c r="U117" s="5"/>
      <c r="V117" s="5"/>
      <c r="W117" s="2">
        <v>43910</v>
      </c>
      <c r="X117" s="5">
        <v>149.55000000000001</v>
      </c>
      <c r="Y117" s="21">
        <v>63.37</v>
      </c>
      <c r="Z117" s="21">
        <v>2.3599495029193629</v>
      </c>
      <c r="AA117" s="20">
        <f ca="1"/>
        <v>2.0512549812942358</v>
      </c>
      <c r="AB117" s="20">
        <f ca="1"/>
        <v>2.1127926307330629</v>
      </c>
      <c r="AC117" s="20">
        <f ca="1"/>
        <v>1.9897173318554087</v>
      </c>
      <c r="AD117" s="18"/>
      <c r="AE117" s="18"/>
      <c r="AF117" s="18"/>
      <c r="AG117" s="18"/>
      <c r="AL117" s="2"/>
      <c r="AM117" s="2"/>
    </row>
    <row r="118" spans="3:39" x14ac:dyDescent="0.25">
      <c r="C118" s="2">
        <v>43910</v>
      </c>
      <c r="D118" s="5">
        <v>149.55000000000001</v>
      </c>
      <c r="E118" s="5">
        <v>63.37</v>
      </c>
      <c r="F118" s="5"/>
      <c r="G118" s="5"/>
      <c r="H118" s="5"/>
      <c r="I118" s="5"/>
      <c r="J118" s="5">
        <v>2.3599495029193629</v>
      </c>
      <c r="K118" s="5">
        <v>2.3599495029193629</v>
      </c>
      <c r="L118" s="5">
        <f ca="1"/>
        <v>2.3786863270777481</v>
      </c>
      <c r="M118" s="5">
        <f ca="1"/>
        <v>-1.8736824158385179E-2</v>
      </c>
      <c r="N118" s="5">
        <f ca="1"/>
        <v>2.3786863270777481</v>
      </c>
      <c r="O118" s="5"/>
      <c r="P118" s="2">
        <v>43917</v>
      </c>
      <c r="Q118" s="5">
        <f ca="1"/>
        <v>-3.0418450954851295E-2</v>
      </c>
      <c r="R118" s="5">
        <f ca="1"/>
        <v>2.3599495029193629</v>
      </c>
      <c r="S118" s="5"/>
      <c r="T118" s="5"/>
      <c r="U118" s="5"/>
      <c r="V118" s="5"/>
      <c r="W118" s="2">
        <v>43917</v>
      </c>
      <c r="X118" s="5">
        <v>165.42</v>
      </c>
      <c r="Y118" s="22">
        <v>71.010000000000005</v>
      </c>
      <c r="Z118" s="22">
        <v>2.3295310519645116</v>
      </c>
      <c r="AA118" s="20">
        <f ca="1"/>
        <v>2.0512549812942358</v>
      </c>
      <c r="AB118" s="20">
        <f ca="1"/>
        <v>2.1127926307330629</v>
      </c>
      <c r="AC118" s="20">
        <f ca="1"/>
        <v>1.9897173318554087</v>
      </c>
      <c r="AD118" s="18"/>
      <c r="AE118" s="18"/>
      <c r="AF118" s="18"/>
      <c r="AG118" s="18"/>
      <c r="AL118" s="2"/>
      <c r="AM118" s="2"/>
    </row>
    <row r="119" spans="3:39" x14ac:dyDescent="0.25">
      <c r="C119" s="2">
        <v>43917</v>
      </c>
      <c r="D119" s="5">
        <v>165.42</v>
      </c>
      <c r="E119" s="5">
        <v>71.010000000000005</v>
      </c>
      <c r="F119" s="5"/>
      <c r="G119" s="5"/>
      <c r="H119" s="5"/>
      <c r="I119" s="5"/>
      <c r="J119" s="5">
        <v>2.3295310519645116</v>
      </c>
      <c r="K119" s="5">
        <v>2.3295310519645116</v>
      </c>
      <c r="L119" s="5">
        <f ca="1"/>
        <v>2.3599495029193629</v>
      </c>
      <c r="M119" s="5">
        <f ca="1"/>
        <v>-3.0418450954851295E-2</v>
      </c>
      <c r="N119" s="5">
        <f ca="1"/>
        <v>2.3599495029193629</v>
      </c>
      <c r="O119" s="5"/>
      <c r="P119" s="2">
        <v>43924</v>
      </c>
      <c r="Q119" s="5">
        <f ca="1"/>
        <v>-0.16737647207953499</v>
      </c>
      <c r="R119" s="5">
        <f ca="1"/>
        <v>2.3295310519645116</v>
      </c>
      <c r="S119" s="5"/>
      <c r="T119" s="5"/>
      <c r="U119" s="5"/>
      <c r="V119" s="5"/>
      <c r="W119" s="2">
        <v>43924</v>
      </c>
      <c r="X119" s="5">
        <v>154.13999999999999</v>
      </c>
      <c r="Y119" s="22">
        <v>71.290000000000006</v>
      </c>
      <c r="Z119" s="22">
        <v>2.1621545798849766</v>
      </c>
      <c r="AA119" s="20">
        <f ca="1"/>
        <v>2.0512549812942358</v>
      </c>
      <c r="AB119" s="20">
        <f ca="1"/>
        <v>2.1127926307330629</v>
      </c>
      <c r="AC119" s="20">
        <f ca="1"/>
        <v>1.9897173318554087</v>
      </c>
      <c r="AD119" s="18"/>
      <c r="AE119" s="18"/>
      <c r="AF119" s="18"/>
      <c r="AG119" s="18"/>
      <c r="AL119" s="2"/>
      <c r="AM119" s="2"/>
    </row>
    <row r="120" spans="3:39" x14ac:dyDescent="0.25">
      <c r="C120" s="2">
        <v>43924</v>
      </c>
      <c r="D120" s="5">
        <v>154.13999999999999</v>
      </c>
      <c r="E120" s="5">
        <v>71.290000000000006</v>
      </c>
      <c r="F120" s="5"/>
      <c r="G120" s="5"/>
      <c r="H120" s="5"/>
      <c r="I120" s="5"/>
      <c r="J120" s="5">
        <v>2.1621545798849766</v>
      </c>
      <c r="K120" s="5">
        <v>2.1621545798849766</v>
      </c>
      <c r="L120" s="5">
        <f ca="1"/>
        <v>2.3295310519645116</v>
      </c>
      <c r="M120" s="5">
        <f ca="1"/>
        <v>-0.16737647207953499</v>
      </c>
      <c r="N120" s="5">
        <f ca="1"/>
        <v>2.3295310519645116</v>
      </c>
      <c r="O120" s="5"/>
      <c r="P120" s="2">
        <v>43931</v>
      </c>
      <c r="Q120" s="5">
        <f ca="1"/>
        <v>0.29278598000253453</v>
      </c>
      <c r="R120" s="5">
        <f ca="1"/>
        <v>2.1621545798849766</v>
      </c>
      <c r="S120" s="5"/>
      <c r="T120" s="5"/>
      <c r="U120" s="5"/>
      <c r="V120" s="5"/>
      <c r="W120" s="2">
        <v>43931</v>
      </c>
      <c r="X120" s="5">
        <v>192.05</v>
      </c>
      <c r="Y120" s="22">
        <v>78.23</v>
      </c>
      <c r="Z120" s="22">
        <v>2.4549405598875111</v>
      </c>
      <c r="AA120" s="20">
        <f ca="1"/>
        <v>2.0512549812942358</v>
      </c>
      <c r="AB120" s="20">
        <f ca="1"/>
        <v>2.1127926307330629</v>
      </c>
      <c r="AC120" s="20">
        <f ca="1"/>
        <v>1.9897173318554087</v>
      </c>
      <c r="AD120" s="18"/>
      <c r="AE120" s="18"/>
      <c r="AF120" s="18"/>
      <c r="AG120" s="18"/>
      <c r="AL120" s="2"/>
      <c r="AM120" s="2"/>
    </row>
    <row r="121" spans="3:39" x14ac:dyDescent="0.25">
      <c r="C121" s="2">
        <v>43931</v>
      </c>
      <c r="D121" s="5">
        <v>192.05</v>
      </c>
      <c r="E121" s="5">
        <v>78.23</v>
      </c>
      <c r="F121" s="5"/>
      <c r="G121" s="5"/>
      <c r="H121" s="5"/>
      <c r="I121" s="5"/>
      <c r="J121" s="5">
        <v>2.4549405598875111</v>
      </c>
      <c r="K121" s="5">
        <v>2.4549405598875111</v>
      </c>
      <c r="L121" s="5">
        <f ca="1"/>
        <v>2.1621545798849766</v>
      </c>
      <c r="M121" s="5">
        <f ca="1"/>
        <v>0.29278598000253453</v>
      </c>
      <c r="N121" s="5">
        <f ca="1"/>
        <v>2.1621545798849766</v>
      </c>
      <c r="O121" s="5"/>
      <c r="P121" s="2">
        <v>43938</v>
      </c>
      <c r="Q121" s="5">
        <f ca="1"/>
        <v>-7.9022243364039735E-2</v>
      </c>
      <c r="R121" s="5">
        <f ca="1"/>
        <v>2.4549405598875111</v>
      </c>
      <c r="S121" s="5"/>
      <c r="T121" s="5"/>
      <c r="U121" s="5"/>
      <c r="V121" s="5"/>
      <c r="W121" s="2">
        <v>43938</v>
      </c>
      <c r="X121" s="5">
        <v>190.81</v>
      </c>
      <c r="Y121" s="22">
        <v>80.31</v>
      </c>
      <c r="Z121" s="22">
        <v>2.3759183165234714</v>
      </c>
      <c r="AA121" s="20">
        <f ca="1"/>
        <v>2.0512549812942358</v>
      </c>
      <c r="AB121" s="20">
        <f ca="1"/>
        <v>2.1127926307330629</v>
      </c>
      <c r="AC121" s="20">
        <f ca="1"/>
        <v>1.9897173318554087</v>
      </c>
      <c r="AD121" s="18"/>
      <c r="AE121" s="18"/>
      <c r="AF121" s="18"/>
      <c r="AG121" s="18"/>
      <c r="AL121" s="2"/>
      <c r="AM121" s="2"/>
    </row>
    <row r="122" spans="3:39" x14ac:dyDescent="0.25">
      <c r="C122" s="2">
        <v>43938</v>
      </c>
      <c r="D122" s="5">
        <v>190.81</v>
      </c>
      <c r="E122" s="5">
        <v>80.31</v>
      </c>
      <c r="F122" s="5"/>
      <c r="G122" s="5"/>
      <c r="H122" s="5"/>
      <c r="I122" s="5"/>
      <c r="J122" s="5">
        <v>2.3759183165234714</v>
      </c>
      <c r="K122" s="5">
        <v>2.3759183165234714</v>
      </c>
      <c r="L122" s="5">
        <f ca="1"/>
        <v>2.4549405598875111</v>
      </c>
      <c r="M122" s="5">
        <f ca="1"/>
        <v>-7.9022243364039735E-2</v>
      </c>
      <c r="N122" s="5">
        <f ca="1"/>
        <v>2.4549405598875111</v>
      </c>
      <c r="O122" s="5"/>
      <c r="P122" s="2">
        <v>43945</v>
      </c>
      <c r="Q122" s="5">
        <f ca="1"/>
        <v>-9.7953094618462355E-2</v>
      </c>
      <c r="R122" s="5">
        <f ca="1"/>
        <v>2.3759183165234714</v>
      </c>
      <c r="S122" s="5"/>
      <c r="T122" s="5"/>
      <c r="U122" s="5"/>
      <c r="V122" s="5"/>
      <c r="W122" s="2">
        <v>43945</v>
      </c>
      <c r="X122" s="5">
        <v>175.54</v>
      </c>
      <c r="Y122" s="22">
        <v>77.06</v>
      </c>
      <c r="Z122" s="22">
        <v>2.2779652219050091</v>
      </c>
      <c r="AA122" s="20">
        <f ca="1"/>
        <v>2.0512549812942358</v>
      </c>
      <c r="AB122" s="20">
        <f ca="1"/>
        <v>2.1127926307330629</v>
      </c>
      <c r="AC122" s="20">
        <f ca="1"/>
        <v>1.9897173318554087</v>
      </c>
      <c r="AD122" s="18"/>
      <c r="AE122" s="18"/>
      <c r="AF122" s="18"/>
      <c r="AG122" s="18"/>
      <c r="AL122" s="2"/>
      <c r="AM122" s="2"/>
    </row>
    <row r="123" spans="3:39" x14ac:dyDescent="0.25">
      <c r="C123" s="2">
        <v>43945</v>
      </c>
      <c r="D123" s="5">
        <v>175.54</v>
      </c>
      <c r="E123" s="5">
        <v>77.06</v>
      </c>
      <c r="F123" s="5"/>
      <c r="G123" s="5"/>
      <c r="H123" s="5"/>
      <c r="I123" s="5"/>
      <c r="J123" s="5">
        <v>2.2779652219050091</v>
      </c>
      <c r="K123" s="5">
        <v>2.2779652219050091</v>
      </c>
      <c r="L123" s="5">
        <f ca="1"/>
        <v>2.3759183165234714</v>
      </c>
      <c r="M123" s="5">
        <f ca="1"/>
        <v>-9.7953094618462355E-2</v>
      </c>
      <c r="N123" s="5">
        <f ca="1"/>
        <v>2.3759183165234714</v>
      </c>
      <c r="O123" s="5"/>
      <c r="P123" s="2">
        <v>43952</v>
      </c>
      <c r="Q123" s="5">
        <f ca="1"/>
        <v>-6.3901363040553605E-2</v>
      </c>
      <c r="R123" s="5">
        <f ca="1"/>
        <v>2.2779652219050091</v>
      </c>
      <c r="S123" s="5"/>
      <c r="T123" s="5"/>
      <c r="U123" s="5"/>
      <c r="V123" s="5"/>
      <c r="W123" s="2">
        <v>43952</v>
      </c>
      <c r="X123" s="5">
        <v>178.21</v>
      </c>
      <c r="Y123" s="20">
        <v>80.489999999999995</v>
      </c>
      <c r="Z123" s="20">
        <v>2.2140638588644554</v>
      </c>
      <c r="AA123" s="20">
        <f ca="1"/>
        <v>2.0512549812942358</v>
      </c>
      <c r="AB123" s="20">
        <f ca="1"/>
        <v>2.1127926307330629</v>
      </c>
      <c r="AC123" s="20">
        <f ca="1"/>
        <v>1.9897173318554087</v>
      </c>
      <c r="AD123" s="18"/>
      <c r="AE123" s="18"/>
      <c r="AF123" s="18"/>
      <c r="AG123" s="18"/>
      <c r="AL123" s="2"/>
      <c r="AM123" s="2"/>
    </row>
    <row r="124" spans="3:39" x14ac:dyDescent="0.25">
      <c r="C124" s="2">
        <v>43952</v>
      </c>
      <c r="D124" s="5">
        <v>178.21</v>
      </c>
      <c r="E124" s="5">
        <v>80.489999999999995</v>
      </c>
      <c r="F124" s="5"/>
      <c r="G124" s="5"/>
      <c r="H124" s="5"/>
      <c r="I124" s="5"/>
      <c r="J124" s="5">
        <v>2.2140638588644554</v>
      </c>
      <c r="K124" s="5">
        <v>2.2140638588644554</v>
      </c>
      <c r="L124" s="5">
        <f ca="1"/>
        <v>2.2779652219050091</v>
      </c>
      <c r="M124" s="5">
        <f ca="1"/>
        <v>-6.3901363040553605E-2</v>
      </c>
      <c r="N124" s="5">
        <f ca="1"/>
        <v>2.2779652219050091</v>
      </c>
      <c r="O124" s="5"/>
      <c r="P124" s="2">
        <v>43959</v>
      </c>
      <c r="Q124" s="5">
        <f ca="1"/>
        <v>3.6410524437252345E-2</v>
      </c>
      <c r="R124" s="5">
        <f ca="1"/>
        <v>2.2140638588644554</v>
      </c>
      <c r="S124" s="5"/>
      <c r="T124" s="5"/>
      <c r="U124" s="5"/>
      <c r="V124" s="5"/>
      <c r="W124" s="2">
        <v>43959</v>
      </c>
      <c r="X124" s="5">
        <v>189.76</v>
      </c>
      <c r="Y124" s="20">
        <v>84.32</v>
      </c>
      <c r="Z124" s="20">
        <v>2.2504743833017078</v>
      </c>
      <c r="AA124" s="20">
        <f ca="1"/>
        <v>2.0512549812942358</v>
      </c>
      <c r="AB124" s="20">
        <f ca="1"/>
        <v>2.1127926307330629</v>
      </c>
      <c r="AC124" s="20">
        <f ca="1"/>
        <v>1.9897173318554087</v>
      </c>
      <c r="AD124" s="18"/>
      <c r="AE124" s="18"/>
      <c r="AF124" s="18"/>
      <c r="AG124" s="18"/>
      <c r="AL124" s="2"/>
      <c r="AM124" s="2"/>
    </row>
    <row r="125" spans="3:39" x14ac:dyDescent="0.25">
      <c r="C125" s="2">
        <v>43959</v>
      </c>
      <c r="D125" s="5">
        <v>189.76</v>
      </c>
      <c r="E125" s="5">
        <v>84.32</v>
      </c>
      <c r="F125" s="5"/>
      <c r="G125" s="5"/>
      <c r="H125" s="5"/>
      <c r="I125" s="5"/>
      <c r="J125" s="5">
        <v>2.2504743833017078</v>
      </c>
      <c r="K125" s="5">
        <v>2.2504743833017078</v>
      </c>
      <c r="L125" s="5">
        <f ca="1"/>
        <v>2.2140638588644554</v>
      </c>
      <c r="M125" s="5">
        <f ca="1"/>
        <v>3.6410524437252345E-2</v>
      </c>
      <c r="N125" s="5">
        <f ca="1"/>
        <v>2.2140638588644554</v>
      </c>
      <c r="O125" s="5"/>
      <c r="P125" s="2">
        <v>43966</v>
      </c>
      <c r="Q125" s="5">
        <f ca="1"/>
        <v>0.15774272940089284</v>
      </c>
      <c r="R125" s="5">
        <f ca="1"/>
        <v>2.2504743833017078</v>
      </c>
      <c r="S125" s="5"/>
      <c r="T125" s="5"/>
      <c r="U125" s="5"/>
      <c r="V125" s="5"/>
      <c r="W125" s="2">
        <v>43966</v>
      </c>
      <c r="X125" s="5">
        <v>191.67</v>
      </c>
      <c r="Y125" s="23">
        <v>79.59</v>
      </c>
      <c r="Z125" s="23">
        <v>2.4082171127026006</v>
      </c>
      <c r="AA125" s="23">
        <f ca="1"/>
        <v>2.0512549812942358</v>
      </c>
      <c r="AB125" s="23">
        <f ca="1"/>
        <v>2.1127926307330629</v>
      </c>
      <c r="AC125" s="23">
        <f ca="1"/>
        <v>1.9897173318554087</v>
      </c>
      <c r="AD125" s="19"/>
      <c r="AE125" s="18"/>
      <c r="AF125" s="18"/>
      <c r="AG125" s="18"/>
      <c r="AL125" s="2"/>
      <c r="AM125" s="2"/>
    </row>
    <row r="126" spans="3:39" x14ac:dyDescent="0.25">
      <c r="C126" s="2">
        <v>43966</v>
      </c>
      <c r="D126" s="5">
        <v>191.67</v>
      </c>
      <c r="E126" s="5">
        <v>79.59</v>
      </c>
      <c r="F126" s="5"/>
      <c r="G126" s="5"/>
      <c r="H126" s="5"/>
      <c r="I126" s="5"/>
      <c r="J126" s="5">
        <v>2.4082171127026006</v>
      </c>
      <c r="K126" s="5">
        <v>2.4082171127026006</v>
      </c>
      <c r="L126" s="5">
        <f ca="1"/>
        <v>2.2504743833017078</v>
      </c>
      <c r="M126" s="5">
        <f ca="1"/>
        <v>0.15774272940089284</v>
      </c>
      <c r="N126" s="5">
        <f ca="1"/>
        <v>2.2504743833017078</v>
      </c>
      <c r="O126" s="5"/>
      <c r="P126" s="2">
        <v>43973</v>
      </c>
      <c r="Q126" s="5">
        <f ca="1"/>
        <v>-0.17340919652099407</v>
      </c>
      <c r="R126" s="5">
        <f ca="1"/>
        <v>2.4082171127026006</v>
      </c>
      <c r="S126" s="5"/>
      <c r="T126" s="5"/>
      <c r="U126" s="5"/>
      <c r="V126" s="5"/>
      <c r="W126" s="2">
        <v>43973</v>
      </c>
      <c r="X126" s="5">
        <v>191.97</v>
      </c>
      <c r="Y126" s="22">
        <v>85.9</v>
      </c>
      <c r="Z126" s="22">
        <v>2.2348079161816066</v>
      </c>
      <c r="AA126" s="22">
        <f ca="1"/>
        <v>2.0512549812942358</v>
      </c>
      <c r="AB126" s="22">
        <f ca="1"/>
        <v>2.1127926307330629</v>
      </c>
      <c r="AC126" s="22">
        <f ca="1"/>
        <v>1.9897173318554087</v>
      </c>
      <c r="AD126" s="17"/>
      <c r="AE126" s="18"/>
      <c r="AF126" s="18"/>
      <c r="AG126" s="18"/>
      <c r="AL126" s="2"/>
      <c r="AM126" s="2"/>
    </row>
    <row r="127" spans="3:39" x14ac:dyDescent="0.25">
      <c r="C127" s="2">
        <v>43973</v>
      </c>
      <c r="D127" s="5">
        <v>191.97</v>
      </c>
      <c r="E127" s="5">
        <v>85.9</v>
      </c>
      <c r="F127" s="5"/>
      <c r="G127" s="5"/>
      <c r="H127" s="5"/>
      <c r="I127" s="5"/>
      <c r="J127" s="5">
        <v>2.2348079161816066</v>
      </c>
      <c r="K127" s="5">
        <v>2.2348079161816066</v>
      </c>
      <c r="L127" s="5">
        <f ca="1"/>
        <v>2.4082171127026006</v>
      </c>
      <c r="M127" s="5">
        <f ca="1"/>
        <v>-0.17340919652099407</v>
      </c>
      <c r="N127" s="5">
        <f ca="1"/>
        <v>2.4082171127026006</v>
      </c>
      <c r="O127" s="5"/>
      <c r="P127" s="2">
        <v>43980</v>
      </c>
      <c r="Q127" s="5">
        <f ca="1"/>
        <v>-8.7277657758315641E-2</v>
      </c>
      <c r="R127" s="5">
        <f ca="1"/>
        <v>2.2348079161816066</v>
      </c>
      <c r="S127" s="5"/>
      <c r="T127" s="5"/>
      <c r="U127" s="5"/>
      <c r="V127" s="5"/>
      <c r="W127" s="2">
        <v>43980</v>
      </c>
      <c r="X127" s="5">
        <v>196.95</v>
      </c>
      <c r="Y127" s="22">
        <v>91.71</v>
      </c>
      <c r="Z127" s="22">
        <v>2.1475302584232909</v>
      </c>
      <c r="AA127" s="22">
        <f ca="1"/>
        <v>2.0512549812942358</v>
      </c>
      <c r="AB127" s="22">
        <f ca="1"/>
        <v>2.1127926307330629</v>
      </c>
      <c r="AC127" s="22">
        <f ca="1"/>
        <v>1.9897173318554087</v>
      </c>
      <c r="AD127" s="17"/>
      <c r="AE127" s="18"/>
      <c r="AF127" s="18"/>
      <c r="AG127" s="18"/>
      <c r="AL127" s="2"/>
      <c r="AM127" s="2"/>
    </row>
    <row r="128" spans="3:39" x14ac:dyDescent="0.25">
      <c r="C128" s="2">
        <v>43980</v>
      </c>
      <c r="D128" s="5">
        <v>196.95</v>
      </c>
      <c r="E128" s="5">
        <v>91.71</v>
      </c>
      <c r="F128" s="5"/>
      <c r="G128" s="5"/>
      <c r="H128" s="5"/>
      <c r="I128" s="5"/>
      <c r="J128" s="5">
        <v>2.1475302584232909</v>
      </c>
      <c r="K128" s="5">
        <v>2.1475302584232909</v>
      </c>
      <c r="L128" s="5">
        <f ca="1"/>
        <v>2.2348079161816066</v>
      </c>
      <c r="M128" s="5">
        <f ca="1"/>
        <v>-8.7277657758315641E-2</v>
      </c>
      <c r="N128" s="5">
        <f ca="1"/>
        <v>2.2348079161816066</v>
      </c>
      <c r="O128" s="5"/>
      <c r="P128" s="2">
        <v>43987</v>
      </c>
      <c r="Q128" s="5">
        <f ca="1"/>
        <v>-8.3399935709608908E-2</v>
      </c>
      <c r="R128" s="5">
        <f ca="1"/>
        <v>2.1475302584232909</v>
      </c>
      <c r="S128" s="5"/>
      <c r="T128" s="5"/>
      <c r="U128" s="5"/>
      <c r="V128" s="5"/>
      <c r="W128" s="2">
        <v>43987</v>
      </c>
      <c r="X128" s="5">
        <v>200.2</v>
      </c>
      <c r="Y128" s="22">
        <v>96.99</v>
      </c>
      <c r="Z128" s="22">
        <v>2.064130322713682</v>
      </c>
      <c r="AA128" s="22">
        <f ca="1"/>
        <v>2.0512549812942358</v>
      </c>
      <c r="AB128" s="22">
        <f ca="1"/>
        <v>2.1127926307330629</v>
      </c>
      <c r="AC128" s="22">
        <f ca="1"/>
        <v>1.9897173318554087</v>
      </c>
      <c r="AD128" s="17"/>
      <c r="AE128" s="18"/>
      <c r="AF128" s="18"/>
      <c r="AG128" s="18"/>
      <c r="AL128" s="2"/>
      <c r="AM128" s="2"/>
    </row>
    <row r="129" spans="3:39" x14ac:dyDescent="0.25">
      <c r="C129" s="2">
        <v>43987</v>
      </c>
      <c r="D129" s="5">
        <v>200.2</v>
      </c>
      <c r="E129" s="5">
        <v>96.99</v>
      </c>
      <c r="F129" s="5"/>
      <c r="G129" s="5"/>
      <c r="H129" s="5"/>
      <c r="I129" s="5"/>
      <c r="J129" s="5">
        <v>2.064130322713682</v>
      </c>
      <c r="K129" s="5">
        <v>2.064130322713682</v>
      </c>
      <c r="L129" s="5">
        <f ca="1"/>
        <v>2.1475302584232909</v>
      </c>
      <c r="M129" s="5">
        <f ca="1"/>
        <v>-8.3399935709608908E-2</v>
      </c>
      <c r="N129" s="5">
        <f ca="1"/>
        <v>2.1475302584232909</v>
      </c>
      <c r="O129" s="5"/>
      <c r="P129" s="2">
        <v>43994</v>
      </c>
      <c r="Q129" s="5">
        <f ca="1"/>
        <v>1.1502805280842132E-2</v>
      </c>
      <c r="R129" s="5">
        <f ca="1"/>
        <v>2.064130322713682</v>
      </c>
      <c r="S129" s="5"/>
      <c r="T129" s="5"/>
      <c r="U129" s="5"/>
      <c r="V129" s="5"/>
      <c r="W129" s="2">
        <v>43994</v>
      </c>
      <c r="X129" s="5">
        <v>181.95</v>
      </c>
      <c r="Y129" s="20">
        <v>87.66</v>
      </c>
      <c r="Z129" s="20">
        <v>2.0756331279945242</v>
      </c>
      <c r="AA129" s="20">
        <f ca="1"/>
        <v>2.0512549812942358</v>
      </c>
      <c r="AB129" s="20">
        <f ca="1"/>
        <v>2.1127926307330629</v>
      </c>
      <c r="AC129" s="20">
        <f ca="1"/>
        <v>1.9897173318554087</v>
      </c>
      <c r="AD129" s="18"/>
      <c r="AE129" s="18"/>
      <c r="AF129" s="18"/>
      <c r="AG129" s="18"/>
      <c r="AL129" s="2"/>
      <c r="AM129" s="2"/>
    </row>
    <row r="130" spans="3:39" x14ac:dyDescent="0.25">
      <c r="C130" s="2">
        <v>43994</v>
      </c>
      <c r="D130" s="5">
        <v>181.95</v>
      </c>
      <c r="E130" s="5">
        <v>87.66</v>
      </c>
      <c r="F130" s="5"/>
      <c r="G130" s="5"/>
      <c r="H130" s="5"/>
      <c r="I130" s="5"/>
      <c r="J130" s="5">
        <v>2.0756331279945242</v>
      </c>
      <c r="K130" s="5">
        <v>2.0756331279945242</v>
      </c>
      <c r="L130" s="5">
        <f ca="1"/>
        <v>2.064130322713682</v>
      </c>
      <c r="M130" s="5">
        <f ca="1"/>
        <v>1.1502805280842132E-2</v>
      </c>
      <c r="N130" s="5">
        <f ca="1"/>
        <v>2.064130322713682</v>
      </c>
      <c r="O130" s="5"/>
      <c r="P130" s="2">
        <v>44001</v>
      </c>
      <c r="Q130" s="5">
        <f ca="1"/>
        <v>3.4273118475598885E-2</v>
      </c>
      <c r="R130" s="5">
        <f ca="1"/>
        <v>2.0756331279945242</v>
      </c>
      <c r="S130" s="5"/>
      <c r="T130" s="5"/>
      <c r="U130" s="5"/>
      <c r="V130" s="5"/>
      <c r="W130" s="2">
        <v>44001</v>
      </c>
      <c r="X130" s="5">
        <v>186.79</v>
      </c>
      <c r="Y130" s="23">
        <v>88.53</v>
      </c>
      <c r="Z130" s="23">
        <v>2.109906246470123</v>
      </c>
      <c r="AA130" s="23">
        <f ca="1"/>
        <v>2.0512549812942358</v>
      </c>
      <c r="AB130" s="23">
        <f ca="1"/>
        <v>2.1127926307330629</v>
      </c>
      <c r="AC130" s="23">
        <f ca="1"/>
        <v>1.9897173318554087</v>
      </c>
      <c r="AD130" s="19"/>
      <c r="AE130" s="19"/>
      <c r="AF130" s="19"/>
      <c r="AG130" s="19"/>
      <c r="AL130" s="2"/>
      <c r="AM130" s="2"/>
    </row>
    <row r="131" spans="3:39" x14ac:dyDescent="0.25">
      <c r="C131" s="2">
        <v>44001</v>
      </c>
      <c r="D131" s="5">
        <v>186.79</v>
      </c>
      <c r="E131" s="5">
        <v>88.53</v>
      </c>
      <c r="F131" s="5"/>
      <c r="G131" s="5"/>
      <c r="H131" s="5"/>
      <c r="I131" s="5"/>
      <c r="J131" s="5">
        <v>2.109906246470123</v>
      </c>
      <c r="K131" s="5">
        <v>2.109906246470123</v>
      </c>
      <c r="L131" s="5">
        <f ca="1"/>
        <v>2.0756331279945242</v>
      </c>
      <c r="M131" s="5">
        <f ca="1"/>
        <v>3.4273118475598885E-2</v>
      </c>
      <c r="N131" s="5">
        <f ca="1"/>
        <v>2.0756331279945242</v>
      </c>
      <c r="O131" s="5"/>
      <c r="P131" s="2">
        <v>44008</v>
      </c>
      <c r="Q131" s="5">
        <f ca="1"/>
        <v>0.10503722013437633</v>
      </c>
      <c r="R131" s="5">
        <f ca="1"/>
        <v>2.109906246470123</v>
      </c>
      <c r="S131" s="5"/>
      <c r="T131" s="5"/>
      <c r="U131" s="5"/>
      <c r="V131" s="5"/>
      <c r="W131" s="2">
        <v>44008</v>
      </c>
      <c r="X131" s="5">
        <v>190.02</v>
      </c>
      <c r="Y131" s="22">
        <v>85.79</v>
      </c>
      <c r="Z131" s="22">
        <v>2.2149434666044994</v>
      </c>
      <c r="AA131" s="22">
        <f ca="1"/>
        <v>2.0512549812942358</v>
      </c>
      <c r="AB131" s="22">
        <f ca="1"/>
        <v>2.1127926307330629</v>
      </c>
      <c r="AC131" s="22">
        <f ca="1"/>
        <v>1.9897173318554087</v>
      </c>
      <c r="AD131" s="17"/>
      <c r="AE131" s="17"/>
      <c r="AF131" s="17"/>
      <c r="AG131" s="17"/>
      <c r="AL131" s="2"/>
      <c r="AM131" s="2"/>
    </row>
    <row r="132" spans="3:39" x14ac:dyDescent="0.25">
      <c r="C132" s="2">
        <v>44008</v>
      </c>
      <c r="D132" s="5">
        <v>190.02</v>
      </c>
      <c r="E132" s="5">
        <v>85.79</v>
      </c>
      <c r="F132" s="5"/>
      <c r="G132" s="5"/>
      <c r="H132" s="5"/>
      <c r="I132" s="5"/>
      <c r="J132" s="5">
        <v>2.2149434666044994</v>
      </c>
      <c r="K132" s="5">
        <v>2.2149434666044994</v>
      </c>
      <c r="L132" s="5">
        <f ca="1"/>
        <v>2.109906246470123</v>
      </c>
      <c r="M132" s="5">
        <f ca="1"/>
        <v>0.10503722013437633</v>
      </c>
      <c r="N132" s="5">
        <f ca="1"/>
        <v>2.109906246470123</v>
      </c>
      <c r="O132" s="5"/>
      <c r="P132" s="2">
        <v>44015</v>
      </c>
      <c r="Q132" s="5">
        <f ca="1"/>
        <v>-6.285263926636997E-2</v>
      </c>
      <c r="R132" s="5">
        <f ca="1"/>
        <v>2.2149434666044994</v>
      </c>
      <c r="S132" s="5"/>
      <c r="T132" s="5"/>
      <c r="U132" s="5"/>
      <c r="V132" s="5"/>
      <c r="W132" s="2">
        <v>44015</v>
      </c>
      <c r="X132" s="5">
        <v>191.45</v>
      </c>
      <c r="Y132" s="22">
        <v>88.96</v>
      </c>
      <c r="Z132" s="22">
        <v>2.1520908273381294</v>
      </c>
      <c r="AA132" s="22">
        <f ca="1"/>
        <v>2.0512549812942358</v>
      </c>
      <c r="AB132" s="22">
        <f ca="1"/>
        <v>2.1127926307330629</v>
      </c>
      <c r="AC132" s="22">
        <f ca="1"/>
        <v>1.9897173318554087</v>
      </c>
      <c r="AD132" s="17"/>
      <c r="AE132" s="17"/>
      <c r="AF132" s="17"/>
      <c r="AG132" s="17"/>
      <c r="AL132" s="2"/>
      <c r="AM132" s="2"/>
    </row>
    <row r="133" spans="3:39" x14ac:dyDescent="0.25">
      <c r="C133" s="2">
        <v>44015</v>
      </c>
      <c r="D133" s="5">
        <v>191.45</v>
      </c>
      <c r="E133" s="5">
        <v>88.96</v>
      </c>
      <c r="F133" s="5"/>
      <c r="G133" s="5"/>
      <c r="H133" s="5"/>
      <c r="I133" s="5"/>
      <c r="J133" s="5">
        <v>2.1520908273381294</v>
      </c>
      <c r="K133" s="5">
        <v>2.1520908273381294</v>
      </c>
      <c r="L133" s="5">
        <f ca="1"/>
        <v>2.2149434666044994</v>
      </c>
      <c r="M133" s="5">
        <f ca="1"/>
        <v>-6.285263926636997E-2</v>
      </c>
      <c r="N133" s="5">
        <f ca="1"/>
        <v>2.2149434666044994</v>
      </c>
      <c r="O133" s="5"/>
      <c r="P133" s="2">
        <v>44022</v>
      </c>
      <c r="Q133" s="5">
        <f ca="1"/>
        <v>0.12132689418085763</v>
      </c>
      <c r="R133" s="5">
        <f ca="1"/>
        <v>2.1520908273381294</v>
      </c>
      <c r="S133" s="5"/>
      <c r="T133" s="5"/>
      <c r="U133" s="5"/>
      <c r="V133" s="5"/>
      <c r="W133" s="2">
        <v>44022</v>
      </c>
      <c r="X133" s="5">
        <v>197.56</v>
      </c>
      <c r="Y133" s="5">
        <v>86.9</v>
      </c>
      <c r="Z133" s="5">
        <v>2.273417721518987</v>
      </c>
      <c r="AA133" s="5">
        <f ca="1"/>
        <v>2.0512549812942358</v>
      </c>
      <c r="AB133" s="5">
        <f ca="1"/>
        <v>2.1127926307330629</v>
      </c>
      <c r="AC133" s="5">
        <f ca="1"/>
        <v>1.9897173318554087</v>
      </c>
      <c r="AL133" s="2"/>
      <c r="AM133" s="2"/>
    </row>
    <row r="134" spans="3:39" x14ac:dyDescent="0.25">
      <c r="C134" s="2">
        <v>44022</v>
      </c>
      <c r="D134" s="5">
        <v>197.56</v>
      </c>
      <c r="E134" s="5">
        <v>86.9</v>
      </c>
      <c r="F134" s="5"/>
      <c r="G134" s="5"/>
      <c r="H134" s="5"/>
      <c r="I134" s="5"/>
      <c r="J134" s="5">
        <v>2.273417721518987</v>
      </c>
      <c r="K134" s="5">
        <v>2.273417721518987</v>
      </c>
      <c r="L134" s="5">
        <f ca="1"/>
        <v>2.1520908273381294</v>
      </c>
      <c r="M134" s="5">
        <f ca="1"/>
        <v>0.12132689418085763</v>
      </c>
      <c r="N134" s="5">
        <f ca="1"/>
        <v>2.1520908273381294</v>
      </c>
      <c r="O134" s="5"/>
      <c r="P134" s="2">
        <v>44029</v>
      </c>
      <c r="Q134" s="5">
        <f ca="1"/>
        <v>-8.2347253525442365E-2</v>
      </c>
      <c r="R134" s="5">
        <f ca="1"/>
        <v>2.273417721518987</v>
      </c>
      <c r="S134" s="5"/>
      <c r="T134" s="5"/>
      <c r="U134" s="5"/>
      <c r="V134" s="5"/>
      <c r="W134" s="2">
        <v>44029</v>
      </c>
      <c r="X134" s="5">
        <v>203.66</v>
      </c>
      <c r="Y134" s="5">
        <v>92.95</v>
      </c>
      <c r="Z134" s="5">
        <v>2.1910704679935447</v>
      </c>
      <c r="AA134" s="5">
        <f ca="1"/>
        <v>2.0512549812942358</v>
      </c>
      <c r="AB134" s="5">
        <f ca="1"/>
        <v>2.1127926307330629</v>
      </c>
      <c r="AC134" s="5">
        <f ca="1"/>
        <v>1.9897173318554087</v>
      </c>
      <c r="AL134" s="2"/>
      <c r="AM134" s="2"/>
    </row>
    <row r="135" spans="3:39" x14ac:dyDescent="0.25">
      <c r="C135" s="2">
        <v>44029</v>
      </c>
      <c r="D135" s="5">
        <v>203.66</v>
      </c>
      <c r="E135" s="5">
        <v>92.95</v>
      </c>
      <c r="F135" s="5"/>
      <c r="G135" s="5"/>
      <c r="H135" s="5"/>
      <c r="I135" s="5"/>
      <c r="J135" s="5">
        <v>2.1910704679935447</v>
      </c>
      <c r="K135" s="5">
        <v>2.1910704679935447</v>
      </c>
      <c r="L135" s="5">
        <f ca="1"/>
        <v>2.273417721518987</v>
      </c>
      <c r="M135" s="5">
        <f ca="1"/>
        <v>-8.2347253525442365E-2</v>
      </c>
      <c r="N135" s="5">
        <f ca="1"/>
        <v>2.273417721518987</v>
      </c>
      <c r="O135" s="5"/>
      <c r="P135" s="2">
        <v>44036</v>
      </c>
      <c r="Q135" s="5">
        <f ca="1"/>
        <v>3.8961824794399025E-2</v>
      </c>
      <c r="R135" s="5">
        <f ca="1"/>
        <v>2.1910704679935447</v>
      </c>
      <c r="S135" s="5"/>
      <c r="T135" s="5"/>
      <c r="U135" s="5"/>
      <c r="V135" s="5"/>
      <c r="W135" s="2">
        <v>44036</v>
      </c>
      <c r="X135" s="5">
        <v>207.17</v>
      </c>
      <c r="Y135" s="5">
        <v>92.9</v>
      </c>
      <c r="Z135" s="5">
        <v>2.2300322927879437</v>
      </c>
      <c r="AA135" s="5">
        <f ca="1"/>
        <v>2.0512549812942358</v>
      </c>
      <c r="AB135" s="5">
        <f ca="1"/>
        <v>2.1127926307330629</v>
      </c>
      <c r="AC135" s="5">
        <f ca="1"/>
        <v>1.9897173318554087</v>
      </c>
      <c r="AL135" s="2"/>
      <c r="AM135" s="2"/>
    </row>
    <row r="136" spans="3:39" x14ac:dyDescent="0.25">
      <c r="C136" s="2">
        <v>44036</v>
      </c>
      <c r="D136" s="5">
        <v>207.17</v>
      </c>
      <c r="E136" s="5">
        <v>92.9</v>
      </c>
      <c r="F136" s="5"/>
      <c r="G136" s="5"/>
      <c r="H136" s="5"/>
      <c r="I136" s="5"/>
      <c r="J136" s="5">
        <v>2.2300322927879437</v>
      </c>
      <c r="K136" s="5">
        <v>2.2300322927879437</v>
      </c>
      <c r="L136" s="5">
        <f ca="1"/>
        <v>2.1910704679935447</v>
      </c>
      <c r="M136" s="5">
        <f ca="1"/>
        <v>3.8961824794399025E-2</v>
      </c>
      <c r="N136" s="5">
        <f ca="1"/>
        <v>2.1910704679935447</v>
      </c>
      <c r="O136" s="5"/>
      <c r="P136" s="2">
        <v>44043</v>
      </c>
      <c r="Q136" s="5">
        <f ca="1"/>
        <v>-2.4563123887139326E-2</v>
      </c>
      <c r="R136" s="5">
        <f ca="1"/>
        <v>2.2300322927879437</v>
      </c>
      <c r="S136" s="5"/>
      <c r="T136" s="5"/>
      <c r="U136" s="5"/>
      <c r="V136" s="5"/>
      <c r="W136" s="2">
        <v>44043</v>
      </c>
      <c r="X136" s="5">
        <v>205.66</v>
      </c>
      <c r="Y136" s="5">
        <v>93.25</v>
      </c>
      <c r="Z136" s="5">
        <v>2.2054691689008044</v>
      </c>
      <c r="AA136" s="5">
        <f ca="1"/>
        <v>2.0512549812942358</v>
      </c>
      <c r="AB136" s="5">
        <f ca="1"/>
        <v>2.1127926307330629</v>
      </c>
      <c r="AC136" s="5">
        <f ca="1"/>
        <v>1.9897173318554087</v>
      </c>
      <c r="AL136" s="2"/>
      <c r="AM136" s="2"/>
    </row>
    <row r="137" spans="3:39" x14ac:dyDescent="0.25">
      <c r="C137" s="2">
        <v>44043</v>
      </c>
      <c r="D137" s="5">
        <v>205.66</v>
      </c>
      <c r="E137" s="5">
        <v>93.25</v>
      </c>
      <c r="F137" s="5"/>
      <c r="G137" s="5"/>
      <c r="H137" s="5"/>
      <c r="I137" s="5"/>
      <c r="J137" s="5">
        <v>2.2054691689008044</v>
      </c>
      <c r="K137" s="5">
        <v>2.2054691689008044</v>
      </c>
      <c r="L137" s="5">
        <f ca="1"/>
        <v>2.2300322927879437</v>
      </c>
      <c r="M137" s="5">
        <f ca="1"/>
        <v>-2.4563123887139326E-2</v>
      </c>
      <c r="N137" s="5">
        <f ca="1"/>
        <v>2.2300322927879437</v>
      </c>
      <c r="O137" s="5"/>
      <c r="P137" s="2">
        <v>44050</v>
      </c>
      <c r="Q137" s="5">
        <f ca="1"/>
        <v>-0.21140024569802307</v>
      </c>
      <c r="R137" s="5">
        <f ca="1"/>
        <v>2.2054691689008044</v>
      </c>
      <c r="S137" s="5"/>
      <c r="T137" s="5"/>
      <c r="U137" s="5"/>
      <c r="V137" s="5"/>
      <c r="W137" s="2">
        <v>44050</v>
      </c>
      <c r="X137" s="5">
        <v>195</v>
      </c>
      <c r="Y137" s="5">
        <v>97.79</v>
      </c>
      <c r="Z137" s="5">
        <v>1.9940689232027813</v>
      </c>
      <c r="AA137" s="5">
        <f ca="1"/>
        <v>2.0512549812942358</v>
      </c>
      <c r="AB137" s="5">
        <f ca="1"/>
        <v>2.1127926307330629</v>
      </c>
      <c r="AC137" s="5">
        <f ca="1"/>
        <v>1.9897173318554087</v>
      </c>
      <c r="AL137" s="2"/>
      <c r="AM137" s="2"/>
    </row>
    <row r="138" spans="3:39" x14ac:dyDescent="0.25">
      <c r="C138" s="2">
        <v>44050</v>
      </c>
      <c r="D138" s="5">
        <v>195</v>
      </c>
      <c r="E138" s="5">
        <v>97.79</v>
      </c>
      <c r="F138" s="5"/>
      <c r="G138" s="5"/>
      <c r="H138" s="5"/>
      <c r="I138" s="5"/>
      <c r="J138" s="5">
        <v>1.9940689232027813</v>
      </c>
      <c r="K138" s="5">
        <v>1.9940689232027813</v>
      </c>
      <c r="L138" s="5">
        <f ca="1"/>
        <v>2.2054691689008044</v>
      </c>
      <c r="M138" s="5">
        <f ca="1"/>
        <v>-0.21140024569802307</v>
      </c>
      <c r="N138" s="5">
        <f ca="1"/>
        <v>2.2054691689008044</v>
      </c>
      <c r="O138" s="5"/>
      <c r="P138" s="2">
        <v>44057</v>
      </c>
      <c r="Q138" s="5">
        <f ca="1"/>
        <v>-4.6991514040064297E-2</v>
      </c>
      <c r="R138" s="5">
        <f ca="1"/>
        <v>1.9940689232027813</v>
      </c>
      <c r="S138" s="5"/>
      <c r="T138" s="5"/>
      <c r="U138" s="5"/>
      <c r="V138" s="5"/>
      <c r="W138" s="2">
        <v>44057</v>
      </c>
      <c r="X138" s="5">
        <v>197.2</v>
      </c>
      <c r="Y138" s="5">
        <v>101.28</v>
      </c>
      <c r="Z138" s="5">
        <v>1.947077409162717</v>
      </c>
      <c r="AA138" s="5">
        <f ca="1"/>
        <v>2.0512549812942358</v>
      </c>
      <c r="AB138" s="5">
        <f ca="1"/>
        <v>2.1127926307330629</v>
      </c>
      <c r="AC138" s="5">
        <f ca="1"/>
        <v>1.9897173318554087</v>
      </c>
      <c r="AL138" s="2"/>
      <c r="AM138" s="2"/>
    </row>
    <row r="139" spans="3:39" x14ac:dyDescent="0.25">
      <c r="C139" s="2">
        <v>44057</v>
      </c>
      <c r="D139" s="5">
        <v>197.2</v>
      </c>
      <c r="E139" s="5">
        <v>101.28</v>
      </c>
      <c r="F139" s="5"/>
      <c r="G139" s="5"/>
      <c r="H139" s="5"/>
      <c r="I139" s="5"/>
      <c r="J139" s="5">
        <v>1.947077409162717</v>
      </c>
      <c r="K139" s="5">
        <v>1.947077409162717</v>
      </c>
      <c r="L139" s="5">
        <f ca="1"/>
        <v>1.9940689232027813</v>
      </c>
      <c r="M139" s="5">
        <f ca="1"/>
        <v>-4.6991514040064297E-2</v>
      </c>
      <c r="N139" s="5">
        <f ca="1"/>
        <v>1.9940689232027813</v>
      </c>
      <c r="O139" s="5"/>
      <c r="P139" s="2">
        <v>44064</v>
      </c>
      <c r="Q139" s="5">
        <f ca="1"/>
        <v>-1.5313642203419242E-2</v>
      </c>
      <c r="R139" s="5">
        <f ca="1"/>
        <v>1.947077409162717</v>
      </c>
      <c r="S139" s="5"/>
      <c r="T139" s="5"/>
      <c r="U139" s="5"/>
      <c r="V139" s="5"/>
      <c r="W139" s="2">
        <v>44064</v>
      </c>
      <c r="X139" s="5">
        <v>193.64</v>
      </c>
      <c r="Y139" s="5">
        <v>100.24</v>
      </c>
      <c r="Z139" s="5">
        <v>1.9317637669592977</v>
      </c>
      <c r="AA139" s="5">
        <f ca="1"/>
        <v>2.0512549812942358</v>
      </c>
      <c r="AB139" s="5">
        <f ca="1"/>
        <v>2.1127926307330629</v>
      </c>
      <c r="AC139" s="5">
        <f ca="1"/>
        <v>1.9897173318554087</v>
      </c>
      <c r="AL139" s="2"/>
      <c r="AM139" s="2"/>
    </row>
    <row r="140" spans="3:39" x14ac:dyDescent="0.25">
      <c r="C140" s="2">
        <v>44064</v>
      </c>
      <c r="D140" s="5">
        <v>193.64</v>
      </c>
      <c r="E140" s="5">
        <v>100.24</v>
      </c>
      <c r="F140" s="5"/>
      <c r="G140" s="5"/>
      <c r="H140" s="5"/>
      <c r="I140" s="5"/>
      <c r="J140" s="5">
        <v>1.9317637669592977</v>
      </c>
      <c r="K140" s="5">
        <v>1.9317637669592977</v>
      </c>
      <c r="L140" s="5">
        <f ca="1"/>
        <v>1.947077409162717</v>
      </c>
      <c r="M140" s="5">
        <f ca="1"/>
        <v>-1.5313642203419242E-2</v>
      </c>
      <c r="N140" s="5">
        <f ca="1"/>
        <v>1.947077409162717</v>
      </c>
      <c r="O140" s="5"/>
      <c r="P140" s="2">
        <v>44071</v>
      </c>
      <c r="Q140" s="5">
        <f ca="1"/>
        <v>3.144627915077769E-2</v>
      </c>
      <c r="R140" s="5">
        <f ca="1"/>
        <v>1.9317637669592977</v>
      </c>
      <c r="S140" s="5"/>
      <c r="T140" s="5"/>
      <c r="U140" s="5"/>
      <c r="V140" s="5"/>
      <c r="W140" s="2">
        <v>44071</v>
      </c>
      <c r="X140" s="5">
        <v>200.11</v>
      </c>
      <c r="Y140" s="5">
        <v>101.93</v>
      </c>
      <c r="Z140" s="5">
        <v>1.9632100461100754</v>
      </c>
      <c r="AA140" s="5">
        <f ca="1"/>
        <v>2.0512549812942358</v>
      </c>
      <c r="AB140" s="5">
        <f ca="1"/>
        <v>2.1127926307330629</v>
      </c>
      <c r="AC140" s="5">
        <f ca="1"/>
        <v>1.9897173318554087</v>
      </c>
      <c r="AL140" s="2"/>
      <c r="AM140" s="2"/>
    </row>
    <row r="141" spans="3:39" x14ac:dyDescent="0.25">
      <c r="C141" s="2">
        <v>44071</v>
      </c>
      <c r="D141" s="5">
        <v>200.11</v>
      </c>
      <c r="E141" s="5">
        <v>101.93</v>
      </c>
      <c r="F141" s="5"/>
      <c r="G141" s="5"/>
      <c r="H141" s="5"/>
      <c r="I141" s="5"/>
      <c r="J141" s="5">
        <v>1.9632100461100754</v>
      </c>
      <c r="K141" s="5">
        <v>1.9632100461100754</v>
      </c>
      <c r="L141" s="5">
        <f ca="1"/>
        <v>1.9317637669592977</v>
      </c>
      <c r="M141" s="5">
        <f ca="1"/>
        <v>3.144627915077769E-2</v>
      </c>
      <c r="N141" s="5">
        <f ca="1"/>
        <v>1.9317637669592977</v>
      </c>
      <c r="O141" s="5"/>
      <c r="P141" s="2">
        <v>44078</v>
      </c>
      <c r="Q141" s="5">
        <f ca="1"/>
        <v>7.4992426997394279E-2</v>
      </c>
      <c r="R141" s="5">
        <f ca="1"/>
        <v>1.9632100461100754</v>
      </c>
      <c r="S141" s="5"/>
      <c r="T141" s="5"/>
      <c r="U141" s="5"/>
      <c r="V141" s="5"/>
      <c r="W141" s="2">
        <v>44078</v>
      </c>
      <c r="X141" s="5">
        <v>202.74</v>
      </c>
      <c r="Y141" s="5">
        <v>99.47</v>
      </c>
      <c r="Z141" s="5">
        <v>2.0382024731074697</v>
      </c>
      <c r="AA141" s="5">
        <f ca="1"/>
        <v>2.0512549812942358</v>
      </c>
      <c r="AB141" s="5">
        <f ca="1"/>
        <v>2.1127926307330629</v>
      </c>
      <c r="AC141" s="5">
        <f ca="1"/>
        <v>1.9897173318554087</v>
      </c>
      <c r="AL141" s="2"/>
      <c r="AM141" s="2"/>
    </row>
    <row r="142" spans="3:39" x14ac:dyDescent="0.25">
      <c r="C142" s="2">
        <v>44078</v>
      </c>
      <c r="D142" s="5">
        <v>202.74</v>
      </c>
      <c r="E142" s="5">
        <v>99.47</v>
      </c>
      <c r="F142" s="5"/>
      <c r="G142" s="5"/>
      <c r="H142" s="5"/>
      <c r="I142" s="5"/>
      <c r="J142" s="5">
        <v>2.0382024731074697</v>
      </c>
      <c r="K142" s="5">
        <v>2.0382024731074697</v>
      </c>
      <c r="L142" s="5">
        <f ca="1"/>
        <v>1.9632100461100754</v>
      </c>
      <c r="M142" s="5">
        <f ca="1"/>
        <v>7.4992426997394279E-2</v>
      </c>
      <c r="N142" s="5">
        <f ca="1"/>
        <v>1.9632100461100754</v>
      </c>
      <c r="O142" s="5"/>
      <c r="P142" s="2">
        <v>44085</v>
      </c>
      <c r="Q142" s="5">
        <f ca="1"/>
        <v>-2.4614702101375396E-2</v>
      </c>
      <c r="R142" s="5">
        <f ca="1"/>
        <v>2.0382024731074697</v>
      </c>
      <c r="S142" s="5"/>
      <c r="T142" s="5"/>
      <c r="U142" s="5"/>
      <c r="V142" s="5"/>
      <c r="W142" s="2">
        <v>44085</v>
      </c>
      <c r="X142" s="5">
        <v>201.54</v>
      </c>
      <c r="Y142" s="5">
        <v>100.09</v>
      </c>
      <c r="Z142" s="5">
        <v>2.0135877710060943</v>
      </c>
      <c r="AA142" s="5">
        <f ca="1"/>
        <v>2.0512549812942358</v>
      </c>
      <c r="AB142" s="5">
        <f ca="1"/>
        <v>2.1127926307330629</v>
      </c>
      <c r="AC142" s="5">
        <f ca="1"/>
        <v>1.9897173318554087</v>
      </c>
      <c r="AL142" s="2"/>
      <c r="AM142" s="2"/>
    </row>
    <row r="143" spans="3:39" x14ac:dyDescent="0.25">
      <c r="C143" s="2">
        <v>44085</v>
      </c>
      <c r="D143" s="5">
        <v>201.54</v>
      </c>
      <c r="E143" s="5">
        <v>100.09</v>
      </c>
      <c r="F143" s="5"/>
      <c r="G143" s="5"/>
      <c r="H143" s="5"/>
      <c r="I143" s="5"/>
      <c r="J143" s="5">
        <v>2.0135877710060943</v>
      </c>
      <c r="K143" s="5">
        <v>2.0135877710060943</v>
      </c>
      <c r="L143" s="5">
        <f ca="1"/>
        <v>2.0382024731074697</v>
      </c>
      <c r="M143" s="5">
        <f ca="1"/>
        <v>-2.4614702101375396E-2</v>
      </c>
      <c r="N143" s="5">
        <f ca="1"/>
        <v>2.0382024731074697</v>
      </c>
      <c r="O143" s="5"/>
      <c r="P143" s="2">
        <v>44092</v>
      </c>
      <c r="Q143" s="5">
        <f ca="1"/>
        <v>-1.4184607771238866E-2</v>
      </c>
      <c r="R143" s="5">
        <f ca="1"/>
        <v>2.0135877710060943</v>
      </c>
      <c r="S143" s="5"/>
      <c r="T143" s="5"/>
      <c r="U143" s="5"/>
      <c r="V143" s="5"/>
      <c r="W143" s="2">
        <v>44092</v>
      </c>
      <c r="X143" s="5">
        <v>201</v>
      </c>
      <c r="Y143" s="5">
        <v>100.52999999999999</v>
      </c>
      <c r="Z143" s="5">
        <v>1.9994031632348555</v>
      </c>
      <c r="AA143" s="5">
        <f ca="1"/>
        <v>2.0512549812942358</v>
      </c>
      <c r="AB143" s="5">
        <f ca="1"/>
        <v>2.1127926307330629</v>
      </c>
      <c r="AC143" s="5">
        <f ca="1"/>
        <v>1.9897173318554087</v>
      </c>
      <c r="AL143" s="2"/>
      <c r="AM143" s="2"/>
    </row>
    <row r="144" spans="3:39" x14ac:dyDescent="0.25">
      <c r="C144" s="2">
        <v>44092</v>
      </c>
      <c r="D144" s="5">
        <v>201</v>
      </c>
      <c r="E144" s="5">
        <v>100.52999999999999</v>
      </c>
      <c r="F144" s="5"/>
      <c r="G144" s="5"/>
      <c r="H144" s="5"/>
      <c r="I144" s="5"/>
      <c r="J144" s="5">
        <v>1.9994031632348555</v>
      </c>
      <c r="K144" s="5">
        <v>1.9994031632348555</v>
      </c>
      <c r="L144" s="5">
        <f ca="1"/>
        <v>2.0135877710060943</v>
      </c>
      <c r="M144" s="5">
        <f ca="1"/>
        <v>-1.4184607771238866E-2</v>
      </c>
      <c r="N144" s="5">
        <f ca="1"/>
        <v>2.0135877710060943</v>
      </c>
      <c r="O144" s="5"/>
      <c r="P144" s="2">
        <v>44099</v>
      </c>
      <c r="Q144" s="5">
        <f ca="1"/>
        <v>1.4752134744424605E-2</v>
      </c>
      <c r="R144" s="5">
        <f ca="1"/>
        <v>1.9994031632348555</v>
      </c>
      <c r="S144" s="5"/>
      <c r="T144" s="5"/>
      <c r="U144" s="5"/>
      <c r="V144" s="5"/>
      <c r="W144" s="2">
        <v>44099</v>
      </c>
      <c r="X144" s="5">
        <v>196.36</v>
      </c>
      <c r="Y144" s="5">
        <v>97.49</v>
      </c>
      <c r="Z144" s="5">
        <v>2.0141552979792801</v>
      </c>
      <c r="AA144" s="5">
        <f ca="1"/>
        <v>2.0512549812942358</v>
      </c>
      <c r="AB144" s="5">
        <f ca="1"/>
        <v>2.1127926307330629</v>
      </c>
      <c r="AC144" s="5">
        <f ca="1"/>
        <v>1.9897173318554087</v>
      </c>
      <c r="AL144" s="2"/>
      <c r="AM144" s="2"/>
    </row>
    <row r="145" spans="3:39" x14ac:dyDescent="0.25">
      <c r="C145" s="2">
        <v>44099</v>
      </c>
      <c r="D145" s="5">
        <v>196.36</v>
      </c>
      <c r="E145" s="5">
        <v>97.49</v>
      </c>
      <c r="F145" s="5"/>
      <c r="G145" s="5"/>
      <c r="H145" s="5"/>
      <c r="I145" s="5"/>
      <c r="J145" s="5">
        <v>2.0141552979792801</v>
      </c>
      <c r="K145" s="5">
        <v>2.0141552979792801</v>
      </c>
      <c r="L145" s="5">
        <f ca="1"/>
        <v>1.9994031632348555</v>
      </c>
      <c r="M145" s="5">
        <f ca="1"/>
        <v>1.4752134744424605E-2</v>
      </c>
      <c r="N145" s="5">
        <f ca="1"/>
        <v>1.9994031632348555</v>
      </c>
      <c r="O145" s="5"/>
      <c r="P145" s="2">
        <v>44106</v>
      </c>
      <c r="Q145" s="5">
        <f ca="1"/>
        <v>2.5138212637906054E-2</v>
      </c>
      <c r="R145" s="5">
        <f ca="1"/>
        <v>2.0141552979792801</v>
      </c>
      <c r="S145" s="5"/>
      <c r="T145" s="5"/>
      <c r="U145" s="5"/>
      <c r="V145" s="5"/>
      <c r="W145" s="2">
        <v>44106</v>
      </c>
      <c r="X145" s="5">
        <v>205.52</v>
      </c>
      <c r="Y145" s="5">
        <v>100.78</v>
      </c>
      <c r="Z145" s="5">
        <v>2.0392935106171861</v>
      </c>
      <c r="AA145" s="5">
        <f ca="1"/>
        <v>2.0512549812942358</v>
      </c>
      <c r="AB145" s="5">
        <f ca="1"/>
        <v>2.1127926307330629</v>
      </c>
      <c r="AC145" s="5">
        <f ca="1"/>
        <v>1.9897173318554087</v>
      </c>
      <c r="AL145" s="2"/>
      <c r="AM145" s="2"/>
    </row>
    <row r="146" spans="3:39" x14ac:dyDescent="0.25">
      <c r="C146" s="2">
        <v>44106</v>
      </c>
      <c r="D146" s="5">
        <v>205.52</v>
      </c>
      <c r="E146" s="5">
        <v>100.78</v>
      </c>
      <c r="F146" s="5"/>
      <c r="G146" s="5"/>
      <c r="H146" s="5"/>
      <c r="I146" s="5"/>
      <c r="J146" s="5">
        <v>2.0392935106171861</v>
      </c>
      <c r="K146" s="5">
        <v>2.0392935106171861</v>
      </c>
      <c r="L146" s="5">
        <f ca="1"/>
        <v>2.0141552979792801</v>
      </c>
      <c r="M146" s="5">
        <f ca="1"/>
        <v>2.5138212637906054E-2</v>
      </c>
      <c r="N146" s="5">
        <f ca="1"/>
        <v>2.0141552979792801</v>
      </c>
      <c r="O146" s="5"/>
      <c r="P146" s="2">
        <v>44113</v>
      </c>
      <c r="Q146" s="5">
        <f ca="1"/>
        <v>-8.3149878674040334E-2</v>
      </c>
      <c r="R146" s="5">
        <f ca="1"/>
        <v>2.0392935106171861</v>
      </c>
      <c r="S146" s="5"/>
      <c r="T146" s="5"/>
      <c r="U146" s="5"/>
      <c r="V146" s="5"/>
      <c r="W146" s="2">
        <v>44113</v>
      </c>
      <c r="X146" s="5">
        <v>209.19</v>
      </c>
      <c r="Y146" s="5">
        <v>106.94</v>
      </c>
      <c r="Z146" s="5">
        <v>1.9561436319431458</v>
      </c>
      <c r="AA146" s="5">
        <f ca="1"/>
        <v>2.0512549812942358</v>
      </c>
      <c r="AB146" s="5">
        <f ca="1"/>
        <v>2.1127926307330629</v>
      </c>
      <c r="AC146" s="5">
        <f ca="1"/>
        <v>1.9897173318554087</v>
      </c>
      <c r="AL146" s="2"/>
      <c r="AM146" s="2"/>
    </row>
    <row r="147" spans="3:39" x14ac:dyDescent="0.25">
      <c r="C147" s="2">
        <v>44113</v>
      </c>
      <c r="D147" s="5">
        <v>209.19</v>
      </c>
      <c r="E147" s="5">
        <v>106.94</v>
      </c>
      <c r="F147" s="5"/>
      <c r="G147" s="5"/>
      <c r="H147" s="5"/>
      <c r="I147" s="5"/>
      <c r="J147" s="5">
        <v>1.9561436319431458</v>
      </c>
      <c r="K147" s="5">
        <v>1.9561436319431458</v>
      </c>
      <c r="L147" s="5">
        <f ca="1"/>
        <v>2.0392935106171861</v>
      </c>
      <c r="M147" s="5">
        <f ca="1"/>
        <v>-8.3149878674040334E-2</v>
      </c>
      <c r="N147" s="5">
        <f ca="1"/>
        <v>2.0392935106171861</v>
      </c>
      <c r="O147" s="5"/>
      <c r="P147" s="2">
        <v>44120</v>
      </c>
      <c r="Q147" s="5">
        <f ca="1"/>
        <v>-1.8228292844374661E-2</v>
      </c>
      <c r="R147" s="5">
        <f ca="1"/>
        <v>1.9561436319431458</v>
      </c>
      <c r="S147" s="5"/>
      <c r="T147" s="5"/>
      <c r="U147" s="5"/>
      <c r="V147" s="5"/>
      <c r="W147" s="2">
        <v>44120</v>
      </c>
      <c r="X147" s="5">
        <v>212.88</v>
      </c>
      <c r="Y147" s="5">
        <v>109.85</v>
      </c>
      <c r="Z147" s="5">
        <v>1.9379153390987711</v>
      </c>
      <c r="AA147" s="5">
        <f ca="1"/>
        <v>2.0512549812942358</v>
      </c>
      <c r="AB147" s="5">
        <f ca="1"/>
        <v>2.1127926307330629</v>
      </c>
      <c r="AC147" s="5">
        <f ca="1"/>
        <v>1.9897173318554087</v>
      </c>
      <c r="AL147" s="2"/>
      <c r="AM147" s="2"/>
    </row>
    <row r="148" spans="3:39" x14ac:dyDescent="0.25">
      <c r="C148" s="2">
        <v>44120</v>
      </c>
      <c r="D148" s="5">
        <v>212.88</v>
      </c>
      <c r="E148" s="5">
        <v>109.85</v>
      </c>
      <c r="F148" s="5"/>
      <c r="G148" s="5"/>
      <c r="H148" s="5"/>
      <c r="I148" s="5"/>
      <c r="J148" s="5">
        <v>1.9379153390987711</v>
      </c>
      <c r="K148" s="5">
        <v>1.9379153390987711</v>
      </c>
      <c r="L148" s="5">
        <f ca="1"/>
        <v>1.9561436319431458</v>
      </c>
      <c r="M148" s="5">
        <f ca="1"/>
        <v>-1.8228292844374661E-2</v>
      </c>
      <c r="N148" s="5">
        <f ca="1"/>
        <v>1.9561436319431458</v>
      </c>
      <c r="O148" s="5"/>
      <c r="P148" s="2">
        <v>44127</v>
      </c>
      <c r="Q148" s="5">
        <f ca="1"/>
        <v>-1.4103163894613857E-2</v>
      </c>
      <c r="R148" s="5">
        <f ca="1"/>
        <v>1.9379153390987711</v>
      </c>
      <c r="S148" s="5"/>
      <c r="T148" s="5"/>
      <c r="U148" s="5"/>
      <c r="V148" s="5"/>
      <c r="W148" s="2">
        <v>44127</v>
      </c>
      <c r="X148" s="5">
        <v>207.31</v>
      </c>
      <c r="Y148" s="5">
        <v>107.76</v>
      </c>
      <c r="Z148" s="5">
        <v>1.9238121752041573</v>
      </c>
      <c r="AA148" s="5">
        <f ca="1"/>
        <v>2.0512549812942358</v>
      </c>
      <c r="AB148" s="5">
        <f ca="1"/>
        <v>2.1127926307330629</v>
      </c>
      <c r="AC148" s="5">
        <f ca="1"/>
        <v>1.9897173318554087</v>
      </c>
      <c r="AL148" s="2"/>
      <c r="AM148" s="2"/>
    </row>
    <row r="149" spans="3:39" x14ac:dyDescent="0.25">
      <c r="C149" s="2">
        <v>44127</v>
      </c>
      <c r="D149" s="5">
        <v>207.31</v>
      </c>
      <c r="E149" s="5">
        <v>107.76</v>
      </c>
      <c r="F149" s="5"/>
      <c r="G149" s="5"/>
      <c r="H149" s="5"/>
      <c r="I149" s="5"/>
      <c r="J149" s="5">
        <v>1.9238121752041573</v>
      </c>
      <c r="K149" s="5">
        <v>1.9238121752041573</v>
      </c>
      <c r="L149" s="5">
        <f ca="1"/>
        <v>1.9379153390987711</v>
      </c>
      <c r="M149" s="5">
        <f ca="1"/>
        <v>-1.4103163894613857E-2</v>
      </c>
      <c r="N149" s="5">
        <f ca="1"/>
        <v>1.9379153390987711</v>
      </c>
      <c r="O149" s="5"/>
      <c r="P149" s="2">
        <v>44134</v>
      </c>
      <c r="Q149" s="5">
        <f ca="1"/>
        <v>-4.5298936914951682E-2</v>
      </c>
      <c r="R149" s="5">
        <f ca="1"/>
        <v>1.9238121752041573</v>
      </c>
      <c r="S149" s="5"/>
      <c r="T149" s="5"/>
      <c r="U149" s="5"/>
      <c r="V149" s="5"/>
      <c r="W149" s="2">
        <v>44134</v>
      </c>
      <c r="X149" s="5">
        <v>184.47</v>
      </c>
      <c r="Y149" s="5">
        <v>98.2</v>
      </c>
      <c r="Z149" s="5">
        <v>1.8785132382892056</v>
      </c>
      <c r="AA149" s="5">
        <f ca="1"/>
        <v>2.0512549812942358</v>
      </c>
      <c r="AB149" s="5">
        <f ca="1"/>
        <v>2.1127926307330629</v>
      </c>
      <c r="AC149" s="5">
        <f ca="1"/>
        <v>1.9897173318554087</v>
      </c>
      <c r="AL149" s="2"/>
      <c r="AM149" s="2"/>
    </row>
    <row r="150" spans="3:39" x14ac:dyDescent="0.25">
      <c r="C150" s="2">
        <v>44134</v>
      </c>
      <c r="D150" s="5">
        <v>184.47</v>
      </c>
      <c r="E150" s="5">
        <v>98.2</v>
      </c>
      <c r="F150" s="5"/>
      <c r="G150" s="5"/>
      <c r="H150" s="5"/>
      <c r="I150" s="5"/>
      <c r="J150" s="5">
        <v>1.8785132382892056</v>
      </c>
      <c r="K150" s="5">
        <v>1.8785132382892056</v>
      </c>
      <c r="L150" s="5">
        <f ca="1"/>
        <v>1.9238121752041573</v>
      </c>
      <c r="M150" s="5">
        <f ca="1"/>
        <v>-4.5298936914951682E-2</v>
      </c>
      <c r="N150" s="5">
        <f ca="1"/>
        <v>1.9238121752041573</v>
      </c>
      <c r="O150" s="5"/>
      <c r="P150" s="2">
        <v>44141</v>
      </c>
      <c r="Q150" s="5">
        <f ca="1"/>
        <v>-0.15724782857201913</v>
      </c>
      <c r="R150" s="5">
        <f ca="1"/>
        <v>1.8785132382892056</v>
      </c>
      <c r="S150" s="5"/>
      <c r="T150" s="5"/>
      <c r="U150" s="5"/>
      <c r="V150" s="5"/>
      <c r="W150" s="2">
        <v>44141</v>
      </c>
      <c r="X150" s="5">
        <v>189.89</v>
      </c>
      <c r="Y150" s="5">
        <v>110.32</v>
      </c>
      <c r="Z150" s="5">
        <v>1.7212654097171864</v>
      </c>
      <c r="AA150" s="5">
        <f ca="1"/>
        <v>2.0512549812942358</v>
      </c>
      <c r="AB150" s="5">
        <f ca="1"/>
        <v>2.1127926307330629</v>
      </c>
      <c r="AC150" s="5">
        <f ca="1"/>
        <v>1.9897173318554087</v>
      </c>
      <c r="AL150" s="2"/>
      <c r="AM150" s="2"/>
    </row>
    <row r="151" spans="3:39" x14ac:dyDescent="0.25">
      <c r="C151" s="2">
        <v>44141</v>
      </c>
      <c r="D151" s="5">
        <v>189.89</v>
      </c>
      <c r="E151" s="5">
        <v>110.32</v>
      </c>
      <c r="F151" s="5"/>
      <c r="G151" s="5"/>
      <c r="H151" s="5"/>
      <c r="I151" s="5"/>
      <c r="J151" s="5">
        <v>1.7212654097171864</v>
      </c>
      <c r="K151" s="5">
        <v>1.7212654097171864</v>
      </c>
      <c r="L151" s="5">
        <f ca="1"/>
        <v>1.8785132382892056</v>
      </c>
      <c r="M151" s="5">
        <f ca="1"/>
        <v>-0.15724782857201913</v>
      </c>
      <c r="N151" s="5">
        <f ca="1"/>
        <v>1.8785132382892056</v>
      </c>
      <c r="O151" s="5"/>
      <c r="P151" s="2">
        <v>44148</v>
      </c>
      <c r="Q151" s="5">
        <f ca="1"/>
        <v>2.2061954485081969E-2</v>
      </c>
      <c r="R151" s="5">
        <f ca="1"/>
        <v>1.7212654097171864</v>
      </c>
      <c r="S151" s="5"/>
      <c r="T151" s="5"/>
      <c r="U151" s="5"/>
      <c r="V151" s="5"/>
      <c r="W151" s="2">
        <v>44148</v>
      </c>
      <c r="X151" s="5">
        <v>204.44</v>
      </c>
      <c r="Y151" s="5">
        <v>117.27</v>
      </c>
      <c r="Z151" s="5">
        <v>1.7433273642022684</v>
      </c>
      <c r="AA151" s="5">
        <f ca="1"/>
        <v>2.0512549812942358</v>
      </c>
      <c r="AB151" s="5">
        <f ca="1"/>
        <v>2.1127926307330629</v>
      </c>
      <c r="AC151" s="5">
        <f ca="1"/>
        <v>1.9897173318554087</v>
      </c>
      <c r="AL151" s="2"/>
      <c r="AM151" s="2"/>
    </row>
    <row r="152" spans="3:39" x14ac:dyDescent="0.25">
      <c r="C152" s="2">
        <v>44148</v>
      </c>
      <c r="D152" s="5">
        <v>204.44</v>
      </c>
      <c r="E152" s="5">
        <v>117.27</v>
      </c>
      <c r="F152" s="5"/>
      <c r="G152" s="5"/>
      <c r="H152" s="5"/>
      <c r="I152" s="5"/>
      <c r="J152" s="5">
        <v>1.7433273642022684</v>
      </c>
      <c r="K152" s="5">
        <v>1.7433273642022684</v>
      </c>
      <c r="L152" s="5">
        <f ca="1"/>
        <v>1.7212654097171864</v>
      </c>
      <c r="M152" s="5">
        <f ca="1"/>
        <v>2.2061954485081969E-2</v>
      </c>
      <c r="N152" s="5">
        <f ca="1"/>
        <v>1.7212654097171864</v>
      </c>
      <c r="O152" s="5"/>
      <c r="P152" s="2">
        <v>44155</v>
      </c>
      <c r="Q152" s="5">
        <f ca="1"/>
        <v>-5.1366880468662668E-2</v>
      </c>
      <c r="R152" s="5">
        <f ca="1"/>
        <v>1.7433273642022684</v>
      </c>
      <c r="S152" s="5"/>
      <c r="T152" s="5"/>
      <c r="U152" s="5"/>
      <c r="V152" s="5"/>
      <c r="W152" s="2">
        <v>44155</v>
      </c>
      <c r="X152" s="5">
        <v>198.67</v>
      </c>
      <c r="Y152" s="5">
        <v>117.42</v>
      </c>
      <c r="Z152" s="5">
        <v>1.6919604837336057</v>
      </c>
      <c r="AA152" s="5">
        <f ca="1"/>
        <v>2.0512549812942358</v>
      </c>
      <c r="AB152" s="5">
        <f ca="1"/>
        <v>2.1127926307330629</v>
      </c>
      <c r="AC152" s="5">
        <f ca="1"/>
        <v>1.9897173318554087</v>
      </c>
      <c r="AL152" s="2"/>
      <c r="AM152" s="2"/>
    </row>
    <row r="153" spans="3:39" x14ac:dyDescent="0.25">
      <c r="C153" s="2">
        <v>44155</v>
      </c>
      <c r="D153" s="5">
        <v>198.67</v>
      </c>
      <c r="E153" s="5">
        <v>117.42</v>
      </c>
      <c r="F153" s="5"/>
      <c r="G153" s="5"/>
      <c r="H153" s="5"/>
      <c r="I153" s="5"/>
      <c r="J153" s="5">
        <v>1.6919604837336057</v>
      </c>
      <c r="K153" s="5">
        <v>1.6919604837336057</v>
      </c>
      <c r="L153" s="5">
        <f ca="1"/>
        <v>1.7433273642022684</v>
      </c>
      <c r="M153" s="5">
        <f ca="1"/>
        <v>-5.1366880468662668E-2</v>
      </c>
      <c r="N153" s="5">
        <f ca="1"/>
        <v>1.7433273642022684</v>
      </c>
      <c r="O153" s="5"/>
      <c r="P153" s="2">
        <v>44162</v>
      </c>
      <c r="Q153" s="5">
        <f ca="1"/>
        <v>3.284539419909871E-2</v>
      </c>
      <c r="R153" s="5">
        <f ca="1"/>
        <v>1.6919604837336057</v>
      </c>
      <c r="S153" s="5"/>
      <c r="T153" s="5"/>
      <c r="U153" s="5"/>
      <c r="V153" s="5"/>
      <c r="W153" s="2">
        <v>44162</v>
      </c>
      <c r="X153" s="5">
        <v>206.58</v>
      </c>
      <c r="Y153" s="5">
        <v>119.77</v>
      </c>
      <c r="Z153" s="5">
        <v>1.7248058779327045</v>
      </c>
      <c r="AA153" s="5">
        <f ca="1"/>
        <v>2.0512549812942358</v>
      </c>
      <c r="AB153" s="5">
        <f ca="1"/>
        <v>2.1127926307330629</v>
      </c>
      <c r="AC153" s="5">
        <f ca="1"/>
        <v>1.9897173318554087</v>
      </c>
      <c r="AL153" s="2"/>
      <c r="AM153" s="2"/>
    </row>
    <row r="154" spans="3:39" x14ac:dyDescent="0.25">
      <c r="C154" s="2">
        <v>44162</v>
      </c>
      <c r="D154" s="5">
        <v>206.58</v>
      </c>
      <c r="E154" s="5">
        <v>119.77</v>
      </c>
      <c r="F154" s="5"/>
      <c r="G154" s="5"/>
      <c r="H154" s="5"/>
      <c r="I154" s="5"/>
      <c r="J154" s="5">
        <v>1.7248058779327045</v>
      </c>
      <c r="K154" s="5">
        <v>1.7248058779327045</v>
      </c>
      <c r="L154" s="5">
        <f ca="1"/>
        <v>1.6919604837336057</v>
      </c>
      <c r="M154" s="5">
        <f ca="1"/>
        <v>3.284539419909871E-2</v>
      </c>
      <c r="N154" s="5">
        <f ca="1"/>
        <v>1.6919604837336057</v>
      </c>
      <c r="O154" s="5"/>
      <c r="P154" s="2">
        <v>44169</v>
      </c>
      <c r="Q154" s="5">
        <f ca="1"/>
        <v>8.343203011720135E-2</v>
      </c>
      <c r="R154" s="5">
        <f ca="1"/>
        <v>1.7248058779327045</v>
      </c>
      <c r="S154" s="5"/>
      <c r="T154" s="5"/>
      <c r="U154" s="5"/>
      <c r="V154" s="5"/>
      <c r="W154" s="2">
        <v>44169</v>
      </c>
      <c r="X154" s="5">
        <v>211.6</v>
      </c>
      <c r="Y154" s="5">
        <v>117.02000000000001</v>
      </c>
      <c r="Z154" s="5">
        <v>1.8082379080499058</v>
      </c>
      <c r="AA154" s="5">
        <f ca="1"/>
        <v>2.0512549812942358</v>
      </c>
      <c r="AB154" s="5">
        <f ca="1"/>
        <v>2.1127926307330629</v>
      </c>
      <c r="AC154" s="5">
        <f ca="1"/>
        <v>1.9897173318554087</v>
      </c>
      <c r="AL154" s="2"/>
      <c r="AM154" s="2"/>
    </row>
    <row r="155" spans="3:39" x14ac:dyDescent="0.25">
      <c r="C155" s="2">
        <v>44169</v>
      </c>
      <c r="D155" s="5">
        <v>211.6</v>
      </c>
      <c r="E155" s="5">
        <v>117.02000000000001</v>
      </c>
      <c r="F155" s="5"/>
      <c r="G155" s="5"/>
      <c r="H155" s="5"/>
      <c r="I155" s="5"/>
      <c r="J155" s="5">
        <v>1.8082379080499058</v>
      </c>
      <c r="K155" s="5">
        <v>1.8082379080499058</v>
      </c>
      <c r="L155" s="5">
        <f ca="1"/>
        <v>1.7248058779327045</v>
      </c>
      <c r="M155" s="5">
        <f ca="1"/>
        <v>8.343203011720135E-2</v>
      </c>
      <c r="N155" s="5">
        <f ca="1"/>
        <v>1.7248058779327045</v>
      </c>
      <c r="O155" s="5"/>
      <c r="P155" s="2">
        <v>44176</v>
      </c>
      <c r="Q155" s="5">
        <f ca="1"/>
        <v>-8.1418957119279378E-2</v>
      </c>
      <c r="R155" s="5">
        <f ca="1"/>
        <v>1.8082379080499058</v>
      </c>
      <c r="S155" s="5"/>
      <c r="T155" s="5"/>
      <c r="U155" s="5"/>
      <c r="V155" s="5"/>
      <c r="W155" s="2">
        <v>44176</v>
      </c>
      <c r="X155" s="5">
        <v>204.11</v>
      </c>
      <c r="Y155" s="5">
        <v>118.19999999999999</v>
      </c>
      <c r="Z155" s="5">
        <v>1.7268189509306264</v>
      </c>
      <c r="AA155" s="5">
        <f ca="1"/>
        <v>2.0512549812942358</v>
      </c>
      <c r="AB155" s="5">
        <f ca="1"/>
        <v>2.1127926307330629</v>
      </c>
      <c r="AC155" s="5">
        <f ca="1"/>
        <v>1.9897173318554087</v>
      </c>
      <c r="AL155" s="2"/>
      <c r="AM155" s="2"/>
    </row>
    <row r="156" spans="3:39" x14ac:dyDescent="0.25">
      <c r="C156" s="2">
        <v>44176</v>
      </c>
      <c r="D156" s="5">
        <v>204.11</v>
      </c>
      <c r="E156" s="5">
        <v>118.19999999999999</v>
      </c>
      <c r="F156" s="5"/>
      <c r="G156" s="5"/>
      <c r="H156" s="5"/>
      <c r="I156" s="5"/>
      <c r="J156" s="5">
        <v>1.7268189509306264</v>
      </c>
      <c r="K156" s="5">
        <v>1.7268189509306264</v>
      </c>
      <c r="L156" s="5">
        <f ca="1"/>
        <v>1.8082379080499058</v>
      </c>
      <c r="M156" s="5">
        <f ca="1"/>
        <v>-8.1418957119279378E-2</v>
      </c>
      <c r="N156" s="5">
        <f ca="1"/>
        <v>1.8082379080499058</v>
      </c>
      <c r="O156" s="5"/>
      <c r="P156" s="2">
        <v>44183</v>
      </c>
      <c r="Q156" s="5">
        <f ca="1"/>
        <v>1.3147179467341452E-2</v>
      </c>
      <c r="R156" s="5">
        <f ca="1"/>
        <v>1.7268189509306264</v>
      </c>
      <c r="S156" s="5"/>
      <c r="T156" s="5"/>
      <c r="U156" s="5"/>
      <c r="V156" s="5"/>
      <c r="W156" s="2">
        <v>44183</v>
      </c>
      <c r="X156" s="5">
        <v>205.49</v>
      </c>
      <c r="Y156" s="5">
        <v>118.1</v>
      </c>
      <c r="Z156" s="5">
        <v>1.7399661303979679</v>
      </c>
      <c r="AA156" s="5">
        <f ca="1"/>
        <v>2.0512549812942358</v>
      </c>
      <c r="AB156" s="5">
        <f ca="1"/>
        <v>2.1127926307330629</v>
      </c>
      <c r="AC156" s="5">
        <f ca="1"/>
        <v>1.9897173318554087</v>
      </c>
      <c r="AL156" s="2"/>
      <c r="AM156" s="2"/>
    </row>
    <row r="157" spans="3:39" x14ac:dyDescent="0.25">
      <c r="C157" s="2">
        <v>44183</v>
      </c>
      <c r="D157" s="5">
        <v>205.49</v>
      </c>
      <c r="E157" s="5">
        <v>118.1</v>
      </c>
      <c r="F157" s="5"/>
      <c r="G157" s="5"/>
      <c r="H157" s="5"/>
      <c r="I157" s="5"/>
      <c r="J157" s="5">
        <v>1.7399661303979679</v>
      </c>
      <c r="K157" s="5">
        <v>1.7399661303979679</v>
      </c>
      <c r="L157" s="5">
        <f ca="1"/>
        <v>1.7268189509306264</v>
      </c>
      <c r="M157" s="5">
        <f ca="1"/>
        <v>1.3147179467341452E-2</v>
      </c>
      <c r="N157" s="5">
        <f ca="1"/>
        <v>1.7268189509306264</v>
      </c>
      <c r="O157" s="5"/>
      <c r="P157" s="2">
        <v>44190</v>
      </c>
      <c r="Q157" s="5">
        <f ca="1"/>
        <v>2.9271100784827864E-2</v>
      </c>
      <c r="R157" s="5">
        <f ca="1"/>
        <v>1.7399661303979679</v>
      </c>
      <c r="S157" s="5"/>
      <c r="T157" s="5"/>
      <c r="U157" s="5"/>
      <c r="V157" s="5"/>
      <c r="W157" s="2">
        <v>44190</v>
      </c>
      <c r="X157" s="5">
        <v>210.61</v>
      </c>
      <c r="Y157" s="5">
        <v>119.04</v>
      </c>
      <c r="Z157" s="5">
        <v>1.7692372311827957</v>
      </c>
      <c r="AA157" s="5">
        <f ca="1"/>
        <v>2.0512549812942358</v>
      </c>
      <c r="AB157" s="5">
        <f ca="1"/>
        <v>2.1127926307330629</v>
      </c>
      <c r="AC157" s="5">
        <f ca="1"/>
        <v>1.9897173318554087</v>
      </c>
      <c r="AL157" s="2"/>
      <c r="AM157" s="2"/>
    </row>
    <row r="158" spans="3:39" x14ac:dyDescent="0.25">
      <c r="C158" s="2">
        <v>44190</v>
      </c>
      <c r="D158" s="5">
        <v>210.61</v>
      </c>
      <c r="E158" s="5">
        <v>119.04</v>
      </c>
      <c r="F158" s="5"/>
      <c r="G158" s="5"/>
      <c r="H158" s="5"/>
      <c r="I158" s="5"/>
      <c r="J158" s="5">
        <v>1.7692372311827957</v>
      </c>
      <c r="K158" s="5">
        <v>1.7692372311827957</v>
      </c>
      <c r="L158" s="5">
        <f ca="1"/>
        <v>1.7399661303979679</v>
      </c>
      <c r="M158" s="5">
        <f ca="1"/>
        <v>2.9271100784827864E-2</v>
      </c>
      <c r="N158" s="5">
        <f ca="1"/>
        <v>1.7399661303979679</v>
      </c>
      <c r="O158" s="5"/>
      <c r="P158" s="2">
        <v>44197</v>
      </c>
      <c r="Q158" s="5">
        <f ca="1"/>
        <v>-2.2337942279207157E-2</v>
      </c>
      <c r="R158" s="5">
        <f ca="1"/>
        <v>1.7692372311827957</v>
      </c>
      <c r="S158" s="5"/>
      <c r="T158" s="5"/>
      <c r="U158" s="5"/>
      <c r="V158" s="5"/>
      <c r="W158" s="2">
        <v>44197</v>
      </c>
      <c r="X158" s="5">
        <v>211.27</v>
      </c>
      <c r="Y158" s="5">
        <v>120.94</v>
      </c>
      <c r="Z158" s="5">
        <v>1.7468992889035886</v>
      </c>
      <c r="AA158" s="5">
        <f ca="1"/>
        <v>2.0512549812942358</v>
      </c>
      <c r="AB158" s="5">
        <f ca="1"/>
        <v>2.1127926307330629</v>
      </c>
      <c r="AC158" s="5">
        <f ca="1"/>
        <v>1.9897173318554087</v>
      </c>
      <c r="AL158" s="2"/>
      <c r="AM158" s="2"/>
    </row>
    <row r="159" spans="3:39" x14ac:dyDescent="0.25">
      <c r="C159" s="2">
        <v>44197</v>
      </c>
      <c r="D159" s="5">
        <v>211.27</v>
      </c>
      <c r="E159" s="5">
        <v>120.94</v>
      </c>
      <c r="F159" s="5"/>
      <c r="G159" s="5"/>
      <c r="H159" s="5"/>
      <c r="I159" s="5"/>
      <c r="J159" s="5">
        <v>1.7468992889035886</v>
      </c>
      <c r="K159" s="5">
        <v>1.7468992889035886</v>
      </c>
      <c r="L159" s="5">
        <f ca="1"/>
        <v>1.7692372311827957</v>
      </c>
      <c r="M159" s="5">
        <f ca="1"/>
        <v>-2.2337942279207157E-2</v>
      </c>
      <c r="N159" s="5">
        <f ca="1"/>
        <v>1.7692372311827957</v>
      </c>
      <c r="O159" s="5"/>
      <c r="P159" s="2">
        <v>44204</v>
      </c>
      <c r="Q159" s="5">
        <f ca="1"/>
        <v>-8.5736912345388827E-2</v>
      </c>
      <c r="R159" s="5">
        <f ca="1"/>
        <v>1.7468992889035886</v>
      </c>
      <c r="S159" s="5"/>
      <c r="T159" s="5"/>
      <c r="U159" s="5"/>
      <c r="V159" s="5"/>
      <c r="W159" s="2">
        <v>44204</v>
      </c>
      <c r="X159" s="5">
        <v>205.22</v>
      </c>
      <c r="Y159" s="5">
        <v>123.54</v>
      </c>
      <c r="Z159" s="5">
        <v>1.6611623765581998</v>
      </c>
      <c r="AA159" s="5">
        <f ca="1"/>
        <v>2.0512549812942358</v>
      </c>
      <c r="AB159" s="5">
        <f ca="1"/>
        <v>2.1127926307330629</v>
      </c>
      <c r="AC159" s="5">
        <f ca="1"/>
        <v>1.9897173318554087</v>
      </c>
      <c r="AL159" s="2"/>
      <c r="AM159" s="2"/>
    </row>
    <row r="160" spans="3:39" x14ac:dyDescent="0.25">
      <c r="C160" s="2">
        <v>44204</v>
      </c>
      <c r="D160" s="5">
        <v>205.22</v>
      </c>
      <c r="E160" s="5">
        <v>123.54</v>
      </c>
      <c r="F160" s="5"/>
      <c r="G160" s="5"/>
      <c r="H160" s="5"/>
      <c r="I160" s="5"/>
      <c r="J160" s="5">
        <v>1.6611623765581998</v>
      </c>
      <c r="K160" s="5">
        <v>1.6611623765581998</v>
      </c>
      <c r="L160" s="5">
        <f ca="1"/>
        <v>1.7468992889035886</v>
      </c>
      <c r="M160" s="5">
        <f ca="1"/>
        <v>-8.5736912345388827E-2</v>
      </c>
      <c r="N160" s="5">
        <f ca="1"/>
        <v>1.7468992889035886</v>
      </c>
      <c r="O160" s="5"/>
      <c r="P160" s="2">
        <v>44211</v>
      </c>
      <c r="Q160" s="5">
        <f ca="1"/>
        <v>8.6148547811548237E-2</v>
      </c>
      <c r="R160" s="5">
        <f ca="1"/>
        <v>1.6611623765581998</v>
      </c>
      <c r="S160" s="5"/>
      <c r="T160" s="5"/>
      <c r="U160" s="5"/>
      <c r="V160" s="5"/>
      <c r="W160" s="2">
        <v>44211</v>
      </c>
      <c r="X160" s="5">
        <v>207.93</v>
      </c>
      <c r="Y160" s="5">
        <v>119</v>
      </c>
      <c r="Z160" s="5">
        <v>1.747310924369748</v>
      </c>
      <c r="AA160" s="5">
        <f ca="1"/>
        <v>2.0512549812942358</v>
      </c>
      <c r="AB160" s="5">
        <f ca="1"/>
        <v>2.1127926307330629</v>
      </c>
      <c r="AC160" s="5">
        <f ca="1"/>
        <v>1.9897173318554087</v>
      </c>
      <c r="AL160" s="2"/>
      <c r="AM160" s="2"/>
    </row>
    <row r="161" spans="3:39" x14ac:dyDescent="0.25">
      <c r="C161" s="2">
        <v>44211</v>
      </c>
      <c r="D161" s="5">
        <v>207.93</v>
      </c>
      <c r="E161" s="5">
        <v>119</v>
      </c>
      <c r="F161" s="5"/>
      <c r="G161" s="5"/>
      <c r="H161" s="5"/>
      <c r="I161" s="5"/>
      <c r="J161" s="5">
        <v>1.747310924369748</v>
      </c>
      <c r="K161" s="5">
        <v>1.747310924369748</v>
      </c>
      <c r="L161" s="5">
        <f ca="1"/>
        <v>1.6611623765581998</v>
      </c>
      <c r="M161" s="5">
        <f ca="1"/>
        <v>8.6148547811548237E-2</v>
      </c>
      <c r="N161" s="5">
        <f ca="1"/>
        <v>1.6611623765581998</v>
      </c>
      <c r="O161" s="5"/>
      <c r="P161" s="2">
        <v>44218</v>
      </c>
      <c r="Q161" s="5">
        <f ca="1"/>
        <v>1.2041440351172383E-2</v>
      </c>
      <c r="R161" s="5">
        <f ca="1"/>
        <v>1.747310924369748</v>
      </c>
      <c r="S161" s="5"/>
      <c r="T161" s="5"/>
      <c r="U161" s="5"/>
      <c r="V161" s="5"/>
      <c r="W161" s="2">
        <v>44218</v>
      </c>
      <c r="X161" s="5">
        <v>206.46</v>
      </c>
      <c r="Y161" s="5">
        <v>117.35</v>
      </c>
      <c r="Z161" s="5">
        <v>1.7593523647209204</v>
      </c>
      <c r="AA161" s="5">
        <f ca="1"/>
        <v>2.0512549812942358</v>
      </c>
      <c r="AB161" s="5">
        <f ca="1"/>
        <v>2.1127926307330629</v>
      </c>
      <c r="AC161" s="5">
        <f ca="1"/>
        <v>1.9897173318554087</v>
      </c>
      <c r="AL161" s="2"/>
      <c r="AM161" s="2"/>
    </row>
    <row r="162" spans="3:39" x14ac:dyDescent="0.25">
      <c r="C162" s="2">
        <v>44218</v>
      </c>
      <c r="D162" s="5">
        <v>206.46</v>
      </c>
      <c r="E162" s="5">
        <v>117.35</v>
      </c>
      <c r="F162" s="5"/>
      <c r="G162" s="5"/>
      <c r="H162" s="5"/>
      <c r="I162" s="5"/>
      <c r="J162" s="5">
        <v>1.7593523647209204</v>
      </c>
      <c r="K162" s="5">
        <v>1.7593523647209204</v>
      </c>
      <c r="L162" s="5">
        <f ca="1"/>
        <v>1.747310924369748</v>
      </c>
      <c r="M162" s="5">
        <f ca="1"/>
        <v>1.2041440351172383E-2</v>
      </c>
      <c r="N162" s="5">
        <f ca="1"/>
        <v>1.747310924369748</v>
      </c>
      <c r="O162" s="5"/>
      <c r="P162" s="2">
        <v>44225</v>
      </c>
      <c r="Q162" s="5">
        <f ca="1"/>
        <v>3.7928228604172221E-2</v>
      </c>
      <c r="R162" s="5">
        <f ca="1"/>
        <v>1.7593523647209204</v>
      </c>
      <c r="S162" s="5"/>
      <c r="T162" s="5"/>
      <c r="U162" s="5"/>
      <c r="V162" s="5"/>
      <c r="W162" s="2">
        <v>44225</v>
      </c>
      <c r="X162" s="5">
        <v>203.56</v>
      </c>
      <c r="Y162" s="5">
        <v>113.26</v>
      </c>
      <c r="Z162" s="5">
        <v>1.7972805933250926</v>
      </c>
      <c r="AA162" s="5">
        <f ca="1"/>
        <v>2.0512549812942358</v>
      </c>
      <c r="AB162" s="5">
        <f ca="1"/>
        <v>2.1127926307330629</v>
      </c>
      <c r="AC162" s="5">
        <f ca="1"/>
        <v>1.9897173318554087</v>
      </c>
      <c r="AL162" s="2"/>
      <c r="AM162" s="2"/>
    </row>
    <row r="163" spans="3:39" x14ac:dyDescent="0.25">
      <c r="C163" s="2">
        <v>44225</v>
      </c>
      <c r="D163" s="5">
        <v>203.56</v>
      </c>
      <c r="E163" s="5">
        <v>113.26</v>
      </c>
      <c r="F163" s="5"/>
      <c r="G163" s="5"/>
      <c r="H163" s="5"/>
      <c r="I163" s="5"/>
      <c r="J163" s="5">
        <v>1.7972805933250926</v>
      </c>
      <c r="K163" s="5">
        <v>1.7972805933250926</v>
      </c>
      <c r="L163" s="5">
        <f ca="1"/>
        <v>1.7593523647209204</v>
      </c>
      <c r="M163" s="5">
        <f ca="1"/>
        <v>3.7928228604172221E-2</v>
      </c>
      <c r="N163" s="5">
        <f ca="1"/>
        <v>1.7593523647209204</v>
      </c>
      <c r="O163" s="5"/>
      <c r="P163" s="2">
        <v>44232</v>
      </c>
      <c r="Q163" s="5">
        <f ca="1"/>
        <v>0.10665103060653136</v>
      </c>
      <c r="R163" s="5">
        <f ca="1"/>
        <v>1.7972805933250926</v>
      </c>
      <c r="S163" s="5"/>
      <c r="T163" s="5"/>
      <c r="U163" s="5"/>
      <c r="V163" s="5"/>
      <c r="W163" s="2">
        <v>44232</v>
      </c>
      <c r="X163" s="5">
        <v>222.76</v>
      </c>
      <c r="Y163" s="5">
        <v>117</v>
      </c>
      <c r="Z163" s="5">
        <v>1.903931623931624</v>
      </c>
      <c r="AA163" s="5">
        <f ca="1"/>
        <v>2.0512549812942358</v>
      </c>
      <c r="AB163" s="5">
        <f ca="1"/>
        <v>2.1127926307330629</v>
      </c>
      <c r="AC163" s="5">
        <f ca="1"/>
        <v>1.9897173318554087</v>
      </c>
      <c r="AL163" s="2"/>
      <c r="AM163" s="2"/>
    </row>
    <row r="164" spans="3:39" x14ac:dyDescent="0.25">
      <c r="C164" s="2">
        <v>44232</v>
      </c>
      <c r="D164" s="5">
        <v>222.76</v>
      </c>
      <c r="E164" s="5">
        <v>117</v>
      </c>
      <c r="F164" s="5"/>
      <c r="G164" s="5"/>
      <c r="H164" s="5"/>
      <c r="I164" s="5"/>
      <c r="J164" s="5">
        <v>1.903931623931624</v>
      </c>
      <c r="K164" s="5">
        <v>1.903931623931624</v>
      </c>
      <c r="L164" s="5">
        <f ca="1"/>
        <v>1.7972805933250926</v>
      </c>
      <c r="M164" s="5">
        <f ca="1"/>
        <v>0.10665103060653136</v>
      </c>
      <c r="N164" s="5">
        <f ca="1"/>
        <v>1.7972805933250926</v>
      </c>
      <c r="O164" s="5"/>
      <c r="P164" s="2">
        <v>44239</v>
      </c>
      <c r="Q164" s="5">
        <f ca="1"/>
        <v>-3.0913143438810797E-2</v>
      </c>
      <c r="R164" s="5">
        <f ca="1"/>
        <v>1.903931623931624</v>
      </c>
      <c r="S164" s="5"/>
      <c r="T164" s="5"/>
      <c r="U164" s="5"/>
      <c r="V164" s="5"/>
      <c r="W164" s="2">
        <v>44239</v>
      </c>
      <c r="X164" s="5">
        <v>228.04</v>
      </c>
      <c r="Y164" s="5">
        <v>121.75</v>
      </c>
      <c r="Z164" s="5">
        <v>1.8730184804928132</v>
      </c>
      <c r="AA164" s="5">
        <f ca="1"/>
        <v>2.0512549812942358</v>
      </c>
      <c r="AB164" s="5">
        <f ca="1"/>
        <v>2.1127926307330629</v>
      </c>
      <c r="AC164" s="5">
        <f ca="1"/>
        <v>1.9897173318554087</v>
      </c>
      <c r="AL164" s="2"/>
      <c r="AM164" s="2"/>
    </row>
    <row r="165" spans="3:39" x14ac:dyDescent="0.25">
      <c r="C165" s="2">
        <v>44239</v>
      </c>
      <c r="D165" s="5">
        <v>228.04</v>
      </c>
      <c r="E165" s="5">
        <v>121.75</v>
      </c>
      <c r="F165" s="5"/>
      <c r="G165" s="5"/>
      <c r="H165" s="5"/>
      <c r="I165" s="5"/>
      <c r="J165" s="5">
        <v>1.8730184804928132</v>
      </c>
      <c r="K165" s="5">
        <v>1.8730184804928132</v>
      </c>
      <c r="L165" s="5">
        <f ca="1"/>
        <v>1.903931623931624</v>
      </c>
      <c r="M165" s="5">
        <f ca="1"/>
        <v>-3.0913143438810797E-2</v>
      </c>
      <c r="N165" s="5">
        <f ca="1"/>
        <v>1.903931623931624</v>
      </c>
      <c r="O165" s="5"/>
      <c r="P165" s="2">
        <v>44246</v>
      </c>
      <c r="Q165" s="5">
        <f ca="1"/>
        <v>1.6274916826399144E-2</v>
      </c>
      <c r="R165" s="5">
        <f ca="1"/>
        <v>1.8730184804928132</v>
      </c>
      <c r="S165" s="5"/>
      <c r="T165" s="5"/>
      <c r="U165" s="5"/>
      <c r="V165" s="5"/>
      <c r="W165" s="2">
        <v>44246</v>
      </c>
      <c r="X165" s="5">
        <v>228.34</v>
      </c>
      <c r="Y165" s="5">
        <v>120.86</v>
      </c>
      <c r="Z165" s="5">
        <v>1.8892933973192123</v>
      </c>
      <c r="AA165" s="5">
        <f ca="1"/>
        <v>2.0512549812942358</v>
      </c>
      <c r="AB165" s="5">
        <f ca="1"/>
        <v>2.1127926307330629</v>
      </c>
      <c r="AC165" s="5">
        <f ca="1"/>
        <v>1.9897173318554087</v>
      </c>
      <c r="AL165" s="2"/>
      <c r="AM165" s="2"/>
    </row>
    <row r="166" spans="3:39" x14ac:dyDescent="0.25">
      <c r="C166" s="2">
        <v>44246</v>
      </c>
      <c r="D166" s="5">
        <v>228.34</v>
      </c>
      <c r="E166" s="5">
        <v>120.86</v>
      </c>
      <c r="F166" s="5"/>
      <c r="G166" s="5"/>
      <c r="H166" s="5"/>
      <c r="I166" s="5"/>
      <c r="J166" s="5">
        <v>1.8892933973192123</v>
      </c>
      <c r="K166" s="5">
        <v>1.8892933973192123</v>
      </c>
      <c r="L166" s="5">
        <f ca="1"/>
        <v>1.8730184804928132</v>
      </c>
      <c r="M166" s="5">
        <f ca="1"/>
        <v>1.6274916826399144E-2</v>
      </c>
      <c r="N166" s="5">
        <f ca="1"/>
        <v>1.8730184804928132</v>
      </c>
      <c r="O166" s="5"/>
      <c r="P166" s="2">
        <v>44253</v>
      </c>
      <c r="Q166" s="5">
        <f ca="1"/>
        <v>4.0943103486077215E-2</v>
      </c>
      <c r="R166" s="5">
        <f ca="1"/>
        <v>1.8892933973192123</v>
      </c>
      <c r="S166" s="5"/>
      <c r="T166" s="5"/>
      <c r="U166" s="5"/>
      <c r="V166" s="5"/>
      <c r="W166" s="2">
        <v>44253</v>
      </c>
      <c r="X166" s="5">
        <v>227.71</v>
      </c>
      <c r="Y166" s="5">
        <v>117.97</v>
      </c>
      <c r="Z166" s="5">
        <v>1.9302365008052895</v>
      </c>
      <c r="AA166" s="5">
        <f ca="1"/>
        <v>2.0512549812942358</v>
      </c>
      <c r="AB166" s="5">
        <f ca="1"/>
        <v>2.1127926307330629</v>
      </c>
      <c r="AC166" s="5">
        <f ca="1"/>
        <v>1.9897173318554087</v>
      </c>
      <c r="AL166" s="2"/>
      <c r="AM166" s="2"/>
    </row>
    <row r="167" spans="3:39" x14ac:dyDescent="0.25">
      <c r="C167" s="2">
        <v>44253</v>
      </c>
      <c r="D167" s="5">
        <v>227.71</v>
      </c>
      <c r="E167" s="5">
        <v>117.97</v>
      </c>
      <c r="F167" s="5"/>
      <c r="G167" s="5"/>
      <c r="H167" s="5"/>
      <c r="I167" s="5"/>
      <c r="J167" s="5">
        <v>1.9302365008052895</v>
      </c>
      <c r="K167" s="5">
        <v>1.9302365008052895</v>
      </c>
      <c r="L167" s="5">
        <f ca="1"/>
        <v>1.8892933973192123</v>
      </c>
      <c r="M167" s="5">
        <f ca="1"/>
        <v>4.0943103486077215E-2</v>
      </c>
      <c r="N167" s="5">
        <f ca="1"/>
        <v>1.8892933973192123</v>
      </c>
      <c r="O167" s="5"/>
      <c r="P167" s="2">
        <v>44260</v>
      </c>
      <c r="Q167" s="5">
        <f ca="1"/>
        <v>-2.626922064169035E-2</v>
      </c>
      <c r="R167" s="5">
        <f ca="1"/>
        <v>1.9302365008052895</v>
      </c>
      <c r="S167" s="5"/>
      <c r="T167" s="5"/>
      <c r="U167" s="5"/>
      <c r="V167" s="5"/>
      <c r="W167" s="2">
        <v>44260</v>
      </c>
      <c r="X167" s="5">
        <v>232.76</v>
      </c>
      <c r="Y167" s="5">
        <v>122.25</v>
      </c>
      <c r="Z167" s="5">
        <v>1.9039672801635992</v>
      </c>
      <c r="AA167" s="5">
        <f ca="1"/>
        <v>2.0512549812942358</v>
      </c>
      <c r="AB167" s="5">
        <f ca="1"/>
        <v>2.1127926307330629</v>
      </c>
      <c r="AC167" s="5">
        <f ca="1"/>
        <v>1.9897173318554087</v>
      </c>
      <c r="AL167" s="2"/>
      <c r="AM167" s="2"/>
    </row>
    <row r="168" spans="3:39" x14ac:dyDescent="0.25">
      <c r="C168" s="2">
        <v>44260</v>
      </c>
      <c r="D168" s="5">
        <v>232.76</v>
      </c>
      <c r="E168" s="5">
        <v>122.25</v>
      </c>
      <c r="F168" s="5"/>
      <c r="G168" s="5"/>
      <c r="H168" s="5"/>
      <c r="I168" s="5"/>
      <c r="J168" s="5">
        <v>1.9039672801635992</v>
      </c>
      <c r="K168" s="5">
        <v>1.9039672801635992</v>
      </c>
      <c r="L168" s="5">
        <f ca="1"/>
        <v>1.9302365008052895</v>
      </c>
      <c r="M168" s="5">
        <f ca="1"/>
        <v>-2.626922064169035E-2</v>
      </c>
      <c r="N168" s="5">
        <f ca="1"/>
        <v>1.9302365008052895</v>
      </c>
      <c r="O168" s="5"/>
      <c r="P168" s="2">
        <v>44267</v>
      </c>
      <c r="Q168" s="5">
        <f ca="1"/>
        <v>-3.1584919976360926E-2</v>
      </c>
      <c r="R168" s="5">
        <f ca="1"/>
        <v>1.9039672801635992</v>
      </c>
      <c r="S168" s="5"/>
      <c r="T168" s="5"/>
      <c r="U168" s="5"/>
      <c r="V168" s="5"/>
      <c r="W168" s="2">
        <v>44267</v>
      </c>
      <c r="X168" s="5">
        <v>228</v>
      </c>
      <c r="Y168" s="5">
        <v>121.77</v>
      </c>
      <c r="Z168" s="5">
        <v>1.8723823601872382</v>
      </c>
      <c r="AA168" s="5">
        <f ca="1"/>
        <v>2.0512549812942358</v>
      </c>
      <c r="AB168" s="5">
        <f ca="1"/>
        <v>2.1127926307330629</v>
      </c>
      <c r="AC168" s="5">
        <f ca="1"/>
        <v>1.9897173318554087</v>
      </c>
      <c r="AL168" s="2"/>
      <c r="AM168" s="2"/>
    </row>
    <row r="169" spans="3:39" x14ac:dyDescent="0.25">
      <c r="C169" s="2">
        <v>44267</v>
      </c>
      <c r="D169" s="5">
        <v>228</v>
      </c>
      <c r="E169" s="5">
        <v>121.77</v>
      </c>
      <c r="F169" s="5"/>
      <c r="G169" s="5"/>
      <c r="H169" s="5"/>
      <c r="I169" s="5"/>
      <c r="J169" s="5">
        <v>1.8723823601872382</v>
      </c>
      <c r="K169" s="5">
        <v>1.8723823601872382</v>
      </c>
      <c r="L169" s="5">
        <f ca="1"/>
        <v>1.9039672801635992</v>
      </c>
      <c r="M169" s="5">
        <f ca="1"/>
        <v>-3.1584919976360926E-2</v>
      </c>
      <c r="N169" s="5">
        <f ca="1"/>
        <v>1.9039672801635992</v>
      </c>
      <c r="O169" s="5"/>
      <c r="P169" s="2">
        <v>44274</v>
      </c>
      <c r="Q169" s="5">
        <f ca="1"/>
        <v>-2.3510429198518867E-2</v>
      </c>
      <c r="R169" s="5">
        <f ca="1"/>
        <v>1.8723823601872382</v>
      </c>
      <c r="S169" s="5"/>
      <c r="T169" s="5"/>
      <c r="U169" s="5"/>
      <c r="V169" s="5"/>
      <c r="W169" s="2">
        <v>44274</v>
      </c>
      <c r="X169" s="5">
        <v>222.9</v>
      </c>
      <c r="Y169" s="5">
        <v>120.56</v>
      </c>
      <c r="Z169" s="5">
        <v>1.8488719309887194</v>
      </c>
      <c r="AA169" s="5">
        <f ca="1"/>
        <v>2.0512549812942358</v>
      </c>
      <c r="AB169" s="5">
        <f ca="1"/>
        <v>2.1127926307330629</v>
      </c>
      <c r="AC169" s="5">
        <f ca="1"/>
        <v>1.9897173318554087</v>
      </c>
      <c r="AL169" s="2"/>
      <c r="AM169" s="2"/>
    </row>
    <row r="170" spans="3:39" x14ac:dyDescent="0.25">
      <c r="C170" s="2">
        <v>44274</v>
      </c>
      <c r="D170" s="5">
        <v>222.9</v>
      </c>
      <c r="E170" s="5">
        <v>120.56</v>
      </c>
      <c r="F170" s="5"/>
      <c r="G170" s="5"/>
      <c r="H170" s="5"/>
      <c r="I170" s="5"/>
      <c r="J170" s="5">
        <v>1.8488719309887194</v>
      </c>
      <c r="K170" s="5">
        <v>1.8488719309887194</v>
      </c>
      <c r="L170" s="5">
        <f ca="1"/>
        <v>1.8723823601872382</v>
      </c>
      <c r="M170" s="5">
        <f ca="1"/>
        <v>-2.3510429198518867E-2</v>
      </c>
      <c r="N170" s="5">
        <f ca="1"/>
        <v>1.8723823601872382</v>
      </c>
      <c r="O170" s="5"/>
      <c r="P170" s="2">
        <v>44281</v>
      </c>
      <c r="Q170" s="5">
        <f ca="1"/>
        <v>-5.5673690335247716E-2</v>
      </c>
      <c r="R170" s="5">
        <f ca="1"/>
        <v>1.8488719309887194</v>
      </c>
      <c r="S170" s="5"/>
      <c r="T170" s="5"/>
      <c r="U170" s="5"/>
      <c r="V170" s="5"/>
      <c r="W170" s="2">
        <v>44281</v>
      </c>
      <c r="X170" s="5">
        <v>228.31</v>
      </c>
      <c r="Y170" s="5">
        <v>127.32</v>
      </c>
      <c r="Z170" s="5">
        <v>1.7931982406534717</v>
      </c>
      <c r="AA170" s="5">
        <f ca="1"/>
        <v>2.0512549812942358</v>
      </c>
      <c r="AB170" s="5">
        <f ca="1"/>
        <v>2.1127926307330629</v>
      </c>
      <c r="AC170" s="5">
        <f ca="1"/>
        <v>1.9897173318554087</v>
      </c>
      <c r="AL170" s="2"/>
      <c r="AM170" s="2"/>
    </row>
    <row r="171" spans="3:39" x14ac:dyDescent="0.25">
      <c r="C171" s="2">
        <v>44281</v>
      </c>
      <c r="D171" s="5">
        <v>228.31</v>
      </c>
      <c r="E171" s="5">
        <v>127.32</v>
      </c>
      <c r="F171" s="5"/>
      <c r="G171" s="5"/>
      <c r="H171" s="5"/>
      <c r="I171" s="5"/>
      <c r="J171" s="5">
        <v>1.7931982406534717</v>
      </c>
      <c r="K171" s="5">
        <v>1.7931982406534717</v>
      </c>
      <c r="L171" s="5">
        <f ca="1"/>
        <v>1.8488719309887194</v>
      </c>
      <c r="M171" s="5">
        <f ca="1"/>
        <v>-5.5673690335247716E-2</v>
      </c>
      <c r="N171" s="5">
        <f ca="1"/>
        <v>1.8488719309887194</v>
      </c>
      <c r="O171" s="5"/>
      <c r="P171" s="2">
        <v>44288</v>
      </c>
      <c r="Q171" s="5">
        <f ca="1"/>
        <v>8.4495131161539394E-3</v>
      </c>
      <c r="R171" s="5">
        <f ca="1"/>
        <v>1.7931982406534717</v>
      </c>
      <c r="S171" s="5"/>
      <c r="T171" s="5"/>
      <c r="U171" s="5"/>
      <c r="V171" s="5"/>
      <c r="W171" s="2">
        <v>44288</v>
      </c>
      <c r="X171" s="5">
        <v>231.8</v>
      </c>
      <c r="Y171" s="5">
        <v>128.66</v>
      </c>
      <c r="Z171" s="5">
        <v>1.8016477537696256</v>
      </c>
      <c r="AA171" s="5">
        <f ca="1"/>
        <v>2.0512549812942358</v>
      </c>
      <c r="AB171" s="5">
        <f ca="1"/>
        <v>2.1127926307330629</v>
      </c>
      <c r="AC171" s="5">
        <f ca="1"/>
        <v>1.9897173318554087</v>
      </c>
      <c r="AL171" s="2"/>
      <c r="AM171" s="2"/>
    </row>
    <row r="172" spans="3:39" x14ac:dyDescent="0.25">
      <c r="C172" s="2">
        <v>44288</v>
      </c>
      <c r="D172" s="5">
        <v>231.8</v>
      </c>
      <c r="E172" s="5">
        <v>128.66</v>
      </c>
      <c r="F172" s="5"/>
      <c r="G172" s="5"/>
      <c r="H172" s="5"/>
      <c r="I172" s="5"/>
      <c r="J172" s="5">
        <v>1.8016477537696256</v>
      </c>
      <c r="K172" s="5">
        <v>1.8016477537696256</v>
      </c>
      <c r="L172" s="5">
        <f ca="1"/>
        <v>1.7931982406534717</v>
      </c>
      <c r="M172" s="5">
        <f ca="1"/>
        <v>8.4495131161539394E-3</v>
      </c>
      <c r="N172" s="5">
        <f ca="1"/>
        <v>1.7931982406534717</v>
      </c>
      <c r="O172" s="5"/>
      <c r="P172" s="2">
        <v>44295</v>
      </c>
      <c r="Q172" s="5">
        <f ca="1"/>
        <v>3.5163866828080703E-3</v>
      </c>
      <c r="R172" s="5">
        <f ca="1"/>
        <v>1.8016477537696256</v>
      </c>
      <c r="S172" s="5"/>
      <c r="T172" s="5"/>
      <c r="U172" s="5"/>
      <c r="V172" s="5"/>
      <c r="W172" s="2">
        <v>44295</v>
      </c>
      <c r="X172" s="5">
        <v>237</v>
      </c>
      <c r="Y172" s="5">
        <v>131.29</v>
      </c>
      <c r="Z172" s="5">
        <v>1.8051641404524337</v>
      </c>
      <c r="AA172" s="5">
        <f ca="1"/>
        <v>2.0512549812942358</v>
      </c>
      <c r="AB172" s="5">
        <f ca="1"/>
        <v>2.1127926307330629</v>
      </c>
      <c r="AC172" s="5">
        <f ca="1"/>
        <v>1.9897173318554087</v>
      </c>
      <c r="AL172" s="2"/>
      <c r="AM172" s="2"/>
    </row>
    <row r="173" spans="3:39" x14ac:dyDescent="0.25">
      <c r="C173" s="2">
        <v>44295</v>
      </c>
      <c r="D173" s="5">
        <v>237</v>
      </c>
      <c r="E173" s="5">
        <v>131.29</v>
      </c>
      <c r="F173" s="5"/>
      <c r="G173" s="5"/>
      <c r="H173" s="5"/>
      <c r="I173" s="5"/>
      <c r="J173" s="5">
        <v>1.8051641404524337</v>
      </c>
      <c r="K173" s="5">
        <v>1.8051641404524337</v>
      </c>
      <c r="L173" s="5">
        <f ca="1"/>
        <v>1.8016477537696256</v>
      </c>
      <c r="M173" s="5">
        <f ca="1"/>
        <v>3.5163866828080703E-3</v>
      </c>
      <c r="N173" s="5">
        <f ca="1"/>
        <v>1.8016477537696256</v>
      </c>
      <c r="O173" s="5"/>
      <c r="P173" s="2">
        <v>44302</v>
      </c>
      <c r="Q173" s="5">
        <f ca="1"/>
        <v>-5.2394133165660772E-3</v>
      </c>
      <c r="R173" s="5">
        <f ca="1"/>
        <v>1.8051641404524337</v>
      </c>
      <c r="S173" s="5"/>
      <c r="T173" s="5"/>
      <c r="U173" s="5"/>
      <c r="V173" s="5"/>
      <c r="W173" s="2">
        <v>44302</v>
      </c>
      <c r="X173" s="5">
        <v>239.12</v>
      </c>
      <c r="Y173" s="5">
        <v>132.85</v>
      </c>
      <c r="Z173" s="5">
        <v>1.7999247271358676</v>
      </c>
      <c r="AA173" s="5">
        <f ca="1"/>
        <v>2.0512549812942358</v>
      </c>
      <c r="AB173" s="5">
        <f ca="1"/>
        <v>2.1127926307330629</v>
      </c>
      <c r="AC173" s="5">
        <f ca="1"/>
        <v>1.9897173318554087</v>
      </c>
      <c r="AL173" s="2"/>
      <c r="AM173" s="2"/>
    </row>
    <row r="174" spans="3:39" x14ac:dyDescent="0.25">
      <c r="C174" s="2">
        <v>44302</v>
      </c>
      <c r="D174" s="5">
        <v>239.12</v>
      </c>
      <c r="E174" s="5">
        <v>132.85</v>
      </c>
      <c r="F174" s="5"/>
      <c r="G174" s="5"/>
      <c r="H174" s="5"/>
      <c r="I174" s="5"/>
      <c r="J174" s="5">
        <v>1.7999247271358676</v>
      </c>
      <c r="K174" s="5">
        <v>1.7999247271358676</v>
      </c>
      <c r="L174" s="5">
        <f ca="1"/>
        <v>1.8051641404524337</v>
      </c>
      <c r="M174" s="5">
        <f ca="1"/>
        <v>-5.2394133165660772E-3</v>
      </c>
      <c r="N174" s="5">
        <f ca="1"/>
        <v>1.8051641404524337</v>
      </c>
      <c r="O174" s="5"/>
      <c r="P174" s="2">
        <v>44309</v>
      </c>
      <c r="Q174" s="5">
        <f ca="1"/>
        <v>-8.9755110070464994E-2</v>
      </c>
      <c r="R174" s="5">
        <f ca="1"/>
        <v>1.7999247271358676</v>
      </c>
      <c r="S174" s="5"/>
      <c r="T174" s="5"/>
      <c r="U174" s="5"/>
      <c r="V174" s="5"/>
      <c r="W174" s="2">
        <v>44309</v>
      </c>
      <c r="X174" s="5">
        <v>230.89</v>
      </c>
      <c r="Y174" s="5">
        <v>135.01</v>
      </c>
      <c r="Z174" s="5">
        <v>1.7101696170654026</v>
      </c>
      <c r="AA174" s="5">
        <f ca="1"/>
        <v>2.0512549812942358</v>
      </c>
      <c r="AB174" s="5">
        <f ca="1"/>
        <v>2.1127926307330629</v>
      </c>
      <c r="AC174" s="5">
        <f ca="1"/>
        <v>1.9897173318554087</v>
      </c>
      <c r="AL174" s="2"/>
      <c r="AM174" s="2"/>
    </row>
    <row r="175" spans="3:39" x14ac:dyDescent="0.25">
      <c r="C175" s="2">
        <v>44309</v>
      </c>
      <c r="D175" s="5">
        <v>230.89</v>
      </c>
      <c r="E175" s="5">
        <v>135.01</v>
      </c>
      <c r="F175" s="5"/>
      <c r="G175" s="5"/>
      <c r="H175" s="5"/>
      <c r="I175" s="5"/>
      <c r="J175" s="5">
        <v>1.7101696170654026</v>
      </c>
      <c r="K175" s="5">
        <v>1.7101696170654026</v>
      </c>
      <c r="L175" s="5">
        <f ca="1"/>
        <v>1.7999247271358676</v>
      </c>
      <c r="M175" s="5">
        <f ca="1"/>
        <v>-8.9755110070464994E-2</v>
      </c>
      <c r="N175" s="5">
        <f ca="1"/>
        <v>1.7999247271358676</v>
      </c>
      <c r="O175" s="5"/>
      <c r="P175" s="2">
        <v>44316</v>
      </c>
      <c r="Q175" s="5">
        <f ca="1"/>
        <v>0.15709489045701619</v>
      </c>
      <c r="R175" s="5">
        <f ca="1"/>
        <v>1.7101696170654026</v>
      </c>
      <c r="S175" s="5"/>
      <c r="T175" s="5"/>
      <c r="U175" s="5"/>
      <c r="V175" s="5"/>
      <c r="W175" s="2">
        <v>44316</v>
      </c>
      <c r="X175" s="5">
        <v>251.95</v>
      </c>
      <c r="Y175" s="5">
        <v>134.93</v>
      </c>
      <c r="Z175" s="5">
        <v>1.8672645075224188</v>
      </c>
      <c r="AA175" s="5">
        <f ca="1"/>
        <v>2.0512549812942358</v>
      </c>
      <c r="AB175" s="5">
        <f ca="1"/>
        <v>2.1127926307330629</v>
      </c>
      <c r="AC175" s="5">
        <f ca="1"/>
        <v>1.9897173318554087</v>
      </c>
      <c r="AL175" s="2"/>
      <c r="AM175" s="2"/>
    </row>
    <row r="176" spans="3:39" x14ac:dyDescent="0.25">
      <c r="C176" s="2">
        <v>44316</v>
      </c>
      <c r="D176" s="5">
        <v>251.95</v>
      </c>
      <c r="E176" s="5">
        <v>134.93</v>
      </c>
      <c r="F176" s="5"/>
      <c r="G176" s="5"/>
      <c r="H176" s="5"/>
      <c r="I176" s="5"/>
      <c r="J176" s="5">
        <v>1.8672645075224188</v>
      </c>
      <c r="K176" s="5">
        <v>1.8672645075224188</v>
      </c>
      <c r="L176" s="5">
        <f ca="1"/>
        <v>1.7101696170654026</v>
      </c>
      <c r="M176" s="5">
        <f ca="1"/>
        <v>0.15709489045701619</v>
      </c>
      <c r="N176" s="5">
        <f ca="1"/>
        <v>1.7101696170654026</v>
      </c>
      <c r="O176" s="5"/>
      <c r="P176" s="2">
        <v>44323</v>
      </c>
      <c r="Q176" s="5">
        <f ca="1"/>
        <v>1.149468566188161E-2</v>
      </c>
      <c r="R176" s="5">
        <f ca="1"/>
        <v>1.8672645075224188</v>
      </c>
      <c r="S176" s="5"/>
      <c r="T176" s="5"/>
      <c r="U176" s="5"/>
      <c r="V176" s="5"/>
      <c r="W176" s="2">
        <v>44323</v>
      </c>
      <c r="X176" s="5">
        <v>258.01</v>
      </c>
      <c r="Y176" s="5">
        <v>137.33000000000001</v>
      </c>
      <c r="Z176" s="5">
        <v>1.8787591931843004</v>
      </c>
      <c r="AA176" s="5">
        <f ca="1"/>
        <v>2.0512549812942358</v>
      </c>
      <c r="AB176" s="5">
        <f ca="1"/>
        <v>2.1127926307330629</v>
      </c>
      <c r="AC176" s="5">
        <f ca="1"/>
        <v>1.9897173318554087</v>
      </c>
      <c r="AL176" s="2"/>
      <c r="AM176" s="2"/>
    </row>
    <row r="177" spans="3:39" x14ac:dyDescent="0.25">
      <c r="C177" s="2">
        <v>44323</v>
      </c>
      <c r="D177" s="5">
        <v>258.01</v>
      </c>
      <c r="E177" s="5">
        <v>137.33000000000001</v>
      </c>
      <c r="F177" s="5"/>
      <c r="G177" s="5"/>
      <c r="H177" s="5"/>
      <c r="I177" s="5"/>
      <c r="J177" s="5">
        <v>1.8787591931843004</v>
      </c>
      <c r="K177" s="5">
        <v>1.8787591931843004</v>
      </c>
      <c r="L177" s="5">
        <f ca="1"/>
        <v>1.8672645075224188</v>
      </c>
      <c r="M177" s="5">
        <f ca="1"/>
        <v>1.149468566188161E-2</v>
      </c>
      <c r="N177" s="5">
        <f ca="1"/>
        <v>1.8672645075224188</v>
      </c>
      <c r="O177" s="5"/>
      <c r="P177" s="2">
        <v>44330</v>
      </c>
      <c r="Q177" s="5">
        <f ca="1"/>
        <v>1.3752344704638153E-2</v>
      </c>
      <c r="R177" s="5">
        <f ca="1"/>
        <v>1.8787591931843004</v>
      </c>
      <c r="S177" s="5"/>
      <c r="T177" s="5"/>
      <c r="U177" s="5"/>
      <c r="V177" s="5"/>
      <c r="W177" s="2">
        <v>44330</v>
      </c>
      <c r="X177" s="5">
        <v>254.24</v>
      </c>
      <c r="Y177" s="5">
        <v>134.34</v>
      </c>
      <c r="Z177" s="5">
        <v>1.8925115378889386</v>
      </c>
      <c r="AA177" s="5">
        <f ca="1"/>
        <v>2.0512549812942358</v>
      </c>
      <c r="AB177" s="5">
        <f ca="1"/>
        <v>2.1127926307330629</v>
      </c>
      <c r="AC177" s="5">
        <f ca="1"/>
        <v>1.9897173318554087</v>
      </c>
      <c r="AL177" s="2"/>
      <c r="AM177" s="2"/>
    </row>
    <row r="178" spans="3:39" x14ac:dyDescent="0.25">
      <c r="C178" s="2">
        <v>44330</v>
      </c>
      <c r="D178" s="5">
        <v>254.24</v>
      </c>
      <c r="E178" s="5">
        <v>134.34</v>
      </c>
      <c r="F178" s="5"/>
      <c r="G178" s="5"/>
      <c r="H178" s="5"/>
      <c r="I178" s="5"/>
      <c r="J178" s="5">
        <v>1.8925115378889386</v>
      </c>
      <c r="K178" s="5">
        <v>1.8925115378889386</v>
      </c>
      <c r="L178" s="5">
        <f ca="1"/>
        <v>1.8787591931843004</v>
      </c>
      <c r="M178" s="5">
        <f ca="1"/>
        <v>1.3752344704638153E-2</v>
      </c>
      <c r="N178" s="5">
        <f ca="1"/>
        <v>1.8787591931843004</v>
      </c>
      <c r="O178" s="5"/>
      <c r="P178" s="2">
        <v>44337</v>
      </c>
      <c r="Q178" s="5">
        <f ca="1"/>
        <v>1.3472654809593809E-2</v>
      </c>
      <c r="R178" s="5">
        <f ca="1"/>
        <v>1.8925115378889386</v>
      </c>
      <c r="S178" s="5"/>
      <c r="T178" s="5"/>
      <c r="U178" s="5"/>
      <c r="V178" s="5"/>
      <c r="W178" s="2">
        <v>44337</v>
      </c>
      <c r="X178" s="5">
        <v>253.21</v>
      </c>
      <c r="Y178" s="5">
        <v>132.85</v>
      </c>
      <c r="Z178" s="5">
        <v>1.9059841926985324</v>
      </c>
      <c r="AA178" s="5">
        <f ca="1"/>
        <v>2.0512549812942358</v>
      </c>
      <c r="AB178" s="5">
        <f ca="1"/>
        <v>2.1127926307330629</v>
      </c>
      <c r="AC178" s="5">
        <f ca="1"/>
        <v>1.9897173318554087</v>
      </c>
      <c r="AL178" s="2"/>
      <c r="AM178" s="2"/>
    </row>
    <row r="179" spans="3:39" x14ac:dyDescent="0.25">
      <c r="C179" s="2">
        <v>44337</v>
      </c>
      <c r="D179" s="5">
        <v>253.21</v>
      </c>
      <c r="E179" s="5">
        <v>132.85</v>
      </c>
      <c r="F179" s="5"/>
      <c r="G179" s="5"/>
      <c r="H179" s="5"/>
      <c r="I179" s="5"/>
      <c r="J179" s="5">
        <v>1.9059841926985324</v>
      </c>
      <c r="K179" s="5">
        <v>1.9059841926985324</v>
      </c>
      <c r="L179" s="5">
        <f ca="1"/>
        <v>1.8925115378889386</v>
      </c>
      <c r="M179" s="5">
        <f ca="1"/>
        <v>1.3472654809593809E-2</v>
      </c>
      <c r="N179" s="5">
        <f ca="1"/>
        <v>1.8925115378889386</v>
      </c>
      <c r="O179" s="5"/>
      <c r="P179" s="2">
        <v>44344</v>
      </c>
      <c r="Q179" s="5">
        <f ca="1"/>
        <v>-3.0558582039760918E-2</v>
      </c>
      <c r="R179" s="5">
        <f ca="1"/>
        <v>1.9059841926985324</v>
      </c>
      <c r="S179" s="5"/>
      <c r="T179" s="5"/>
      <c r="U179" s="5"/>
      <c r="V179" s="5"/>
      <c r="W179" s="2">
        <v>44344</v>
      </c>
      <c r="X179" s="5">
        <v>253.37</v>
      </c>
      <c r="Y179" s="5">
        <v>135.1</v>
      </c>
      <c r="Z179" s="5">
        <v>1.8754256106587714</v>
      </c>
      <c r="AA179" s="5">
        <f ca="1"/>
        <v>2.0512549812942358</v>
      </c>
      <c r="AB179" s="5">
        <f ca="1"/>
        <v>2.1127926307330629</v>
      </c>
      <c r="AC179" s="5">
        <f ca="1"/>
        <v>1.9897173318554087</v>
      </c>
      <c r="AL179" s="2"/>
      <c r="AM179" s="2"/>
    </row>
    <row r="180" spans="3:39" x14ac:dyDescent="0.25">
      <c r="C180" s="2">
        <v>44344</v>
      </c>
      <c r="D180" s="5">
        <v>253.37</v>
      </c>
      <c r="E180" s="5">
        <v>135.1</v>
      </c>
      <c r="F180" s="5"/>
      <c r="G180" s="5"/>
      <c r="H180" s="5"/>
      <c r="I180" s="5"/>
      <c r="J180" s="5">
        <v>1.8754256106587714</v>
      </c>
      <c r="K180" s="5">
        <v>1.8754256106587714</v>
      </c>
      <c r="L180" s="5">
        <f ca="1"/>
        <v>1.9059841926985324</v>
      </c>
      <c r="M180" s="5">
        <f ca="1"/>
        <v>-3.0558582039760918E-2</v>
      </c>
      <c r="N180" s="5">
        <f ca="1"/>
        <v>1.9059841926985324</v>
      </c>
      <c r="O180" s="5"/>
      <c r="P180" s="2">
        <v>44351</v>
      </c>
      <c r="Q180" s="5">
        <f ca="1"/>
        <v>-5.2477172024057994E-2</v>
      </c>
      <c r="R180" s="5">
        <f ca="1"/>
        <v>1.8754256106587714</v>
      </c>
      <c r="S180" s="5"/>
      <c r="T180" s="5"/>
      <c r="U180" s="5"/>
      <c r="V180" s="5"/>
      <c r="W180" s="2">
        <v>44351</v>
      </c>
      <c r="X180" s="5">
        <v>251.02</v>
      </c>
      <c r="Y180" s="5">
        <v>137.69999999999999</v>
      </c>
      <c r="Z180" s="5">
        <v>1.8229484386347135</v>
      </c>
      <c r="AA180" s="5">
        <f ca="1"/>
        <v>2.0512549812942358</v>
      </c>
      <c r="AB180" s="5">
        <f ca="1"/>
        <v>2.1127926307330629</v>
      </c>
      <c r="AC180" s="5">
        <f ca="1"/>
        <v>1.9897173318554087</v>
      </c>
      <c r="AL180" s="2"/>
      <c r="AM180" s="2"/>
    </row>
    <row r="181" spans="3:39" x14ac:dyDescent="0.25">
      <c r="C181" s="2">
        <v>44351</v>
      </c>
      <c r="D181" s="5">
        <v>251.02</v>
      </c>
      <c r="E181" s="5">
        <v>137.69999999999999</v>
      </c>
      <c r="F181" s="5"/>
      <c r="G181" s="5"/>
      <c r="H181" s="5"/>
      <c r="I181" s="5"/>
      <c r="J181" s="5">
        <v>1.8229484386347135</v>
      </c>
      <c r="K181" s="5">
        <v>1.8229484386347135</v>
      </c>
      <c r="L181" s="5">
        <f ca="1"/>
        <v>1.8754256106587714</v>
      </c>
      <c r="M181" s="5">
        <f ca="1"/>
        <v>-5.2477172024057994E-2</v>
      </c>
      <c r="N181" s="5">
        <f ca="1"/>
        <v>1.8754256106587714</v>
      </c>
      <c r="O181" s="5"/>
      <c r="P181" s="2">
        <v>44358</v>
      </c>
      <c r="Q181" s="5">
        <f ca="1"/>
        <v>1.5284693806856486E-2</v>
      </c>
      <c r="R181" s="5">
        <f ca="1"/>
        <v>1.8229484386347135</v>
      </c>
      <c r="S181" s="5"/>
      <c r="T181" s="5"/>
      <c r="U181" s="5"/>
      <c r="V181" s="5"/>
      <c r="W181" s="2">
        <v>44358</v>
      </c>
      <c r="X181" s="5">
        <v>250.11</v>
      </c>
      <c r="Y181" s="5">
        <v>136.06</v>
      </c>
      <c r="Z181" s="5">
        <v>1.8382331324415699</v>
      </c>
      <c r="AA181" s="5">
        <f ca="1"/>
        <v>2.0512549812942358</v>
      </c>
      <c r="AB181" s="5">
        <f ca="1"/>
        <v>2.1127926307330629</v>
      </c>
      <c r="AC181" s="5">
        <f ca="1"/>
        <v>1.9897173318554087</v>
      </c>
      <c r="AL181" s="2"/>
      <c r="AM181" s="2"/>
    </row>
    <row r="182" spans="3:39" x14ac:dyDescent="0.25">
      <c r="C182" s="2">
        <v>44358</v>
      </c>
      <c r="D182" s="5">
        <v>250.11</v>
      </c>
      <c r="E182" s="5">
        <v>136.06</v>
      </c>
      <c r="F182" s="5"/>
      <c r="G182" s="5"/>
      <c r="H182" s="5"/>
      <c r="I182" s="5"/>
      <c r="J182" s="5">
        <v>1.8382331324415699</v>
      </c>
      <c r="K182" s="5">
        <v>1.8382331324415699</v>
      </c>
      <c r="L182" s="5">
        <f ca="1"/>
        <v>1.8229484386347135</v>
      </c>
      <c r="M182" s="5">
        <f ca="1"/>
        <v>1.5284693806856486E-2</v>
      </c>
      <c r="N182" s="5">
        <f ca="1"/>
        <v>1.8229484386347135</v>
      </c>
      <c r="O182" s="5"/>
      <c r="P182" s="2">
        <v>44365</v>
      </c>
      <c r="Q182" s="5">
        <f ca="1"/>
        <v>-7.4338920099676686E-2</v>
      </c>
      <c r="R182" s="5">
        <f ca="1"/>
        <v>1.8382331324415699</v>
      </c>
      <c r="S182" s="5"/>
      <c r="T182" s="5"/>
      <c r="U182" s="5"/>
      <c r="V182" s="5"/>
      <c r="W182" s="2">
        <v>44365</v>
      </c>
      <c r="X182" s="5">
        <v>230.1</v>
      </c>
      <c r="Y182" s="5">
        <v>130.45000000000002</v>
      </c>
      <c r="Z182" s="5">
        <v>1.7638942123418933</v>
      </c>
      <c r="AA182" s="5">
        <f ca="1"/>
        <v>2.0512549812942358</v>
      </c>
      <c r="AB182" s="5">
        <f ca="1"/>
        <v>2.1127926307330629</v>
      </c>
      <c r="AC182" s="5">
        <f ca="1"/>
        <v>1.9897173318554087</v>
      </c>
      <c r="AL182" s="2"/>
      <c r="AM182" s="2"/>
    </row>
    <row r="183" spans="3:39" x14ac:dyDescent="0.25">
      <c r="C183" s="2">
        <v>44365</v>
      </c>
      <c r="D183" s="5">
        <v>230.1</v>
      </c>
      <c r="E183" s="5">
        <v>130.45000000000002</v>
      </c>
      <c r="F183" s="5"/>
      <c r="G183" s="5"/>
      <c r="H183" s="5"/>
      <c r="I183" s="5"/>
      <c r="J183" s="5">
        <v>1.7638942123418933</v>
      </c>
      <c r="K183" s="5">
        <v>1.7638942123418933</v>
      </c>
      <c r="L183" s="5">
        <f ca="1"/>
        <v>1.8382331324415699</v>
      </c>
      <c r="M183" s="5">
        <f ca="1"/>
        <v>-7.4338920099676686E-2</v>
      </c>
      <c r="N183" s="5">
        <f ca="1"/>
        <v>1.8382331324415699</v>
      </c>
      <c r="O183" s="5"/>
      <c r="P183" s="2">
        <v>44372</v>
      </c>
      <c r="Q183" s="5">
        <f ca="1"/>
        <v>5.9599988930085779E-2</v>
      </c>
      <c r="R183" s="5">
        <f ca="1"/>
        <v>1.7638942123418933</v>
      </c>
      <c r="S183" s="5"/>
      <c r="T183" s="5"/>
      <c r="U183" s="5"/>
      <c r="V183" s="5"/>
      <c r="W183" s="2">
        <v>44372</v>
      </c>
      <c r="X183" s="5">
        <v>243.71</v>
      </c>
      <c r="Y183" s="5">
        <v>133.65</v>
      </c>
      <c r="Z183" s="5">
        <v>1.823494201271979</v>
      </c>
      <c r="AA183" s="5">
        <f ca="1"/>
        <v>2.0512549812942358</v>
      </c>
      <c r="AB183" s="5">
        <f ca="1"/>
        <v>2.1127926307330629</v>
      </c>
      <c r="AC183" s="5">
        <f ca="1"/>
        <v>1.9897173318554087</v>
      </c>
      <c r="AL183" s="2"/>
      <c r="AM183" s="2"/>
    </row>
    <row r="184" spans="3:39" x14ac:dyDescent="0.25">
      <c r="C184" s="2">
        <v>44372</v>
      </c>
      <c r="D184" s="5">
        <v>243.71</v>
      </c>
      <c r="E184" s="5">
        <v>133.65</v>
      </c>
      <c r="F184" s="5"/>
      <c r="G184" s="5"/>
      <c r="H184" s="5"/>
      <c r="I184" s="5"/>
      <c r="J184" s="5">
        <v>1.823494201271979</v>
      </c>
      <c r="K184" s="5">
        <v>1.823494201271979</v>
      </c>
      <c r="L184" s="5">
        <f ca="1"/>
        <v>1.7638942123418933</v>
      </c>
      <c r="M184" s="5">
        <f ca="1"/>
        <v>5.9599988930085779E-2</v>
      </c>
      <c r="N184" s="5">
        <f ca="1"/>
        <v>1.7638942123418933</v>
      </c>
      <c r="O184" s="5"/>
      <c r="P184" s="2">
        <v>44379</v>
      </c>
      <c r="Q184" s="5">
        <f ca="1"/>
        <v>-4.7964336146738118E-2</v>
      </c>
      <c r="R184" s="5">
        <f ca="1"/>
        <v>1.823494201271979</v>
      </c>
      <c r="S184" s="5"/>
      <c r="T184" s="5"/>
      <c r="U184" s="5"/>
      <c r="V184" s="5"/>
      <c r="W184" s="2">
        <v>44379</v>
      </c>
      <c r="X184" s="5">
        <v>239.59</v>
      </c>
      <c r="Y184" s="5">
        <v>134.94</v>
      </c>
      <c r="Z184" s="5">
        <v>1.7755298651252409</v>
      </c>
      <c r="AA184" s="5">
        <f ca="1"/>
        <v>2.0512549812942358</v>
      </c>
      <c r="AB184" s="5">
        <f ca="1"/>
        <v>2.1127926307330629</v>
      </c>
      <c r="AC184" s="5">
        <f ca="1"/>
        <v>1.9897173318554087</v>
      </c>
      <c r="AL184" s="2"/>
      <c r="AM184" s="2"/>
    </row>
    <row r="185" spans="3:39" x14ac:dyDescent="0.25">
      <c r="C185" s="2">
        <v>44379</v>
      </c>
      <c r="D185" s="5">
        <v>239.59</v>
      </c>
      <c r="E185" s="5">
        <v>134.94</v>
      </c>
      <c r="F185" s="5"/>
      <c r="G185" s="5"/>
      <c r="H185" s="5"/>
      <c r="I185" s="5"/>
      <c r="J185" s="5">
        <v>1.7755298651252409</v>
      </c>
      <c r="K185" s="5">
        <v>1.7755298651252409</v>
      </c>
      <c r="L185" s="5">
        <f ca="1"/>
        <v>1.823494201271979</v>
      </c>
      <c r="M185" s="5">
        <f ca="1"/>
        <v>-4.7964336146738118E-2</v>
      </c>
      <c r="N185" s="5">
        <f ca="1"/>
        <v>1.823494201271979</v>
      </c>
      <c r="O185" s="5"/>
      <c r="P185" s="2">
        <v>44386</v>
      </c>
      <c r="Q185" s="5">
        <f ca="1"/>
        <v>-3.1158417572277219E-2</v>
      </c>
      <c r="R185" s="5">
        <f ca="1"/>
        <v>1.7755298651252409</v>
      </c>
      <c r="S185" s="5"/>
      <c r="T185" s="5"/>
      <c r="U185" s="5"/>
      <c r="V185" s="5"/>
      <c r="W185" s="2">
        <v>44386</v>
      </c>
      <c r="X185" s="5">
        <v>236.31</v>
      </c>
      <c r="Y185" s="5">
        <v>135.47</v>
      </c>
      <c r="Z185" s="5">
        <v>1.7443714475529637</v>
      </c>
      <c r="AA185" s="5">
        <f ca="1"/>
        <v>2.0512549812942358</v>
      </c>
      <c r="AB185" s="5">
        <f ca="1"/>
        <v>2.1127926307330629</v>
      </c>
      <c r="AC185" s="5">
        <f ca="1"/>
        <v>1.9897173318554087</v>
      </c>
      <c r="AL185" s="2"/>
      <c r="AM185" s="2"/>
    </row>
    <row r="186" spans="3:39" x14ac:dyDescent="0.25">
      <c r="C186" s="2">
        <v>44386</v>
      </c>
      <c r="D186" s="5">
        <v>236.31</v>
      </c>
      <c r="E186" s="5">
        <v>135.47</v>
      </c>
      <c r="F186" s="5"/>
      <c r="G186" s="5"/>
      <c r="H186" s="5"/>
      <c r="I186" s="5"/>
      <c r="J186" s="5">
        <v>1.7443714475529637</v>
      </c>
      <c r="K186" s="5">
        <v>1.7443714475529637</v>
      </c>
      <c r="L186" s="5">
        <f ca="1"/>
        <v>1.7755298651252409</v>
      </c>
      <c r="M186" s="5">
        <f ca="1"/>
        <v>-3.1158417572277219E-2</v>
      </c>
      <c r="N186" s="5">
        <f ca="1"/>
        <v>1.7755298651252409</v>
      </c>
      <c r="O186" s="5"/>
      <c r="P186" s="2">
        <v>44393</v>
      </c>
      <c r="Q186" s="5">
        <f ca="1"/>
        <v>-4.335111429303562E-2</v>
      </c>
      <c r="R186" s="5">
        <f ca="1"/>
        <v>1.7443714475529637</v>
      </c>
      <c r="S186" s="5"/>
      <c r="T186" s="5"/>
      <c r="U186" s="5"/>
      <c r="V186" s="5"/>
      <c r="W186" s="2">
        <v>44393</v>
      </c>
      <c r="X186" s="5">
        <v>231.73</v>
      </c>
      <c r="Y186" s="5">
        <v>136.22999999999999</v>
      </c>
      <c r="Z186" s="5">
        <v>1.7010203332599281</v>
      </c>
      <c r="AA186" s="5">
        <f ca="1"/>
        <v>2.0512549812942358</v>
      </c>
      <c r="AB186" s="5">
        <f ca="1"/>
        <v>2.1127926307330629</v>
      </c>
      <c r="AC186" s="5">
        <f ca="1"/>
        <v>1.9897173318554087</v>
      </c>
      <c r="AL186" s="2"/>
      <c r="AM186" s="2"/>
    </row>
    <row r="187" spans="3:39" x14ac:dyDescent="0.25">
      <c r="C187" s="2">
        <v>44393</v>
      </c>
      <c r="D187" s="5">
        <v>231.73</v>
      </c>
      <c r="E187" s="5">
        <v>136.22999999999999</v>
      </c>
      <c r="F187" s="5"/>
      <c r="G187" s="5"/>
      <c r="H187" s="5"/>
      <c r="I187" s="5"/>
      <c r="J187" s="5">
        <v>1.7010203332599281</v>
      </c>
      <c r="K187" s="5">
        <v>1.7010203332599281</v>
      </c>
      <c r="L187" s="5">
        <f ca="1"/>
        <v>1.7443714475529637</v>
      </c>
      <c r="M187" s="5">
        <f ca="1"/>
        <v>-4.335111429303562E-2</v>
      </c>
      <c r="N187" s="5">
        <f ca="1"/>
        <v>1.7443714475529637</v>
      </c>
      <c r="O187" s="5"/>
      <c r="P187" s="2">
        <v>44400</v>
      </c>
      <c r="Q187" s="5">
        <f ca="1"/>
        <v>-1.4304814142174438E-2</v>
      </c>
      <c r="R187" s="5">
        <f ca="1"/>
        <v>1.7010203332599281</v>
      </c>
      <c r="S187" s="5"/>
      <c r="T187" s="5"/>
      <c r="U187" s="5"/>
      <c r="V187" s="5"/>
      <c r="W187" s="2">
        <v>44400</v>
      </c>
      <c r="X187" s="5">
        <v>232.48</v>
      </c>
      <c r="Y187" s="5">
        <v>137.83000000000001</v>
      </c>
      <c r="Z187" s="5">
        <v>1.6867155191177536</v>
      </c>
      <c r="AA187" s="5">
        <f ca="1"/>
        <v>2.0512549812942358</v>
      </c>
      <c r="AB187" s="5">
        <f ca="1"/>
        <v>2.1127926307330629</v>
      </c>
      <c r="AC187" s="5">
        <f ca="1"/>
        <v>1.9897173318554087</v>
      </c>
      <c r="AL187" s="2"/>
      <c r="AM187" s="2"/>
    </row>
    <row r="188" spans="3:39" x14ac:dyDescent="0.25">
      <c r="C188" s="2">
        <v>44400</v>
      </c>
      <c r="D188" s="5">
        <v>232.48</v>
      </c>
      <c r="E188" s="5">
        <v>137.83000000000001</v>
      </c>
      <c r="F188" s="5"/>
      <c r="G188" s="5"/>
      <c r="H188" s="5"/>
      <c r="I188" s="5"/>
      <c r="J188" s="5">
        <v>1.6867155191177536</v>
      </c>
      <c r="K188" s="5">
        <v>1.6867155191177536</v>
      </c>
      <c r="L188" s="5">
        <f ca="1"/>
        <v>1.7010203332599281</v>
      </c>
      <c r="M188" s="5">
        <f ca="1"/>
        <v>-1.4304814142174438E-2</v>
      </c>
      <c r="N188" s="5">
        <f ca="1"/>
        <v>1.7010203332599281</v>
      </c>
      <c r="O188" s="5"/>
      <c r="P188" s="2">
        <v>44407</v>
      </c>
      <c r="Q188" s="5">
        <f ca="1"/>
        <v>0.18699897207246519</v>
      </c>
      <c r="R188" s="5">
        <f ca="1"/>
        <v>1.6867155191177536</v>
      </c>
      <c r="S188" s="5"/>
      <c r="T188" s="5"/>
      <c r="U188" s="5"/>
      <c r="V188" s="5"/>
      <c r="W188" s="2">
        <v>44407</v>
      </c>
      <c r="X188" s="5">
        <v>260.53999999999996</v>
      </c>
      <c r="Y188" s="5">
        <v>139.05000000000001</v>
      </c>
      <c r="Z188" s="5">
        <v>1.8737144911902188</v>
      </c>
      <c r="AA188" s="5">
        <f ca="1"/>
        <v>2.0512549812942358</v>
      </c>
      <c r="AB188" s="5">
        <f ca="1"/>
        <v>2.1127926307330629</v>
      </c>
      <c r="AC188" s="5">
        <f ca="1"/>
        <v>1.9897173318554087</v>
      </c>
      <c r="AL188" s="2"/>
      <c r="AM188" s="2"/>
    </row>
    <row r="189" spans="3:39" x14ac:dyDescent="0.25">
      <c r="C189" s="2">
        <v>44407</v>
      </c>
      <c r="D189" s="5">
        <v>260.53999999999996</v>
      </c>
      <c r="E189" s="5">
        <v>139.05000000000001</v>
      </c>
      <c r="F189" s="5"/>
      <c r="G189" s="5"/>
      <c r="H189" s="5"/>
      <c r="I189" s="5"/>
      <c r="J189" s="5">
        <v>1.8737144911902188</v>
      </c>
      <c r="K189" s="5">
        <v>1.8737144911902188</v>
      </c>
      <c r="L189" s="5">
        <f ca="1"/>
        <v>1.6867155191177536</v>
      </c>
      <c r="M189" s="5">
        <f ca="1"/>
        <v>0.18699897207246519</v>
      </c>
      <c r="N189" s="5">
        <f ca="1"/>
        <v>1.6867155191177536</v>
      </c>
      <c r="O189" s="5"/>
      <c r="P189" s="2">
        <v>44414</v>
      </c>
      <c r="Q189" s="5">
        <f ca="1"/>
        <v>3.3974443176101987E-2</v>
      </c>
      <c r="R189" s="5">
        <f ca="1"/>
        <v>1.8737144911902188</v>
      </c>
      <c r="S189" s="5"/>
      <c r="T189" s="5"/>
      <c r="U189" s="5"/>
      <c r="V189" s="5"/>
      <c r="W189" s="2">
        <v>44414</v>
      </c>
      <c r="X189" s="5">
        <v>261.01</v>
      </c>
      <c r="Y189" s="5">
        <v>136.82</v>
      </c>
      <c r="Z189" s="5">
        <v>1.9076889343663208</v>
      </c>
      <c r="AA189" s="5">
        <f ca="1"/>
        <v>2.0512549812942358</v>
      </c>
      <c r="AB189" s="5">
        <f ca="1"/>
        <v>2.1127926307330629</v>
      </c>
      <c r="AC189" s="5">
        <f ca="1"/>
        <v>1.9897173318554087</v>
      </c>
      <c r="AL189" s="2"/>
      <c r="AM189" s="2"/>
    </row>
    <row r="190" spans="3:39" x14ac:dyDescent="0.25">
      <c r="C190" s="2">
        <v>44414</v>
      </c>
      <c r="D190" s="5">
        <v>261.01</v>
      </c>
      <c r="E190" s="5">
        <v>136.82</v>
      </c>
      <c r="F190" s="5"/>
      <c r="G190" s="5"/>
      <c r="H190" s="5"/>
      <c r="I190" s="5"/>
      <c r="J190" s="5">
        <v>1.9076889343663208</v>
      </c>
      <c r="K190" s="5">
        <v>1.9076889343663208</v>
      </c>
      <c r="L190" s="5">
        <f ca="1"/>
        <v>1.8737144911902188</v>
      </c>
      <c r="M190" s="5">
        <f ca="1"/>
        <v>3.3974443176101987E-2</v>
      </c>
      <c r="N190" s="5">
        <f ca="1"/>
        <v>1.8737144911902188</v>
      </c>
      <c r="O190" s="5"/>
      <c r="P190" s="2">
        <v>44421</v>
      </c>
      <c r="Q190" s="5">
        <f ca="1"/>
        <v>0.11242182051563776</v>
      </c>
      <c r="R190" s="5">
        <f ca="1"/>
        <v>1.9076889343663208</v>
      </c>
      <c r="S190" s="5"/>
      <c r="T190" s="5"/>
      <c r="U190" s="5"/>
      <c r="V190" s="5"/>
      <c r="W190" s="2">
        <v>44421</v>
      </c>
      <c r="X190" s="5">
        <v>277.24</v>
      </c>
      <c r="Y190" s="5">
        <v>137.24</v>
      </c>
      <c r="Z190" s="5">
        <v>2.0201107548819586</v>
      </c>
      <c r="AA190" s="5">
        <f ca="1"/>
        <v>2.0512549812942358</v>
      </c>
      <c r="AB190" s="5">
        <f ca="1"/>
        <v>2.1127926307330629</v>
      </c>
      <c r="AC190" s="5">
        <f ca="1"/>
        <v>1.9897173318554087</v>
      </c>
      <c r="AL190" s="2"/>
      <c r="AM190" s="2"/>
    </row>
    <row r="191" spans="3:39" x14ac:dyDescent="0.25">
      <c r="C191" s="2">
        <v>44421</v>
      </c>
      <c r="D191" s="5">
        <v>277.24</v>
      </c>
      <c r="E191" s="5">
        <v>137.24</v>
      </c>
      <c r="F191" s="5"/>
      <c r="G191" s="5"/>
      <c r="H191" s="5"/>
      <c r="I191" s="5"/>
      <c r="J191" s="5">
        <v>2.0201107548819586</v>
      </c>
      <c r="K191" s="5">
        <v>2.0201107548819586</v>
      </c>
      <c r="L191" s="5">
        <f ca="1"/>
        <v>1.9076889343663208</v>
      </c>
      <c r="M191" s="5">
        <f ca="1"/>
        <v>0.11242182051563776</v>
      </c>
      <c r="N191" s="5">
        <f ca="1"/>
        <v>1.9076889343663208</v>
      </c>
      <c r="O191" s="5"/>
      <c r="P191" s="2">
        <v>44428</v>
      </c>
      <c r="Q191" s="5">
        <f ca="1"/>
        <v>5.2828326515978574E-2</v>
      </c>
      <c r="R191" s="5">
        <f ca="1"/>
        <v>2.0201107548819586</v>
      </c>
      <c r="S191" s="5"/>
      <c r="T191" s="5"/>
      <c r="U191" s="5"/>
      <c r="V191" s="5"/>
      <c r="W191" s="2">
        <v>44428</v>
      </c>
      <c r="X191" s="5">
        <v>279.37</v>
      </c>
      <c r="Y191" s="5">
        <v>134.77000000000001</v>
      </c>
      <c r="Z191" s="5">
        <v>2.0729390813979371</v>
      </c>
      <c r="AA191" s="5">
        <f ca="1"/>
        <v>2.0512549812942358</v>
      </c>
      <c r="AB191" s="5">
        <f ca="1"/>
        <v>2.1127926307330629</v>
      </c>
      <c r="AC191" s="5">
        <f ca="1"/>
        <v>1.9897173318554087</v>
      </c>
      <c r="AL191" s="2"/>
      <c r="AM191" s="2"/>
    </row>
    <row r="192" spans="3:39" x14ac:dyDescent="0.25">
      <c r="C192" s="2">
        <v>44428</v>
      </c>
      <c r="D192" s="5">
        <v>279.37</v>
      </c>
      <c r="E192" s="5">
        <v>134.77000000000001</v>
      </c>
      <c r="F192" s="5"/>
      <c r="G192" s="5"/>
      <c r="H192" s="5"/>
      <c r="I192" s="5"/>
      <c r="J192" s="5">
        <v>2.0729390813979371</v>
      </c>
      <c r="K192" s="5">
        <v>2.0729390813979371</v>
      </c>
      <c r="L192" s="5">
        <f ca="1"/>
        <v>2.0201107548819586</v>
      </c>
      <c r="M192" s="5">
        <f ca="1"/>
        <v>5.2828326515978574E-2</v>
      </c>
      <c r="N192" s="5">
        <f ca="1"/>
        <v>2.0201107548819586</v>
      </c>
      <c r="O192" s="5"/>
      <c r="P192" s="2">
        <v>44435</v>
      </c>
      <c r="Q192" s="5">
        <f ca="1"/>
        <v>1.0735282823050696E-2</v>
      </c>
      <c r="R192" s="5">
        <f ca="1"/>
        <v>2.0729390813979371</v>
      </c>
      <c r="S192" s="5"/>
      <c r="T192" s="5"/>
      <c r="U192" s="5"/>
      <c r="V192" s="5"/>
      <c r="W192" s="2">
        <v>44435</v>
      </c>
      <c r="X192" s="5">
        <v>285.13</v>
      </c>
      <c r="Y192" s="5">
        <v>136.84</v>
      </c>
      <c r="Z192" s="5">
        <v>2.0836743642209878</v>
      </c>
      <c r="AA192" s="5">
        <f ca="1"/>
        <v>2.0512549812942358</v>
      </c>
      <c r="AB192" s="5">
        <f ca="1"/>
        <v>2.1127926307330629</v>
      </c>
      <c r="AC192" s="5">
        <f ca="1"/>
        <v>1.9897173318554087</v>
      </c>
      <c r="AL192" s="2"/>
      <c r="AM192" s="2"/>
    </row>
    <row r="193" spans="3:39" x14ac:dyDescent="0.25">
      <c r="C193" s="2">
        <v>44435</v>
      </c>
      <c r="D193" s="5">
        <v>285.13</v>
      </c>
      <c r="E193" s="5">
        <v>136.84</v>
      </c>
      <c r="F193" s="5"/>
      <c r="G193" s="5"/>
      <c r="H193" s="5"/>
      <c r="I193" s="5"/>
      <c r="J193" s="5">
        <v>2.0836743642209878</v>
      </c>
      <c r="K193" s="5">
        <v>2.0836743642209878</v>
      </c>
      <c r="L193" s="5">
        <f ca="1"/>
        <v>2.0729390813979371</v>
      </c>
      <c r="M193" s="5">
        <f ca="1"/>
        <v>1.0735282823050696E-2</v>
      </c>
      <c r="N193" s="5">
        <f ca="1"/>
        <v>2.0729390813979371</v>
      </c>
      <c r="O193" s="5"/>
      <c r="P193" s="2">
        <v>44442</v>
      </c>
      <c r="Q193" s="5">
        <f ca="1"/>
        <v>6.8689003578125796E-2</v>
      </c>
      <c r="R193" s="5">
        <f ca="1"/>
        <v>2.0836743642209878</v>
      </c>
      <c r="S193" s="5"/>
      <c r="T193" s="5"/>
      <c r="U193" s="5"/>
      <c r="V193" s="5"/>
      <c r="W193" s="2">
        <v>44442</v>
      </c>
      <c r="X193" s="5">
        <v>291.43</v>
      </c>
      <c r="Y193" s="5">
        <v>135.4</v>
      </c>
      <c r="Z193" s="5">
        <v>2.1523633677991136</v>
      </c>
      <c r="AA193" s="5">
        <f ca="1"/>
        <v>2.0512549812942358</v>
      </c>
      <c r="AB193" s="5">
        <f ca="1"/>
        <v>2.1127926307330629</v>
      </c>
      <c r="AC193" s="5">
        <f ca="1"/>
        <v>1.9897173318554087</v>
      </c>
      <c r="AL193" s="2"/>
      <c r="AM193" s="2"/>
    </row>
    <row r="194" spans="3:39" x14ac:dyDescent="0.25">
      <c r="C194" s="2">
        <v>44442</v>
      </c>
      <c r="D194" s="5">
        <v>291.43</v>
      </c>
      <c r="E194" s="5">
        <v>135.4</v>
      </c>
      <c r="F194" s="5"/>
      <c r="G194" s="5"/>
      <c r="H194" s="5"/>
      <c r="I194" s="5"/>
      <c r="J194" s="5">
        <v>2.1523633677991136</v>
      </c>
      <c r="K194" s="5">
        <v>2.1523633677991136</v>
      </c>
      <c r="L194" s="5">
        <f ca="1"/>
        <v>2.0836743642209878</v>
      </c>
      <c r="M194" s="5">
        <f ca="1"/>
        <v>6.8689003578125796E-2</v>
      </c>
      <c r="N194" s="5">
        <f ca="1"/>
        <v>2.0836743642209878</v>
      </c>
      <c r="O194" s="5"/>
      <c r="P194" s="2">
        <v>44449</v>
      </c>
      <c r="Q194" s="5">
        <f ca="1"/>
        <v>8.8685470658296239E-2</v>
      </c>
      <c r="R194" s="5">
        <f ca="1"/>
        <v>2.1523633677991136</v>
      </c>
      <c r="S194" s="5"/>
      <c r="T194" s="5"/>
      <c r="U194" s="5"/>
      <c r="V194" s="5"/>
      <c r="W194" s="2">
        <v>44449</v>
      </c>
      <c r="X194" s="5">
        <v>292.3</v>
      </c>
      <c r="Y194" s="5">
        <v>130.43</v>
      </c>
      <c r="Z194" s="5">
        <v>2.2410488384574099</v>
      </c>
      <c r="AA194" s="5">
        <f ca="1"/>
        <v>2.0512549812942358</v>
      </c>
      <c r="AB194" s="5">
        <f ca="1"/>
        <v>2.1127926307330629</v>
      </c>
      <c r="AC194" s="5">
        <f ca="1"/>
        <v>1.9897173318554087</v>
      </c>
      <c r="AL194" s="2"/>
      <c r="AM194" s="2"/>
    </row>
    <row r="195" spans="3:39" x14ac:dyDescent="0.25">
      <c r="C195" s="2">
        <v>44449</v>
      </c>
      <c r="D195" s="5">
        <v>292.3</v>
      </c>
      <c r="E195" s="5">
        <v>130.43</v>
      </c>
      <c r="F195" s="5"/>
      <c r="G195" s="5"/>
      <c r="H195" s="5"/>
      <c r="I195" s="5"/>
      <c r="J195" s="5">
        <v>2.2410488384574099</v>
      </c>
      <c r="K195" s="5">
        <v>2.2410488384574099</v>
      </c>
      <c r="L195" s="5">
        <f ca="1"/>
        <v>2.1523633677991136</v>
      </c>
      <c r="M195" s="5">
        <f ca="1"/>
        <v>8.8685470658296239E-2</v>
      </c>
      <c r="N195" s="5">
        <f ca="1"/>
        <v>2.1523633677991136</v>
      </c>
      <c r="O195" s="5"/>
      <c r="P195" s="2">
        <v>44456</v>
      </c>
      <c r="Q195" s="5">
        <f ca="1"/>
        <v>-1.8596095257778167E-2</v>
      </c>
      <c r="R195" s="5">
        <f ca="1"/>
        <v>2.2410488384574099</v>
      </c>
      <c r="S195" s="5"/>
      <c r="T195" s="5"/>
      <c r="U195" s="5"/>
      <c r="V195" s="5"/>
      <c r="W195" s="2">
        <v>44456</v>
      </c>
      <c r="X195" s="5">
        <v>289.23</v>
      </c>
      <c r="Y195" s="5">
        <v>130.13999999999999</v>
      </c>
      <c r="Z195" s="5">
        <v>2.2224527431996317</v>
      </c>
      <c r="AA195" s="5">
        <f ca="1"/>
        <v>2.0512549812942358</v>
      </c>
      <c r="AB195" s="5">
        <f ca="1"/>
        <v>2.1127926307330629</v>
      </c>
      <c r="AC195" s="5">
        <f ca="1"/>
        <v>1.9897173318554087</v>
      </c>
      <c r="AL195" s="2"/>
      <c r="AM195" s="2"/>
    </row>
    <row r="196" spans="3:39" x14ac:dyDescent="0.25">
      <c r="C196" s="2">
        <v>44456</v>
      </c>
      <c r="D196" s="5">
        <v>289.23</v>
      </c>
      <c r="E196" s="5">
        <v>130.13999999999999</v>
      </c>
      <c r="F196" s="5"/>
      <c r="G196" s="5"/>
      <c r="H196" s="5"/>
      <c r="I196" s="5"/>
      <c r="J196" s="5">
        <v>2.2224527431996317</v>
      </c>
      <c r="K196" s="5">
        <v>2.2224527431996317</v>
      </c>
      <c r="L196" s="5">
        <f ca="1"/>
        <v>2.2410488384574099</v>
      </c>
      <c r="M196" s="5">
        <f ca="1"/>
        <v>-1.8596095257778167E-2</v>
      </c>
      <c r="N196" s="5">
        <f ca="1"/>
        <v>2.2410488384574099</v>
      </c>
      <c r="O196" s="5"/>
      <c r="P196" s="2">
        <v>44463</v>
      </c>
      <c r="Q196" s="5">
        <f ca="1"/>
        <v>8.5779646276488819E-2</v>
      </c>
      <c r="R196" s="5">
        <f ca="1"/>
        <v>2.2224527431996317</v>
      </c>
      <c r="S196" s="5"/>
      <c r="T196" s="5"/>
      <c r="U196" s="5"/>
      <c r="V196" s="5"/>
      <c r="W196" s="2">
        <v>44463</v>
      </c>
      <c r="X196" s="5">
        <v>299.17</v>
      </c>
      <c r="Y196" s="5">
        <v>129.61000000000001</v>
      </c>
      <c r="Z196" s="5">
        <v>2.3082323894761205</v>
      </c>
      <c r="AA196" s="5">
        <f ca="1"/>
        <v>2.0512549812942358</v>
      </c>
      <c r="AB196" s="5">
        <f ca="1"/>
        <v>2.1127926307330629</v>
      </c>
      <c r="AC196" s="5">
        <f ca="1"/>
        <v>1.9897173318554087</v>
      </c>
      <c r="AL196" s="2"/>
      <c r="AM196" s="2"/>
    </row>
    <row r="197" spans="3:39" x14ac:dyDescent="0.25">
      <c r="C197" s="2">
        <v>44463</v>
      </c>
      <c r="D197" s="5">
        <v>299.17</v>
      </c>
      <c r="E197" s="5">
        <v>129.61000000000001</v>
      </c>
      <c r="F197" s="5"/>
      <c r="G197" s="5"/>
      <c r="H197" s="5"/>
      <c r="I197" s="5"/>
      <c r="J197" s="5">
        <v>2.3082323894761205</v>
      </c>
      <c r="K197" s="5">
        <v>2.3082323894761205</v>
      </c>
      <c r="L197" s="5">
        <f ca="1"/>
        <v>2.2224527431996317</v>
      </c>
      <c r="M197" s="5">
        <f ca="1"/>
        <v>8.5779646276488819E-2</v>
      </c>
      <c r="N197" s="5">
        <f ca="1"/>
        <v>2.2224527431996317</v>
      </c>
      <c r="O197" s="5"/>
      <c r="P197" s="2">
        <v>44470</v>
      </c>
      <c r="Q197" s="5">
        <f ca="1"/>
        <v>2.1153013852944547E-2</v>
      </c>
      <c r="R197" s="5">
        <f ca="1"/>
        <v>2.3082323894761205</v>
      </c>
      <c r="S197" s="5"/>
      <c r="T197" s="5"/>
      <c r="U197" s="5"/>
      <c r="V197" s="5"/>
      <c r="W197" s="2">
        <v>44470</v>
      </c>
      <c r="X197" s="5">
        <v>291.08</v>
      </c>
      <c r="Y197" s="5">
        <v>124.96</v>
      </c>
      <c r="Z197" s="5">
        <v>2.3293854033290651</v>
      </c>
      <c r="AA197" s="5">
        <f ca="1"/>
        <v>2.0512549812942358</v>
      </c>
      <c r="AB197" s="5">
        <f ca="1"/>
        <v>2.1127926307330629</v>
      </c>
      <c r="AC197" s="5">
        <f ca="1"/>
        <v>1.9897173318554087</v>
      </c>
      <c r="AL197" s="2"/>
      <c r="AM197" s="2"/>
    </row>
    <row r="198" spans="3:39" x14ac:dyDescent="0.25">
      <c r="C198" s="2">
        <v>44470</v>
      </c>
      <c r="D198" s="5">
        <v>291.08</v>
      </c>
      <c r="E198" s="5">
        <v>124.96</v>
      </c>
      <c r="F198" s="5"/>
      <c r="G198" s="5"/>
      <c r="H198" s="5"/>
      <c r="I198" s="5"/>
      <c r="J198" s="5">
        <v>2.3293854033290651</v>
      </c>
      <c r="K198" s="5">
        <v>2.3293854033290651</v>
      </c>
      <c r="L198" s="5">
        <f ca="1"/>
        <v>2.3082323894761205</v>
      </c>
      <c r="M198" s="5">
        <f ca="1"/>
        <v>2.1153013852944547E-2</v>
      </c>
      <c r="N198" s="5">
        <f ca="1"/>
        <v>2.3082323894761205</v>
      </c>
      <c r="O198" s="5"/>
      <c r="P198" s="2">
        <v>44477</v>
      </c>
      <c r="Q198" s="5">
        <f ca="1"/>
        <v>4.396988302601379E-3</v>
      </c>
      <c r="R198" s="5">
        <f ca="1"/>
        <v>2.3293854033290651</v>
      </c>
      <c r="S198" s="5"/>
      <c r="T198" s="5"/>
      <c r="U198" s="5"/>
      <c r="V198" s="5"/>
      <c r="W198" s="2">
        <v>44477</v>
      </c>
      <c r="X198" s="5">
        <v>294.5</v>
      </c>
      <c r="Y198" s="5">
        <v>126.19</v>
      </c>
      <c r="Z198" s="5">
        <v>2.3337823916316665</v>
      </c>
      <c r="AA198" s="5">
        <f ca="1"/>
        <v>2.0512549812942358</v>
      </c>
      <c r="AB198" s="5">
        <f ca="1"/>
        <v>2.1127926307330629</v>
      </c>
      <c r="AC198" s="5">
        <f ca="1"/>
        <v>1.9897173318554087</v>
      </c>
      <c r="AL198" s="2"/>
      <c r="AM198" s="2"/>
    </row>
    <row r="199" spans="3:39" x14ac:dyDescent="0.25">
      <c r="C199" s="2">
        <v>44477</v>
      </c>
      <c r="D199" s="5">
        <v>294.5</v>
      </c>
      <c r="E199" s="5">
        <v>126.19</v>
      </c>
      <c r="F199" s="5"/>
      <c r="G199" s="5"/>
      <c r="H199" s="5"/>
      <c r="I199" s="5"/>
      <c r="J199" s="5">
        <v>2.3337823916316665</v>
      </c>
      <c r="K199" s="5">
        <v>2.3337823916316665</v>
      </c>
      <c r="L199" s="5">
        <f ca="1"/>
        <v>2.3293854033290651</v>
      </c>
      <c r="M199" s="5">
        <f ca="1"/>
        <v>4.396988302601379E-3</v>
      </c>
      <c r="N199" s="5">
        <f ca="1"/>
        <v>2.3293854033290651</v>
      </c>
      <c r="O199" s="5"/>
      <c r="P199" s="2">
        <v>44484</v>
      </c>
      <c r="Q199" s="5">
        <f ca="1"/>
        <v>7.6410080900087607E-2</v>
      </c>
      <c r="R199" s="5">
        <f ca="1"/>
        <v>2.3337823916316665</v>
      </c>
      <c r="S199" s="5"/>
      <c r="T199" s="5"/>
      <c r="U199" s="5"/>
      <c r="V199" s="5"/>
      <c r="W199" s="2">
        <v>44484</v>
      </c>
      <c r="X199" s="5">
        <v>309.3</v>
      </c>
      <c r="Y199" s="5">
        <v>128.33000000000001</v>
      </c>
      <c r="Z199" s="5">
        <v>2.4101924725317541</v>
      </c>
      <c r="AA199" s="5">
        <f ca="1"/>
        <v>2.0512549812942358</v>
      </c>
      <c r="AB199" s="5">
        <f ca="1"/>
        <v>2.1127926307330629</v>
      </c>
      <c r="AC199" s="5">
        <f ca="1"/>
        <v>1.9897173318554087</v>
      </c>
      <c r="AL199" s="2"/>
      <c r="AM199" s="2"/>
    </row>
    <row r="200" spans="3:39" x14ac:dyDescent="0.25">
      <c r="C200" s="2">
        <v>44484</v>
      </c>
      <c r="D200" s="5">
        <v>309.3</v>
      </c>
      <c r="E200" s="5">
        <v>128.33000000000001</v>
      </c>
      <c r="F200" s="5"/>
      <c r="G200" s="5"/>
      <c r="H200" s="5"/>
      <c r="I200" s="5"/>
      <c r="J200" s="5">
        <v>2.4101924725317541</v>
      </c>
      <c r="K200" s="5">
        <v>2.4101924725317541</v>
      </c>
      <c r="L200" s="5">
        <f ca="1"/>
        <v>2.3337823916316665</v>
      </c>
      <c r="M200" s="5">
        <f ca="1"/>
        <v>7.6410080900087607E-2</v>
      </c>
      <c r="N200" s="5">
        <f ca="1"/>
        <v>2.3337823916316665</v>
      </c>
      <c r="O200" s="5"/>
      <c r="P200" s="2">
        <v>44491</v>
      </c>
      <c r="Q200" s="5">
        <f ca="1"/>
        <v>3.6200695075383482E-2</v>
      </c>
      <c r="R200" s="5">
        <f ca="1"/>
        <v>2.4101924725317541</v>
      </c>
      <c r="S200" s="5"/>
      <c r="T200" s="5"/>
      <c r="U200" s="5"/>
      <c r="V200" s="5"/>
      <c r="W200" s="2">
        <v>44491</v>
      </c>
      <c r="X200" s="5">
        <v>320.82</v>
      </c>
      <c r="Y200" s="5">
        <v>131.13999999999999</v>
      </c>
      <c r="Z200" s="5">
        <v>2.4463931676071375</v>
      </c>
      <c r="AA200" s="5">
        <f ca="1"/>
        <v>2.0512549812942358</v>
      </c>
      <c r="AB200" s="5">
        <f ca="1"/>
        <v>2.1127926307330629</v>
      </c>
      <c r="AC200" s="5">
        <f ca="1"/>
        <v>1.9897173318554087</v>
      </c>
      <c r="AL200" s="2"/>
      <c r="AM200" s="2"/>
    </row>
    <row r="201" spans="3:39" x14ac:dyDescent="0.25">
      <c r="C201" s="2">
        <v>44491</v>
      </c>
      <c r="D201" s="5">
        <v>320.82</v>
      </c>
      <c r="E201" s="5">
        <v>131.13999999999999</v>
      </c>
      <c r="F201" s="5"/>
      <c r="G201" s="5"/>
      <c r="H201" s="5"/>
      <c r="I201" s="5"/>
      <c r="J201" s="5">
        <v>2.4463931676071375</v>
      </c>
      <c r="K201" s="5">
        <v>2.4463931676071375</v>
      </c>
      <c r="L201" s="5">
        <f ca="1"/>
        <v>2.4101924725317541</v>
      </c>
      <c r="M201" s="5">
        <f ca="1"/>
        <v>3.6200695075383482E-2</v>
      </c>
      <c r="N201" s="5">
        <f ca="1"/>
        <v>2.4101924725317541</v>
      </c>
      <c r="O201" s="5"/>
      <c r="P201" s="2">
        <v>44498</v>
      </c>
      <c r="Q201" s="5">
        <f ca="1"/>
        <v>-2.6227004465143811E-2</v>
      </c>
      <c r="R201" s="5">
        <f ca="1"/>
        <v>2.4463931676071375</v>
      </c>
      <c r="S201" s="5"/>
      <c r="T201" s="5"/>
      <c r="U201" s="5"/>
      <c r="V201" s="5"/>
      <c r="W201" s="2">
        <v>44498</v>
      </c>
      <c r="X201" s="5">
        <v>320.43</v>
      </c>
      <c r="Y201" s="5">
        <v>132.4</v>
      </c>
      <c r="Z201" s="5">
        <v>2.4201661631419937</v>
      </c>
      <c r="AA201" s="5">
        <f ca="1"/>
        <v>2.0512549812942358</v>
      </c>
      <c r="AB201" s="5">
        <f ca="1"/>
        <v>2.1127926307330629</v>
      </c>
      <c r="AC201" s="5">
        <f ca="1"/>
        <v>1.9897173318554087</v>
      </c>
      <c r="AL201" s="2"/>
      <c r="AM201" s="2"/>
    </row>
    <row r="202" spans="3:39" x14ac:dyDescent="0.25">
      <c r="C202" s="2">
        <v>44498</v>
      </c>
      <c r="D202" s="5">
        <v>320.43</v>
      </c>
      <c r="E202" s="5">
        <v>132.4</v>
      </c>
      <c r="F202" s="5"/>
      <c r="G202" s="5"/>
      <c r="H202" s="5"/>
      <c r="I202" s="5"/>
      <c r="J202" s="5">
        <v>2.4201661631419937</v>
      </c>
      <c r="K202" s="5">
        <v>2.4201661631419937</v>
      </c>
      <c r="L202" s="5">
        <f ca="1"/>
        <v>2.4463931676071375</v>
      </c>
      <c r="M202" s="5">
        <f ca="1"/>
        <v>-2.6227004465143811E-2</v>
      </c>
      <c r="N202" s="5">
        <f ca="1"/>
        <v>2.4463931676071375</v>
      </c>
      <c r="O202" s="5"/>
      <c r="P202" s="2">
        <v>44505</v>
      </c>
      <c r="Q202" s="5">
        <f ca="1"/>
        <v>-0.37660152570762451</v>
      </c>
      <c r="R202" s="5">
        <f ca="1"/>
        <v>2.4201661631419937</v>
      </c>
      <c r="S202" s="5"/>
      <c r="T202" s="5"/>
      <c r="U202" s="5"/>
      <c r="V202" s="5"/>
      <c r="W202" s="2">
        <v>44505</v>
      </c>
      <c r="X202" s="5">
        <v>288.02</v>
      </c>
      <c r="Y202" s="5">
        <v>140.94</v>
      </c>
      <c r="Z202" s="5">
        <v>2.0435646374343692</v>
      </c>
      <c r="AA202" s="5">
        <f ca="1"/>
        <v>2.0512549812942358</v>
      </c>
      <c r="AB202" s="5">
        <f ca="1"/>
        <v>2.1127926307330629</v>
      </c>
      <c r="AC202" s="5">
        <f ca="1"/>
        <v>1.9897173318554087</v>
      </c>
      <c r="AL202" s="2"/>
      <c r="AM202" s="2"/>
    </row>
    <row r="203" spans="3:39" x14ac:dyDescent="0.25">
      <c r="C203" s="2">
        <v>44505</v>
      </c>
      <c r="D203" s="5">
        <v>288.02</v>
      </c>
      <c r="E203" s="5">
        <v>140.94</v>
      </c>
      <c r="F203" s="5"/>
      <c r="G203" s="5"/>
      <c r="H203" s="5"/>
      <c r="I203" s="5"/>
      <c r="J203" s="5">
        <v>2.0435646374343692</v>
      </c>
      <c r="K203" s="5">
        <v>2.0435646374343692</v>
      </c>
      <c r="L203" s="5">
        <f ca="1"/>
        <v>2.4201661631419937</v>
      </c>
      <c r="M203" s="5">
        <f ca="1"/>
        <v>-0.37660152570762451</v>
      </c>
      <c r="N203" s="5">
        <f ca="1"/>
        <v>2.4201661631419937</v>
      </c>
      <c r="O203" s="5"/>
      <c r="P203" s="2">
        <v>44512</v>
      </c>
      <c r="Q203" s="5">
        <f ca="1"/>
        <v>9.7744360141561071E-2</v>
      </c>
      <c r="R203" s="5">
        <f ca="1"/>
        <v>2.0435646374343692</v>
      </c>
      <c r="S203" s="5"/>
      <c r="T203" s="5"/>
      <c r="U203" s="5"/>
      <c r="V203" s="5"/>
      <c r="W203" s="2">
        <v>44512</v>
      </c>
      <c r="X203" s="5">
        <v>300.33999999999997</v>
      </c>
      <c r="Y203" s="5">
        <v>140.26</v>
      </c>
      <c r="Z203" s="5">
        <v>2.1413089975759303</v>
      </c>
      <c r="AA203" s="5">
        <f ca="1"/>
        <v>2.0512549812942358</v>
      </c>
      <c r="AB203" s="5">
        <f ca="1"/>
        <v>2.1127926307330629</v>
      </c>
      <c r="AC203" s="5">
        <f ca="1"/>
        <v>1.9897173318554087</v>
      </c>
      <c r="AL203" s="2"/>
      <c r="AM203" s="2"/>
    </row>
    <row r="204" spans="3:39" x14ac:dyDescent="0.25">
      <c r="C204" s="2">
        <v>44512</v>
      </c>
      <c r="D204" s="5">
        <v>300.33999999999997</v>
      </c>
      <c r="E204" s="5">
        <v>140.26</v>
      </c>
      <c r="F204" s="5"/>
      <c r="G204" s="5"/>
      <c r="H204" s="5"/>
      <c r="I204" s="5"/>
      <c r="J204" s="5">
        <v>2.1413089975759303</v>
      </c>
      <c r="K204" s="5">
        <v>2.1413089975759303</v>
      </c>
      <c r="L204" s="5">
        <f ca="1"/>
        <v>2.0435646374343692</v>
      </c>
      <c r="M204" s="5">
        <f ca="1"/>
        <v>9.7744360141561071E-2</v>
      </c>
      <c r="N204" s="5">
        <f ca="1"/>
        <v>2.0435646374343692</v>
      </c>
      <c r="O204" s="5"/>
      <c r="P204" s="2">
        <v>44519</v>
      </c>
      <c r="Q204" s="5">
        <f ca="1"/>
        <v>-5.8279800495637968E-2</v>
      </c>
      <c r="R204" s="5">
        <f ca="1"/>
        <v>2.1413089975759303</v>
      </c>
      <c r="S204" s="5"/>
      <c r="T204" s="5"/>
      <c r="U204" s="5"/>
      <c r="V204" s="5"/>
      <c r="W204" s="2">
        <v>44519</v>
      </c>
      <c r="X204" s="5">
        <v>296.79000000000002</v>
      </c>
      <c r="Y204" s="5">
        <v>142.47999999999999</v>
      </c>
      <c r="Z204" s="5">
        <v>2.0830291970802923</v>
      </c>
      <c r="AA204" s="5">
        <f ca="1"/>
        <v>2.0512549812942358</v>
      </c>
      <c r="AB204" s="5">
        <f ca="1"/>
        <v>2.1127926307330629</v>
      </c>
      <c r="AC204" s="5">
        <f ca="1"/>
        <v>1.9897173318554087</v>
      </c>
      <c r="AL204" s="2"/>
      <c r="AM204" s="2"/>
    </row>
    <row r="205" spans="3:39" x14ac:dyDescent="0.25">
      <c r="C205" s="2">
        <v>44519</v>
      </c>
      <c r="D205" s="5">
        <v>296.79000000000002</v>
      </c>
      <c r="E205" s="5">
        <v>142.47999999999999</v>
      </c>
      <c r="F205" s="5"/>
      <c r="G205" s="5"/>
      <c r="H205" s="5"/>
      <c r="I205" s="5"/>
      <c r="J205" s="5">
        <v>2.0830291970802923</v>
      </c>
      <c r="K205" s="5">
        <v>2.0830291970802923</v>
      </c>
      <c r="L205" s="5">
        <f ca="1"/>
        <v>2.1413089975759303</v>
      </c>
      <c r="M205" s="5">
        <f ca="1"/>
        <v>-5.8279800495637968E-2</v>
      </c>
      <c r="N205" s="5">
        <f ca="1"/>
        <v>2.1413089975759303</v>
      </c>
      <c r="O205" s="5"/>
      <c r="P205" s="2">
        <v>44526</v>
      </c>
      <c r="Q205" s="5">
        <f ca="1"/>
        <v>3.1500963247553138E-2</v>
      </c>
      <c r="R205" s="5">
        <f ca="1"/>
        <v>2.0830291970802923</v>
      </c>
      <c r="S205" s="5"/>
      <c r="T205" s="5"/>
      <c r="U205" s="5"/>
      <c r="V205" s="5"/>
      <c r="W205" s="2">
        <v>44526</v>
      </c>
      <c r="X205" s="5">
        <v>294.11</v>
      </c>
      <c r="Y205" s="5">
        <v>139.09</v>
      </c>
      <c r="Z205" s="5">
        <v>2.1145301603278455</v>
      </c>
      <c r="AA205" s="5">
        <f ca="1"/>
        <v>2.0512549812942358</v>
      </c>
      <c r="AB205" s="5">
        <f ca="1"/>
        <v>2.1127926307330629</v>
      </c>
      <c r="AC205" s="5">
        <f ca="1"/>
        <v>1.9897173318554087</v>
      </c>
      <c r="AL205" s="2"/>
      <c r="AM205" s="2"/>
    </row>
    <row r="206" spans="3:39" x14ac:dyDescent="0.25">
      <c r="C206" s="2">
        <v>44526</v>
      </c>
      <c r="D206" s="5">
        <v>294.11</v>
      </c>
      <c r="E206" s="5">
        <v>139.09</v>
      </c>
      <c r="F206" s="5"/>
      <c r="G206" s="5"/>
      <c r="H206" s="5"/>
      <c r="I206" s="5"/>
      <c r="J206" s="5">
        <v>2.1145301603278455</v>
      </c>
      <c r="K206" s="5">
        <v>2.1145301603278455</v>
      </c>
      <c r="L206" s="5">
        <f ca="1"/>
        <v>2.0830291970802923</v>
      </c>
      <c r="M206" s="5">
        <f ca="1"/>
        <v>3.1500963247553138E-2</v>
      </c>
      <c r="N206" s="5">
        <f ca="1"/>
        <v>2.0830291970802923</v>
      </c>
      <c r="O206" s="5"/>
      <c r="P206" s="2">
        <v>44533</v>
      </c>
      <c r="Q206" s="5">
        <f ca="1"/>
        <v>-9.5280042260772468E-3</v>
      </c>
      <c r="R206" s="5">
        <f ca="1"/>
        <v>2.1145301603278455</v>
      </c>
      <c r="S206" s="5"/>
      <c r="T206" s="5"/>
      <c r="U206" s="5"/>
      <c r="V206" s="5"/>
      <c r="W206" s="2">
        <v>44533</v>
      </c>
      <c r="X206" s="5">
        <v>292.89</v>
      </c>
      <c r="Y206" s="5">
        <v>139.13999999999999</v>
      </c>
      <c r="Z206" s="5">
        <v>2.1050021561017682</v>
      </c>
      <c r="AA206" s="5">
        <f ca="1"/>
        <v>2.0512549812942358</v>
      </c>
      <c r="AB206" s="5">
        <f ca="1"/>
        <v>2.1127926307330629</v>
      </c>
      <c r="AC206" s="5">
        <f ca="1"/>
        <v>1.9897173318554087</v>
      </c>
      <c r="AL206" s="2"/>
      <c r="AM206" s="2"/>
    </row>
    <row r="207" spans="3:39" x14ac:dyDescent="0.25">
      <c r="C207" s="2">
        <v>44533</v>
      </c>
      <c r="D207" s="5">
        <v>292.89</v>
      </c>
      <c r="E207" s="5">
        <v>139.13999999999999</v>
      </c>
      <c r="F207" s="5"/>
      <c r="G207" s="5"/>
      <c r="H207" s="5"/>
      <c r="I207" s="5"/>
      <c r="J207" s="5">
        <v>2.1050021561017682</v>
      </c>
      <c r="K207" s="5">
        <v>2.1050021561017682</v>
      </c>
      <c r="L207" s="5">
        <f ca="1"/>
        <v>2.1145301603278455</v>
      </c>
      <c r="M207" s="5">
        <f ca="1"/>
        <v>-9.5280042260772468E-3</v>
      </c>
      <c r="N207" s="5">
        <f ca="1"/>
        <v>2.1145301603278455</v>
      </c>
      <c r="O207" s="5"/>
      <c r="P207" s="2">
        <v>44540</v>
      </c>
      <c r="Q207" s="5">
        <f ca="1"/>
        <v>-4.7278863632416179E-2</v>
      </c>
      <c r="R207" s="5">
        <f ca="1"/>
        <v>2.1050021561017682</v>
      </c>
      <c r="S207" s="5"/>
      <c r="T207" s="5"/>
      <c r="U207" s="5"/>
      <c r="V207" s="5"/>
      <c r="W207" s="2">
        <v>44540</v>
      </c>
      <c r="X207" s="5">
        <v>293.74</v>
      </c>
      <c r="Y207" s="5">
        <v>142.75</v>
      </c>
      <c r="Z207" s="5">
        <v>2.057723292469352</v>
      </c>
      <c r="AA207" s="5">
        <f ca="1"/>
        <v>2.0512549812942358</v>
      </c>
      <c r="AB207" s="5">
        <f ca="1"/>
        <v>2.1127926307330629</v>
      </c>
      <c r="AC207" s="5">
        <f ca="1"/>
        <v>1.9897173318554087</v>
      </c>
      <c r="AL207" s="2"/>
      <c r="AM207" s="2"/>
    </row>
    <row r="208" spans="3:39" x14ac:dyDescent="0.25">
      <c r="C208" s="2">
        <v>44540</v>
      </c>
      <c r="D208" s="5">
        <v>293.74</v>
      </c>
      <c r="E208" s="5">
        <v>142.75</v>
      </c>
      <c r="F208" s="5"/>
      <c r="G208" s="5"/>
      <c r="H208" s="5"/>
      <c r="I208" s="5"/>
      <c r="J208" s="5">
        <v>2.057723292469352</v>
      </c>
      <c r="K208" s="5">
        <v>2.057723292469352</v>
      </c>
      <c r="L208" s="5">
        <f ca="1"/>
        <v>2.1050021561017682</v>
      </c>
      <c r="M208" s="5">
        <f ca="1"/>
        <v>-4.7278863632416179E-2</v>
      </c>
      <c r="N208" s="5">
        <f ca="1"/>
        <v>2.1050021561017682</v>
      </c>
      <c r="O208" s="5"/>
      <c r="P208" s="2">
        <v>44547</v>
      </c>
      <c r="Q208" s="5">
        <f ca="1"/>
        <v>3.3244311049205777E-2</v>
      </c>
      <c r="R208" s="5">
        <f ca="1"/>
        <v>2.057723292469352</v>
      </c>
      <c r="S208" s="5"/>
      <c r="T208" s="5"/>
      <c r="U208" s="5"/>
      <c r="V208" s="5"/>
      <c r="W208" s="2">
        <v>44547</v>
      </c>
      <c r="X208" s="5">
        <v>292.38</v>
      </c>
      <c r="Y208" s="5">
        <v>139.83000000000001</v>
      </c>
      <c r="Z208" s="5">
        <v>2.0909676035185578</v>
      </c>
      <c r="AA208" s="5">
        <f ca="1"/>
        <v>2.0512549812942358</v>
      </c>
      <c r="AB208" s="5">
        <f ca="1"/>
        <v>2.1127926307330629</v>
      </c>
      <c r="AC208" s="5">
        <f ca="1"/>
        <v>1.9897173318554087</v>
      </c>
      <c r="AL208" s="2"/>
      <c r="AM208" s="2"/>
    </row>
    <row r="209" spans="3:39" x14ac:dyDescent="0.25">
      <c r="C209" s="2">
        <v>44547</v>
      </c>
      <c r="D209" s="5">
        <v>292.38</v>
      </c>
      <c r="E209" s="5">
        <v>139.83000000000001</v>
      </c>
      <c r="F209" s="5"/>
      <c r="G209" s="5"/>
      <c r="H209" s="5"/>
      <c r="I209" s="5"/>
      <c r="J209" s="5">
        <v>2.0909676035185578</v>
      </c>
      <c r="K209" s="5">
        <v>2.0909676035185578</v>
      </c>
      <c r="L209" s="5">
        <f ca="1"/>
        <v>2.057723292469352</v>
      </c>
      <c r="M209" s="5">
        <f ca="1"/>
        <v>3.3244311049205777E-2</v>
      </c>
      <c r="N209" s="5">
        <f ca="1"/>
        <v>2.057723292469352</v>
      </c>
      <c r="O209" s="5"/>
      <c r="P209" s="2">
        <v>44554</v>
      </c>
      <c r="Q209" s="5">
        <f ca="1"/>
        <v>-3.9975108603778953E-2</v>
      </c>
      <c r="R209" s="5">
        <f ca="1"/>
        <v>2.0909676035185578</v>
      </c>
      <c r="S209" s="5"/>
      <c r="T209" s="5"/>
      <c r="U209" s="5"/>
      <c r="V209" s="5"/>
      <c r="W209" s="2">
        <v>44554</v>
      </c>
      <c r="X209" s="5">
        <v>292.41000000000003</v>
      </c>
      <c r="Y209" s="5">
        <v>142.57</v>
      </c>
      <c r="Z209" s="5">
        <v>2.0509924949147789</v>
      </c>
      <c r="AA209" s="5">
        <f ca="1"/>
        <v>2.0512549812942358</v>
      </c>
      <c r="AB209" s="5">
        <f ca="1"/>
        <v>2.1127926307330629</v>
      </c>
      <c r="AC209" s="5">
        <f ca="1"/>
        <v>1.9897173318554087</v>
      </c>
      <c r="AL209" s="2"/>
      <c r="AM209" s="2"/>
    </row>
    <row r="210" spans="3:39" x14ac:dyDescent="0.25">
      <c r="C210" s="2">
        <v>44554</v>
      </c>
      <c r="D210" s="5">
        <v>292.41000000000003</v>
      </c>
      <c r="E210" s="5">
        <v>142.57</v>
      </c>
      <c r="F210" s="5"/>
      <c r="G210" s="5"/>
      <c r="H210" s="5"/>
      <c r="I210" s="5"/>
      <c r="J210" s="5">
        <v>2.0509924949147789</v>
      </c>
      <c r="K210" s="5">
        <v>2.0509924949147789</v>
      </c>
      <c r="L210" s="5">
        <f ca="1"/>
        <v>2.0909676035185578</v>
      </c>
      <c r="M210" s="5">
        <f ca="1"/>
        <v>-3.9975108603778953E-2</v>
      </c>
      <c r="N210" s="5">
        <f ca="1"/>
        <v>2.0909676035185578</v>
      </c>
      <c r="O210" s="5"/>
      <c r="P210" s="2">
        <v>44561</v>
      </c>
      <c r="Q210" s="5">
        <f ca="1"/>
        <v>-6.9228540007415518E-3</v>
      </c>
      <c r="R210" s="5">
        <f ca="1"/>
        <v>2.0509924949147789</v>
      </c>
      <c r="S210" s="5"/>
      <c r="T210" s="5"/>
      <c r="U210" s="5"/>
      <c r="V210" s="5"/>
      <c r="W210" s="2">
        <v>44561</v>
      </c>
      <c r="X210" s="5">
        <v>300.56</v>
      </c>
      <c r="Y210" s="5">
        <v>147.04</v>
      </c>
      <c r="Z210" s="5">
        <v>2.0440696409140373</v>
      </c>
      <c r="AA210" s="5">
        <f ca="1"/>
        <v>2.0512549812942358</v>
      </c>
      <c r="AB210" s="5">
        <f ca="1"/>
        <v>2.1127926307330629</v>
      </c>
      <c r="AC210" s="5">
        <f ca="1"/>
        <v>1.9897173318554087</v>
      </c>
      <c r="AL210" s="2"/>
      <c r="AM210" s="2"/>
    </row>
    <row r="211" spans="3:39" x14ac:dyDescent="0.25">
      <c r="C211" s="2">
        <v>44561</v>
      </c>
      <c r="D211" s="5">
        <v>300.56</v>
      </c>
      <c r="E211" s="5">
        <v>147.04</v>
      </c>
      <c r="F211" s="5"/>
      <c r="G211" s="5"/>
      <c r="H211" s="5"/>
      <c r="I211" s="5"/>
      <c r="J211" s="5">
        <v>2.0440696409140373</v>
      </c>
      <c r="K211" s="5">
        <v>2.0440696409140373</v>
      </c>
      <c r="L211" s="5">
        <f ca="1"/>
        <v>2.0509924949147789</v>
      </c>
      <c r="M211" s="5">
        <f ca="1"/>
        <v>-6.9228540007415518E-3</v>
      </c>
      <c r="N211" s="5">
        <f ca="1"/>
        <v>2.0509924949147789</v>
      </c>
      <c r="O211" s="5"/>
      <c r="P211" s="2"/>
      <c r="Q211" s="2"/>
      <c r="R211" s="2"/>
      <c r="S211" s="2"/>
      <c r="T211" s="2"/>
      <c r="U211" s="5"/>
      <c r="V211" s="5"/>
      <c r="W211" s="2"/>
      <c r="X211" s="5"/>
      <c r="Y211" s="5"/>
      <c r="AL211" s="2"/>
      <c r="AM211" s="2"/>
    </row>
    <row r="212" spans="3:39" x14ac:dyDescent="0.25">
      <c r="C212" s="2">
        <v>44568</v>
      </c>
      <c r="D212" s="5">
        <v>282.77999999999997</v>
      </c>
      <c r="E212" s="5">
        <v>142.38</v>
      </c>
      <c r="F212" s="5"/>
      <c r="G212" s="5"/>
      <c r="H212" s="5"/>
      <c r="I212" s="5"/>
      <c r="J212" s="5">
        <v>1.9860935524652337</v>
      </c>
      <c r="K212" s="5">
        <v>1.9860935524652337</v>
      </c>
      <c r="L212" s="5">
        <f ca="1"/>
        <v>2.0440696409140373</v>
      </c>
      <c r="M212" s="5">
        <f ca="1"/>
        <v>-5.7976088448803642E-2</v>
      </c>
      <c r="N212" s="5">
        <f ca="1"/>
        <v>2.0440696409140373</v>
      </c>
      <c r="O212" s="5"/>
      <c r="P212" s="2"/>
      <c r="Q212" s="2"/>
      <c r="R212" s="2"/>
      <c r="S212" s="2"/>
      <c r="T212" s="2"/>
      <c r="U212" s="5"/>
      <c r="V212" s="5"/>
    </row>
    <row r="213" spans="3:39" x14ac:dyDescent="0.25">
      <c r="C213" s="2">
        <v>44575</v>
      </c>
      <c r="D213" s="5">
        <v>273.45</v>
      </c>
      <c r="E213" s="5">
        <v>141.54</v>
      </c>
      <c r="F213" s="5"/>
      <c r="G213" s="5"/>
      <c r="H213" s="5"/>
      <c r="I213" s="5"/>
      <c r="J213" s="5">
        <v>1.9319626960576515</v>
      </c>
      <c r="K213" s="5">
        <v>1.9319626960576515</v>
      </c>
      <c r="L213" s="5">
        <f ca="1"/>
        <v>1.9860935524652337</v>
      </c>
      <c r="M213" s="5">
        <f ca="1"/>
        <v>-5.4130856407582195E-2</v>
      </c>
      <c r="N213" s="5">
        <f ca="1"/>
        <v>1.9860935524652337</v>
      </c>
      <c r="O213" s="5"/>
      <c r="P213" s="2"/>
      <c r="Q213" s="2"/>
      <c r="R213" s="2"/>
      <c r="S213" s="2"/>
      <c r="T213" s="2"/>
      <c r="U213" s="5"/>
      <c r="V213" s="5"/>
    </row>
    <row r="214" spans="3:39" x14ac:dyDescent="0.25">
      <c r="C214" s="2">
        <v>44582</v>
      </c>
      <c r="D214" s="5">
        <v>266.42</v>
      </c>
      <c r="E214" s="5">
        <v>136.41999999999999</v>
      </c>
      <c r="F214" s="5"/>
      <c r="G214" s="5"/>
      <c r="H214" s="5"/>
      <c r="I214" s="5"/>
      <c r="J214" s="5">
        <v>1.9529394516933003</v>
      </c>
      <c r="K214" s="5">
        <v>1.9529394516933003</v>
      </c>
      <c r="L214" s="5">
        <f ca="1"/>
        <v>1.9319626960576515</v>
      </c>
      <c r="M214" s="5">
        <f ca="1"/>
        <v>2.0976755635648825E-2</v>
      </c>
      <c r="N214" s="5">
        <f ca="1"/>
        <v>1.9319626960576515</v>
      </c>
      <c r="O214" s="5"/>
      <c r="P214" s="2"/>
      <c r="Q214" s="2"/>
      <c r="R214" s="2"/>
      <c r="S214" s="2"/>
      <c r="T214" s="2"/>
      <c r="U214" s="5"/>
      <c r="V214" s="5"/>
    </row>
    <row r="215" spans="3:39" x14ac:dyDescent="0.25">
      <c r="C215" s="2">
        <v>44589</v>
      </c>
      <c r="D215" s="5">
        <v>270.18</v>
      </c>
      <c r="E215" s="5">
        <v>134.99</v>
      </c>
      <c r="F215" s="5"/>
      <c r="G215" s="5"/>
      <c r="H215" s="5"/>
      <c r="I215" s="5"/>
      <c r="J215" s="5">
        <v>2.0014815912289801</v>
      </c>
      <c r="K215" s="5">
        <v>2.0014815912289801</v>
      </c>
      <c r="L215" s="5">
        <f ca="1"/>
        <v>1.9529394516933003</v>
      </c>
      <c r="M215" s="5">
        <f ca="1"/>
        <v>4.8542139535679762E-2</v>
      </c>
      <c r="N215" s="5">
        <f ca="1"/>
        <v>1.9529394516933003</v>
      </c>
      <c r="O215" s="5"/>
      <c r="P215" s="2"/>
      <c r="Q215" s="2"/>
      <c r="R215" s="2"/>
      <c r="S215" s="2"/>
      <c r="T215" s="2"/>
      <c r="U215" s="5"/>
      <c r="V215" s="5"/>
    </row>
    <row r="216" spans="3:39" x14ac:dyDescent="0.25">
      <c r="C216" s="2">
        <v>44596</v>
      </c>
      <c r="D216" s="5">
        <v>291.31</v>
      </c>
      <c r="E216" s="5">
        <v>134.49</v>
      </c>
      <c r="F216" s="5"/>
      <c r="G216" s="5"/>
      <c r="H216" s="5"/>
      <c r="I216" s="5"/>
      <c r="J216" s="5">
        <v>2.1660346494163134</v>
      </c>
      <c r="K216" s="5">
        <v>2.1660346494163134</v>
      </c>
      <c r="L216" s="5">
        <f ca="1"/>
        <v>2.0014815912289801</v>
      </c>
      <c r="M216" s="5">
        <f ca="1"/>
        <v>0.16455305818733335</v>
      </c>
      <c r="N216" s="5">
        <f ca="1"/>
        <v>2.0014815912289801</v>
      </c>
      <c r="O216" s="5"/>
      <c r="P216" s="2"/>
      <c r="Q216" s="2"/>
      <c r="R216" s="2"/>
      <c r="S216" s="2"/>
      <c r="T216" s="2"/>
      <c r="U216" s="5"/>
      <c r="V216" s="5"/>
    </row>
    <row r="217" spans="3:39" x14ac:dyDescent="0.25">
      <c r="C217" s="2">
        <v>44603</v>
      </c>
      <c r="D217" s="5">
        <v>283.42</v>
      </c>
      <c r="E217" s="5">
        <v>130.81</v>
      </c>
      <c r="F217" s="5"/>
      <c r="G217" s="5"/>
      <c r="H217" s="5"/>
      <c r="I217" s="5"/>
      <c r="J217" s="5">
        <v>2.166653925540861</v>
      </c>
      <c r="K217" s="5">
        <v>2.166653925540861</v>
      </c>
      <c r="L217" s="5">
        <f ca="1"/>
        <v>2.1660346494163134</v>
      </c>
      <c r="M217" s="5">
        <f ca="1"/>
        <v>6.192761245475964E-4</v>
      </c>
      <c r="N217" s="5">
        <f ca="1"/>
        <v>2.1660346494163134</v>
      </c>
      <c r="O217" s="5"/>
      <c r="P217" s="2"/>
      <c r="Q217" s="2"/>
      <c r="R217" s="2"/>
      <c r="S217" s="2"/>
      <c r="T217" s="2"/>
      <c r="U217" s="5"/>
      <c r="V217" s="5"/>
    </row>
    <row r="218" spans="3:39" x14ac:dyDescent="0.25">
      <c r="C218" s="2">
        <v>44610</v>
      </c>
      <c r="D218" s="5">
        <v>283.8</v>
      </c>
      <c r="E218" s="5">
        <v>128.22</v>
      </c>
      <c r="F218" s="5"/>
      <c r="G218" s="5"/>
      <c r="H218" s="5"/>
      <c r="I218" s="5"/>
      <c r="J218" s="5">
        <v>2.2133832475432853</v>
      </c>
      <c r="K218" s="5">
        <v>2.2133832475432853</v>
      </c>
      <c r="L218" s="5">
        <f ca="1"/>
        <v>2.166653925540861</v>
      </c>
      <c r="M218" s="5">
        <f ca="1"/>
        <v>4.6729322002424301E-2</v>
      </c>
      <c r="N218" s="5">
        <f ca="1"/>
        <v>2.166653925540861</v>
      </c>
      <c r="O218" s="5"/>
      <c r="P218" s="2"/>
      <c r="Q218" s="2"/>
      <c r="R218" s="2"/>
      <c r="S218" s="2"/>
      <c r="T218" s="2"/>
      <c r="U218" s="5"/>
      <c r="V218" s="5"/>
    </row>
    <row r="219" spans="3:39" x14ac:dyDescent="0.25">
      <c r="C219" s="2">
        <v>44617</v>
      </c>
      <c r="D219" s="5">
        <v>292.95</v>
      </c>
      <c r="E219" s="5">
        <v>129.87</v>
      </c>
      <c r="F219" s="5"/>
      <c r="G219" s="5"/>
      <c r="H219" s="5"/>
      <c r="I219" s="5"/>
      <c r="J219" s="5">
        <v>2.2557172557172556</v>
      </c>
      <c r="K219" s="5">
        <v>2.2557172557172556</v>
      </c>
      <c r="L219" s="5">
        <f ca="1"/>
        <v>2.2133832475432853</v>
      </c>
      <c r="M219" s="5">
        <f ca="1"/>
        <v>4.2334008173970261E-2</v>
      </c>
      <c r="N219" s="5">
        <f ca="1"/>
        <v>2.2133832475432853</v>
      </c>
      <c r="O219" s="5"/>
      <c r="P219" s="2"/>
      <c r="Q219" s="2"/>
      <c r="R219" s="2"/>
      <c r="S219" s="2"/>
      <c r="T219" s="2"/>
      <c r="U219" s="5"/>
      <c r="V219" s="5"/>
    </row>
    <row r="220" spans="3:39" x14ac:dyDescent="0.25">
      <c r="C220" s="2">
        <v>44624</v>
      </c>
      <c r="D220" s="5">
        <v>293.74</v>
      </c>
      <c r="E220" s="5">
        <v>130.99</v>
      </c>
      <c r="F220" s="5"/>
      <c r="G220" s="5"/>
      <c r="H220" s="5"/>
      <c r="I220" s="5"/>
      <c r="J220" s="5">
        <v>2.2424612565844719</v>
      </c>
      <c r="K220" s="5">
        <v>2.2424612565844719</v>
      </c>
      <c r="L220" s="5">
        <f ca="1"/>
        <v>2.2557172557172556</v>
      </c>
      <c r="M220" s="5">
        <f ca="1"/>
        <v>-1.3255999132783636E-2</v>
      </c>
      <c r="N220" s="5">
        <f ca="1"/>
        <v>2.2557172557172556</v>
      </c>
      <c r="O220" s="5"/>
      <c r="P220" s="2"/>
      <c r="Q220" s="2"/>
      <c r="R220" s="2"/>
      <c r="S220" s="2"/>
      <c r="T220" s="2"/>
      <c r="U220" s="5"/>
      <c r="V220" s="5"/>
    </row>
    <row r="221" spans="3:39" x14ac:dyDescent="0.25">
      <c r="C221" s="2">
        <v>44631</v>
      </c>
      <c r="D221" s="5">
        <v>295.33</v>
      </c>
      <c r="E221" s="5">
        <v>126.34</v>
      </c>
      <c r="F221" s="5"/>
      <c r="G221" s="5"/>
      <c r="H221" s="5"/>
      <c r="I221" s="5"/>
      <c r="J221" s="5">
        <v>2.337581130283362</v>
      </c>
      <c r="K221" s="5">
        <v>2.337581130283362</v>
      </c>
      <c r="L221" s="5">
        <f ca="1"/>
        <v>2.2424612565844719</v>
      </c>
      <c r="M221" s="5">
        <f ca="1"/>
        <v>9.5119873698890078E-2</v>
      </c>
      <c r="N221" s="5">
        <f ca="1"/>
        <v>2.2424612565844719</v>
      </c>
      <c r="O221" s="5"/>
      <c r="P221" s="2"/>
      <c r="Q221" s="2"/>
      <c r="R221" s="2"/>
      <c r="S221" s="2"/>
      <c r="T221" s="2"/>
      <c r="U221" s="5"/>
      <c r="V221" s="5"/>
    </row>
    <row r="222" spans="3:39" x14ac:dyDescent="0.25">
      <c r="C222" s="2">
        <v>44638</v>
      </c>
      <c r="D222" s="5">
        <v>318.38</v>
      </c>
      <c r="E222" s="5">
        <v>134.76</v>
      </c>
      <c r="F222" s="5"/>
      <c r="G222" s="5"/>
      <c r="H222" s="5"/>
      <c r="I222" s="5"/>
      <c r="J222" s="5">
        <v>2.3625704956960525</v>
      </c>
      <c r="K222" s="5">
        <v>2.3625704956960525</v>
      </c>
      <c r="L222" s="5">
        <f ca="1"/>
        <v>2.337581130283362</v>
      </c>
      <c r="M222" s="5">
        <f ca="1"/>
        <v>2.4989365412690479E-2</v>
      </c>
      <c r="N222" s="5">
        <f ca="1"/>
        <v>2.337581130283362</v>
      </c>
      <c r="O222" s="5"/>
      <c r="P222" s="2"/>
      <c r="Q222" s="2"/>
      <c r="R222" s="2"/>
      <c r="S222" s="2"/>
      <c r="T222" s="2"/>
      <c r="U222" s="5"/>
      <c r="V222" s="5"/>
    </row>
    <row r="223" spans="3:39" x14ac:dyDescent="0.25">
      <c r="C223" s="2">
        <v>44645</v>
      </c>
      <c r="D223" s="5">
        <v>322.94</v>
      </c>
      <c r="E223" s="5">
        <v>133.56</v>
      </c>
      <c r="F223" s="5"/>
      <c r="G223" s="5"/>
      <c r="H223" s="5"/>
      <c r="I223" s="5"/>
      <c r="J223" s="5">
        <v>2.4179395028451633</v>
      </c>
      <c r="K223" s="5">
        <v>2.4179395028451633</v>
      </c>
      <c r="L223" s="5">
        <f ca="1"/>
        <v>2.3625704956960525</v>
      </c>
      <c r="M223" s="5">
        <f ca="1"/>
        <v>5.536900714911086E-2</v>
      </c>
      <c r="N223" s="5">
        <f ca="1"/>
        <v>2.3625704956960525</v>
      </c>
      <c r="O223" s="5"/>
      <c r="P223" s="2"/>
      <c r="Q223" s="2"/>
      <c r="R223" s="2"/>
      <c r="S223" s="2"/>
      <c r="T223" s="2"/>
      <c r="U223" s="5"/>
      <c r="V223" s="5"/>
    </row>
    <row r="224" spans="3:39" x14ac:dyDescent="0.25">
      <c r="C224" s="2">
        <v>44652</v>
      </c>
      <c r="D224" s="5">
        <v>328.83</v>
      </c>
      <c r="E224" s="5">
        <v>134.38</v>
      </c>
      <c r="F224" s="5"/>
      <c r="G224" s="5"/>
      <c r="H224" s="5"/>
      <c r="I224" s="5"/>
      <c r="J224" s="5">
        <v>2.4470159249888375</v>
      </c>
      <c r="K224" s="5">
        <v>2.4470159249888375</v>
      </c>
      <c r="L224" s="5">
        <f ca="1"/>
        <v>2.4179395028451633</v>
      </c>
      <c r="M224" s="5">
        <f ca="1"/>
        <v>2.9076422143674119E-2</v>
      </c>
      <c r="N224" s="5">
        <f ca="1"/>
        <v>2.4179395028451633</v>
      </c>
      <c r="O224" s="5"/>
      <c r="P224" s="2"/>
      <c r="Q224" s="2"/>
      <c r="R224" s="2"/>
      <c r="S224" s="2"/>
      <c r="T224" s="2"/>
      <c r="U224" s="5"/>
      <c r="V224" s="5"/>
    </row>
    <row r="225" spans="3:22" x14ac:dyDescent="0.25">
      <c r="C225" s="2">
        <v>44659</v>
      </c>
      <c r="D225" s="5">
        <v>333.51</v>
      </c>
      <c r="E225" s="5">
        <v>131.82</v>
      </c>
      <c r="F225" s="5"/>
      <c r="G225" s="5"/>
      <c r="H225" s="5"/>
      <c r="I225" s="5"/>
      <c r="J225" s="5">
        <v>2.5300409649522075</v>
      </c>
      <c r="K225" s="5">
        <v>2.5300409649522075</v>
      </c>
      <c r="L225" s="5">
        <f ca="1"/>
        <v>2.4470159249888375</v>
      </c>
      <c r="M225" s="5">
        <f ca="1"/>
        <v>8.3025039963370073E-2</v>
      </c>
      <c r="N225" s="5">
        <f ca="1"/>
        <v>2.4470159249888375</v>
      </c>
      <c r="O225" s="5"/>
      <c r="P225" s="2"/>
      <c r="Q225" s="2"/>
      <c r="R225" s="2"/>
      <c r="S225" s="2"/>
      <c r="T225" s="2"/>
      <c r="U225" s="5"/>
      <c r="V225" s="5"/>
    </row>
    <row r="226" spans="3:22" x14ac:dyDescent="0.25">
      <c r="C226" s="2">
        <v>44666</v>
      </c>
      <c r="D226" s="5">
        <v>328.26</v>
      </c>
      <c r="E226" s="5">
        <v>127.05</v>
      </c>
      <c r="F226" s="5"/>
      <c r="G226" s="5"/>
      <c r="H226" s="5"/>
      <c r="I226" s="5"/>
      <c r="J226" s="5">
        <v>2.5837072018890201</v>
      </c>
      <c r="K226" s="5">
        <v>2.5837072018890201</v>
      </c>
      <c r="L226" s="5">
        <f ca="1"/>
        <v>2.5300409649522075</v>
      </c>
      <c r="M226" s="5">
        <f ca="1"/>
        <v>5.3666236936812606E-2</v>
      </c>
      <c r="N226" s="5">
        <f ca="1"/>
        <v>2.5300409649522075</v>
      </c>
      <c r="O226" s="5"/>
      <c r="P226" s="2"/>
      <c r="Q226" s="2"/>
      <c r="R226" s="2"/>
      <c r="S226" s="2"/>
      <c r="T226" s="2"/>
      <c r="U226" s="5"/>
      <c r="V226" s="5"/>
    </row>
    <row r="227" spans="3:22" x14ac:dyDescent="0.25">
      <c r="C227" s="2">
        <v>44673</v>
      </c>
      <c r="D227" s="5">
        <v>321.64</v>
      </c>
      <c r="E227" s="5">
        <v>127.17</v>
      </c>
      <c r="F227" s="5"/>
      <c r="G227" s="5"/>
      <c r="H227" s="5"/>
      <c r="I227" s="5"/>
      <c r="J227" s="5">
        <v>2.5292128646693399</v>
      </c>
      <c r="K227" s="5">
        <v>2.5292128646693399</v>
      </c>
      <c r="L227" s="5">
        <f ca="1"/>
        <v>2.5837072018890201</v>
      </c>
      <c r="M227" s="5">
        <f ca="1"/>
        <v>-5.4494337219680222E-2</v>
      </c>
      <c r="N227" s="5">
        <f ca="1"/>
        <v>2.5837072018890201</v>
      </c>
      <c r="O227" s="5"/>
      <c r="P227" s="2"/>
      <c r="Q227" s="2"/>
      <c r="R227" s="2"/>
      <c r="S227" s="2"/>
      <c r="T227" s="2"/>
      <c r="U227" s="5"/>
      <c r="V227" s="5"/>
    </row>
    <row r="228" spans="3:22" x14ac:dyDescent="0.25">
      <c r="C228" s="2">
        <v>44680</v>
      </c>
      <c r="D228" s="5">
        <v>288.55</v>
      </c>
      <c r="E228" s="5">
        <v>126.26</v>
      </c>
      <c r="F228" s="5"/>
      <c r="G228" s="5"/>
      <c r="H228" s="5"/>
      <c r="I228" s="5"/>
      <c r="J228" s="5">
        <v>2.2853635355615398</v>
      </c>
      <c r="K228" s="5">
        <v>2.2853635355615398</v>
      </c>
      <c r="L228" s="5">
        <f ca="1"/>
        <v>2.5292128646693399</v>
      </c>
      <c r="M228" s="5">
        <f ca="1"/>
        <v>-0.24384932910780011</v>
      </c>
      <c r="N228" s="5">
        <f ca="1"/>
        <v>2.5292128646693399</v>
      </c>
      <c r="O228" s="5"/>
      <c r="P228" s="2"/>
      <c r="Q228" s="2"/>
      <c r="R228" s="2"/>
      <c r="S228" s="2"/>
      <c r="T228" s="2"/>
      <c r="U228" s="5"/>
      <c r="V228" s="5"/>
    </row>
    <row r="229" spans="3:22" x14ac:dyDescent="0.25">
      <c r="C229" s="2">
        <v>44687</v>
      </c>
      <c r="D229" s="5">
        <v>285.73</v>
      </c>
      <c r="E229" s="5">
        <v>123.13</v>
      </c>
      <c r="F229" s="5"/>
      <c r="G229" s="5"/>
      <c r="H229" s="5"/>
      <c r="I229" s="5"/>
      <c r="J229" s="5">
        <v>2.3205555104361246</v>
      </c>
      <c r="K229" s="5">
        <v>2.3205555104361246</v>
      </c>
      <c r="L229" s="5">
        <f ca="1"/>
        <v>2.2853635355615398</v>
      </c>
      <c r="M229" s="5">
        <f ca="1"/>
        <v>3.5191974874584808E-2</v>
      </c>
      <c r="N229" s="5">
        <f ca="1"/>
        <v>2.2853635355615398</v>
      </c>
      <c r="O229" s="5"/>
      <c r="P229" s="2"/>
      <c r="Q229" s="2"/>
      <c r="R229" s="2"/>
      <c r="S229" s="2"/>
      <c r="T229" s="2"/>
      <c r="U229" s="5"/>
      <c r="V229" s="5"/>
    </row>
    <row r="230" spans="3:22" x14ac:dyDescent="0.25">
      <c r="C230" s="2">
        <v>44694</v>
      </c>
      <c r="D230" s="5">
        <v>280.60000000000002</v>
      </c>
      <c r="E230" s="5">
        <v>121.04</v>
      </c>
      <c r="F230" s="5"/>
      <c r="G230" s="5"/>
      <c r="H230" s="5"/>
      <c r="I230" s="5"/>
      <c r="J230" s="5">
        <v>2.3182419035029742</v>
      </c>
      <c r="K230" s="5">
        <v>2.3182419035029742</v>
      </c>
      <c r="L230" s="5">
        <f ca="1"/>
        <v>2.3205555104361246</v>
      </c>
      <c r="M230" s="5">
        <f ca="1"/>
        <v>-2.3136069331504139E-3</v>
      </c>
      <c r="N230" s="5">
        <f ca="1"/>
        <v>2.3205555104361246</v>
      </c>
      <c r="O230" s="5"/>
      <c r="P230" s="2"/>
      <c r="Q230" s="2"/>
      <c r="R230" s="2"/>
      <c r="S230" s="2"/>
      <c r="T230" s="2"/>
      <c r="U230" s="5"/>
      <c r="V230" s="5"/>
    </row>
    <row r="231" spans="3:22" x14ac:dyDescent="0.25">
      <c r="C231" s="2">
        <v>44701</v>
      </c>
      <c r="D231" s="5">
        <v>262.70999999999998</v>
      </c>
      <c r="E231" s="5">
        <v>117.36</v>
      </c>
      <c r="F231" s="5"/>
      <c r="G231" s="5"/>
      <c r="H231" s="5"/>
      <c r="I231" s="5"/>
      <c r="J231" s="5">
        <v>2.2384969325153374</v>
      </c>
      <c r="K231" s="5">
        <v>2.2384969325153374</v>
      </c>
      <c r="L231" s="5">
        <f ca="1"/>
        <v>2.3182419035029742</v>
      </c>
      <c r="M231" s="5">
        <f ca="1"/>
        <v>-7.9744970987636776E-2</v>
      </c>
      <c r="N231" s="5">
        <f ca="1"/>
        <v>2.3182419035029742</v>
      </c>
      <c r="O231" s="5"/>
      <c r="P231" s="2"/>
      <c r="Q231" s="2"/>
      <c r="R231" s="2"/>
      <c r="S231" s="2"/>
      <c r="T231" s="2"/>
      <c r="U231" s="5"/>
      <c r="V231" s="5"/>
    </row>
    <row r="232" spans="3:22" x14ac:dyDescent="0.25">
      <c r="C232" s="2">
        <v>44708</v>
      </c>
      <c r="D232" s="5">
        <v>281.68</v>
      </c>
      <c r="E232" s="5">
        <v>122.46</v>
      </c>
      <c r="F232" s="5"/>
      <c r="G232" s="5"/>
      <c r="H232" s="5"/>
      <c r="I232" s="5"/>
      <c r="J232" s="5">
        <v>2.300179650498122</v>
      </c>
      <c r="K232" s="5">
        <v>2.300179650498122</v>
      </c>
      <c r="L232" s="5">
        <f ca="1"/>
        <v>2.2384969325153374</v>
      </c>
      <c r="M232" s="5">
        <f ca="1"/>
        <v>6.1682717982784574E-2</v>
      </c>
      <c r="N232" s="5">
        <f ca="1"/>
        <v>2.2384969325153374</v>
      </c>
      <c r="O232" s="5"/>
      <c r="P232" s="2"/>
      <c r="Q232" s="2"/>
      <c r="R232" s="2"/>
      <c r="S232" s="2"/>
      <c r="T232" s="2"/>
      <c r="U232" s="5"/>
      <c r="V232" s="5"/>
    </row>
    <row r="233" spans="3:22" x14ac:dyDescent="0.25">
      <c r="C233" s="2">
        <v>44715</v>
      </c>
      <c r="D233" s="5">
        <v>268.58</v>
      </c>
      <c r="E233" s="5">
        <v>122.41</v>
      </c>
      <c r="F233" s="5"/>
      <c r="G233" s="5"/>
      <c r="H233" s="5"/>
      <c r="I233" s="5"/>
      <c r="J233" s="5">
        <v>2.1941017890695202</v>
      </c>
      <c r="K233" s="5">
        <v>2.1941017890695202</v>
      </c>
      <c r="L233" s="5">
        <f ca="1"/>
        <v>2.300179650498122</v>
      </c>
      <c r="M233" s="5">
        <f ca="1"/>
        <v>-0.10607786142860176</v>
      </c>
      <c r="N233" s="5">
        <f ca="1"/>
        <v>2.300179650498122</v>
      </c>
      <c r="O233" s="5"/>
      <c r="P233" s="2"/>
      <c r="Q233" s="2"/>
      <c r="R233" s="2"/>
      <c r="S233" s="2"/>
      <c r="T233" s="2"/>
      <c r="U233" s="5"/>
      <c r="V233" s="5"/>
    </row>
    <row r="234" spans="3:22" x14ac:dyDescent="0.25">
      <c r="C234" s="2">
        <v>44722</v>
      </c>
      <c r="D234" s="5">
        <v>253.64</v>
      </c>
      <c r="E234" s="5">
        <v>115.46</v>
      </c>
      <c r="F234" s="5"/>
      <c r="G234" s="5"/>
      <c r="H234" s="5"/>
      <c r="I234" s="5"/>
      <c r="J234" s="5">
        <v>2.1967781049714188</v>
      </c>
      <c r="K234" s="5">
        <v>2.1967781049714188</v>
      </c>
      <c r="L234" s="5">
        <f ca="1"/>
        <v>2.1941017890695202</v>
      </c>
      <c r="M234" s="5">
        <f ca="1"/>
        <v>2.6763159018985405E-3</v>
      </c>
      <c r="N234" s="5">
        <f ca="1"/>
        <v>2.1941017890695202</v>
      </c>
      <c r="O234" s="5"/>
      <c r="P234" s="2"/>
      <c r="Q234" s="2"/>
      <c r="R234" s="2"/>
      <c r="S234" s="2"/>
      <c r="T234" s="2"/>
      <c r="U234" s="5"/>
      <c r="V234" s="5"/>
    </row>
    <row r="235" spans="3:22" x14ac:dyDescent="0.25">
      <c r="C235" s="2">
        <v>44729</v>
      </c>
      <c r="D235" s="5">
        <v>251.65</v>
      </c>
      <c r="E235" s="5">
        <v>107.14</v>
      </c>
      <c r="F235" s="5"/>
      <c r="G235" s="5"/>
      <c r="H235" s="5"/>
      <c r="I235" s="5"/>
      <c r="J235" s="5">
        <v>2.3487959678924772</v>
      </c>
      <c r="K235" s="5">
        <v>2.3487959678924772</v>
      </c>
      <c r="L235" s="5">
        <f ca="1"/>
        <v>2.1967781049714188</v>
      </c>
      <c r="M235" s="5">
        <f ca="1"/>
        <v>0.15201786292105846</v>
      </c>
      <c r="N235" s="5">
        <f ca="1"/>
        <v>2.1967781049714188</v>
      </c>
      <c r="O235" s="5"/>
      <c r="P235" s="2"/>
      <c r="Q235" s="2"/>
      <c r="R235" s="2"/>
      <c r="S235" s="2"/>
      <c r="T235" s="2"/>
      <c r="U235" s="5"/>
      <c r="V235" s="5"/>
    </row>
    <row r="236" spans="3:22" x14ac:dyDescent="0.25">
      <c r="C236" s="2">
        <v>44736</v>
      </c>
      <c r="D236" s="5">
        <v>271.74</v>
      </c>
      <c r="E236" s="5">
        <v>113.5</v>
      </c>
      <c r="F236" s="5"/>
      <c r="G236" s="5"/>
      <c r="H236" s="5"/>
      <c r="I236" s="5"/>
      <c r="J236" s="5">
        <v>2.394185022026432</v>
      </c>
      <c r="K236" s="5">
        <v>2.394185022026432</v>
      </c>
      <c r="L236" s="5">
        <f ca="1"/>
        <v>2.3487959678924772</v>
      </c>
      <c r="M236" s="5">
        <f ca="1"/>
        <v>4.5389054133954776E-2</v>
      </c>
      <c r="N236" s="5">
        <f ca="1"/>
        <v>2.3487959678924772</v>
      </c>
      <c r="O236" s="5"/>
      <c r="P236" s="2"/>
      <c r="Q236" s="2"/>
      <c r="R236" s="2"/>
      <c r="S236" s="2"/>
      <c r="T236" s="2"/>
      <c r="U236" s="5"/>
      <c r="V236" s="5"/>
    </row>
    <row r="237" spans="3:22" x14ac:dyDescent="0.25">
      <c r="C237" s="2">
        <v>44743</v>
      </c>
      <c r="D237" s="5">
        <v>273.92</v>
      </c>
      <c r="E237" s="5">
        <v>111.46</v>
      </c>
      <c r="F237" s="5"/>
      <c r="G237" s="5"/>
      <c r="H237" s="5"/>
      <c r="I237" s="5"/>
      <c r="J237" s="5">
        <v>2.4575632513906336</v>
      </c>
      <c r="K237" s="5">
        <v>2.4575632513906336</v>
      </c>
      <c r="L237" s="5">
        <f ca="1"/>
        <v>2.394185022026432</v>
      </c>
      <c r="M237" s="5">
        <f ca="1"/>
        <v>6.3378229364201566E-2</v>
      </c>
      <c r="N237" s="5">
        <f ca="1"/>
        <v>2.394185022026432</v>
      </c>
      <c r="O237" s="5"/>
      <c r="P237" s="2"/>
      <c r="Q237" s="2"/>
      <c r="R237" s="2"/>
      <c r="S237" s="2"/>
      <c r="T237" s="2"/>
      <c r="U237" s="5"/>
      <c r="V237" s="5"/>
    </row>
    <row r="238" spans="3:22" x14ac:dyDescent="0.25">
      <c r="C238" s="2">
        <v>44750</v>
      </c>
      <c r="D238" s="5">
        <v>274.37</v>
      </c>
      <c r="E238" s="5">
        <v>112.35</v>
      </c>
      <c r="F238" s="5"/>
      <c r="G238" s="5"/>
      <c r="H238" s="5"/>
      <c r="I238" s="5"/>
      <c r="J238" s="5">
        <v>2.4421005785491769</v>
      </c>
      <c r="K238" s="5">
        <v>2.4421005785491769</v>
      </c>
      <c r="L238" s="5">
        <f ca="1"/>
        <v>2.4575632513906336</v>
      </c>
      <c r="M238" s="5">
        <f ca="1"/>
        <v>-1.5462672841456637E-2</v>
      </c>
      <c r="N238" s="5">
        <f ca="1"/>
        <v>2.4575632513906336</v>
      </c>
      <c r="O238" s="5"/>
      <c r="P238" s="2"/>
      <c r="Q238" s="2"/>
      <c r="R238" s="2"/>
      <c r="S238" s="2"/>
      <c r="T238" s="2"/>
      <c r="U238" s="5"/>
      <c r="V238" s="5"/>
    </row>
    <row r="239" spans="3:22" x14ac:dyDescent="0.25">
      <c r="C239" s="2">
        <v>44757</v>
      </c>
      <c r="D239" s="5">
        <v>271.60000000000002</v>
      </c>
      <c r="E239" s="5">
        <v>111.7</v>
      </c>
      <c r="F239" s="5"/>
      <c r="G239" s="5"/>
      <c r="H239" s="5"/>
      <c r="I239" s="5"/>
      <c r="J239" s="5">
        <v>2.4315129811996421</v>
      </c>
      <c r="K239" s="5">
        <v>2.4315129811996421</v>
      </c>
      <c r="L239" s="5">
        <f ca="1"/>
        <v>2.4421005785491769</v>
      </c>
      <c r="M239" s="5">
        <f ca="1"/>
        <v>-1.058759734953485E-2</v>
      </c>
      <c r="N239" s="5">
        <f ca="1"/>
        <v>2.4421005785491769</v>
      </c>
      <c r="O239" s="5"/>
      <c r="P239" s="2"/>
      <c r="Q239" s="2"/>
      <c r="R239" s="2"/>
      <c r="S239" s="2"/>
      <c r="T239" s="2"/>
      <c r="U239" s="5"/>
      <c r="V239" s="5"/>
    </row>
    <row r="240" spans="3:22" x14ac:dyDescent="0.25">
      <c r="C240" s="2">
        <v>44764</v>
      </c>
      <c r="D240" s="5">
        <v>279.49</v>
      </c>
      <c r="E240" s="5">
        <v>115.33</v>
      </c>
      <c r="F240" s="5"/>
      <c r="G240" s="5"/>
      <c r="H240" s="5"/>
      <c r="I240" s="5"/>
      <c r="J240" s="5">
        <v>2.4233937397034597</v>
      </c>
      <c r="K240" s="5">
        <v>2.4233937397034597</v>
      </c>
      <c r="L240" s="5">
        <f ca="1"/>
        <v>2.4315129811996421</v>
      </c>
      <c r="M240" s="5">
        <f ca="1"/>
        <v>-8.1192414961823722E-3</v>
      </c>
      <c r="N240" s="5">
        <f ca="1"/>
        <v>2.4315129811996421</v>
      </c>
      <c r="O240" s="5"/>
      <c r="P240" s="2"/>
      <c r="Q240" s="2"/>
      <c r="R240" s="2"/>
      <c r="S240" s="2"/>
      <c r="T240" s="2"/>
      <c r="U240" s="5"/>
      <c r="V240" s="5"/>
    </row>
    <row r="241" spans="3:22" x14ac:dyDescent="0.25">
      <c r="C241" s="2">
        <v>44771</v>
      </c>
      <c r="D241" s="5">
        <v>291.60000000000002</v>
      </c>
      <c r="E241" s="5">
        <v>123.5</v>
      </c>
      <c r="F241" s="5"/>
      <c r="G241" s="5"/>
      <c r="H241" s="5"/>
      <c r="I241" s="5"/>
      <c r="J241" s="5">
        <v>2.3611336032388666</v>
      </c>
      <c r="K241" s="5">
        <v>2.3611336032388666</v>
      </c>
      <c r="L241" s="5">
        <f ca="1"/>
        <v>2.4233937397034597</v>
      </c>
      <c r="M241" s="5">
        <f ca="1"/>
        <v>-6.2260136464593163E-2</v>
      </c>
      <c r="N241" s="5">
        <f ca="1"/>
        <v>2.4233937397034597</v>
      </c>
      <c r="O241" s="5"/>
      <c r="P241" s="2"/>
      <c r="Q241" s="2"/>
      <c r="R241" s="2"/>
      <c r="S241" s="2"/>
      <c r="T241" s="2"/>
      <c r="U241" s="5"/>
      <c r="V241" s="5"/>
    </row>
    <row r="242" spans="3:22" x14ac:dyDescent="0.25">
      <c r="C242" s="2">
        <v>44778</v>
      </c>
      <c r="D242" s="5">
        <v>286.96999999999997</v>
      </c>
      <c r="E242" s="5">
        <v>126.25</v>
      </c>
      <c r="F242" s="5"/>
      <c r="G242" s="5"/>
      <c r="H242" s="5"/>
      <c r="I242" s="5"/>
      <c r="J242" s="5">
        <v>2.2730297029702968</v>
      </c>
      <c r="K242" s="5">
        <v>2.2730297029702968</v>
      </c>
      <c r="L242" s="5">
        <f ca="1"/>
        <v>2.3611336032388666</v>
      </c>
      <c r="M242" s="5">
        <f ca="1"/>
        <v>-8.8103900268569735E-2</v>
      </c>
      <c r="N242" s="5">
        <f ca="1"/>
        <v>2.3611336032388666</v>
      </c>
      <c r="O242" s="5"/>
      <c r="P242" s="2"/>
      <c r="Q242" s="2"/>
      <c r="R242" s="2"/>
      <c r="S242" s="2"/>
      <c r="T242" s="2"/>
      <c r="U242" s="5"/>
      <c r="V242" s="5"/>
    </row>
    <row r="243" spans="3:22" x14ac:dyDescent="0.25">
      <c r="C243" s="2">
        <v>44785</v>
      </c>
      <c r="D243" s="5">
        <v>301.48</v>
      </c>
      <c r="E243" s="5">
        <v>129.31</v>
      </c>
      <c r="F243" s="5"/>
      <c r="G243" s="5"/>
      <c r="H243" s="5"/>
      <c r="I243" s="5"/>
      <c r="J243" s="5">
        <v>2.331451550537468</v>
      </c>
      <c r="K243" s="5">
        <v>2.331451550537468</v>
      </c>
      <c r="L243" s="5">
        <f ca="1"/>
        <v>2.2730297029702968</v>
      </c>
      <c r="M243" s="5">
        <f ca="1"/>
        <v>5.842184756717117E-2</v>
      </c>
      <c r="N243" s="5">
        <f ca="1"/>
        <v>2.2730297029702968</v>
      </c>
      <c r="O243" s="5"/>
      <c r="P243" s="2"/>
      <c r="Q243" s="2"/>
      <c r="R243" s="2"/>
      <c r="S243" s="2"/>
      <c r="T243" s="2"/>
      <c r="U243" s="5"/>
      <c r="V243" s="5"/>
    </row>
    <row r="244" spans="3:22" x14ac:dyDescent="0.25">
      <c r="C244" s="2">
        <v>44792</v>
      </c>
      <c r="D244" s="5">
        <v>299.87</v>
      </c>
      <c r="E244" s="5">
        <v>128.9</v>
      </c>
      <c r="F244" s="5"/>
      <c r="G244" s="5"/>
      <c r="H244" s="5"/>
      <c r="I244" s="5"/>
      <c r="J244" s="5">
        <v>2.3263770364623739</v>
      </c>
      <c r="K244" s="5">
        <v>2.3263770364623739</v>
      </c>
      <c r="L244" s="5">
        <f ca="1"/>
        <v>2.331451550537468</v>
      </c>
      <c r="M244" s="5">
        <f ca="1"/>
        <v>-5.074514075094072E-3</v>
      </c>
      <c r="N244" s="5">
        <f ca="1"/>
        <v>2.331451550537468</v>
      </c>
      <c r="O244" s="5"/>
      <c r="P244" s="2"/>
      <c r="Q244" s="2"/>
      <c r="R244" s="2"/>
      <c r="S244" s="2"/>
      <c r="T244" s="2"/>
      <c r="U244" s="5"/>
      <c r="V244" s="5"/>
    </row>
    <row r="245" spans="3:22" x14ac:dyDescent="0.25">
      <c r="C245" s="2">
        <v>44799</v>
      </c>
      <c r="D245" s="5">
        <v>285.87</v>
      </c>
      <c r="E245" s="5">
        <v>122.66</v>
      </c>
      <c r="F245" s="5"/>
      <c r="G245" s="5"/>
      <c r="H245" s="5"/>
      <c r="I245" s="5"/>
      <c r="J245" s="5">
        <v>2.330588618946682</v>
      </c>
      <c r="K245" s="5">
        <v>2.330588618946682</v>
      </c>
      <c r="L245" s="5">
        <f ca="1"/>
        <v>2.3263770364623739</v>
      </c>
      <c r="M245" s="5">
        <f ca="1"/>
        <v>4.2115824843080851E-3</v>
      </c>
      <c r="N245" s="5">
        <f ca="1"/>
        <v>2.3263770364623739</v>
      </c>
      <c r="O245" s="5"/>
      <c r="P245" s="2"/>
      <c r="Q245" s="2"/>
      <c r="R245" s="2"/>
      <c r="S245" s="2"/>
      <c r="T245" s="2"/>
      <c r="U245" s="5"/>
      <c r="V245" s="5"/>
    </row>
    <row r="246" spans="3:22" x14ac:dyDescent="0.25">
      <c r="C246" s="2">
        <v>44806</v>
      </c>
      <c r="D246" s="5">
        <v>278.33999999999997</v>
      </c>
      <c r="E246" s="5">
        <v>117.83</v>
      </c>
      <c r="F246" s="5"/>
      <c r="G246" s="5"/>
      <c r="H246" s="5"/>
      <c r="I246" s="5"/>
      <c r="J246" s="5">
        <v>2.362216752949164</v>
      </c>
      <c r="K246" s="5">
        <v>2.362216752949164</v>
      </c>
      <c r="L246" s="5">
        <f ca="1"/>
        <v>2.330588618946682</v>
      </c>
      <c r="M246" s="5">
        <f ca="1"/>
        <v>3.1628134002481989E-2</v>
      </c>
      <c r="N246" s="5">
        <f ca="1"/>
        <v>2.330588618946682</v>
      </c>
      <c r="O246" s="5"/>
      <c r="P246" s="2"/>
      <c r="Q246" s="2"/>
      <c r="R246" s="2"/>
      <c r="S246" s="2"/>
      <c r="T246" s="2"/>
      <c r="U246" s="5"/>
      <c r="V246" s="5"/>
    </row>
    <row r="247" spans="3:22" x14ac:dyDescent="0.25">
      <c r="C247" s="2">
        <v>44813</v>
      </c>
      <c r="D247" s="5">
        <v>292.08999999999997</v>
      </c>
      <c r="E247" s="5">
        <v>125.78</v>
      </c>
      <c r="F247" s="5"/>
      <c r="G247" s="5"/>
      <c r="H247" s="5"/>
      <c r="I247" s="5"/>
      <c r="J247" s="5">
        <v>2.3222292892351724</v>
      </c>
      <c r="K247" s="5">
        <v>2.3222292892351724</v>
      </c>
      <c r="L247" s="5">
        <f ca="1"/>
        <v>2.362216752949164</v>
      </c>
      <c r="M247" s="5">
        <f ca="1"/>
        <v>-3.9987463713991644E-2</v>
      </c>
      <c r="N247" s="5">
        <f ca="1"/>
        <v>2.362216752949164</v>
      </c>
      <c r="O247" s="5"/>
      <c r="P247" s="2"/>
      <c r="Q247" s="2"/>
      <c r="R247" s="2"/>
      <c r="S247" s="2"/>
      <c r="T247" s="2"/>
      <c r="U247" s="5"/>
      <c r="V247" s="5"/>
    </row>
    <row r="248" spans="3:22" x14ac:dyDescent="0.25">
      <c r="C248" s="2">
        <v>44820</v>
      </c>
      <c r="D248" s="5">
        <v>277.12</v>
      </c>
      <c r="E248" s="5">
        <v>118.95</v>
      </c>
      <c r="F248" s="5"/>
      <c r="G248" s="5"/>
      <c r="H248" s="5"/>
      <c r="I248" s="5"/>
      <c r="J248" s="5">
        <v>2.3297183690626313</v>
      </c>
      <c r="K248" s="5">
        <v>2.3297183690626313</v>
      </c>
      <c r="L248" s="5">
        <f ca="1"/>
        <v>2.3222292892351724</v>
      </c>
      <c r="M248" s="5">
        <f ca="1"/>
        <v>7.4890798274589443E-3</v>
      </c>
      <c r="N248" s="5">
        <f ca="1"/>
        <v>2.3222292892351724</v>
      </c>
      <c r="O248" s="5"/>
      <c r="P248" s="2"/>
      <c r="Q248" s="2"/>
      <c r="R248" s="2"/>
      <c r="S248" s="2"/>
      <c r="T248" s="2"/>
      <c r="U248" s="5"/>
      <c r="V248" s="5"/>
    </row>
    <row r="249" spans="3:22" x14ac:dyDescent="0.25">
      <c r="C249" s="2">
        <v>44827</v>
      </c>
      <c r="D249" s="5">
        <v>273.92</v>
      </c>
      <c r="E249" s="5">
        <v>114.43</v>
      </c>
      <c r="F249" s="5"/>
      <c r="G249" s="5"/>
      <c r="H249" s="5"/>
      <c r="I249" s="5"/>
      <c r="J249" s="5">
        <v>2.3937778554574849</v>
      </c>
      <c r="K249" s="5">
        <v>2.3937778554574849</v>
      </c>
      <c r="L249" s="5">
        <f ca="1"/>
        <v>2.3297183690626313</v>
      </c>
      <c r="M249" s="5">
        <f ca="1"/>
        <v>6.4059486394853593E-2</v>
      </c>
      <c r="N249" s="5">
        <f ca="1"/>
        <v>2.3297183690626313</v>
      </c>
      <c r="O249" s="5"/>
      <c r="P249" s="2"/>
      <c r="Q249" s="2"/>
      <c r="R249" s="2"/>
      <c r="S249" s="2"/>
      <c r="T249" s="2"/>
      <c r="U249" s="5"/>
      <c r="V249" s="5"/>
    </row>
    <row r="250" spans="3:22" x14ac:dyDescent="0.25">
      <c r="C250" s="2">
        <v>44834</v>
      </c>
      <c r="D250" s="5">
        <v>267.87</v>
      </c>
      <c r="E250" s="5">
        <v>113.41</v>
      </c>
      <c r="F250" s="5"/>
      <c r="G250" s="5"/>
      <c r="H250" s="5"/>
      <c r="I250" s="5"/>
      <c r="J250" s="5">
        <v>2.3619610263645181</v>
      </c>
      <c r="K250" s="5">
        <v>2.3619610263645181</v>
      </c>
      <c r="L250" s="5">
        <f ca="1"/>
        <v>2.3937778554574849</v>
      </c>
      <c r="M250" s="5">
        <f ca="1"/>
        <v>-3.1816829092966792E-2</v>
      </c>
      <c r="N250" s="5">
        <f ca="1"/>
        <v>2.3937778554574849</v>
      </c>
      <c r="O250" s="5"/>
      <c r="P250" s="2"/>
      <c r="Q250" s="2"/>
      <c r="R250" s="2"/>
      <c r="S250" s="2"/>
      <c r="T250" s="2"/>
      <c r="U250" s="5"/>
      <c r="V250" s="5"/>
    </row>
    <row r="251" spans="3:22" x14ac:dyDescent="0.25">
      <c r="C251" s="2">
        <v>44841</v>
      </c>
      <c r="D251" s="5">
        <v>273.11</v>
      </c>
      <c r="E251" s="5">
        <v>116.29</v>
      </c>
      <c r="F251" s="5"/>
      <c r="G251" s="5"/>
      <c r="H251" s="5"/>
      <c r="I251" s="5"/>
      <c r="J251" s="5">
        <v>2.3485252386275688</v>
      </c>
      <c r="K251" s="5">
        <v>2.3485252386275688</v>
      </c>
      <c r="L251" s="5">
        <f ca="1"/>
        <v>2.3619610263645181</v>
      </c>
      <c r="M251" s="5">
        <f ca="1"/>
        <v>-1.3435787736949312E-2</v>
      </c>
      <c r="N251" s="5">
        <f ca="1"/>
        <v>2.3619610263645181</v>
      </c>
      <c r="O251" s="5"/>
      <c r="P251" s="2"/>
      <c r="Q251" s="2"/>
      <c r="R251" s="2"/>
      <c r="S251" s="2"/>
      <c r="T251" s="2"/>
      <c r="U251" s="5"/>
      <c r="V251" s="5"/>
    </row>
    <row r="252" spans="3:22" x14ac:dyDescent="0.25">
      <c r="C252" s="2">
        <v>44848</v>
      </c>
      <c r="D252" s="5">
        <v>270.81</v>
      </c>
      <c r="E252" s="5">
        <v>113.26</v>
      </c>
      <c r="F252" s="5"/>
      <c r="G252" s="5"/>
      <c r="H252" s="5"/>
      <c r="I252" s="5"/>
      <c r="J252" s="5">
        <v>2.3910471481546884</v>
      </c>
      <c r="K252" s="5">
        <v>2.3910471481546884</v>
      </c>
      <c r="L252" s="5">
        <f ca="1"/>
        <v>2.3485252386275688</v>
      </c>
      <c r="M252" s="5">
        <f ca="1"/>
        <v>4.252190952711965E-2</v>
      </c>
      <c r="N252" s="5">
        <f ca="1"/>
        <v>2.3485252386275688</v>
      </c>
      <c r="O252" s="5"/>
      <c r="P252" s="2"/>
      <c r="Q252" s="2"/>
      <c r="R252" s="2"/>
      <c r="S252" s="2"/>
      <c r="T252" s="2"/>
      <c r="U252" s="5"/>
      <c r="V252" s="5"/>
    </row>
    <row r="253" spans="3:22" x14ac:dyDescent="0.25">
      <c r="C253" s="2">
        <v>44855</v>
      </c>
      <c r="D253" s="5">
        <v>280.12</v>
      </c>
      <c r="E253" s="5">
        <v>119.18</v>
      </c>
      <c r="F253" s="5"/>
      <c r="G253" s="5"/>
      <c r="H253" s="5"/>
      <c r="I253" s="5"/>
      <c r="J253" s="5">
        <v>2.3503943614700451</v>
      </c>
      <c r="K253" s="5">
        <v>2.3503943614700451</v>
      </c>
      <c r="L253" s="5">
        <f ca="1"/>
        <v>2.3910471481546884</v>
      </c>
      <c r="M253" s="5">
        <f ca="1"/>
        <v>-4.0652786684643338E-2</v>
      </c>
      <c r="N253" s="5">
        <f ca="1"/>
        <v>2.3910471481546884</v>
      </c>
      <c r="O253" s="5"/>
      <c r="P253" s="2"/>
      <c r="Q253" s="2"/>
      <c r="R253" s="2"/>
      <c r="S253" s="2"/>
      <c r="T253" s="2"/>
      <c r="U253" s="5"/>
      <c r="V253" s="5"/>
    </row>
    <row r="254" spans="3:22" x14ac:dyDescent="0.25">
      <c r="C254" s="2">
        <v>44862</v>
      </c>
      <c r="D254" s="5">
        <v>289.2</v>
      </c>
      <c r="E254" s="5">
        <v>129.28</v>
      </c>
      <c r="F254" s="5"/>
      <c r="G254" s="5"/>
      <c r="H254" s="5"/>
      <c r="I254" s="5"/>
      <c r="J254" s="5">
        <v>2.2370049504950495</v>
      </c>
      <c r="K254" s="5">
        <v>2.2370049504950495</v>
      </c>
      <c r="L254" s="5">
        <f ca="1"/>
        <v>2.3503943614700451</v>
      </c>
      <c r="M254" s="5">
        <f ca="1"/>
        <v>-0.11338941097499555</v>
      </c>
      <c r="N254" s="5">
        <f ca="1"/>
        <v>2.3503943614700451</v>
      </c>
      <c r="O254" s="5"/>
      <c r="P254" s="2"/>
      <c r="Q254" s="2"/>
      <c r="R254" s="2"/>
      <c r="S254" s="2"/>
      <c r="T254" s="2"/>
      <c r="U254" s="5"/>
      <c r="V254" s="5"/>
    </row>
    <row r="255" spans="3:22" x14ac:dyDescent="0.25">
      <c r="C255" s="2">
        <v>44869</v>
      </c>
      <c r="D255" s="5">
        <v>279.70999999999998</v>
      </c>
      <c r="E255" s="5">
        <v>135.25</v>
      </c>
      <c r="F255" s="5"/>
      <c r="G255" s="5"/>
      <c r="H255" s="5"/>
      <c r="I255" s="5"/>
      <c r="J255" s="5">
        <v>2.0680961182994455</v>
      </c>
      <c r="K255" s="5">
        <v>2.0680961182994455</v>
      </c>
      <c r="L255" s="5">
        <f ca="1"/>
        <v>2.2370049504950495</v>
      </c>
      <c r="M255" s="5">
        <f ca="1"/>
        <v>-0.16890883219560404</v>
      </c>
      <c r="N255" s="5">
        <f ca="1"/>
        <v>2.2370049504950495</v>
      </c>
      <c r="O255" s="5"/>
      <c r="P255" s="2"/>
      <c r="Q255" s="2"/>
      <c r="R255" s="2"/>
      <c r="S255" s="2"/>
      <c r="T255" s="2"/>
      <c r="U255" s="5"/>
      <c r="V255" s="5"/>
    </row>
    <row r="256" spans="3:22" x14ac:dyDescent="0.25">
      <c r="C256" s="2">
        <v>44876</v>
      </c>
      <c r="D256" s="5">
        <v>293</v>
      </c>
      <c r="E256" s="5">
        <v>138.85</v>
      </c>
      <c r="F256" s="5"/>
      <c r="G256" s="5"/>
      <c r="H256" s="5"/>
      <c r="I256" s="5"/>
      <c r="J256" s="5">
        <v>2.1101908534389628</v>
      </c>
      <c r="K256" s="5">
        <v>2.1101908534389628</v>
      </c>
      <c r="L256" s="5">
        <f ca="1"/>
        <v>2.0680961182994455</v>
      </c>
      <c r="M256" s="5">
        <f ca="1"/>
        <v>4.2094735139517336E-2</v>
      </c>
      <c r="N256" s="5">
        <f ca="1"/>
        <v>2.0680961182994455</v>
      </c>
      <c r="O256" s="5"/>
      <c r="P256" s="2"/>
      <c r="Q256" s="2"/>
      <c r="R256" s="2"/>
      <c r="S256" s="2"/>
      <c r="T256" s="2"/>
      <c r="U256" s="5"/>
      <c r="V256" s="5"/>
    </row>
    <row r="257" spans="3:22" x14ac:dyDescent="0.25">
      <c r="C257" s="2">
        <v>44883</v>
      </c>
      <c r="D257" s="5">
        <v>301.32</v>
      </c>
      <c r="E257" s="5">
        <v>139.32</v>
      </c>
      <c r="F257" s="5"/>
      <c r="G257" s="5"/>
      <c r="H257" s="5"/>
      <c r="I257" s="5"/>
      <c r="J257" s="5">
        <v>2.1627906976744184</v>
      </c>
      <c r="K257" s="5">
        <v>2.1627906976744184</v>
      </c>
      <c r="L257" s="5">
        <f ca="1"/>
        <v>2.1101908534389628</v>
      </c>
      <c r="M257" s="5">
        <f ca="1"/>
        <v>5.2599844235455606E-2</v>
      </c>
      <c r="N257" s="5">
        <f ca="1"/>
        <v>2.1101908534389628</v>
      </c>
      <c r="O257" s="5"/>
      <c r="P257" s="2"/>
      <c r="Q257" s="2"/>
      <c r="R257" s="2"/>
      <c r="S257" s="2"/>
      <c r="T257" s="2"/>
      <c r="U257" s="5"/>
      <c r="V257" s="5"/>
    </row>
    <row r="258" spans="3:22" x14ac:dyDescent="0.25">
      <c r="C258" s="2">
        <v>44890</v>
      </c>
      <c r="D258" s="5">
        <v>307.08</v>
      </c>
      <c r="E258" s="5">
        <v>142.57</v>
      </c>
      <c r="F258" s="5"/>
      <c r="G258" s="5"/>
      <c r="H258" s="5"/>
      <c r="I258" s="5"/>
      <c r="J258" s="5">
        <v>2.1538893175282317</v>
      </c>
      <c r="K258" s="5">
        <v>2.1538893175282317</v>
      </c>
      <c r="L258" s="5">
        <f ca="1"/>
        <v>2.1627906976744184</v>
      </c>
      <c r="M258" s="5">
        <f ca="1"/>
        <v>-8.9013801461867992E-3</v>
      </c>
      <c r="N258" s="5">
        <f ca="1"/>
        <v>2.1627906976744184</v>
      </c>
      <c r="O258" s="5"/>
      <c r="P258" s="2"/>
      <c r="Q258" s="2"/>
      <c r="R258" s="2"/>
      <c r="S258" s="2"/>
      <c r="T258" s="2"/>
      <c r="U258" s="5"/>
      <c r="V258" s="5"/>
    </row>
    <row r="259" spans="3:22" x14ac:dyDescent="0.25">
      <c r="C259" s="2">
        <v>44897</v>
      </c>
      <c r="D259" s="5">
        <v>306.77999999999997</v>
      </c>
      <c r="E259" s="5">
        <v>144.38999999999999</v>
      </c>
      <c r="F259" s="5"/>
      <c r="G259" s="5"/>
      <c r="H259" s="5"/>
      <c r="I259" s="5"/>
      <c r="J259" s="5">
        <v>2.1246623727404943</v>
      </c>
      <c r="K259" s="5">
        <v>2.1246623727404943</v>
      </c>
      <c r="L259" s="5">
        <f ca="1"/>
        <v>2.1538893175282317</v>
      </c>
      <c r="M259" s="5">
        <f ca="1"/>
        <v>-2.9226944787737352E-2</v>
      </c>
      <c r="N259" s="5">
        <f ca="1"/>
        <v>2.1538893175282317</v>
      </c>
      <c r="O259" s="5"/>
      <c r="P259" s="2"/>
      <c r="Q259" s="2"/>
      <c r="R259" s="2"/>
      <c r="S259" s="2"/>
      <c r="T259" s="2"/>
      <c r="U259" s="5"/>
      <c r="V259" s="5"/>
    </row>
    <row r="260" spans="3:22" x14ac:dyDescent="0.25">
      <c r="C260" s="2">
        <v>44904</v>
      </c>
      <c r="D260" s="5">
        <v>305.68</v>
      </c>
      <c r="E260" s="5">
        <v>139.11000000000001</v>
      </c>
      <c r="F260" s="5"/>
      <c r="G260" s="5"/>
      <c r="H260" s="5"/>
      <c r="I260" s="5"/>
      <c r="J260" s="5">
        <v>2.1973977427934726</v>
      </c>
      <c r="K260" s="5">
        <v>2.1973977427934726</v>
      </c>
      <c r="L260" s="5">
        <f ca="1"/>
        <v>2.1246623727404943</v>
      </c>
      <c r="M260" s="5">
        <f ca="1"/>
        <v>7.2735370052978254E-2</v>
      </c>
      <c r="N260" s="5">
        <f ca="1"/>
        <v>2.1246623727404943</v>
      </c>
      <c r="O260" s="5"/>
      <c r="P260" s="2"/>
      <c r="Q260" s="2"/>
      <c r="R260" s="2"/>
      <c r="S260" s="2"/>
      <c r="T260" s="2"/>
      <c r="U260" s="5"/>
      <c r="V260" s="5"/>
    </row>
    <row r="261" spans="3:22" x14ac:dyDescent="0.25">
      <c r="C261" s="2">
        <v>44911</v>
      </c>
      <c r="D261" s="5">
        <v>298.76</v>
      </c>
      <c r="E261" s="5">
        <v>136.77000000000001</v>
      </c>
      <c r="F261" s="5"/>
      <c r="G261" s="5"/>
      <c r="H261" s="5"/>
      <c r="I261" s="5"/>
      <c r="J261" s="5">
        <v>2.184397163120567</v>
      </c>
      <c r="K261" s="5">
        <v>2.184397163120567</v>
      </c>
      <c r="L261" s="5">
        <f ca="1"/>
        <v>2.1973977427934726</v>
      </c>
      <c r="M261" s="5">
        <f ca="1"/>
        <v>-1.3000579672905577E-2</v>
      </c>
      <c r="N261" s="5">
        <f ca="1"/>
        <v>2.1973977427934726</v>
      </c>
      <c r="O261" s="5"/>
      <c r="P261" s="2"/>
      <c r="Q261" s="2"/>
      <c r="R261" s="2"/>
      <c r="S261" s="2"/>
      <c r="T261" s="2"/>
      <c r="U261" s="5"/>
      <c r="V261" s="5"/>
    </row>
    <row r="262" spans="3:22" x14ac:dyDescent="0.25">
      <c r="C262" s="2">
        <v>44918</v>
      </c>
      <c r="D262" s="5">
        <v>300.58999999999997</v>
      </c>
      <c r="E262" s="5">
        <v>139.38</v>
      </c>
      <c r="F262" s="5"/>
      <c r="G262" s="5"/>
      <c r="H262" s="5"/>
      <c r="I262" s="5"/>
      <c r="J262" s="5">
        <v>2.1566221839575261</v>
      </c>
      <c r="K262" s="5">
        <v>2.1566221839575261</v>
      </c>
      <c r="L262" s="5">
        <f ca="1"/>
        <v>2.184397163120567</v>
      </c>
      <c r="M262" s="5">
        <f ca="1"/>
        <v>-2.7774979163040836E-2</v>
      </c>
      <c r="N262" s="5">
        <f ca="1"/>
        <v>2.184397163120567</v>
      </c>
      <c r="O262" s="5"/>
      <c r="P262" s="2"/>
      <c r="Q262" s="2"/>
      <c r="R262" s="2"/>
      <c r="S262" s="2"/>
      <c r="T262" s="2"/>
      <c r="U262" s="5"/>
      <c r="V262" s="5"/>
    </row>
    <row r="263" spans="3:22" x14ac:dyDescent="0.25">
      <c r="C263" s="2">
        <v>44925</v>
      </c>
      <c r="D263" s="5">
        <v>300.14</v>
      </c>
      <c r="E263" s="5">
        <v>139.72</v>
      </c>
      <c r="F263" s="5"/>
      <c r="G263" s="5"/>
      <c r="H263" s="5"/>
      <c r="I263" s="5"/>
      <c r="J263" s="5">
        <v>2.1481534497566561</v>
      </c>
      <c r="K263" s="5">
        <v>2.1481534497566561</v>
      </c>
      <c r="L263" s="5">
        <f ca="1"/>
        <v>2.1566221839575261</v>
      </c>
      <c r="M263" s="5">
        <f ca="1"/>
        <v>-8.4687342008700206E-3</v>
      </c>
      <c r="N263" s="5">
        <f ca="1"/>
        <v>2.1566221839575261</v>
      </c>
      <c r="O263" s="5"/>
      <c r="P263" s="2"/>
      <c r="Q263" s="2"/>
      <c r="R263" s="2"/>
      <c r="S263" s="2"/>
      <c r="T263" s="2"/>
      <c r="U263" s="5"/>
      <c r="V263" s="5"/>
    </row>
    <row r="264" spans="3:22" x14ac:dyDescent="0.25">
      <c r="C264" s="2">
        <v>44932</v>
      </c>
      <c r="D264" s="5">
        <v>307.33</v>
      </c>
      <c r="E264" s="5">
        <v>143.84</v>
      </c>
      <c r="F264" s="5"/>
      <c r="G264" s="5"/>
      <c r="H264" s="5"/>
      <c r="I264" s="5"/>
      <c r="J264" s="5">
        <v>2.1366101223581757</v>
      </c>
      <c r="K264" s="5">
        <v>2.1366101223581757</v>
      </c>
      <c r="L264" s="5">
        <f ca="1"/>
        <v>2.1481534497566561</v>
      </c>
      <c r="M264" s="5">
        <f ca="1"/>
        <v>-1.1543327398480407E-2</v>
      </c>
      <c r="N264" s="5">
        <f ca="1"/>
        <v>2.1481534497566561</v>
      </c>
      <c r="O264" s="5"/>
      <c r="P264" s="2"/>
      <c r="Q264" s="2"/>
      <c r="R264" s="2"/>
      <c r="S264" s="2"/>
      <c r="T264" s="2"/>
      <c r="U264" s="5"/>
      <c r="V264" s="5"/>
    </row>
    <row r="265" spans="3:22" x14ac:dyDescent="0.25">
      <c r="C265" s="2">
        <v>44939</v>
      </c>
      <c r="D265" s="5">
        <v>317.17</v>
      </c>
      <c r="E265" s="5">
        <v>146.13</v>
      </c>
      <c r="F265" s="5"/>
      <c r="G265" s="5"/>
      <c r="H265" s="5"/>
      <c r="I265" s="5"/>
      <c r="J265" s="5">
        <v>2.1704646547594608</v>
      </c>
      <c r="K265" s="5">
        <v>2.1704646547594608</v>
      </c>
      <c r="L265" s="5">
        <f ca="1"/>
        <v>2.1366101223581757</v>
      </c>
      <c r="M265" s="5">
        <f ca="1"/>
        <v>3.3854532401285109E-2</v>
      </c>
      <c r="N265" s="5">
        <f ca="1"/>
        <v>2.1366101223581757</v>
      </c>
      <c r="O265" s="5"/>
      <c r="P265" s="2"/>
      <c r="Q265" s="2"/>
      <c r="R265" s="2"/>
      <c r="S265" s="2"/>
      <c r="T265" s="2"/>
      <c r="U265" s="5"/>
      <c r="V265" s="5"/>
    </row>
    <row r="266" spans="3:22" x14ac:dyDescent="0.25">
      <c r="C266" s="2">
        <v>44946</v>
      </c>
      <c r="D266" s="5">
        <v>325.39999999999998</v>
      </c>
      <c r="E266" s="5">
        <v>142.5</v>
      </c>
      <c r="F266" s="5"/>
      <c r="G266" s="5"/>
      <c r="H266" s="5"/>
      <c r="I266" s="5"/>
      <c r="J266" s="5">
        <v>2.2835087719298244</v>
      </c>
      <c r="K266" s="5">
        <v>2.2835087719298244</v>
      </c>
      <c r="L266" s="5">
        <f ca="1"/>
        <v>2.1704646547594608</v>
      </c>
      <c r="M266" s="5">
        <f ca="1"/>
        <v>0.11304411717036356</v>
      </c>
      <c r="N266" s="5">
        <f ca="1"/>
        <v>2.1704646547594608</v>
      </c>
      <c r="O266" s="5"/>
      <c r="P266" s="2"/>
      <c r="Q266" s="2"/>
      <c r="R266" s="2"/>
      <c r="S266" s="2"/>
      <c r="T266" s="2"/>
      <c r="U266" s="5"/>
      <c r="V266" s="5"/>
    </row>
    <row r="267" spans="3:22" x14ac:dyDescent="0.25">
      <c r="C267" s="2">
        <v>44953</v>
      </c>
      <c r="D267" s="5">
        <v>319.3</v>
      </c>
      <c r="E267" s="5">
        <v>143.9</v>
      </c>
      <c r="F267" s="5"/>
      <c r="G267" s="5"/>
      <c r="H267" s="5"/>
      <c r="I267" s="5"/>
      <c r="J267" s="5">
        <v>2.2189020152883949</v>
      </c>
      <c r="K267" s="5">
        <v>2.2189020152883949</v>
      </c>
      <c r="L267" s="5">
        <f ca="1"/>
        <v>2.2835087719298244</v>
      </c>
      <c r="M267" s="5">
        <f ca="1"/>
        <v>-6.4606756641429453E-2</v>
      </c>
      <c r="N267" s="5">
        <f ca="1"/>
        <v>2.2835087719298244</v>
      </c>
      <c r="O267" s="5"/>
      <c r="P267" s="2"/>
      <c r="Q267" s="2"/>
      <c r="R267" s="2"/>
      <c r="S267" s="2"/>
      <c r="T267" s="2"/>
      <c r="U267" s="5"/>
      <c r="V267" s="5"/>
    </row>
    <row r="268" spans="3:22" x14ac:dyDescent="0.25">
      <c r="C268" s="2">
        <v>44960</v>
      </c>
      <c r="D268" s="5">
        <v>313.64</v>
      </c>
      <c r="E268" s="5">
        <v>146.38</v>
      </c>
      <c r="F268" s="5"/>
      <c r="G268" s="5"/>
      <c r="H268" s="5"/>
      <c r="I268" s="5"/>
      <c r="J268" s="5">
        <v>2.1426424374914608</v>
      </c>
      <c r="K268" s="5">
        <v>2.1426424374914608</v>
      </c>
      <c r="L268" s="5">
        <f ca="1"/>
        <v>2.2189020152883949</v>
      </c>
      <c r="M268" s="5">
        <f ca="1"/>
        <v>-7.6259577796934153E-2</v>
      </c>
      <c r="N268" s="5">
        <f ca="1"/>
        <v>2.2189020152883949</v>
      </c>
      <c r="O268" s="5"/>
      <c r="P268" s="2"/>
      <c r="Q268" s="2"/>
      <c r="R268" s="2"/>
      <c r="S268" s="2"/>
      <c r="T268" s="2"/>
      <c r="U268" s="5"/>
      <c r="V268" s="5"/>
    </row>
    <row r="269" spans="3:22" x14ac:dyDescent="0.25">
      <c r="C269" s="2">
        <v>44967</v>
      </c>
      <c r="D269" s="5">
        <v>317.82</v>
      </c>
      <c r="E269" s="5">
        <v>144.69</v>
      </c>
      <c r="F269" s="5"/>
      <c r="G269" s="5"/>
      <c r="H269" s="5"/>
      <c r="I269" s="5"/>
      <c r="J269" s="5">
        <v>2.1965581588223095</v>
      </c>
      <c r="K269" s="5">
        <v>2.1965581588223095</v>
      </c>
      <c r="L269" s="5">
        <f ca="1"/>
        <v>2.1426424374914608</v>
      </c>
      <c r="M269" s="5">
        <f ca="1"/>
        <v>5.3915721330848765E-2</v>
      </c>
      <c r="N269" s="5">
        <f ca="1"/>
        <v>2.1426424374914608</v>
      </c>
      <c r="O269" s="5"/>
      <c r="P269" s="2"/>
      <c r="Q269" s="2"/>
      <c r="R269" s="2"/>
      <c r="S269" s="2"/>
      <c r="T269" s="2"/>
      <c r="U269" s="5"/>
      <c r="V269" s="5"/>
    </row>
    <row r="270" spans="3:22" x14ac:dyDescent="0.25">
      <c r="C270" s="2">
        <v>44974</v>
      </c>
      <c r="D270" s="5">
        <v>310.27</v>
      </c>
      <c r="E270" s="5">
        <v>146.49</v>
      </c>
      <c r="F270" s="5"/>
      <c r="G270" s="5"/>
      <c r="H270" s="5"/>
      <c r="I270" s="5"/>
      <c r="J270" s="5">
        <v>2.1180285343709464</v>
      </c>
      <c r="K270" s="5">
        <v>2.1180285343709464</v>
      </c>
      <c r="L270" s="5">
        <f ca="1"/>
        <v>2.1965581588223095</v>
      </c>
      <c r="M270" s="5">
        <f ca="1"/>
        <v>-7.8529624451363134E-2</v>
      </c>
      <c r="N270" s="5">
        <f ca="1"/>
        <v>2.1965581588223095</v>
      </c>
      <c r="O270" s="5"/>
      <c r="P270" s="2"/>
      <c r="Q270" s="2"/>
      <c r="R270" s="2"/>
      <c r="S270" s="2"/>
      <c r="T270" s="2"/>
      <c r="U270" s="5"/>
      <c r="V270" s="5"/>
    </row>
    <row r="271" spans="3:22" x14ac:dyDescent="0.25">
      <c r="C271" s="2">
        <v>44981</v>
      </c>
      <c r="D271" s="5">
        <v>302.97000000000003</v>
      </c>
      <c r="E271" s="5">
        <v>140.94</v>
      </c>
      <c r="F271" s="5"/>
      <c r="G271" s="5"/>
      <c r="H271" s="5"/>
      <c r="I271" s="5"/>
      <c r="J271" s="5">
        <v>2.1496381438910177</v>
      </c>
      <c r="K271" s="5">
        <v>2.1496381438910177</v>
      </c>
      <c r="L271" s="5">
        <f ca="1"/>
        <v>2.1180285343709464</v>
      </c>
      <c r="M271" s="5">
        <f ca="1"/>
        <v>3.1609609520071302E-2</v>
      </c>
      <c r="N271" s="5">
        <f ca="1"/>
        <v>2.1180285343709464</v>
      </c>
      <c r="O271" s="5"/>
      <c r="P271" s="2"/>
      <c r="Q271" s="2"/>
      <c r="R271" s="2"/>
      <c r="S271" s="2"/>
      <c r="T271" s="2"/>
      <c r="U271" s="5"/>
      <c r="V271" s="5"/>
    </row>
    <row r="272" spans="3:22" x14ac:dyDescent="0.25">
      <c r="C272" s="2">
        <v>44988</v>
      </c>
      <c r="D272" s="5">
        <v>304.07</v>
      </c>
      <c r="E272" s="5">
        <v>143.93</v>
      </c>
      <c r="F272" s="5"/>
      <c r="G272" s="5"/>
      <c r="H272" s="5"/>
      <c r="I272" s="5"/>
      <c r="J272" s="5">
        <v>2.112624192315709</v>
      </c>
      <c r="K272" s="5">
        <v>2.112624192315709</v>
      </c>
      <c r="L272" s="5">
        <f ca="1"/>
        <v>2.1496381438910177</v>
      </c>
      <c r="M272" s="5">
        <f ca="1"/>
        <v>-3.7013951575308734E-2</v>
      </c>
      <c r="N272" s="5">
        <f ca="1"/>
        <v>2.1496381438910177</v>
      </c>
      <c r="O272" s="5"/>
      <c r="P272" s="2"/>
      <c r="Q272" s="2"/>
      <c r="R272" s="2"/>
      <c r="S272" s="2"/>
      <c r="T272" s="2"/>
      <c r="U272" s="5"/>
      <c r="V272" s="5"/>
    </row>
    <row r="273" spans="3:22" x14ac:dyDescent="0.25">
      <c r="C273" s="2">
        <v>44995</v>
      </c>
      <c r="D273" s="5">
        <v>294.24</v>
      </c>
      <c r="E273" s="5">
        <v>135.72</v>
      </c>
      <c r="F273" s="5"/>
      <c r="G273" s="5"/>
      <c r="H273" s="5"/>
      <c r="I273" s="5"/>
      <c r="J273" s="5">
        <v>2.1679929266136164</v>
      </c>
      <c r="K273" s="5">
        <v>2.1679929266136164</v>
      </c>
      <c r="L273" s="5">
        <f ca="1"/>
        <v>2.112624192315709</v>
      </c>
      <c r="M273" s="5">
        <f ca="1"/>
        <v>5.5368734297907451E-2</v>
      </c>
      <c r="N273" s="5">
        <f ca="1"/>
        <v>2.112624192315709</v>
      </c>
      <c r="O273" s="5"/>
      <c r="P273" s="2"/>
      <c r="Q273" s="2"/>
      <c r="R273" s="2"/>
      <c r="S273" s="2"/>
      <c r="T273" s="2"/>
      <c r="U273" s="5"/>
      <c r="V273" s="5"/>
    </row>
    <row r="274" spans="3:22" x14ac:dyDescent="0.25">
      <c r="C274" s="2">
        <v>45002</v>
      </c>
      <c r="D274" s="5">
        <v>296.58999999999997</v>
      </c>
      <c r="E274" s="5">
        <v>134.99</v>
      </c>
      <c r="F274" s="5"/>
      <c r="G274" s="5"/>
      <c r="H274" s="5"/>
      <c r="I274" s="5"/>
      <c r="J274" s="5">
        <v>2.1971257130157786</v>
      </c>
      <c r="K274" s="5">
        <v>2.1971257130157786</v>
      </c>
      <c r="L274" s="5">
        <f ca="1"/>
        <v>2.1679929266136164</v>
      </c>
      <c r="M274" s="5">
        <f ca="1"/>
        <v>2.9132786402162214E-2</v>
      </c>
      <c r="N274" s="5">
        <f ca="1"/>
        <v>2.1679929266136164</v>
      </c>
      <c r="O274" s="5"/>
      <c r="P274" s="2"/>
      <c r="Q274" s="2"/>
      <c r="R274" s="2"/>
      <c r="S274" s="2"/>
      <c r="T274" s="2"/>
      <c r="U274" s="5"/>
      <c r="V274" s="5"/>
    </row>
    <row r="275" spans="3:22" x14ac:dyDescent="0.25">
      <c r="C275" s="2">
        <v>45009</v>
      </c>
      <c r="D275" s="5">
        <v>309.16000000000003</v>
      </c>
      <c r="E275" s="5">
        <v>139.32</v>
      </c>
      <c r="F275" s="5"/>
      <c r="G275" s="5"/>
      <c r="H275" s="5"/>
      <c r="I275" s="5"/>
      <c r="J275" s="5">
        <v>2.2190640252655758</v>
      </c>
      <c r="K275" s="5">
        <v>2.2190640252655758</v>
      </c>
      <c r="L275" s="5">
        <f ca="1"/>
        <v>2.1971257130157786</v>
      </c>
      <c r="M275" s="5">
        <f ca="1"/>
        <v>2.1938312249797143E-2</v>
      </c>
      <c r="N275" s="5">
        <f ca="1"/>
        <v>2.1971257130157786</v>
      </c>
      <c r="O275" s="5"/>
      <c r="P275" s="2"/>
      <c r="Q275" s="2"/>
      <c r="R275" s="2"/>
      <c r="S275" s="2"/>
      <c r="T275" s="2"/>
      <c r="U275" s="5"/>
      <c r="V275" s="5"/>
    </row>
    <row r="276" spans="3:22" x14ac:dyDescent="0.25">
      <c r="C276" s="2">
        <v>45016</v>
      </c>
      <c r="D276" s="5">
        <v>315.29000000000002</v>
      </c>
      <c r="E276" s="5">
        <v>145.33000000000001</v>
      </c>
      <c r="F276" s="5"/>
      <c r="G276" s="5"/>
      <c r="H276" s="5"/>
      <c r="I276" s="5"/>
      <c r="J276" s="5">
        <v>2.1694763641367922</v>
      </c>
      <c r="K276" s="5">
        <v>2.1694763641367922</v>
      </c>
      <c r="L276" s="5">
        <f ca="1"/>
        <v>2.2190640252655758</v>
      </c>
      <c r="M276" s="5">
        <f ca="1"/>
        <v>-4.9587661128783544E-2</v>
      </c>
      <c r="N276" s="5">
        <f ca="1"/>
        <v>2.2190640252655758</v>
      </c>
      <c r="O276" s="5"/>
      <c r="P276" s="2"/>
      <c r="Q276" s="2"/>
      <c r="R276" s="2"/>
      <c r="S276" s="2"/>
      <c r="T276" s="2"/>
      <c r="U276" s="5"/>
      <c r="V276" s="5"/>
    </row>
    <row r="277" spans="3:22" x14ac:dyDescent="0.25">
      <c r="C277" s="2">
        <v>45023</v>
      </c>
      <c r="D277" s="5">
        <v>322.05</v>
      </c>
      <c r="E277" s="5">
        <v>135.25</v>
      </c>
      <c r="F277" s="5"/>
      <c r="G277" s="5"/>
      <c r="H277" s="5"/>
      <c r="I277" s="5"/>
      <c r="J277" s="5">
        <v>2.3811460258780039</v>
      </c>
      <c r="K277" s="5">
        <v>2.3811460258780039</v>
      </c>
      <c r="L277" s="5">
        <f ca="1"/>
        <v>2.1694763641367922</v>
      </c>
      <c r="M277" s="5">
        <f ca="1"/>
        <v>0.21166966174121171</v>
      </c>
      <c r="N277" s="5">
        <f ca="1"/>
        <v>2.1694763641367922</v>
      </c>
      <c r="O277" s="5"/>
      <c r="P277" s="2"/>
      <c r="Q277" s="2"/>
      <c r="R277" s="2"/>
      <c r="S277" s="2"/>
      <c r="T277" s="2"/>
      <c r="U277" s="5"/>
      <c r="V277" s="5"/>
    </row>
    <row r="278" spans="3:22" x14ac:dyDescent="0.25">
      <c r="C278" s="2">
        <v>45030</v>
      </c>
      <c r="D278" s="5">
        <v>324.48</v>
      </c>
      <c r="E278" s="5">
        <v>138.35</v>
      </c>
      <c r="F278" s="5"/>
      <c r="G278" s="5"/>
      <c r="H278" s="5"/>
      <c r="I278" s="5"/>
      <c r="J278" s="5">
        <v>2.3453559812070837</v>
      </c>
      <c r="K278" s="5">
        <v>2.3453559812070837</v>
      </c>
      <c r="L278" s="5">
        <f ca="1"/>
        <v>2.3811460258780039</v>
      </c>
      <c r="M278" s="5">
        <f ca="1"/>
        <v>-3.5790044670920285E-2</v>
      </c>
      <c r="N278" s="5">
        <f ca="1"/>
        <v>2.3811460258780039</v>
      </c>
      <c r="O278" s="5"/>
      <c r="P278" s="2"/>
      <c r="Q278" s="2"/>
      <c r="R278" s="2"/>
      <c r="S278" s="2"/>
      <c r="T278" s="2"/>
      <c r="U278" s="5"/>
      <c r="V278" s="5"/>
    </row>
    <row r="279" spans="3:22" x14ac:dyDescent="0.25">
      <c r="C279" s="2">
        <v>45037</v>
      </c>
      <c r="D279" s="5">
        <v>333.6</v>
      </c>
      <c r="E279" s="5">
        <v>137.58000000000001</v>
      </c>
      <c r="F279" s="5"/>
      <c r="G279" s="5"/>
      <c r="H279" s="5"/>
      <c r="I279" s="5"/>
      <c r="J279" s="5">
        <v>2.4247710423026603</v>
      </c>
      <c r="K279" s="5">
        <v>2.4247710423026603</v>
      </c>
      <c r="L279" s="5">
        <f ca="1"/>
        <v>2.3453559812070837</v>
      </c>
      <c r="M279" s="5">
        <f ca="1"/>
        <v>7.9415061095576611E-2</v>
      </c>
      <c r="N279" s="5">
        <f ca="1"/>
        <v>2.3453559812070837</v>
      </c>
      <c r="O279" s="5"/>
      <c r="P279" s="2"/>
      <c r="Q279" s="2"/>
      <c r="R279" s="2"/>
      <c r="S279" s="2"/>
      <c r="T279" s="2"/>
      <c r="U279" s="5"/>
      <c r="V279" s="5"/>
    </row>
    <row r="280" spans="3:22" x14ac:dyDescent="0.25">
      <c r="C280" s="2">
        <v>45044</v>
      </c>
      <c r="D280" s="5">
        <v>325.79500000000002</v>
      </c>
      <c r="E280" s="5">
        <v>137.93</v>
      </c>
      <c r="F280" s="5"/>
      <c r="G280" s="5"/>
      <c r="H280" s="5"/>
      <c r="I280" s="5"/>
      <c r="J280" s="5">
        <v>2.3620314652359893</v>
      </c>
      <c r="K280" s="5">
        <v>2.3620314652359893</v>
      </c>
      <c r="L280" s="5">
        <f ca="1"/>
        <v>2.4247710423026603</v>
      </c>
      <c r="M280" s="5">
        <f ca="1"/>
        <v>-6.2739577066670993E-2</v>
      </c>
      <c r="N280" s="5">
        <f ca="1"/>
        <v>2.4247710423026603</v>
      </c>
      <c r="O280" s="5"/>
      <c r="P280" s="2"/>
      <c r="Q280" s="2"/>
      <c r="R280" s="2"/>
      <c r="S280" s="2"/>
      <c r="T280" s="2"/>
      <c r="U280" s="5"/>
      <c r="V280" s="5"/>
    </row>
    <row r="281" spans="3:22" x14ac:dyDescent="0.25">
      <c r="C281" s="2">
        <v>45051</v>
      </c>
      <c r="D281" s="5">
        <v>327.78499999999997</v>
      </c>
      <c r="E281" s="5">
        <v>145.02000000000001</v>
      </c>
      <c r="F281" s="5"/>
      <c r="G281" s="5"/>
      <c r="H281" s="5"/>
      <c r="I281" s="5"/>
      <c r="J281" s="5">
        <v>2.2602744449041507</v>
      </c>
      <c r="K281" s="5">
        <v>2.2602744449041507</v>
      </c>
      <c r="L281" s="5">
        <f ca="1"/>
        <v>2.3620314652359893</v>
      </c>
      <c r="M281" s="5">
        <f ca="1"/>
        <v>-0.10175702033183853</v>
      </c>
      <c r="N281" s="5">
        <f ca="1"/>
        <v>2.3620314652359893</v>
      </c>
      <c r="O281" s="5"/>
      <c r="P281" s="2"/>
      <c r="Q281" s="2"/>
      <c r="R281" s="2"/>
      <c r="S281" s="2"/>
      <c r="T281" s="2"/>
      <c r="U281" s="5"/>
      <c r="V281" s="5"/>
    </row>
    <row r="282" spans="3:22" x14ac:dyDescent="0.25">
      <c r="C282" s="2">
        <v>45058</v>
      </c>
      <c r="D282" s="5">
        <v>336.17</v>
      </c>
      <c r="E282" s="5">
        <v>145.41999999999999</v>
      </c>
      <c r="F282" s="5"/>
      <c r="G282" s="5"/>
      <c r="H282" s="5"/>
      <c r="I282" s="5"/>
      <c r="J282" s="5">
        <v>2.3117177829734565</v>
      </c>
      <c r="K282" s="5">
        <v>2.3117177829734565</v>
      </c>
      <c r="L282" s="5">
        <f ca="1"/>
        <v>2.2602744449041507</v>
      </c>
      <c r="M282" s="5">
        <f ca="1"/>
        <v>5.1443338069305788E-2</v>
      </c>
      <c r="N282" s="5">
        <f ca="1"/>
        <v>2.2602744449041507</v>
      </c>
      <c r="O282" s="5"/>
      <c r="P282" s="2"/>
      <c r="Q282" s="2"/>
      <c r="R282" s="2"/>
      <c r="S282" s="2"/>
      <c r="T282" s="2"/>
      <c r="U282" s="5"/>
      <c r="V282" s="5"/>
    </row>
    <row r="283" spans="3:22" x14ac:dyDescent="0.25">
      <c r="C283" s="2">
        <v>45065</v>
      </c>
      <c r="D283" s="5">
        <v>327.12</v>
      </c>
      <c r="E283" s="5">
        <v>147.57</v>
      </c>
      <c r="F283" s="5"/>
      <c r="G283" s="5"/>
      <c r="H283" s="5"/>
      <c r="I283" s="5"/>
      <c r="J283" s="5">
        <v>2.2167107135596669</v>
      </c>
      <c r="K283" s="5">
        <v>2.2167107135596669</v>
      </c>
      <c r="L283" s="5">
        <f ca="1"/>
        <v>2.3117177829734565</v>
      </c>
      <c r="M283" s="5">
        <f ca="1"/>
        <v>-9.5007069413789669E-2</v>
      </c>
      <c r="N283" s="5">
        <f ca="1"/>
        <v>2.3117177829734565</v>
      </c>
      <c r="O283" s="5"/>
      <c r="P283" s="2"/>
      <c r="Q283" s="2"/>
      <c r="R283" s="2"/>
      <c r="S283" s="2"/>
      <c r="T283" s="2"/>
      <c r="U283" s="5"/>
      <c r="V283" s="5"/>
    </row>
    <row r="284" spans="3:22" x14ac:dyDescent="0.25">
      <c r="C284" s="2">
        <v>45072</v>
      </c>
      <c r="D284" s="5">
        <v>310.67</v>
      </c>
      <c r="E284" s="5">
        <v>148.22</v>
      </c>
      <c r="F284" s="5"/>
      <c r="G284" s="5"/>
      <c r="H284" s="5"/>
      <c r="I284" s="5"/>
      <c r="J284" s="5">
        <v>2.0960059371204967</v>
      </c>
      <c r="K284" s="5">
        <v>2.0960059371204967</v>
      </c>
      <c r="L284" s="5">
        <f ca="1"/>
        <v>2.2167107135596669</v>
      </c>
      <c r="M284" s="5">
        <f ca="1"/>
        <v>-0.12070477643917021</v>
      </c>
      <c r="N284" s="5">
        <f ca="1"/>
        <v>2.2167107135596669</v>
      </c>
      <c r="O284" s="5"/>
      <c r="P284" s="2"/>
      <c r="Q284" s="2"/>
      <c r="R284" s="2"/>
      <c r="S284" s="2"/>
      <c r="T284" s="2"/>
      <c r="U284" s="5"/>
      <c r="V284" s="5"/>
    </row>
    <row r="285" spans="3:22" x14ac:dyDescent="0.25">
      <c r="C285" s="2">
        <v>45079</v>
      </c>
      <c r="D285" s="5">
        <v>313.8</v>
      </c>
      <c r="E285" s="5">
        <v>150.68</v>
      </c>
      <c r="F285" s="5"/>
      <c r="G285" s="5"/>
      <c r="H285" s="5"/>
      <c r="I285" s="5"/>
      <c r="J285" s="5">
        <v>2.0825590655694186</v>
      </c>
      <c r="K285" s="5">
        <v>2.0825590655694186</v>
      </c>
      <c r="L285" s="5">
        <f ca="1"/>
        <v>2.0960059371204967</v>
      </c>
      <c r="M285" s="5">
        <f ca="1"/>
        <v>-1.3446871551078043E-2</v>
      </c>
      <c r="N285" s="5">
        <f ca="1"/>
        <v>2.0960059371204967</v>
      </c>
      <c r="O285" s="5"/>
      <c r="P285" s="2"/>
      <c r="Q285" s="2"/>
      <c r="R285" s="2"/>
      <c r="S285" s="2"/>
      <c r="T285" s="2"/>
      <c r="U285" s="5"/>
      <c r="V285" s="5"/>
    </row>
    <row r="286" spans="3:22" x14ac:dyDescent="0.25">
      <c r="C286" s="2">
        <v>45086</v>
      </c>
      <c r="D286" s="5">
        <v>314.32</v>
      </c>
      <c r="E286" s="5">
        <v>150.54</v>
      </c>
      <c r="F286" s="5"/>
      <c r="G286" s="5"/>
      <c r="H286" s="5"/>
      <c r="I286" s="5"/>
      <c r="J286" s="5">
        <v>2.0879500464992695</v>
      </c>
      <c r="K286" s="5">
        <v>2.0879500464992695</v>
      </c>
      <c r="L286" s="5">
        <f ca="1"/>
        <v>2.0825590655694186</v>
      </c>
      <c r="M286" s="5">
        <f ca="1"/>
        <v>5.3909809298509082E-3</v>
      </c>
      <c r="N286" s="5">
        <f ca="1"/>
        <v>2.0825590655694186</v>
      </c>
      <c r="O286" s="5"/>
      <c r="P286" s="2"/>
      <c r="Q286" s="2"/>
      <c r="R286" s="2"/>
      <c r="S286" s="2"/>
      <c r="T286" s="2"/>
      <c r="U286" s="5"/>
      <c r="V286" s="5"/>
    </row>
    <row r="287" spans="3:22" x14ac:dyDescent="0.25">
      <c r="C287" s="2">
        <v>45093</v>
      </c>
      <c r="D287" s="5">
        <v>329.38</v>
      </c>
      <c r="E287" s="5">
        <v>155.66</v>
      </c>
      <c r="F287" s="5"/>
      <c r="G287" s="5"/>
      <c r="H287" s="5"/>
      <c r="I287" s="5"/>
      <c r="J287" s="5">
        <v>2.1160220994475138</v>
      </c>
      <c r="K287" s="5">
        <v>2.1160220994475138</v>
      </c>
      <c r="L287" s="5">
        <f ca="1"/>
        <v>2.0879500464992695</v>
      </c>
      <c r="M287" s="5">
        <f ca="1"/>
        <v>2.807205294824433E-2</v>
      </c>
      <c r="N287" s="5">
        <f ca="1"/>
        <v>2.0879500464992695</v>
      </c>
      <c r="O287" s="5"/>
      <c r="P287" s="2"/>
      <c r="Q287" s="2"/>
      <c r="R287" s="2"/>
      <c r="S287" s="2"/>
      <c r="T287" s="2"/>
      <c r="U287" s="5"/>
      <c r="V287" s="5"/>
    </row>
    <row r="288" spans="3:22" x14ac:dyDescent="0.25">
      <c r="C288" s="2">
        <v>45100</v>
      </c>
      <c r="D288" s="5">
        <v>331.43</v>
      </c>
      <c r="E288" s="5">
        <v>156.06</v>
      </c>
      <c r="F288" s="5"/>
      <c r="G288" s="5"/>
      <c r="H288" s="5"/>
      <c r="I288" s="5"/>
      <c r="J288" s="5">
        <v>2.1237344611047035</v>
      </c>
      <c r="K288" s="5">
        <v>2.1237344611047035</v>
      </c>
      <c r="L288" s="5">
        <f ca="1"/>
        <v>2.1160220994475138</v>
      </c>
      <c r="M288" s="5">
        <f ca="1"/>
        <v>7.7123616571896925E-3</v>
      </c>
      <c r="N288" s="5">
        <f ca="1"/>
        <v>2.1160220994475138</v>
      </c>
      <c r="O288" s="5"/>
      <c r="P288" s="2"/>
      <c r="Q288" s="2"/>
      <c r="R288" s="2"/>
      <c r="S288" s="2"/>
      <c r="T288" s="2"/>
      <c r="U288" s="5"/>
      <c r="V288" s="5"/>
    </row>
    <row r="289" spans="3:22" x14ac:dyDescent="0.25">
      <c r="C289" s="2">
        <v>45107</v>
      </c>
      <c r="D289" s="5">
        <v>345.2</v>
      </c>
      <c r="E289" s="5">
        <v>161.88</v>
      </c>
      <c r="F289" s="5"/>
      <c r="G289" s="5"/>
      <c r="H289" s="5"/>
      <c r="I289" s="5"/>
      <c r="J289" s="5">
        <v>2.1324437855201386</v>
      </c>
      <c r="K289" s="5">
        <v>2.1324437855201386</v>
      </c>
      <c r="L289" s="5">
        <f ca="1"/>
        <v>2.1237344611047035</v>
      </c>
      <c r="M289" s="5">
        <f ca="1"/>
        <v>8.709324415435038E-3</v>
      </c>
      <c r="N289" s="5">
        <f ca="1"/>
        <v>2.1237344611047035</v>
      </c>
      <c r="O289" s="5"/>
      <c r="P289" s="2"/>
      <c r="Q289" s="2"/>
      <c r="R289" s="2"/>
      <c r="S289" s="2"/>
      <c r="T289" s="2"/>
      <c r="U289" s="5"/>
      <c r="V289" s="5"/>
    </row>
    <row r="290" spans="3:22" x14ac:dyDescent="0.25">
      <c r="C290" s="2">
        <v>45114</v>
      </c>
      <c r="D290" s="5">
        <v>335.41</v>
      </c>
      <c r="E290" s="5">
        <v>157.08000000000001</v>
      </c>
      <c r="F290" s="5"/>
      <c r="G290" s="5"/>
      <c r="H290" s="5"/>
      <c r="I290" s="5"/>
      <c r="J290" s="5">
        <v>2.1352813852813854</v>
      </c>
      <c r="K290" s="5">
        <v>2.1352813852813854</v>
      </c>
      <c r="L290" s="5">
        <f ca="1"/>
        <v>2.1324437855201386</v>
      </c>
      <c r="M290" s="5">
        <f ca="1"/>
        <v>2.8375997612468673E-3</v>
      </c>
      <c r="N290" s="5">
        <f ca="1"/>
        <v>2.1324437855201386</v>
      </c>
      <c r="O290" s="5"/>
      <c r="P290" s="2"/>
      <c r="Q290" s="2"/>
      <c r="R290" s="2"/>
      <c r="S290" s="2"/>
      <c r="T290" s="2"/>
      <c r="U290" s="5"/>
      <c r="V290" s="5"/>
    </row>
    <row r="291" spans="3:22" x14ac:dyDescent="0.25">
      <c r="C291" s="2">
        <v>45121</v>
      </c>
      <c r="D291" s="5">
        <v>336.51</v>
      </c>
      <c r="E291" s="5">
        <v>157.54</v>
      </c>
      <c r="F291" s="5"/>
      <c r="G291" s="5"/>
      <c r="H291" s="5"/>
      <c r="I291" s="5"/>
      <c r="J291" s="5">
        <v>2.1360289450298335</v>
      </c>
      <c r="K291" s="5">
        <v>2.1360289450298335</v>
      </c>
      <c r="L291" s="5">
        <f ca="1"/>
        <v>2.1352813852813854</v>
      </c>
      <c r="M291" s="5">
        <f ca="1"/>
        <v>7.4755974844809003E-4</v>
      </c>
      <c r="N291" s="5">
        <f ca="1"/>
        <v>2.1352813852813854</v>
      </c>
      <c r="O291" s="5"/>
      <c r="P291" s="2"/>
      <c r="Q291" s="2"/>
      <c r="R291" s="2"/>
      <c r="S291" s="2"/>
      <c r="T291" s="2"/>
      <c r="U291" s="5"/>
      <c r="V291" s="5"/>
    </row>
    <row r="292" spans="3:22" x14ac:dyDescent="0.25">
      <c r="C292" s="2">
        <v>45128</v>
      </c>
      <c r="D292" s="5">
        <v>340.9</v>
      </c>
      <c r="E292" s="5">
        <v>157.53</v>
      </c>
      <c r="F292" s="5"/>
      <c r="G292" s="5"/>
      <c r="H292" s="5"/>
      <c r="I292" s="5"/>
      <c r="J292" s="5">
        <v>2.1640322478258107</v>
      </c>
      <c r="K292" s="5">
        <v>2.1640322478258107</v>
      </c>
      <c r="L292" s="5">
        <f ca="1"/>
        <v>2.1360289450298335</v>
      </c>
      <c r="M292" s="5">
        <f ca="1"/>
        <v>2.8003302795977181E-2</v>
      </c>
      <c r="N292" s="5">
        <f ca="1"/>
        <v>2.1360289450298335</v>
      </c>
      <c r="O292" s="5"/>
      <c r="P292" s="2"/>
      <c r="Q292" s="2"/>
      <c r="R292" s="2"/>
      <c r="S292" s="2"/>
      <c r="T292" s="2"/>
      <c r="U292" s="5"/>
      <c r="V292" s="5"/>
    </row>
    <row r="293" spans="3:22" x14ac:dyDescent="0.25">
      <c r="C293" s="2">
        <v>45135</v>
      </c>
      <c r="D293" s="5">
        <v>319.82</v>
      </c>
      <c r="E293" s="5">
        <v>158.25</v>
      </c>
      <c r="F293" s="5"/>
      <c r="G293" s="5"/>
      <c r="H293" s="5"/>
      <c r="I293" s="5"/>
      <c r="J293" s="5">
        <v>2.0209794628751974</v>
      </c>
      <c r="K293" s="5">
        <v>2.0209794628751974</v>
      </c>
      <c r="L293" s="5">
        <f ca="1"/>
        <v>2.1640322478258107</v>
      </c>
      <c r="M293" s="5">
        <f ca="1"/>
        <v>-0.14305278495061335</v>
      </c>
      <c r="N293" s="5">
        <f ca="1"/>
        <v>2.1640322478258107</v>
      </c>
      <c r="O293" s="5"/>
      <c r="P293" s="2"/>
      <c r="Q293" s="2"/>
      <c r="R293" s="2"/>
      <c r="S293" s="2"/>
      <c r="T293" s="2"/>
      <c r="U293" s="5"/>
      <c r="V293" s="5"/>
    </row>
    <row r="294" spans="3:22" x14ac:dyDescent="0.25">
      <c r="C294" s="2">
        <v>45142</v>
      </c>
      <c r="D294" s="5">
        <v>315.06</v>
      </c>
      <c r="E294" s="5">
        <v>156.57</v>
      </c>
      <c r="F294" s="5"/>
      <c r="G294" s="5"/>
      <c r="H294" s="5"/>
      <c r="I294" s="5"/>
      <c r="J294" s="5">
        <v>2.0122628856102702</v>
      </c>
      <c r="K294" s="5">
        <v>2.0122628856102702</v>
      </c>
      <c r="L294" s="5">
        <f ca="1"/>
        <v>2.0209794628751974</v>
      </c>
      <c r="M294" s="5">
        <f ca="1"/>
        <v>-8.7165772649271389E-3</v>
      </c>
      <c r="N294" s="5">
        <f ca="1"/>
        <v>2.0209794628751974</v>
      </c>
      <c r="O294" s="5"/>
      <c r="P294" s="2"/>
      <c r="Q294" s="2"/>
      <c r="R294" s="2"/>
      <c r="S294" s="2"/>
      <c r="T294" s="2"/>
      <c r="U294" s="5"/>
      <c r="V294" s="5"/>
    </row>
    <row r="295" spans="3:22" x14ac:dyDescent="0.25">
      <c r="C295" s="2">
        <v>45149</v>
      </c>
      <c r="D295" s="5">
        <v>320.8</v>
      </c>
      <c r="E295" s="5">
        <v>158.22</v>
      </c>
      <c r="F295" s="5"/>
      <c r="G295" s="5"/>
      <c r="H295" s="5"/>
      <c r="I295" s="5"/>
      <c r="J295" s="5">
        <v>2.0275565668057136</v>
      </c>
      <c r="K295" s="5">
        <v>2.0275565668057136</v>
      </c>
      <c r="L295" s="5">
        <f ca="1"/>
        <v>2.0122628856102702</v>
      </c>
      <c r="M295" s="5">
        <f ca="1"/>
        <v>1.5293681195443387E-2</v>
      </c>
      <c r="N295" s="5">
        <f ca="1"/>
        <v>2.0122628856102702</v>
      </c>
      <c r="O295" s="5"/>
      <c r="P295" s="2"/>
      <c r="Q295" s="2"/>
      <c r="R295" s="2"/>
      <c r="S295" s="2"/>
      <c r="T295" s="2"/>
      <c r="U295" s="5"/>
      <c r="V295" s="5"/>
    </row>
    <row r="296" spans="3:22" x14ac:dyDescent="0.25">
      <c r="C296" s="2">
        <v>45156</v>
      </c>
      <c r="D296" s="5">
        <v>324.06</v>
      </c>
      <c r="E296" s="5">
        <v>154.44999999999999</v>
      </c>
      <c r="F296" s="5"/>
      <c r="G296" s="5"/>
      <c r="H296" s="5"/>
      <c r="I296" s="5"/>
      <c r="J296" s="5">
        <v>2.098154742635157</v>
      </c>
      <c r="K296" s="5">
        <v>2.098154742635157</v>
      </c>
      <c r="L296" s="5">
        <f ca="1"/>
        <v>2.0275565668057136</v>
      </c>
      <c r="M296" s="5">
        <f ca="1"/>
        <v>7.0598175829443388E-2</v>
      </c>
      <c r="N296" s="5">
        <f ca="1"/>
        <v>2.0275565668057136</v>
      </c>
      <c r="O296" s="5"/>
      <c r="P296" s="2"/>
      <c r="Q296" s="2"/>
      <c r="R296" s="2"/>
      <c r="S296" s="2"/>
      <c r="T296" s="2"/>
      <c r="U296" s="5"/>
      <c r="V296" s="5"/>
    </row>
    <row r="297" spans="3:22" x14ac:dyDescent="0.25">
      <c r="C297" s="2">
        <v>45163</v>
      </c>
      <c r="D297" s="5">
        <v>332.07</v>
      </c>
      <c r="E297" s="5">
        <v>157.59</v>
      </c>
      <c r="F297" s="5"/>
      <c r="G297" s="5"/>
      <c r="H297" s="5"/>
      <c r="I297" s="5"/>
      <c r="J297" s="5">
        <v>2.1071768513230533</v>
      </c>
      <c r="K297" s="5">
        <v>2.1071768513230533</v>
      </c>
      <c r="L297" s="5">
        <f ca="1"/>
        <v>2.098154742635157</v>
      </c>
      <c r="M297" s="5">
        <f ca="1"/>
        <v>9.0221086878963241E-3</v>
      </c>
      <c r="N297" s="5">
        <f ca="1"/>
        <v>2.098154742635157</v>
      </c>
      <c r="O297" s="5"/>
      <c r="P297" s="2"/>
      <c r="Q297" s="2"/>
      <c r="R297" s="2"/>
      <c r="S297" s="2"/>
      <c r="T297" s="2"/>
      <c r="U297" s="5"/>
      <c r="V297" s="5"/>
    </row>
  </sheetData>
  <mergeCells count="27">
    <mergeCell ref="DZ30:EG37"/>
    <mergeCell ref="G33:H36"/>
    <mergeCell ref="G38:H41"/>
    <mergeCell ref="DX4:DX29"/>
    <mergeCell ref="DY1:EI1"/>
    <mergeCell ref="DZ2:EI2"/>
    <mergeCell ref="DF1:DG1"/>
    <mergeCell ref="CV1:DD1"/>
    <mergeCell ref="DI1:DV1"/>
    <mergeCell ref="G14:H18"/>
    <mergeCell ref="G20:H25"/>
    <mergeCell ref="G27:H31"/>
    <mergeCell ref="CG1:CH1"/>
    <mergeCell ref="CJ1:CN1"/>
    <mergeCell ref="CP1:CT1"/>
    <mergeCell ref="AR1:BC1"/>
    <mergeCell ref="BE1:BK1"/>
    <mergeCell ref="BM1:BX1"/>
    <mergeCell ref="BZ1:CE1"/>
    <mergeCell ref="AE1:AM1"/>
    <mergeCell ref="AO1:AP1"/>
    <mergeCell ref="W1:AC1"/>
    <mergeCell ref="C1:E1"/>
    <mergeCell ref="G1:H1"/>
    <mergeCell ref="J1:N1"/>
    <mergeCell ref="P1:R1"/>
    <mergeCell ref="T1:U1"/>
  </mergeCells>
  <conditionalFormatting sqref="AX3">
    <cfRule type="cellIs" dxfId="4" priority="9" operator="greaterThan">
      <formula>0.5</formula>
    </cfRule>
  </conditionalFormatting>
  <conditionalFormatting sqref="BB3:BC3">
    <cfRule type="cellIs" dxfId="3" priority="7" operator="greaterThan">
      <formula>0.5</formula>
    </cfRule>
  </conditionalFormatting>
  <conditionalFormatting sqref="BS3">
    <cfRule type="cellIs" dxfId="2" priority="6" operator="greaterThan">
      <formula>0.5</formula>
    </cfRule>
  </conditionalFormatting>
  <conditionalFormatting sqref="BW3">
    <cfRule type="cellIs" dxfId="1" priority="5" operator="greaterThan">
      <formula>0.5</formula>
    </cfRule>
  </conditionalFormatting>
  <conditionalFormatting sqref="BX3">
    <cfRule type="cellIs" dxfId="0" priority="4" operator="greaterThan">
      <formula>0.5</formula>
    </cfRule>
  </conditionalFormatting>
  <conditionalFormatting sqref="DZ4:ED10">
    <cfRule type="colorScale" priority="3">
      <colorScale>
        <cfvo type="min"/>
        <cfvo type="max"/>
        <color rgb="FFFCFCFF"/>
        <color rgb="FF63BE7B"/>
      </colorScale>
    </cfRule>
  </conditionalFormatting>
  <conditionalFormatting sqref="DZ4:EI13">
    <cfRule type="colorScale" priority="2">
      <colorScale>
        <cfvo type="min"/>
        <cfvo type="max"/>
        <color rgb="FFFCFCFF"/>
        <color rgb="FF63BE7B"/>
      </colorScale>
    </cfRule>
  </conditionalFormatting>
  <conditionalFormatting sqref="DZ4:EI28">
    <cfRule type="colorScale" priority="1">
      <colorScale>
        <cfvo type="min"/>
        <cfvo type="max"/>
        <color rgb="FFFCFCFF"/>
        <color rgb="FF63BE7B"/>
      </colorScale>
    </cfRule>
  </conditionalFormatting>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3372-4946-42C3-9B77-749416182C9D}">
  <dimension ref="A1:BS1424"/>
  <sheetViews>
    <sheetView workbookViewId="0">
      <selection sqref="A1:J1"/>
    </sheetView>
  </sheetViews>
  <sheetFormatPr defaultRowHeight="15" x14ac:dyDescent="0.25"/>
  <cols>
    <col min="1" max="1" width="10.42578125" bestFit="1" customWidth="1"/>
    <col min="3" max="3" width="3.7109375" customWidth="1"/>
    <col min="4" max="4" width="13.5703125" bestFit="1" customWidth="1"/>
    <col min="5" max="5" width="10.42578125" bestFit="1" customWidth="1"/>
    <col min="6" max="6" width="11.7109375" bestFit="1" customWidth="1"/>
    <col min="7" max="7" width="10.42578125" bestFit="1" customWidth="1"/>
    <col min="8" max="8" width="8.140625" bestFit="1" customWidth="1"/>
    <col min="9" max="9" width="10.28515625" bestFit="1" customWidth="1"/>
    <col min="10" max="10" width="13.85546875" bestFit="1" customWidth="1"/>
    <col min="11" max="11" width="3.7109375" customWidth="1"/>
    <col min="12" max="13" width="13.85546875" customWidth="1"/>
    <col min="14" max="14" width="3.7109375" customWidth="1"/>
    <col min="15" max="17" width="13.85546875" customWidth="1"/>
    <col min="18" max="18" width="3.7109375" customWidth="1"/>
    <col min="19" max="20" width="13.85546875" customWidth="1"/>
    <col min="21" max="21" width="12.85546875" bestFit="1" customWidth="1"/>
    <col min="22" max="22" width="16.7109375" bestFit="1" customWidth="1"/>
    <col min="23" max="23" width="13.85546875" customWidth="1"/>
    <col min="24" max="24" width="3.7109375" customWidth="1"/>
    <col min="25" max="25" width="10.42578125" bestFit="1" customWidth="1"/>
    <col min="27" max="27" width="3.7109375" customWidth="1"/>
    <col min="28" max="28" width="13.5703125" bestFit="1" customWidth="1"/>
    <col min="29" max="29" width="10.42578125" bestFit="1" customWidth="1"/>
    <col min="30" max="30" width="11.7109375" bestFit="1" customWidth="1"/>
    <col min="31" max="31" width="10.42578125" bestFit="1" customWidth="1"/>
    <col min="32" max="32" width="8.140625" bestFit="1" customWidth="1"/>
    <col min="33" max="33" width="10.28515625" bestFit="1" customWidth="1"/>
    <col min="34" max="34" width="13.85546875" bestFit="1" customWidth="1"/>
    <col min="35" max="35" width="3.7109375" customWidth="1"/>
    <col min="36" max="37" width="13.85546875" customWidth="1"/>
    <col min="38" max="38" width="3.7109375" customWidth="1"/>
    <col min="39" max="41" width="13.85546875" customWidth="1"/>
    <col min="42" max="42" width="3.7109375" customWidth="1"/>
    <col min="43" max="44" width="13.85546875" customWidth="1"/>
    <col min="45" max="45" width="12.85546875" bestFit="1" customWidth="1"/>
    <col min="46" max="46" width="16.7109375" bestFit="1" customWidth="1"/>
    <col min="47" max="47" width="13.85546875" customWidth="1"/>
    <col min="48" max="48" width="3.7109375" customWidth="1"/>
    <col min="49" max="49" width="10.42578125" bestFit="1" customWidth="1"/>
    <col min="51" max="51" width="3.7109375" customWidth="1"/>
    <col min="52" max="52" width="13.5703125" bestFit="1" customWidth="1"/>
    <col min="53" max="53" width="10.42578125" bestFit="1" customWidth="1"/>
    <col min="54" max="54" width="11.7109375" bestFit="1" customWidth="1"/>
    <col min="55" max="55" width="10.42578125" bestFit="1" customWidth="1"/>
    <col min="56" max="56" width="8.140625" bestFit="1" customWidth="1"/>
    <col min="57" max="57" width="10.28515625" bestFit="1" customWidth="1"/>
    <col min="58" max="58" width="13.85546875" bestFit="1" customWidth="1"/>
    <col min="59" max="59" width="3.7109375" customWidth="1"/>
    <col min="60" max="61" width="13.85546875" customWidth="1"/>
    <col min="62" max="62" width="3.7109375" customWidth="1"/>
    <col min="63" max="65" width="13.85546875" customWidth="1"/>
    <col min="66" max="66" width="3.7109375" customWidth="1"/>
    <col min="67" max="68" width="13.85546875" customWidth="1"/>
    <col min="69" max="69" width="12.85546875" bestFit="1" customWidth="1"/>
    <col min="70" max="70" width="16.7109375" bestFit="1" customWidth="1"/>
    <col min="71" max="71" width="13.85546875" customWidth="1"/>
    <col min="72" max="72" width="3.7109375" customWidth="1"/>
  </cols>
  <sheetData>
    <row r="1" spans="1:71" s="14" customFormat="1" ht="21" x14ac:dyDescent="0.35">
      <c r="A1" s="29" t="s">
        <v>0</v>
      </c>
      <c r="B1" s="29"/>
      <c r="C1" s="29"/>
      <c r="D1" s="29"/>
      <c r="E1" s="29"/>
      <c r="F1" s="29"/>
      <c r="G1" s="29"/>
      <c r="H1" s="29"/>
      <c r="I1" s="29"/>
      <c r="J1" s="29"/>
      <c r="L1" s="29" t="str">
        <f>_xlfn.CONCAT(A1, " - Dividend Adjustment")</f>
        <v>AON US Equity - Dividend Adjustment</v>
      </c>
      <c r="M1" s="29"/>
      <c r="N1" s="29"/>
      <c r="O1" s="29"/>
      <c r="P1" s="29"/>
      <c r="Q1" s="29"/>
      <c r="R1" s="29"/>
      <c r="S1" s="29"/>
      <c r="T1" s="29"/>
      <c r="U1" s="29"/>
      <c r="V1" s="29"/>
      <c r="W1" s="29"/>
      <c r="X1" s="15"/>
      <c r="Y1" s="29" t="s">
        <v>3</v>
      </c>
      <c r="Z1" s="29"/>
      <c r="AA1" s="29"/>
      <c r="AB1" s="29"/>
      <c r="AC1" s="29"/>
      <c r="AD1" s="29"/>
      <c r="AE1" s="29"/>
      <c r="AF1" s="29"/>
      <c r="AG1" s="29"/>
      <c r="AH1" s="29"/>
      <c r="AJ1" s="29" t="str">
        <f>_xlfn.CONCAT(Y1, " - Dividend Adjustment")</f>
        <v>AME US Equity - Dividend Adjustment</v>
      </c>
      <c r="AK1" s="29"/>
      <c r="AL1" s="29"/>
      <c r="AM1" s="29"/>
      <c r="AN1" s="29"/>
      <c r="AO1" s="29"/>
      <c r="AP1" s="29"/>
      <c r="AQ1" s="29"/>
      <c r="AR1" s="29"/>
      <c r="AS1" s="29"/>
      <c r="AT1" s="29"/>
      <c r="AU1" s="29"/>
      <c r="AV1" s="15"/>
      <c r="AW1" s="29" t="s">
        <v>8</v>
      </c>
      <c r="AX1" s="29"/>
      <c r="AY1" s="29"/>
      <c r="AZ1" s="29"/>
      <c r="BA1" s="29"/>
      <c r="BB1" s="29"/>
      <c r="BC1" s="29"/>
      <c r="BD1" s="29"/>
      <c r="BE1" s="29"/>
      <c r="BF1" s="29"/>
      <c r="BH1" s="29" t="str">
        <f>_xlfn.CONCAT(AW1, " - Dividend Adjustment")</f>
        <v>CVX US Equity - Dividend Adjustment</v>
      </c>
      <c r="BI1" s="29"/>
      <c r="BJ1" s="29"/>
      <c r="BK1" s="29"/>
      <c r="BL1" s="29"/>
      <c r="BM1" s="29"/>
      <c r="BN1" s="29"/>
      <c r="BO1" s="29"/>
      <c r="BP1" s="29"/>
      <c r="BQ1" s="29"/>
      <c r="BR1" s="29"/>
      <c r="BS1" s="29"/>
    </row>
    <row r="2" spans="1:71" x14ac:dyDescent="0.25">
      <c r="A2" s="4" t="s">
        <v>1</v>
      </c>
      <c r="B2" s="4" t="s">
        <v>2</v>
      </c>
      <c r="D2" s="4" t="s">
        <v>11</v>
      </c>
      <c r="E2" s="4" t="s">
        <v>12</v>
      </c>
      <c r="F2" s="4" t="s">
        <v>13</v>
      </c>
      <c r="G2" s="4" t="s">
        <v>14</v>
      </c>
      <c r="H2" s="4" t="s">
        <v>15</v>
      </c>
      <c r="I2" s="4" t="s">
        <v>16</v>
      </c>
      <c r="J2" s="4" t="s">
        <v>17</v>
      </c>
      <c r="L2" s="4" t="s">
        <v>19</v>
      </c>
      <c r="M2" s="4" t="s">
        <v>20</v>
      </c>
      <c r="N2" s="1"/>
      <c r="O2" s="4" t="s">
        <v>21</v>
      </c>
      <c r="P2" s="4" t="s">
        <v>22</v>
      </c>
      <c r="Q2" s="4" t="s">
        <v>15</v>
      </c>
      <c r="S2" s="4" t="s">
        <v>1</v>
      </c>
      <c r="T2" s="4" t="s">
        <v>2</v>
      </c>
      <c r="U2" s="4" t="s">
        <v>24</v>
      </c>
      <c r="V2" s="4" t="s">
        <v>23</v>
      </c>
      <c r="W2" s="4" t="s">
        <v>25</v>
      </c>
      <c r="Y2" s="4" t="s">
        <v>1</v>
      </c>
      <c r="Z2" s="4" t="s">
        <v>2</v>
      </c>
      <c r="AB2" s="4" t="s">
        <v>11</v>
      </c>
      <c r="AC2" s="4" t="s">
        <v>12</v>
      </c>
      <c r="AD2" s="4" t="s">
        <v>13</v>
      </c>
      <c r="AE2" s="4" t="s">
        <v>14</v>
      </c>
      <c r="AF2" s="4" t="s">
        <v>15</v>
      </c>
      <c r="AG2" s="4" t="s">
        <v>16</v>
      </c>
      <c r="AH2" s="4" t="s">
        <v>17</v>
      </c>
      <c r="AJ2" s="4" t="s">
        <v>19</v>
      </c>
      <c r="AK2" s="4" t="s">
        <v>20</v>
      </c>
      <c r="AL2" s="1"/>
      <c r="AM2" s="4" t="s">
        <v>21</v>
      </c>
      <c r="AN2" s="4" t="s">
        <v>22</v>
      </c>
      <c r="AO2" s="4" t="s">
        <v>15</v>
      </c>
      <c r="AQ2" s="4" t="s">
        <v>1</v>
      </c>
      <c r="AR2" s="4" t="s">
        <v>2</v>
      </c>
      <c r="AS2" s="4" t="s">
        <v>24</v>
      </c>
      <c r="AT2" s="4" t="s">
        <v>23</v>
      </c>
      <c r="AU2" s="4" t="s">
        <v>25</v>
      </c>
      <c r="AW2" s="4" t="s">
        <v>1</v>
      </c>
      <c r="AX2" s="4" t="s">
        <v>2</v>
      </c>
      <c r="AZ2" s="4" t="s">
        <v>11</v>
      </c>
      <c r="BA2" s="4" t="s">
        <v>12</v>
      </c>
      <c r="BB2" s="4" t="s">
        <v>13</v>
      </c>
      <c r="BC2" s="4" t="s">
        <v>14</v>
      </c>
      <c r="BD2" s="4" t="s">
        <v>15</v>
      </c>
      <c r="BE2" s="4" t="s">
        <v>16</v>
      </c>
      <c r="BF2" s="4" t="s">
        <v>17</v>
      </c>
      <c r="BH2" s="4" t="s">
        <v>19</v>
      </c>
      <c r="BI2" s="4" t="s">
        <v>20</v>
      </c>
      <c r="BJ2" s="1"/>
      <c r="BK2" s="4" t="s">
        <v>21</v>
      </c>
      <c r="BL2" s="4" t="s">
        <v>22</v>
      </c>
      <c r="BM2" s="4" t="s">
        <v>15</v>
      </c>
      <c r="BO2" s="4" t="s">
        <v>1</v>
      </c>
      <c r="BP2" s="4" t="s">
        <v>2</v>
      </c>
      <c r="BQ2" s="4" t="s">
        <v>24</v>
      </c>
      <c r="BR2" s="4" t="s">
        <v>23</v>
      </c>
      <c r="BS2" s="4" t="s">
        <v>25</v>
      </c>
    </row>
    <row r="3" spans="1:71" x14ac:dyDescent="0.25">
      <c r="A3" s="1" cm="1">
        <f t="array" ref="A3:A297">DataFrozen!A3:A297</f>
        <v>43105</v>
      </c>
      <c r="B3" cm="1">
        <f t="array" ref="B3:B297">DataFrozen!B3:B297</f>
        <v>136.57</v>
      </c>
      <c r="D3" s="1" cm="1">
        <f t="array" ref="D3:D25">DataFrozen!D3:D25</f>
        <v>45120</v>
      </c>
      <c r="E3" s="1" cm="1">
        <f t="array" ref="E3:E25">DataFrozen!E3:E25</f>
        <v>45138</v>
      </c>
      <c r="F3" s="1" cm="1">
        <f t="array" ref="F3:F25">DataFrozen!F3:F25</f>
        <v>45139</v>
      </c>
      <c r="G3" s="1" cm="1">
        <f t="array" ref="G3:G25">DataFrozen!G3:G25</f>
        <v>45153</v>
      </c>
      <c r="H3" cm="1">
        <f t="array" ref="H3:H25">DataFrozen!H3:H25</f>
        <v>0.61499999999999999</v>
      </c>
      <c r="I3" t="str" cm="1">
        <f t="array" ref="I3:I25">DataFrozen!I3:I25</f>
        <v>Quarter</v>
      </c>
      <c r="J3" t="str" cm="1">
        <f t="array" ref="J3:J25">DataFrozen!J3:J25</f>
        <v>Regular Cash</v>
      </c>
      <c r="L3" s="1" cm="1">
        <f t="array" ref="L3:L1424">DataFrozen!AK3:AK1424</f>
        <v>43102</v>
      </c>
      <c r="M3" s="1" cm="1">
        <f t="array" ref="M3:M1424">_xlfn.XLOOKUP(_xlfn.ANCHORARRAY(L3),_xlfn.ANCHORARRAY(A3),_xlfn.ANCHORARRAY(A3),,1)</f>
        <v>43105</v>
      </c>
      <c r="N3" s="1"/>
      <c r="O3" s="1" cm="1">
        <f t="array" ref="O3:O25">_xlfn.XLOOKUP(_xlfn.ANCHORARRAY(E3),_xlfn.ANCHORARRAY(L3),_xlfn.ANCHORARRAY(M3))</f>
        <v>45142</v>
      </c>
      <c r="P3" s="1" cm="1">
        <f t="array" ref="P3:P25">_xlfn.XLOOKUP(_xlfn.ANCHORARRAY(F3),_xlfn.ANCHORARRAY(L3),_xlfn.ANCHORARRAY(M3))</f>
        <v>45142</v>
      </c>
      <c r="Q3" s="5" cm="1">
        <f t="array" ref="Q3:Q25">_xlfn.ANCHORARRAY(H3)</f>
        <v>0.61499999999999999</v>
      </c>
      <c r="S3" s="1" cm="1">
        <f t="array" ref="S3:S297">_xlfn.ANCHORARRAY(A3)</f>
        <v>43105</v>
      </c>
      <c r="T3" s="5" cm="1">
        <f t="array" ref="T3:T297">_xlfn.ANCHORARRAY(B3)</f>
        <v>136.57</v>
      </c>
      <c r="U3" s="5" cm="1">
        <f t="array" ref="U3:U297">_xlfn.XLOOKUP(_xlfn.ANCHORARRAY(S3),_xlfn.ANCHORARRAY(O3),_xlfn.ANCHORARRAY(Q3),0)</f>
        <v>0</v>
      </c>
      <c r="V3" s="5" cm="1">
        <f t="array" ref="V3:V297">_xlfn.XLOOKUP(_xlfn.ANCHORARRAY(S3),_xlfn.ANCHORARRAY(P3),_xlfn.ANCHORARRAY(Q3),0)*-1</f>
        <v>0</v>
      </c>
      <c r="W3" s="5" cm="1">
        <f t="array" ref="W3:W297">_xlfn.ANCHORARRAY(T3)+_xlfn.ANCHORARRAY(U3)+_xlfn.ANCHORARRAY(V3)</f>
        <v>136.57</v>
      </c>
      <c r="Y3" s="1" cm="1">
        <f t="array" ref="Y3:Y297">DataFrozen!L3:L297</f>
        <v>43105</v>
      </c>
      <c r="Z3" cm="1">
        <f t="array" ref="Z3:Z297">DataFrozen!M3:M297</f>
        <v>73.790000000000006</v>
      </c>
      <c r="AB3" s="1" cm="1">
        <f t="array" ref="AB3:AB24">DataFrozen!O3:O24</f>
        <v>45051</v>
      </c>
      <c r="AC3" s="1" cm="1">
        <f t="array" ref="AC3:AC24">DataFrozen!P3:P24</f>
        <v>45086</v>
      </c>
      <c r="AD3" s="1" cm="1">
        <f t="array" ref="AD3:AD24">DataFrozen!Q3:Q24</f>
        <v>45089</v>
      </c>
      <c r="AE3" s="1" cm="1">
        <f t="array" ref="AE3:AE24">DataFrozen!R3:R24</f>
        <v>45107</v>
      </c>
      <c r="AF3" cm="1">
        <f t="array" ref="AF3:AF24">DataFrozen!S3:S24</f>
        <v>0.25</v>
      </c>
      <c r="AG3" t="str" cm="1">
        <f t="array" ref="AG3:AG24">DataFrozen!T3:T24</f>
        <v>Quarter</v>
      </c>
      <c r="AH3" t="str" cm="1">
        <f t="array" ref="AH3:AH24">DataFrozen!U3:U24</f>
        <v>Regular Cash</v>
      </c>
      <c r="AJ3" s="1" cm="1">
        <f t="array" ref="AJ3:AJ1424">_xlfn.ANCHORARRAY(L3)</f>
        <v>43102</v>
      </c>
      <c r="AK3" s="1" cm="1">
        <f t="array" ref="AK3:AK1424">_xlfn.XLOOKUP(_xlfn.ANCHORARRAY(AJ3),_xlfn.ANCHORARRAY(Y3),_xlfn.ANCHORARRAY(Y3),,1)</f>
        <v>43105</v>
      </c>
      <c r="AL3" s="1"/>
      <c r="AM3" s="1" cm="1">
        <f t="array" ref="AM3:AM24">_xlfn.XLOOKUP(_xlfn.ANCHORARRAY(AC3),_xlfn.ANCHORARRAY(AJ3),_xlfn.ANCHORARRAY(AK3))</f>
        <v>45086</v>
      </c>
      <c r="AN3" s="1" cm="1">
        <f t="array" ref="AN3:AN24">_xlfn.XLOOKUP(_xlfn.ANCHORARRAY(AD3),_xlfn.ANCHORARRAY(AJ3),_xlfn.ANCHORARRAY(AK3))</f>
        <v>45093</v>
      </c>
      <c r="AO3" s="5" cm="1">
        <f t="array" ref="AO3:AO24">_xlfn.ANCHORARRAY(AF3)</f>
        <v>0.25</v>
      </c>
      <c r="AQ3" s="1" cm="1">
        <f t="array" ref="AQ3:AQ297">_xlfn.ANCHORARRAY(Y3)</f>
        <v>43105</v>
      </c>
      <c r="AR3" s="5" cm="1">
        <f t="array" ref="AR3:AR297">_xlfn.ANCHORARRAY(Z3)</f>
        <v>73.790000000000006</v>
      </c>
      <c r="AS3" s="5" cm="1">
        <f t="array" ref="AS3:AS297">_xlfn.XLOOKUP(_xlfn.ANCHORARRAY(AQ3),_xlfn.ANCHORARRAY(AM3),_xlfn.ANCHORARRAY(AO3),0)</f>
        <v>0</v>
      </c>
      <c r="AT3" s="5" cm="1">
        <f t="array" ref="AT3:AT297">_xlfn.XLOOKUP(_xlfn.ANCHORARRAY(AQ3),_xlfn.ANCHORARRAY(AN3),_xlfn.ANCHORARRAY(AO3),0)*-1</f>
        <v>0</v>
      </c>
      <c r="AU3" s="5" cm="1">
        <f t="array" ref="AU3:AU297">_xlfn.ANCHORARRAY(AR3)+_xlfn.ANCHORARRAY(AS3)+_xlfn.ANCHORARRAY(AT3)</f>
        <v>73.790000000000006</v>
      </c>
      <c r="AW3" s="1" cm="1">
        <f t="array" ref="AW3:AW297">DataFrozen!W3:W297</f>
        <v>43105</v>
      </c>
      <c r="AX3" cm="1">
        <f t="array" ref="AX3:AX297">DataFrozen!X3:X297</f>
        <v>127.9</v>
      </c>
      <c r="AZ3" s="1" cm="1">
        <f t="array" ref="AZ3:AZ25">DataFrozen!Z3:Z25</f>
        <v>45135</v>
      </c>
      <c r="BA3" s="1" cm="1">
        <f t="array" ref="BA3:BA25">DataFrozen!AA3:AA25</f>
        <v>45155</v>
      </c>
      <c r="BB3" s="1" cm="1">
        <f t="array" ref="BB3:BB25">DataFrozen!AB3:AB25</f>
        <v>45156</v>
      </c>
      <c r="BC3" s="1" cm="1">
        <f t="array" ref="BC3:BC25">DataFrozen!AC3:AC25</f>
        <v>45180</v>
      </c>
      <c r="BD3" cm="1">
        <f t="array" ref="BD3:BD25">DataFrozen!AD3:AD25</f>
        <v>1.51</v>
      </c>
      <c r="BE3" t="str" cm="1">
        <f t="array" ref="BE3:BE25">DataFrozen!AE3:AE25</f>
        <v>Quarter</v>
      </c>
      <c r="BF3" t="str" cm="1">
        <f t="array" ref="BF3:BF25">DataFrozen!AF3:AF25</f>
        <v>Regular Cash</v>
      </c>
      <c r="BH3" s="1" cm="1">
        <f t="array" ref="BH3:BH1424">_xlfn.ANCHORARRAY(AJ3)</f>
        <v>43102</v>
      </c>
      <c r="BI3" s="1" cm="1">
        <f t="array" ref="BI3:BI1424">_xlfn.XLOOKUP(_xlfn.ANCHORARRAY(BH3),_xlfn.ANCHORARRAY(AW3),_xlfn.ANCHORARRAY(AW3),,1)</f>
        <v>43105</v>
      </c>
      <c r="BJ3" s="1"/>
      <c r="BK3" s="1" cm="1">
        <f t="array" ref="BK3:BK25">_xlfn.XLOOKUP(_xlfn.ANCHORARRAY(BA3),_xlfn.ANCHORARRAY(BH3),_xlfn.ANCHORARRAY(BI3))</f>
        <v>45156</v>
      </c>
      <c r="BL3" s="1" cm="1">
        <f t="array" ref="BL3:BL25">_xlfn.XLOOKUP(_xlfn.ANCHORARRAY(BB3),_xlfn.ANCHORARRAY(BH3),_xlfn.ANCHORARRAY(BI3))</f>
        <v>45156</v>
      </c>
      <c r="BM3" s="5" cm="1">
        <f t="array" ref="BM3:BM25">_xlfn.ANCHORARRAY(BD3)</f>
        <v>1.51</v>
      </c>
      <c r="BO3" s="1" cm="1">
        <f t="array" ref="BO3:BO297">_xlfn.ANCHORARRAY(AW3)</f>
        <v>43105</v>
      </c>
      <c r="BP3" s="5" cm="1">
        <f t="array" ref="BP3:BP297">_xlfn.ANCHORARRAY(AX3)</f>
        <v>127.9</v>
      </c>
      <c r="BQ3" s="5" cm="1">
        <f t="array" ref="BQ3:BQ297">_xlfn.XLOOKUP(_xlfn.ANCHORARRAY(BO3),_xlfn.ANCHORARRAY(BK3),_xlfn.ANCHORARRAY(BM3),0)</f>
        <v>0</v>
      </c>
      <c r="BR3" s="5" cm="1">
        <f t="array" ref="BR3:BR297">_xlfn.XLOOKUP(_xlfn.ANCHORARRAY(BO3),_xlfn.ANCHORARRAY(BL3),_xlfn.ANCHORARRAY(BM3),0)*-1</f>
        <v>0</v>
      </c>
      <c r="BS3" s="5" cm="1">
        <f t="array" ref="BS3:BS297">_xlfn.ANCHORARRAY(BP3)+_xlfn.ANCHORARRAY(BQ3)+_xlfn.ANCHORARRAY(BR3)</f>
        <v>127.9</v>
      </c>
    </row>
    <row r="4" spans="1:71" x14ac:dyDescent="0.25">
      <c r="A4" s="1">
        <v>43112</v>
      </c>
      <c r="B4">
        <v>136.55000000000001</v>
      </c>
      <c r="D4" s="1">
        <v>45030</v>
      </c>
      <c r="E4" s="1">
        <v>45044</v>
      </c>
      <c r="F4" s="1">
        <v>45047</v>
      </c>
      <c r="G4" s="1">
        <v>45061</v>
      </c>
      <c r="H4">
        <v>0.61499999999999999</v>
      </c>
      <c r="I4" t="str">
        <v>Quarter</v>
      </c>
      <c r="J4" t="str">
        <v>Regular Cash</v>
      </c>
      <c r="L4" s="1">
        <v>43103</v>
      </c>
      <c r="M4" s="1">
        <v>43105</v>
      </c>
      <c r="N4" s="1"/>
      <c r="O4" s="1">
        <v>45044</v>
      </c>
      <c r="P4" s="1">
        <v>45051</v>
      </c>
      <c r="Q4" s="5">
        <v>0.61499999999999999</v>
      </c>
      <c r="S4" s="1">
        <v>43112</v>
      </c>
      <c r="T4" s="5">
        <v>136.55000000000001</v>
      </c>
      <c r="U4" s="5">
        <v>0</v>
      </c>
      <c r="V4" s="5">
        <v>0</v>
      </c>
      <c r="W4" s="5">
        <v>136.55000000000001</v>
      </c>
      <c r="Y4" s="1">
        <v>43112</v>
      </c>
      <c r="Z4">
        <v>75.2</v>
      </c>
      <c r="AB4" s="1">
        <v>44966</v>
      </c>
      <c r="AC4" s="1">
        <v>44994</v>
      </c>
      <c r="AD4" s="1">
        <v>44995</v>
      </c>
      <c r="AE4" s="1">
        <v>45016</v>
      </c>
      <c r="AF4">
        <v>0.25</v>
      </c>
      <c r="AG4" t="str">
        <v>Quarter</v>
      </c>
      <c r="AH4" t="str">
        <v>Regular Cash</v>
      </c>
      <c r="AJ4" s="1">
        <v>43103</v>
      </c>
      <c r="AK4" s="1">
        <v>43105</v>
      </c>
      <c r="AL4" s="1"/>
      <c r="AM4" s="1">
        <v>44995</v>
      </c>
      <c r="AN4" s="1">
        <v>44995</v>
      </c>
      <c r="AO4" s="5">
        <v>0.25</v>
      </c>
      <c r="AQ4" s="1">
        <v>43112</v>
      </c>
      <c r="AR4" s="5">
        <v>75.2</v>
      </c>
      <c r="AS4" s="5">
        <v>0</v>
      </c>
      <c r="AT4" s="5">
        <v>0</v>
      </c>
      <c r="AU4" s="5">
        <v>75.2</v>
      </c>
      <c r="AW4" s="1">
        <v>43112</v>
      </c>
      <c r="AX4">
        <v>133.6</v>
      </c>
      <c r="AZ4" s="1">
        <v>45044</v>
      </c>
      <c r="BA4" s="1">
        <v>45064</v>
      </c>
      <c r="BB4" s="1">
        <v>45065</v>
      </c>
      <c r="BC4" s="1">
        <v>45089</v>
      </c>
      <c r="BD4">
        <v>1.51</v>
      </c>
      <c r="BE4" t="str">
        <v>Quarter</v>
      </c>
      <c r="BF4" t="str">
        <v>Regular Cash</v>
      </c>
      <c r="BH4" s="1">
        <v>43103</v>
      </c>
      <c r="BI4" s="1">
        <v>43105</v>
      </c>
      <c r="BJ4" s="1"/>
      <c r="BK4" s="1">
        <v>45065</v>
      </c>
      <c r="BL4" s="1">
        <v>45065</v>
      </c>
      <c r="BM4" s="5">
        <v>1.51</v>
      </c>
      <c r="BO4" s="1">
        <v>43112</v>
      </c>
      <c r="BP4" s="5">
        <v>133.6</v>
      </c>
      <c r="BQ4" s="5">
        <v>0</v>
      </c>
      <c r="BR4" s="5">
        <v>0</v>
      </c>
      <c r="BS4" s="5">
        <v>133.6</v>
      </c>
    </row>
    <row r="5" spans="1:71" x14ac:dyDescent="0.25">
      <c r="A5" s="1">
        <v>43119</v>
      </c>
      <c r="B5">
        <v>135.18</v>
      </c>
      <c r="D5" s="1">
        <v>44936</v>
      </c>
      <c r="E5" s="1">
        <v>44957</v>
      </c>
      <c r="F5" s="1">
        <v>44958</v>
      </c>
      <c r="G5" s="1">
        <v>44972</v>
      </c>
      <c r="H5">
        <v>0.56000000000000005</v>
      </c>
      <c r="I5" t="str">
        <v>Quarter</v>
      </c>
      <c r="J5" t="str">
        <v>Regular Cash</v>
      </c>
      <c r="L5" s="1">
        <v>43104</v>
      </c>
      <c r="M5" s="1">
        <v>43105</v>
      </c>
      <c r="N5" s="1"/>
      <c r="O5" s="1">
        <v>44960</v>
      </c>
      <c r="P5" s="1">
        <v>44960</v>
      </c>
      <c r="Q5" s="5">
        <v>0.56000000000000005</v>
      </c>
      <c r="S5" s="1">
        <v>43119</v>
      </c>
      <c r="T5" s="5">
        <v>135.18</v>
      </c>
      <c r="U5" s="5">
        <v>0</v>
      </c>
      <c r="V5" s="5">
        <v>0</v>
      </c>
      <c r="W5" s="5">
        <v>135.18</v>
      </c>
      <c r="Y5" s="1">
        <v>43119</v>
      </c>
      <c r="Z5">
        <v>76.98</v>
      </c>
      <c r="AB5" s="1">
        <v>44869</v>
      </c>
      <c r="AC5" s="1">
        <v>44901</v>
      </c>
      <c r="AD5" s="1">
        <v>44902</v>
      </c>
      <c r="AE5" s="1">
        <v>44918</v>
      </c>
      <c r="AF5">
        <v>0.22</v>
      </c>
      <c r="AG5" t="str">
        <v>Quarter</v>
      </c>
      <c r="AH5" t="str">
        <v>Regular Cash</v>
      </c>
      <c r="AJ5" s="1">
        <v>43104</v>
      </c>
      <c r="AK5" s="1">
        <v>43105</v>
      </c>
      <c r="AL5" s="1"/>
      <c r="AM5" s="1">
        <v>44904</v>
      </c>
      <c r="AN5" s="1">
        <v>44904</v>
      </c>
      <c r="AO5" s="5">
        <v>0.22</v>
      </c>
      <c r="AQ5" s="1">
        <v>43119</v>
      </c>
      <c r="AR5" s="5">
        <v>76.98</v>
      </c>
      <c r="AS5" s="5">
        <v>0</v>
      </c>
      <c r="AT5" s="5">
        <v>0</v>
      </c>
      <c r="AU5" s="5">
        <v>76.98</v>
      </c>
      <c r="AW5" s="1">
        <v>43119</v>
      </c>
      <c r="AX5">
        <v>131.30000000000001</v>
      </c>
      <c r="AZ5" s="1">
        <v>44951</v>
      </c>
      <c r="BA5" s="1">
        <v>44972</v>
      </c>
      <c r="BB5" s="1">
        <v>44973</v>
      </c>
      <c r="BC5" s="1">
        <v>44995</v>
      </c>
      <c r="BD5">
        <v>1.51</v>
      </c>
      <c r="BE5" t="str">
        <v>Quarter</v>
      </c>
      <c r="BF5" t="str">
        <v>Regular Cash</v>
      </c>
      <c r="BH5" s="1">
        <v>43104</v>
      </c>
      <c r="BI5" s="1">
        <v>43105</v>
      </c>
      <c r="BJ5" s="1"/>
      <c r="BK5" s="1">
        <v>44974</v>
      </c>
      <c r="BL5" s="1">
        <v>44974</v>
      </c>
      <c r="BM5" s="5">
        <v>1.51</v>
      </c>
      <c r="BO5" s="1">
        <v>43119</v>
      </c>
      <c r="BP5" s="5">
        <v>131.30000000000001</v>
      </c>
      <c r="BQ5" s="5">
        <v>0</v>
      </c>
      <c r="BR5" s="5">
        <v>0</v>
      </c>
      <c r="BS5" s="5">
        <v>131.30000000000001</v>
      </c>
    </row>
    <row r="6" spans="1:71" x14ac:dyDescent="0.25">
      <c r="A6" s="1">
        <v>43126</v>
      </c>
      <c r="B6">
        <v>143.47</v>
      </c>
      <c r="D6" s="1">
        <v>44848</v>
      </c>
      <c r="E6" s="1">
        <v>44865</v>
      </c>
      <c r="F6" s="1">
        <v>44866</v>
      </c>
      <c r="G6" s="1">
        <v>44880</v>
      </c>
      <c r="H6">
        <v>0.56000000000000005</v>
      </c>
      <c r="I6" t="str">
        <v>Quarter</v>
      </c>
      <c r="J6" t="str">
        <v>Regular Cash</v>
      </c>
      <c r="L6" s="1">
        <v>43105</v>
      </c>
      <c r="M6" s="1">
        <v>43105</v>
      </c>
      <c r="N6" s="1"/>
      <c r="O6" s="1">
        <v>44869</v>
      </c>
      <c r="P6" s="1">
        <v>44869</v>
      </c>
      <c r="Q6" s="5">
        <v>0.56000000000000005</v>
      </c>
      <c r="S6" s="1">
        <v>43126</v>
      </c>
      <c r="T6" s="5">
        <v>143.47</v>
      </c>
      <c r="U6" s="5">
        <v>0</v>
      </c>
      <c r="V6" s="5">
        <v>0</v>
      </c>
      <c r="W6" s="5">
        <v>143.47</v>
      </c>
      <c r="Y6" s="1">
        <v>43126</v>
      </c>
      <c r="Z6">
        <v>78.08</v>
      </c>
      <c r="AB6" s="1">
        <v>44778</v>
      </c>
      <c r="AC6" s="1">
        <v>44817</v>
      </c>
      <c r="AD6" s="1">
        <v>44818</v>
      </c>
      <c r="AE6" s="1">
        <v>44834</v>
      </c>
      <c r="AF6">
        <v>0.22</v>
      </c>
      <c r="AG6" t="str">
        <v>Quarter</v>
      </c>
      <c r="AH6" t="str">
        <v>Regular Cash</v>
      </c>
      <c r="AJ6" s="1">
        <v>43105</v>
      </c>
      <c r="AK6" s="1">
        <v>43105</v>
      </c>
      <c r="AL6" s="1"/>
      <c r="AM6" s="1">
        <v>44820</v>
      </c>
      <c r="AN6" s="1">
        <v>44820</v>
      </c>
      <c r="AO6" s="5">
        <v>0.22</v>
      </c>
      <c r="AQ6" s="1">
        <v>43126</v>
      </c>
      <c r="AR6" s="5">
        <v>78.08</v>
      </c>
      <c r="AS6" s="5">
        <v>0</v>
      </c>
      <c r="AT6" s="5">
        <v>0</v>
      </c>
      <c r="AU6" s="5">
        <v>78.08</v>
      </c>
      <c r="AW6" s="1">
        <v>43126</v>
      </c>
      <c r="AX6">
        <v>131.19</v>
      </c>
      <c r="AZ6" s="1">
        <v>44860</v>
      </c>
      <c r="BA6" s="1">
        <v>44882</v>
      </c>
      <c r="BB6" s="1">
        <v>44883</v>
      </c>
      <c r="BC6" s="1">
        <v>44907</v>
      </c>
      <c r="BD6">
        <v>1.42</v>
      </c>
      <c r="BE6" t="str">
        <v>Quarter</v>
      </c>
      <c r="BF6" t="str">
        <v>Regular Cash</v>
      </c>
      <c r="BH6" s="1">
        <v>43105</v>
      </c>
      <c r="BI6" s="1">
        <v>43105</v>
      </c>
      <c r="BJ6" s="1"/>
      <c r="BK6" s="1">
        <v>44883</v>
      </c>
      <c r="BL6" s="1">
        <v>44883</v>
      </c>
      <c r="BM6" s="5">
        <v>1.42</v>
      </c>
      <c r="BO6" s="1">
        <v>43126</v>
      </c>
      <c r="BP6" s="5">
        <v>131.19</v>
      </c>
      <c r="BQ6" s="5">
        <v>0</v>
      </c>
      <c r="BR6" s="5">
        <v>0</v>
      </c>
      <c r="BS6" s="5">
        <v>131.19</v>
      </c>
    </row>
    <row r="7" spans="1:71" x14ac:dyDescent="0.25">
      <c r="A7" s="1">
        <v>43133</v>
      </c>
      <c r="B7">
        <v>143.59</v>
      </c>
      <c r="D7" s="1">
        <v>44756</v>
      </c>
      <c r="E7" s="1">
        <v>44771</v>
      </c>
      <c r="F7" s="1">
        <v>44774</v>
      </c>
      <c r="G7" s="1">
        <v>44785</v>
      </c>
      <c r="H7">
        <v>0.56000000000000005</v>
      </c>
      <c r="I7" t="str">
        <v>Quarter</v>
      </c>
      <c r="J7" t="str">
        <v>Regular Cash</v>
      </c>
      <c r="L7" s="1">
        <v>43108</v>
      </c>
      <c r="M7" s="1">
        <v>43112</v>
      </c>
      <c r="N7" s="1"/>
      <c r="O7" s="1">
        <v>44771</v>
      </c>
      <c r="P7" s="1">
        <v>44778</v>
      </c>
      <c r="Q7" s="5">
        <v>0.56000000000000005</v>
      </c>
      <c r="S7" s="1">
        <v>43133</v>
      </c>
      <c r="T7" s="5">
        <v>143.59</v>
      </c>
      <c r="U7" s="5">
        <v>0.36</v>
      </c>
      <c r="V7" s="5">
        <v>-0.36</v>
      </c>
      <c r="W7" s="5">
        <v>143.59</v>
      </c>
      <c r="Y7" s="1">
        <v>43133</v>
      </c>
      <c r="Z7">
        <v>77.25</v>
      </c>
      <c r="AB7" s="1">
        <v>44687</v>
      </c>
      <c r="AC7" s="1">
        <v>44721</v>
      </c>
      <c r="AD7" s="1">
        <v>44722</v>
      </c>
      <c r="AE7" s="1">
        <v>44742</v>
      </c>
      <c r="AF7">
        <v>0.22</v>
      </c>
      <c r="AG7" t="str">
        <v>Quarter</v>
      </c>
      <c r="AH7" t="str">
        <v>Regular Cash</v>
      </c>
      <c r="AJ7" s="1">
        <v>43108</v>
      </c>
      <c r="AK7" s="1">
        <v>43112</v>
      </c>
      <c r="AL7" s="1"/>
      <c r="AM7" s="1">
        <v>44722</v>
      </c>
      <c r="AN7" s="1">
        <v>44722</v>
      </c>
      <c r="AO7" s="5">
        <v>0.22</v>
      </c>
      <c r="AQ7" s="1">
        <v>43133</v>
      </c>
      <c r="AR7" s="5">
        <v>77.25</v>
      </c>
      <c r="AS7" s="5">
        <v>0</v>
      </c>
      <c r="AT7" s="5">
        <v>0</v>
      </c>
      <c r="AU7" s="5">
        <v>77.25</v>
      </c>
      <c r="AW7" s="1">
        <v>43133</v>
      </c>
      <c r="AX7">
        <v>118.58</v>
      </c>
      <c r="AZ7" s="1">
        <v>44769</v>
      </c>
      <c r="BA7" s="1">
        <v>44791</v>
      </c>
      <c r="BB7" s="1">
        <v>44792</v>
      </c>
      <c r="BC7" s="1">
        <v>44816</v>
      </c>
      <c r="BD7">
        <v>1.42</v>
      </c>
      <c r="BE7" t="str">
        <v>Quarter</v>
      </c>
      <c r="BF7" t="str">
        <v>Regular Cash</v>
      </c>
      <c r="BH7" s="1">
        <v>43108</v>
      </c>
      <c r="BI7" s="1">
        <v>43112</v>
      </c>
      <c r="BJ7" s="1"/>
      <c r="BK7" s="1">
        <v>44792</v>
      </c>
      <c r="BL7" s="1">
        <v>44792</v>
      </c>
      <c r="BM7" s="5">
        <v>1.42</v>
      </c>
      <c r="BO7" s="1">
        <v>43133</v>
      </c>
      <c r="BP7" s="5">
        <v>118.58</v>
      </c>
      <c r="BQ7" s="5">
        <v>0</v>
      </c>
      <c r="BR7" s="5">
        <v>0</v>
      </c>
      <c r="BS7" s="5">
        <v>118.58</v>
      </c>
    </row>
    <row r="8" spans="1:71" x14ac:dyDescent="0.25">
      <c r="A8" s="1">
        <v>43140</v>
      </c>
      <c r="B8">
        <v>137.91</v>
      </c>
      <c r="D8" s="1">
        <v>44665</v>
      </c>
      <c r="E8" s="1">
        <v>44680</v>
      </c>
      <c r="F8" s="1">
        <v>44683</v>
      </c>
      <c r="G8" s="1">
        <v>44694</v>
      </c>
      <c r="H8">
        <v>0.56000000000000005</v>
      </c>
      <c r="I8" t="str">
        <v>Quarter</v>
      </c>
      <c r="J8" t="str">
        <v>Regular Cash</v>
      </c>
      <c r="L8" s="1">
        <v>43109</v>
      </c>
      <c r="M8" s="1">
        <v>43112</v>
      </c>
      <c r="N8" s="1"/>
      <c r="O8" s="1">
        <v>44680</v>
      </c>
      <c r="P8" s="1">
        <v>44687</v>
      </c>
      <c r="Q8" s="5">
        <v>0.56000000000000005</v>
      </c>
      <c r="S8" s="1">
        <v>43140</v>
      </c>
      <c r="T8" s="5">
        <v>137.91</v>
      </c>
      <c r="U8" s="5">
        <v>0</v>
      </c>
      <c r="V8" s="5">
        <v>0</v>
      </c>
      <c r="W8" s="5">
        <v>137.91</v>
      </c>
      <c r="Y8" s="1">
        <v>43140</v>
      </c>
      <c r="Z8">
        <v>72.3</v>
      </c>
      <c r="AB8" s="1">
        <v>44602</v>
      </c>
      <c r="AC8" s="1">
        <v>44629</v>
      </c>
      <c r="AD8" s="1">
        <v>44630</v>
      </c>
      <c r="AE8" s="1">
        <v>44651</v>
      </c>
      <c r="AF8">
        <v>0.22</v>
      </c>
      <c r="AG8" t="str">
        <v>Quarter</v>
      </c>
      <c r="AH8" t="str">
        <v>Regular Cash</v>
      </c>
      <c r="AJ8" s="1">
        <v>43109</v>
      </c>
      <c r="AK8" s="1">
        <v>43112</v>
      </c>
      <c r="AL8" s="1"/>
      <c r="AM8" s="1">
        <v>44631</v>
      </c>
      <c r="AN8" s="1">
        <v>44631</v>
      </c>
      <c r="AO8" s="5">
        <v>0.22</v>
      </c>
      <c r="AQ8" s="1">
        <v>43140</v>
      </c>
      <c r="AR8" s="5">
        <v>72.3</v>
      </c>
      <c r="AS8" s="5">
        <v>0</v>
      </c>
      <c r="AT8" s="5">
        <v>0</v>
      </c>
      <c r="AU8" s="5">
        <v>72.3</v>
      </c>
      <c r="AW8" s="1">
        <v>43140</v>
      </c>
      <c r="AX8">
        <v>113.5</v>
      </c>
      <c r="AZ8" s="1">
        <v>44678</v>
      </c>
      <c r="BA8" s="1">
        <v>44699</v>
      </c>
      <c r="BB8" s="1">
        <v>44700</v>
      </c>
      <c r="BC8" s="1">
        <v>44722</v>
      </c>
      <c r="BD8">
        <v>1.42</v>
      </c>
      <c r="BE8" t="str">
        <v>Quarter</v>
      </c>
      <c r="BF8" t="str">
        <v>Regular Cash</v>
      </c>
      <c r="BH8" s="1">
        <v>43109</v>
      </c>
      <c r="BI8" s="1">
        <v>43112</v>
      </c>
      <c r="BJ8" s="1"/>
      <c r="BK8" s="1">
        <v>44701</v>
      </c>
      <c r="BL8" s="1">
        <v>44701</v>
      </c>
      <c r="BM8" s="5">
        <v>1.42</v>
      </c>
      <c r="BO8" s="1">
        <v>43140</v>
      </c>
      <c r="BP8" s="5">
        <v>113.5</v>
      </c>
      <c r="BQ8" s="5">
        <v>0</v>
      </c>
      <c r="BR8" s="5">
        <v>0</v>
      </c>
      <c r="BS8" s="5">
        <v>113.5</v>
      </c>
    </row>
    <row r="9" spans="1:71" x14ac:dyDescent="0.25">
      <c r="A9" s="1">
        <v>43147</v>
      </c>
      <c r="B9">
        <v>140.86000000000001</v>
      </c>
      <c r="D9" s="1">
        <v>44571</v>
      </c>
      <c r="E9" s="1">
        <v>44592</v>
      </c>
      <c r="F9" s="1">
        <v>44593</v>
      </c>
      <c r="G9" s="1">
        <v>44607</v>
      </c>
      <c r="H9">
        <v>0.51</v>
      </c>
      <c r="I9" t="str">
        <v>Quarter</v>
      </c>
      <c r="J9" t="str">
        <v>Regular Cash</v>
      </c>
      <c r="L9" s="1">
        <v>43110</v>
      </c>
      <c r="M9" s="1">
        <v>43112</v>
      </c>
      <c r="N9" s="1"/>
      <c r="O9" s="1">
        <v>44596</v>
      </c>
      <c r="P9" s="1">
        <v>44596</v>
      </c>
      <c r="Q9" s="5">
        <v>0.51</v>
      </c>
      <c r="S9" s="1">
        <v>43147</v>
      </c>
      <c r="T9" s="5">
        <v>140.86000000000001</v>
      </c>
      <c r="U9" s="5">
        <v>0</v>
      </c>
      <c r="V9" s="5">
        <v>0</v>
      </c>
      <c r="W9" s="5">
        <v>140.86000000000001</v>
      </c>
      <c r="Y9" s="1">
        <v>43147</v>
      </c>
      <c r="Z9">
        <v>76.55</v>
      </c>
      <c r="AB9" s="1">
        <v>44505</v>
      </c>
      <c r="AC9" s="1">
        <v>44537</v>
      </c>
      <c r="AD9" s="1">
        <v>44538</v>
      </c>
      <c r="AE9" s="1">
        <v>44554</v>
      </c>
      <c r="AF9">
        <v>0.2</v>
      </c>
      <c r="AG9" t="str">
        <v>Quarter</v>
      </c>
      <c r="AH9" t="str">
        <v>Regular Cash</v>
      </c>
      <c r="AJ9" s="1">
        <v>43110</v>
      </c>
      <c r="AK9" s="1">
        <v>43112</v>
      </c>
      <c r="AL9" s="1"/>
      <c r="AM9" s="1">
        <v>44540</v>
      </c>
      <c r="AN9" s="1">
        <v>44540</v>
      </c>
      <c r="AO9" s="5">
        <v>0.2</v>
      </c>
      <c r="AQ9" s="1">
        <v>43147</v>
      </c>
      <c r="AR9" s="5">
        <v>76.55</v>
      </c>
      <c r="AS9" s="5">
        <v>0</v>
      </c>
      <c r="AT9" s="5">
        <v>0</v>
      </c>
      <c r="AU9" s="5">
        <v>76.55</v>
      </c>
      <c r="AW9" s="1">
        <v>43147</v>
      </c>
      <c r="AX9">
        <v>112.14</v>
      </c>
      <c r="AZ9" s="1">
        <v>44587</v>
      </c>
      <c r="BA9" s="1">
        <v>44607</v>
      </c>
      <c r="BB9" s="1">
        <v>44608</v>
      </c>
      <c r="BC9" s="1">
        <v>44630</v>
      </c>
      <c r="BD9">
        <v>1.42</v>
      </c>
      <c r="BE9" t="str">
        <v>Quarter</v>
      </c>
      <c r="BF9" t="str">
        <v>Regular Cash</v>
      </c>
      <c r="BH9" s="1">
        <v>43110</v>
      </c>
      <c r="BI9" s="1">
        <v>43112</v>
      </c>
      <c r="BJ9" s="1"/>
      <c r="BK9" s="1">
        <v>44610</v>
      </c>
      <c r="BL9" s="1">
        <v>44610</v>
      </c>
      <c r="BM9" s="5">
        <v>1.42</v>
      </c>
      <c r="BO9" s="1">
        <v>43147</v>
      </c>
      <c r="BP9" s="5">
        <v>112.14</v>
      </c>
      <c r="BQ9" s="5">
        <v>1.1200000000000001</v>
      </c>
      <c r="BR9" s="5">
        <v>-1.1200000000000001</v>
      </c>
      <c r="BS9" s="5">
        <v>112.14</v>
      </c>
    </row>
    <row r="10" spans="1:71" x14ac:dyDescent="0.25">
      <c r="A10" s="1">
        <v>43154</v>
      </c>
      <c r="B10">
        <v>141.91</v>
      </c>
      <c r="D10" s="1">
        <v>44480</v>
      </c>
      <c r="E10" s="1">
        <v>44498</v>
      </c>
      <c r="F10" s="1">
        <v>44501</v>
      </c>
      <c r="G10" s="1">
        <v>44515</v>
      </c>
      <c r="H10">
        <v>0.51</v>
      </c>
      <c r="I10" t="str">
        <v>Quarter</v>
      </c>
      <c r="J10" t="str">
        <v>Regular Cash</v>
      </c>
      <c r="L10" s="1">
        <v>43111</v>
      </c>
      <c r="M10" s="1">
        <v>43112</v>
      </c>
      <c r="N10" s="1"/>
      <c r="O10" s="1">
        <v>44498</v>
      </c>
      <c r="P10" s="1">
        <v>44505</v>
      </c>
      <c r="Q10" s="5">
        <v>0.51</v>
      </c>
      <c r="S10" s="1">
        <v>43154</v>
      </c>
      <c r="T10" s="5">
        <v>141.91</v>
      </c>
      <c r="U10" s="5">
        <v>0</v>
      </c>
      <c r="V10" s="5">
        <v>0</v>
      </c>
      <c r="W10" s="5">
        <v>141.91</v>
      </c>
      <c r="Y10" s="1">
        <v>43154</v>
      </c>
      <c r="Z10">
        <v>76.760000000000005</v>
      </c>
      <c r="AB10" s="1">
        <v>44414</v>
      </c>
      <c r="AC10" s="1">
        <v>44452</v>
      </c>
      <c r="AD10" s="1">
        <v>44453</v>
      </c>
      <c r="AE10" s="1">
        <v>44469</v>
      </c>
      <c r="AF10">
        <v>0.2</v>
      </c>
      <c r="AG10" t="str">
        <v>Quarter</v>
      </c>
      <c r="AH10" t="str">
        <v>Regular Cash</v>
      </c>
      <c r="AJ10" s="1">
        <v>43111</v>
      </c>
      <c r="AK10" s="1">
        <v>43112</v>
      </c>
      <c r="AL10" s="1"/>
      <c r="AM10" s="1">
        <v>44456</v>
      </c>
      <c r="AN10" s="1">
        <v>44456</v>
      </c>
      <c r="AO10" s="5">
        <v>0.2</v>
      </c>
      <c r="AQ10" s="1">
        <v>43154</v>
      </c>
      <c r="AR10" s="5">
        <v>76.760000000000005</v>
      </c>
      <c r="AS10" s="5">
        <v>0</v>
      </c>
      <c r="AT10" s="5">
        <v>0</v>
      </c>
      <c r="AU10" s="5">
        <v>76.760000000000005</v>
      </c>
      <c r="AW10" s="1">
        <v>43154</v>
      </c>
      <c r="AX10">
        <v>112.59</v>
      </c>
      <c r="AZ10" s="1">
        <v>44496</v>
      </c>
      <c r="BA10" s="1">
        <v>44517</v>
      </c>
      <c r="BB10" s="1">
        <v>44518</v>
      </c>
      <c r="BC10" s="1">
        <v>44540</v>
      </c>
      <c r="BD10">
        <v>1.34</v>
      </c>
      <c r="BE10" t="str">
        <v>Quarter</v>
      </c>
      <c r="BF10" t="str">
        <v>Regular Cash</v>
      </c>
      <c r="BH10" s="1">
        <v>43111</v>
      </c>
      <c r="BI10" s="1">
        <v>43112</v>
      </c>
      <c r="BJ10" s="1"/>
      <c r="BK10" s="1">
        <v>44519</v>
      </c>
      <c r="BL10" s="1">
        <v>44519</v>
      </c>
      <c r="BM10" s="5">
        <v>1.34</v>
      </c>
      <c r="BO10" s="1">
        <v>43154</v>
      </c>
      <c r="BP10" s="5">
        <v>112.59</v>
      </c>
      <c r="BQ10" s="5">
        <v>0</v>
      </c>
      <c r="BR10" s="5">
        <v>0</v>
      </c>
      <c r="BS10" s="5">
        <v>112.59</v>
      </c>
    </row>
    <row r="11" spans="1:71" x14ac:dyDescent="0.25">
      <c r="A11" s="1">
        <v>43161</v>
      </c>
      <c r="B11">
        <v>138.49</v>
      </c>
      <c r="D11" s="1">
        <v>44389</v>
      </c>
      <c r="E11" s="1">
        <v>44407</v>
      </c>
      <c r="F11" s="1">
        <v>44410</v>
      </c>
      <c r="G11" s="1">
        <v>44421</v>
      </c>
      <c r="H11">
        <v>0.51</v>
      </c>
      <c r="I11" t="str">
        <v>Quarter</v>
      </c>
      <c r="J11" t="str">
        <v>Regular Cash</v>
      </c>
      <c r="L11" s="1">
        <v>43112</v>
      </c>
      <c r="M11" s="1">
        <v>43112</v>
      </c>
      <c r="N11" s="1"/>
      <c r="O11" s="1">
        <v>44407</v>
      </c>
      <c r="P11" s="1">
        <v>44414</v>
      </c>
      <c r="Q11" s="5">
        <v>0.51</v>
      </c>
      <c r="S11" s="1">
        <v>43161</v>
      </c>
      <c r="T11" s="5">
        <v>138.49</v>
      </c>
      <c r="U11" s="5">
        <v>0</v>
      </c>
      <c r="V11" s="5">
        <v>0</v>
      </c>
      <c r="W11" s="5">
        <v>138.49</v>
      </c>
      <c r="Y11" s="1">
        <v>43161</v>
      </c>
      <c r="Z11">
        <v>74.52</v>
      </c>
      <c r="AB11" s="1">
        <v>44323</v>
      </c>
      <c r="AC11" s="1">
        <v>44358</v>
      </c>
      <c r="AD11" s="1">
        <v>44361</v>
      </c>
      <c r="AE11" s="1">
        <v>44377</v>
      </c>
      <c r="AF11">
        <v>0.2</v>
      </c>
      <c r="AG11" t="str">
        <v>Quarter</v>
      </c>
      <c r="AH11" t="str">
        <v>Regular Cash</v>
      </c>
      <c r="AJ11" s="1">
        <v>43112</v>
      </c>
      <c r="AK11" s="1">
        <v>43112</v>
      </c>
      <c r="AL11" s="1"/>
      <c r="AM11" s="1">
        <v>44358</v>
      </c>
      <c r="AN11" s="1">
        <v>44365</v>
      </c>
      <c r="AO11" s="5">
        <v>0.2</v>
      </c>
      <c r="AQ11" s="1">
        <v>43161</v>
      </c>
      <c r="AR11" s="5">
        <v>74.52</v>
      </c>
      <c r="AS11" s="5">
        <v>0</v>
      </c>
      <c r="AT11" s="5">
        <v>0</v>
      </c>
      <c r="AU11" s="5">
        <v>74.52</v>
      </c>
      <c r="AW11" s="1">
        <v>43161</v>
      </c>
      <c r="AX11">
        <v>111.64</v>
      </c>
      <c r="AZ11" s="1">
        <v>44405</v>
      </c>
      <c r="BA11" s="1">
        <v>44426</v>
      </c>
      <c r="BB11" s="1">
        <v>44427</v>
      </c>
      <c r="BC11" s="1">
        <v>44449</v>
      </c>
      <c r="BD11">
        <v>1.34</v>
      </c>
      <c r="BE11" t="str">
        <v>Quarter</v>
      </c>
      <c r="BF11" t="str">
        <v>Regular Cash</v>
      </c>
      <c r="BH11" s="1">
        <v>43112</v>
      </c>
      <c r="BI11" s="1">
        <v>43112</v>
      </c>
      <c r="BJ11" s="1"/>
      <c r="BK11" s="1">
        <v>44428</v>
      </c>
      <c r="BL11" s="1">
        <v>44428</v>
      </c>
      <c r="BM11" s="5">
        <v>1.34</v>
      </c>
      <c r="BO11" s="1">
        <v>43161</v>
      </c>
      <c r="BP11" s="5">
        <v>111.64</v>
      </c>
      <c r="BQ11" s="5">
        <v>0</v>
      </c>
      <c r="BR11" s="5">
        <v>0</v>
      </c>
      <c r="BS11" s="5">
        <v>111.64</v>
      </c>
    </row>
    <row r="12" spans="1:71" x14ac:dyDescent="0.25">
      <c r="A12" s="1">
        <v>43168</v>
      </c>
      <c r="B12">
        <v>148.03</v>
      </c>
      <c r="D12" s="1">
        <v>44301</v>
      </c>
      <c r="E12" s="1">
        <v>44316</v>
      </c>
      <c r="F12" s="1">
        <v>44319</v>
      </c>
      <c r="G12" s="1">
        <v>44330</v>
      </c>
      <c r="H12">
        <v>0.51</v>
      </c>
      <c r="I12" t="str">
        <v>Quarter</v>
      </c>
      <c r="J12" t="str">
        <v>Regular Cash</v>
      </c>
      <c r="L12" s="1">
        <v>43116</v>
      </c>
      <c r="M12" s="1">
        <v>43119</v>
      </c>
      <c r="N12" s="1"/>
      <c r="O12" s="1">
        <v>44316</v>
      </c>
      <c r="P12" s="1">
        <v>44323</v>
      </c>
      <c r="Q12" s="5">
        <v>0.51</v>
      </c>
      <c r="S12" s="1">
        <v>43168</v>
      </c>
      <c r="T12" s="5">
        <v>148.03</v>
      </c>
      <c r="U12" s="5">
        <v>0</v>
      </c>
      <c r="V12" s="5">
        <v>0</v>
      </c>
      <c r="W12" s="5">
        <v>148.03</v>
      </c>
      <c r="Y12" s="1">
        <v>43168</v>
      </c>
      <c r="Z12">
        <v>78.790000000000006</v>
      </c>
      <c r="AB12" s="1">
        <v>44238</v>
      </c>
      <c r="AC12" s="1">
        <v>44267</v>
      </c>
      <c r="AD12" s="1">
        <v>44270</v>
      </c>
      <c r="AE12" s="1">
        <v>44286</v>
      </c>
      <c r="AF12">
        <v>0.2</v>
      </c>
      <c r="AG12" t="str">
        <v>Quarter</v>
      </c>
      <c r="AH12" t="str">
        <v>Regular Cash</v>
      </c>
      <c r="AJ12" s="1">
        <v>43116</v>
      </c>
      <c r="AK12" s="1">
        <v>43119</v>
      </c>
      <c r="AL12" s="1"/>
      <c r="AM12" s="1">
        <v>44267</v>
      </c>
      <c r="AN12" s="1">
        <v>44274</v>
      </c>
      <c r="AO12" s="5">
        <v>0.2</v>
      </c>
      <c r="AQ12" s="1">
        <v>43168</v>
      </c>
      <c r="AR12" s="5">
        <v>78.790000000000006</v>
      </c>
      <c r="AS12" s="5">
        <v>0</v>
      </c>
      <c r="AT12" s="5">
        <v>0</v>
      </c>
      <c r="AU12" s="5">
        <v>78.790000000000006</v>
      </c>
      <c r="AW12" s="1">
        <v>43168</v>
      </c>
      <c r="AX12">
        <v>117.22</v>
      </c>
      <c r="AZ12" s="1">
        <v>44314</v>
      </c>
      <c r="BA12" s="1">
        <v>44334</v>
      </c>
      <c r="BB12" s="1">
        <v>44335</v>
      </c>
      <c r="BC12" s="1">
        <v>44357</v>
      </c>
      <c r="BD12">
        <v>1.34</v>
      </c>
      <c r="BE12" t="str">
        <v>Quarter</v>
      </c>
      <c r="BF12" t="str">
        <v>Regular Cash</v>
      </c>
      <c r="BH12" s="1">
        <v>43116</v>
      </c>
      <c r="BI12" s="1">
        <v>43119</v>
      </c>
      <c r="BJ12" s="1"/>
      <c r="BK12" s="1">
        <v>44337</v>
      </c>
      <c r="BL12" s="1">
        <v>44337</v>
      </c>
      <c r="BM12" s="5">
        <v>1.34</v>
      </c>
      <c r="BO12" s="1">
        <v>43168</v>
      </c>
      <c r="BP12" s="5">
        <v>117.22</v>
      </c>
      <c r="BQ12" s="5">
        <v>0</v>
      </c>
      <c r="BR12" s="5">
        <v>0</v>
      </c>
      <c r="BS12" s="5">
        <v>117.22</v>
      </c>
    </row>
    <row r="13" spans="1:71" x14ac:dyDescent="0.25">
      <c r="A13" s="1">
        <v>43175</v>
      </c>
      <c r="B13">
        <v>145.97</v>
      </c>
      <c r="D13" s="1">
        <v>44207</v>
      </c>
      <c r="E13" s="1">
        <v>44225</v>
      </c>
      <c r="F13" s="1">
        <v>44228</v>
      </c>
      <c r="G13" s="1">
        <v>44239</v>
      </c>
      <c r="H13">
        <v>0.46</v>
      </c>
      <c r="I13" t="str">
        <v>Quarter</v>
      </c>
      <c r="J13" t="str">
        <v>Regular Cash</v>
      </c>
      <c r="L13" s="1">
        <v>43117</v>
      </c>
      <c r="M13" s="1">
        <v>43119</v>
      </c>
      <c r="N13" s="1"/>
      <c r="O13" s="1">
        <v>44225</v>
      </c>
      <c r="P13" s="1">
        <v>44232</v>
      </c>
      <c r="Q13" s="5">
        <v>0.46</v>
      </c>
      <c r="S13" s="1">
        <v>43175</v>
      </c>
      <c r="T13" s="5">
        <v>145.97</v>
      </c>
      <c r="U13" s="5">
        <v>0</v>
      </c>
      <c r="V13" s="5">
        <v>0</v>
      </c>
      <c r="W13" s="5">
        <v>145.97</v>
      </c>
      <c r="Y13" s="1">
        <v>43175</v>
      </c>
      <c r="Z13">
        <v>78.680000000000007</v>
      </c>
      <c r="AB13" s="1">
        <v>44141</v>
      </c>
      <c r="AC13" s="1">
        <v>44169</v>
      </c>
      <c r="AD13" s="1">
        <v>44172</v>
      </c>
      <c r="AE13" s="1">
        <v>44189</v>
      </c>
      <c r="AF13">
        <v>0.18</v>
      </c>
      <c r="AG13" t="str">
        <v>Quarter</v>
      </c>
      <c r="AH13" t="str">
        <v>Regular Cash</v>
      </c>
      <c r="AJ13" s="1">
        <v>43117</v>
      </c>
      <c r="AK13" s="1">
        <v>43119</v>
      </c>
      <c r="AL13" s="1"/>
      <c r="AM13" s="1">
        <v>44169</v>
      </c>
      <c r="AN13" s="1">
        <v>44176</v>
      </c>
      <c r="AO13" s="5">
        <v>0.18</v>
      </c>
      <c r="AQ13" s="1">
        <v>43175</v>
      </c>
      <c r="AR13" s="5">
        <v>78.680000000000007</v>
      </c>
      <c r="AS13" s="5">
        <v>0.14000000000000001</v>
      </c>
      <c r="AT13" s="5">
        <v>-0.14000000000000001</v>
      </c>
      <c r="AU13" s="5">
        <v>78.680000000000007</v>
      </c>
      <c r="AW13" s="1">
        <v>43175</v>
      </c>
      <c r="AX13">
        <v>115.4</v>
      </c>
      <c r="AZ13" s="1">
        <v>44223</v>
      </c>
      <c r="BA13" s="1">
        <v>44243</v>
      </c>
      <c r="BB13" s="1">
        <v>44244</v>
      </c>
      <c r="BC13" s="1">
        <v>44265</v>
      </c>
      <c r="BD13">
        <v>1.29</v>
      </c>
      <c r="BE13" t="str">
        <v>Quarter</v>
      </c>
      <c r="BF13" t="str">
        <v>Regular Cash</v>
      </c>
      <c r="BH13" s="1">
        <v>43117</v>
      </c>
      <c r="BI13" s="1">
        <v>43119</v>
      </c>
      <c r="BJ13" s="1"/>
      <c r="BK13" s="1">
        <v>44246</v>
      </c>
      <c r="BL13" s="1">
        <v>44246</v>
      </c>
      <c r="BM13" s="5">
        <v>1.29</v>
      </c>
      <c r="BO13" s="1">
        <v>43175</v>
      </c>
      <c r="BP13" s="5">
        <v>115.4</v>
      </c>
      <c r="BQ13" s="5">
        <v>0</v>
      </c>
      <c r="BR13" s="5">
        <v>0</v>
      </c>
      <c r="BS13" s="5">
        <v>115.4</v>
      </c>
    </row>
    <row r="14" spans="1:71" x14ac:dyDescent="0.25">
      <c r="A14" s="1">
        <v>43182</v>
      </c>
      <c r="B14">
        <v>137.16999999999999</v>
      </c>
      <c r="D14" s="1">
        <v>44113</v>
      </c>
      <c r="E14" s="1">
        <v>44134</v>
      </c>
      <c r="F14" s="1">
        <v>44137</v>
      </c>
      <c r="G14" s="1">
        <v>44148</v>
      </c>
      <c r="H14">
        <v>0.46</v>
      </c>
      <c r="I14" t="str">
        <v>Quarter</v>
      </c>
      <c r="J14" t="str">
        <v>Regular Cash</v>
      </c>
      <c r="L14" s="1">
        <v>43118</v>
      </c>
      <c r="M14" s="1">
        <v>43119</v>
      </c>
      <c r="N14" s="1"/>
      <c r="O14" s="1">
        <v>44134</v>
      </c>
      <c r="P14" s="1">
        <v>44141</v>
      </c>
      <c r="Q14" s="5">
        <v>0.46</v>
      </c>
      <c r="S14" s="1">
        <v>43182</v>
      </c>
      <c r="T14" s="5">
        <v>137.16999999999999</v>
      </c>
      <c r="U14" s="5">
        <v>0</v>
      </c>
      <c r="V14" s="5">
        <v>0</v>
      </c>
      <c r="W14" s="5">
        <v>137.16999999999999</v>
      </c>
      <c r="Y14" s="1">
        <v>43182</v>
      </c>
      <c r="Z14">
        <v>74.61</v>
      </c>
      <c r="AB14" s="1">
        <v>44049</v>
      </c>
      <c r="AC14" s="1">
        <v>44085</v>
      </c>
      <c r="AD14" s="1">
        <v>44088</v>
      </c>
      <c r="AE14" s="1">
        <v>44104</v>
      </c>
      <c r="AF14">
        <v>0.18</v>
      </c>
      <c r="AG14" t="str">
        <v>Quarter</v>
      </c>
      <c r="AH14" t="str">
        <v>Regular Cash</v>
      </c>
      <c r="AJ14" s="1">
        <v>43118</v>
      </c>
      <c r="AK14" s="1">
        <v>43119</v>
      </c>
      <c r="AL14" s="1"/>
      <c r="AM14" s="1">
        <v>44085</v>
      </c>
      <c r="AN14" s="1">
        <v>44092</v>
      </c>
      <c r="AO14" s="5">
        <v>0.18</v>
      </c>
      <c r="AQ14" s="1">
        <v>43182</v>
      </c>
      <c r="AR14" s="5">
        <v>74.61</v>
      </c>
      <c r="AS14" s="5">
        <v>0</v>
      </c>
      <c r="AT14" s="5">
        <v>0</v>
      </c>
      <c r="AU14" s="5">
        <v>74.61</v>
      </c>
      <c r="AW14" s="1">
        <v>43182</v>
      </c>
      <c r="AX14">
        <v>112.98</v>
      </c>
      <c r="AZ14" s="1">
        <v>44132</v>
      </c>
      <c r="BA14" s="1">
        <v>44152</v>
      </c>
      <c r="BB14" s="1">
        <v>44153</v>
      </c>
      <c r="BC14" s="1">
        <v>44175</v>
      </c>
      <c r="BD14">
        <v>1.29</v>
      </c>
      <c r="BE14" t="str">
        <v>Quarter</v>
      </c>
      <c r="BF14" t="str">
        <v>Regular Cash</v>
      </c>
      <c r="BH14" s="1">
        <v>43118</v>
      </c>
      <c r="BI14" s="1">
        <v>43119</v>
      </c>
      <c r="BJ14" s="1"/>
      <c r="BK14" s="1">
        <v>44155</v>
      </c>
      <c r="BL14" s="1">
        <v>44155</v>
      </c>
      <c r="BM14" s="5">
        <v>1.29</v>
      </c>
      <c r="BO14" s="1">
        <v>43182</v>
      </c>
      <c r="BP14" s="5">
        <v>112.98</v>
      </c>
      <c r="BQ14" s="5">
        <v>0</v>
      </c>
      <c r="BR14" s="5">
        <v>0</v>
      </c>
      <c r="BS14" s="5">
        <v>112.98</v>
      </c>
    </row>
    <row r="15" spans="1:71" x14ac:dyDescent="0.25">
      <c r="A15" s="1">
        <v>43189</v>
      </c>
      <c r="B15">
        <v>140.33000000000001</v>
      </c>
      <c r="D15" s="1">
        <v>44022</v>
      </c>
      <c r="E15" s="1">
        <v>44043</v>
      </c>
      <c r="F15" s="1">
        <v>44046</v>
      </c>
      <c r="G15" s="1">
        <v>44057</v>
      </c>
      <c r="H15">
        <v>0.44</v>
      </c>
      <c r="I15" t="str">
        <v>Quarter</v>
      </c>
      <c r="J15" t="str">
        <v>Regular Cash</v>
      </c>
      <c r="L15" s="1">
        <v>43119</v>
      </c>
      <c r="M15" s="1">
        <v>43119</v>
      </c>
      <c r="N15" s="1"/>
      <c r="O15" s="1">
        <v>44043</v>
      </c>
      <c r="P15" s="1">
        <v>44050</v>
      </c>
      <c r="Q15" s="5">
        <v>0.44</v>
      </c>
      <c r="S15" s="1">
        <v>43189</v>
      </c>
      <c r="T15" s="5">
        <v>140.33000000000001</v>
      </c>
      <c r="U15" s="5">
        <v>0</v>
      </c>
      <c r="V15" s="5">
        <v>0</v>
      </c>
      <c r="W15" s="5">
        <v>140.33000000000001</v>
      </c>
      <c r="Y15" s="1">
        <v>43189</v>
      </c>
      <c r="Z15">
        <v>75.97</v>
      </c>
      <c r="AB15" s="1">
        <v>43958</v>
      </c>
      <c r="AC15" s="1">
        <v>43993</v>
      </c>
      <c r="AD15" s="1">
        <v>43994</v>
      </c>
      <c r="AE15" s="1">
        <v>44012</v>
      </c>
      <c r="AF15">
        <v>0.18</v>
      </c>
      <c r="AG15" t="str">
        <v>Quarter</v>
      </c>
      <c r="AH15" t="str">
        <v>Regular Cash</v>
      </c>
      <c r="AJ15" s="1">
        <v>43119</v>
      </c>
      <c r="AK15" s="1">
        <v>43119</v>
      </c>
      <c r="AL15" s="1"/>
      <c r="AM15" s="1">
        <v>43994</v>
      </c>
      <c r="AN15" s="1">
        <v>43994</v>
      </c>
      <c r="AO15" s="5">
        <v>0.18</v>
      </c>
      <c r="AQ15" s="1">
        <v>43189</v>
      </c>
      <c r="AR15" s="5">
        <v>75.97</v>
      </c>
      <c r="AS15" s="5">
        <v>0</v>
      </c>
      <c r="AT15" s="5">
        <v>0</v>
      </c>
      <c r="AU15" s="5">
        <v>75.97</v>
      </c>
      <c r="AW15" s="1">
        <v>43189</v>
      </c>
      <c r="AX15">
        <v>114.04</v>
      </c>
      <c r="AZ15" s="1">
        <v>44041</v>
      </c>
      <c r="BA15" s="1">
        <v>44061</v>
      </c>
      <c r="BB15" s="1">
        <v>44062</v>
      </c>
      <c r="BC15" s="1">
        <v>44084</v>
      </c>
      <c r="BD15">
        <v>1.29</v>
      </c>
      <c r="BE15" t="str">
        <v>Quarter</v>
      </c>
      <c r="BF15" t="str">
        <v>Regular Cash</v>
      </c>
      <c r="BH15" s="1">
        <v>43119</v>
      </c>
      <c r="BI15" s="1">
        <v>43119</v>
      </c>
      <c r="BJ15" s="1"/>
      <c r="BK15" s="1">
        <v>44064</v>
      </c>
      <c r="BL15" s="1">
        <v>44064</v>
      </c>
      <c r="BM15" s="5">
        <v>1.29</v>
      </c>
      <c r="BO15" s="1">
        <v>43189</v>
      </c>
      <c r="BP15" s="5">
        <v>114.04</v>
      </c>
      <c r="BQ15" s="5">
        <v>0</v>
      </c>
      <c r="BR15" s="5">
        <v>0</v>
      </c>
      <c r="BS15" s="5">
        <v>114.04</v>
      </c>
    </row>
    <row r="16" spans="1:71" x14ac:dyDescent="0.25">
      <c r="A16" s="1">
        <v>43196</v>
      </c>
      <c r="B16">
        <v>138.19999999999999</v>
      </c>
      <c r="D16" s="1">
        <v>43936</v>
      </c>
      <c r="E16" s="1">
        <v>43951</v>
      </c>
      <c r="F16" s="1">
        <v>43952</v>
      </c>
      <c r="G16" s="1">
        <v>43966</v>
      </c>
      <c r="H16">
        <v>0.44</v>
      </c>
      <c r="I16" t="str">
        <v>Quarter</v>
      </c>
      <c r="J16" t="str">
        <v>Regular Cash</v>
      </c>
      <c r="L16" s="1">
        <v>43122</v>
      </c>
      <c r="M16" s="1">
        <v>43126</v>
      </c>
      <c r="N16" s="1"/>
      <c r="O16" s="1">
        <v>43952</v>
      </c>
      <c r="P16" s="1">
        <v>43952</v>
      </c>
      <c r="Q16" s="5">
        <v>0.44</v>
      </c>
      <c r="S16" s="1">
        <v>43196</v>
      </c>
      <c r="T16" s="5">
        <v>138.19999999999999</v>
      </c>
      <c r="U16" s="5">
        <v>0</v>
      </c>
      <c r="V16" s="5">
        <v>0</v>
      </c>
      <c r="W16" s="5">
        <v>138.19999999999999</v>
      </c>
      <c r="Y16" s="1">
        <v>43196</v>
      </c>
      <c r="Z16">
        <v>73.540000000000006</v>
      </c>
      <c r="AB16" s="1">
        <v>43873</v>
      </c>
      <c r="AC16" s="1">
        <v>43902</v>
      </c>
      <c r="AD16" s="1">
        <v>43903</v>
      </c>
      <c r="AE16" s="1">
        <v>43921</v>
      </c>
      <c r="AF16">
        <v>0.18</v>
      </c>
      <c r="AG16" t="str">
        <v>Quarter</v>
      </c>
      <c r="AH16" t="str">
        <v>Regular Cash</v>
      </c>
      <c r="AJ16" s="1">
        <v>43122</v>
      </c>
      <c r="AK16" s="1">
        <v>43126</v>
      </c>
      <c r="AL16" s="1"/>
      <c r="AM16" s="1">
        <v>43903</v>
      </c>
      <c r="AN16" s="1">
        <v>43903</v>
      </c>
      <c r="AO16" s="5">
        <v>0.18</v>
      </c>
      <c r="AQ16" s="1">
        <v>43196</v>
      </c>
      <c r="AR16" s="5">
        <v>73.540000000000006</v>
      </c>
      <c r="AS16" s="5">
        <v>0</v>
      </c>
      <c r="AT16" s="5">
        <v>0</v>
      </c>
      <c r="AU16" s="5">
        <v>73.540000000000006</v>
      </c>
      <c r="AW16" s="1">
        <v>43196</v>
      </c>
      <c r="AX16">
        <v>114.76</v>
      </c>
      <c r="AZ16" s="1">
        <v>43950</v>
      </c>
      <c r="BA16" s="1">
        <v>43969</v>
      </c>
      <c r="BB16" s="1">
        <v>43970</v>
      </c>
      <c r="BC16" s="1">
        <v>43992</v>
      </c>
      <c r="BD16">
        <v>1.29</v>
      </c>
      <c r="BE16" t="str">
        <v>Quarter</v>
      </c>
      <c r="BF16" t="str">
        <v>Regular Cash</v>
      </c>
      <c r="BH16" s="1">
        <v>43122</v>
      </c>
      <c r="BI16" s="1">
        <v>43126</v>
      </c>
      <c r="BJ16" s="1"/>
      <c r="BK16" s="1">
        <v>43973</v>
      </c>
      <c r="BL16" s="1">
        <v>43973</v>
      </c>
      <c r="BM16" s="5">
        <v>1.29</v>
      </c>
      <c r="BO16" s="1">
        <v>43196</v>
      </c>
      <c r="BP16" s="5">
        <v>114.76</v>
      </c>
      <c r="BQ16" s="5">
        <v>0</v>
      </c>
      <c r="BR16" s="5">
        <v>0</v>
      </c>
      <c r="BS16" s="5">
        <v>114.76</v>
      </c>
    </row>
    <row r="17" spans="1:71" x14ac:dyDescent="0.25">
      <c r="A17" s="1">
        <v>43203</v>
      </c>
      <c r="B17">
        <v>142.02000000000001</v>
      </c>
      <c r="D17" s="1">
        <v>43840</v>
      </c>
      <c r="E17" s="1">
        <v>43861</v>
      </c>
      <c r="F17" s="1">
        <v>43864</v>
      </c>
      <c r="G17" s="1">
        <v>43875</v>
      </c>
      <c r="H17">
        <v>0.44</v>
      </c>
      <c r="I17" t="str">
        <v>Quarter</v>
      </c>
      <c r="J17" t="str">
        <v>Regular Cash</v>
      </c>
      <c r="L17" s="1">
        <v>43123</v>
      </c>
      <c r="M17" s="1">
        <v>43126</v>
      </c>
      <c r="N17" s="1"/>
      <c r="O17" s="1">
        <v>43861</v>
      </c>
      <c r="P17" s="1">
        <v>43868</v>
      </c>
      <c r="Q17" s="5">
        <v>0.44</v>
      </c>
      <c r="S17" s="1">
        <v>43203</v>
      </c>
      <c r="T17" s="5">
        <v>142.02000000000001</v>
      </c>
      <c r="U17" s="5">
        <v>0</v>
      </c>
      <c r="V17" s="5">
        <v>0</v>
      </c>
      <c r="W17" s="5">
        <v>142.02000000000001</v>
      </c>
      <c r="Y17" s="1">
        <v>43203</v>
      </c>
      <c r="Z17">
        <v>74.94</v>
      </c>
      <c r="AB17" s="1">
        <v>43777</v>
      </c>
      <c r="AC17" s="1">
        <v>43804</v>
      </c>
      <c r="AD17" s="1">
        <v>43805</v>
      </c>
      <c r="AE17" s="1">
        <v>43819</v>
      </c>
      <c r="AF17">
        <v>0.14000000000000001</v>
      </c>
      <c r="AG17" t="str">
        <v>Quarter</v>
      </c>
      <c r="AH17" t="str">
        <v>Regular Cash</v>
      </c>
      <c r="AJ17" s="1">
        <v>43123</v>
      </c>
      <c r="AK17" s="1">
        <v>43126</v>
      </c>
      <c r="AL17" s="1"/>
      <c r="AM17" s="1">
        <v>43805</v>
      </c>
      <c r="AN17" s="1">
        <v>43805</v>
      </c>
      <c r="AO17" s="5">
        <v>0.14000000000000001</v>
      </c>
      <c r="AQ17" s="1">
        <v>43203</v>
      </c>
      <c r="AR17" s="5">
        <v>74.94</v>
      </c>
      <c r="AS17" s="5">
        <v>0</v>
      </c>
      <c r="AT17" s="5">
        <v>0</v>
      </c>
      <c r="AU17" s="5">
        <v>74.94</v>
      </c>
      <c r="AW17" s="1">
        <v>43203</v>
      </c>
      <c r="AX17">
        <v>119.92</v>
      </c>
      <c r="AZ17" s="1">
        <v>43859</v>
      </c>
      <c r="BA17" s="1">
        <v>43875</v>
      </c>
      <c r="BB17" s="1">
        <v>43879</v>
      </c>
      <c r="BC17" s="1">
        <v>43900</v>
      </c>
      <c r="BD17">
        <v>1.29</v>
      </c>
      <c r="BE17" t="str">
        <v>Quarter</v>
      </c>
      <c r="BF17" t="str">
        <v>Regular Cash</v>
      </c>
      <c r="BH17" s="1">
        <v>43123</v>
      </c>
      <c r="BI17" s="1">
        <v>43126</v>
      </c>
      <c r="BJ17" s="1"/>
      <c r="BK17" s="1">
        <v>43875</v>
      </c>
      <c r="BL17" s="1">
        <v>43882</v>
      </c>
      <c r="BM17" s="5">
        <v>1.29</v>
      </c>
      <c r="BO17" s="1">
        <v>43203</v>
      </c>
      <c r="BP17" s="5">
        <v>119.92</v>
      </c>
      <c r="BQ17" s="5">
        <v>0</v>
      </c>
      <c r="BR17" s="5">
        <v>0</v>
      </c>
      <c r="BS17" s="5">
        <v>119.92</v>
      </c>
    </row>
    <row r="18" spans="1:71" x14ac:dyDescent="0.25">
      <c r="A18" s="1">
        <v>43210</v>
      </c>
      <c r="B18">
        <v>144.04</v>
      </c>
      <c r="D18" s="1">
        <v>43746</v>
      </c>
      <c r="E18" s="1">
        <v>43769</v>
      </c>
      <c r="F18" s="1">
        <v>43770</v>
      </c>
      <c r="G18" s="1">
        <v>43784</v>
      </c>
      <c r="H18">
        <v>0.44</v>
      </c>
      <c r="I18" t="str">
        <v>Quarter</v>
      </c>
      <c r="J18" t="str">
        <v>Regular Cash</v>
      </c>
      <c r="L18" s="1">
        <v>43124</v>
      </c>
      <c r="M18" s="1">
        <v>43126</v>
      </c>
      <c r="N18" s="1"/>
      <c r="O18" s="1">
        <v>43770</v>
      </c>
      <c r="P18" s="1">
        <v>43770</v>
      </c>
      <c r="Q18" s="5">
        <v>0.44</v>
      </c>
      <c r="S18" s="1">
        <v>43210</v>
      </c>
      <c r="T18" s="5">
        <v>144.04</v>
      </c>
      <c r="U18" s="5">
        <v>0</v>
      </c>
      <c r="V18" s="5">
        <v>0</v>
      </c>
      <c r="W18" s="5">
        <v>144.04</v>
      </c>
      <c r="Y18" s="1">
        <v>43210</v>
      </c>
      <c r="Z18">
        <v>75.81</v>
      </c>
      <c r="AB18" s="1">
        <v>43679</v>
      </c>
      <c r="AC18" s="1">
        <v>43721</v>
      </c>
      <c r="AD18" s="1">
        <v>43724</v>
      </c>
      <c r="AE18" s="1">
        <v>43738</v>
      </c>
      <c r="AF18">
        <v>0.14000000000000001</v>
      </c>
      <c r="AG18" t="str">
        <v>Quarter</v>
      </c>
      <c r="AH18" t="str">
        <v>Regular Cash</v>
      </c>
      <c r="AJ18" s="1">
        <v>43124</v>
      </c>
      <c r="AK18" s="1">
        <v>43126</v>
      </c>
      <c r="AL18" s="1"/>
      <c r="AM18" s="1">
        <v>43721</v>
      </c>
      <c r="AN18" s="1">
        <v>43728</v>
      </c>
      <c r="AO18" s="5">
        <v>0.14000000000000001</v>
      </c>
      <c r="AQ18" s="1">
        <v>43210</v>
      </c>
      <c r="AR18" s="5">
        <v>75.81</v>
      </c>
      <c r="AS18" s="5">
        <v>0</v>
      </c>
      <c r="AT18" s="5">
        <v>0</v>
      </c>
      <c r="AU18" s="5">
        <v>75.81</v>
      </c>
      <c r="AW18" s="1">
        <v>43210</v>
      </c>
      <c r="AX18">
        <v>122.31</v>
      </c>
      <c r="AZ18" s="1">
        <v>43768</v>
      </c>
      <c r="BA18" s="1">
        <v>43784</v>
      </c>
      <c r="BB18" s="1">
        <v>43787</v>
      </c>
      <c r="BC18" s="1">
        <v>43809</v>
      </c>
      <c r="BD18">
        <v>1.19</v>
      </c>
      <c r="BE18" t="str">
        <v>Quarter</v>
      </c>
      <c r="BF18" t="str">
        <v>Regular Cash</v>
      </c>
      <c r="BH18" s="1">
        <v>43124</v>
      </c>
      <c r="BI18" s="1">
        <v>43126</v>
      </c>
      <c r="BJ18" s="1"/>
      <c r="BK18" s="1">
        <v>43784</v>
      </c>
      <c r="BL18" s="1">
        <v>43791</v>
      </c>
      <c r="BM18" s="5">
        <v>1.19</v>
      </c>
      <c r="BO18" s="1">
        <v>43210</v>
      </c>
      <c r="BP18" s="5">
        <v>122.31</v>
      </c>
      <c r="BQ18" s="5">
        <v>0</v>
      </c>
      <c r="BR18" s="5">
        <v>0</v>
      </c>
      <c r="BS18" s="5">
        <v>122.31</v>
      </c>
    </row>
    <row r="19" spans="1:71" x14ac:dyDescent="0.25">
      <c r="A19" s="1">
        <v>43217</v>
      </c>
      <c r="B19">
        <v>144.22999999999999</v>
      </c>
      <c r="D19" s="1">
        <v>43656</v>
      </c>
      <c r="E19" s="1">
        <v>43677</v>
      </c>
      <c r="F19" s="1">
        <v>43678</v>
      </c>
      <c r="G19" s="1">
        <v>43692</v>
      </c>
      <c r="H19">
        <v>0.44</v>
      </c>
      <c r="I19" t="str">
        <v>Quarter</v>
      </c>
      <c r="J19" t="str">
        <v>Regular Cash</v>
      </c>
      <c r="L19" s="1">
        <v>43125</v>
      </c>
      <c r="M19" s="1">
        <v>43126</v>
      </c>
      <c r="N19" s="1"/>
      <c r="O19" s="1">
        <v>43679</v>
      </c>
      <c r="P19" s="1">
        <v>43679</v>
      </c>
      <c r="Q19" s="5">
        <v>0.44</v>
      </c>
      <c r="S19" s="1">
        <v>43217</v>
      </c>
      <c r="T19" s="5">
        <v>144.22999999999999</v>
      </c>
      <c r="U19" s="5">
        <v>0</v>
      </c>
      <c r="V19" s="5">
        <v>0</v>
      </c>
      <c r="W19" s="5">
        <v>144.22999999999999</v>
      </c>
      <c r="Y19" s="1">
        <v>43217</v>
      </c>
      <c r="Z19">
        <v>70.95</v>
      </c>
      <c r="AB19" s="1">
        <v>43595</v>
      </c>
      <c r="AC19" s="1">
        <v>43629</v>
      </c>
      <c r="AD19" s="1">
        <v>43630</v>
      </c>
      <c r="AE19" s="1">
        <v>43644</v>
      </c>
      <c r="AF19">
        <v>0.14000000000000001</v>
      </c>
      <c r="AG19" t="str">
        <v>Quarter</v>
      </c>
      <c r="AH19" t="str">
        <v>Regular Cash</v>
      </c>
      <c r="AJ19" s="1">
        <v>43125</v>
      </c>
      <c r="AK19" s="1">
        <v>43126</v>
      </c>
      <c r="AL19" s="1"/>
      <c r="AM19" s="1">
        <v>43630</v>
      </c>
      <c r="AN19" s="1">
        <v>43630</v>
      </c>
      <c r="AO19" s="5">
        <v>0.14000000000000001</v>
      </c>
      <c r="AQ19" s="1">
        <v>43217</v>
      </c>
      <c r="AR19" s="5">
        <v>70.95</v>
      </c>
      <c r="AS19" s="5">
        <v>0</v>
      </c>
      <c r="AT19" s="5">
        <v>0</v>
      </c>
      <c r="AU19" s="5">
        <v>70.95</v>
      </c>
      <c r="AW19" s="1">
        <v>43217</v>
      </c>
      <c r="AX19">
        <v>126.62</v>
      </c>
      <c r="AZ19" s="1">
        <v>43677</v>
      </c>
      <c r="BA19" s="1">
        <v>43693</v>
      </c>
      <c r="BB19" s="1">
        <v>43696</v>
      </c>
      <c r="BC19" s="1">
        <v>43718</v>
      </c>
      <c r="BD19">
        <v>1.19</v>
      </c>
      <c r="BE19" t="str">
        <v>Quarter</v>
      </c>
      <c r="BF19" t="str">
        <v>Regular Cash</v>
      </c>
      <c r="BH19" s="1">
        <v>43125</v>
      </c>
      <c r="BI19" s="1">
        <v>43126</v>
      </c>
      <c r="BJ19" s="1"/>
      <c r="BK19" s="1">
        <v>43693</v>
      </c>
      <c r="BL19" s="1">
        <v>43700</v>
      </c>
      <c r="BM19" s="5">
        <v>1.19</v>
      </c>
      <c r="BO19" s="1">
        <v>43217</v>
      </c>
      <c r="BP19" s="5">
        <v>126.62</v>
      </c>
      <c r="BQ19" s="5">
        <v>0</v>
      </c>
      <c r="BR19" s="5">
        <v>0</v>
      </c>
      <c r="BS19" s="5">
        <v>126.62</v>
      </c>
    </row>
    <row r="20" spans="1:71" x14ac:dyDescent="0.25">
      <c r="A20" s="1">
        <v>43224</v>
      </c>
      <c r="B20">
        <v>139.49</v>
      </c>
      <c r="D20" s="1">
        <v>43560</v>
      </c>
      <c r="E20" s="1">
        <v>43585</v>
      </c>
      <c r="F20" s="1">
        <v>43586</v>
      </c>
      <c r="G20" s="1">
        <v>43600</v>
      </c>
      <c r="H20">
        <v>0.44</v>
      </c>
      <c r="I20" t="str">
        <v>Quarter</v>
      </c>
      <c r="J20" t="str">
        <v>Regular Cash</v>
      </c>
      <c r="L20" s="1">
        <v>43126</v>
      </c>
      <c r="M20" s="1">
        <v>43126</v>
      </c>
      <c r="N20" s="1"/>
      <c r="O20" s="1">
        <v>43588</v>
      </c>
      <c r="P20" s="1">
        <v>43588</v>
      </c>
      <c r="Q20" s="5">
        <v>0.44</v>
      </c>
      <c r="S20" s="1">
        <v>43224</v>
      </c>
      <c r="T20" s="5">
        <v>139.49</v>
      </c>
      <c r="U20" s="5">
        <v>0.4</v>
      </c>
      <c r="V20" s="5">
        <v>-0.4</v>
      </c>
      <c r="W20" s="5">
        <v>139.49</v>
      </c>
      <c r="Y20" s="1">
        <v>43224</v>
      </c>
      <c r="Z20">
        <v>71.5</v>
      </c>
      <c r="AB20" s="1">
        <v>43509</v>
      </c>
      <c r="AC20" s="1">
        <v>43538</v>
      </c>
      <c r="AD20" s="1">
        <v>43539</v>
      </c>
      <c r="AE20" s="1">
        <v>43553</v>
      </c>
      <c r="AF20">
        <v>0.14000000000000001</v>
      </c>
      <c r="AG20" t="str">
        <v>Quarter</v>
      </c>
      <c r="AH20" t="str">
        <v>Regular Cash</v>
      </c>
      <c r="AJ20" s="1">
        <v>43126</v>
      </c>
      <c r="AK20" s="1">
        <v>43126</v>
      </c>
      <c r="AL20" s="1"/>
      <c r="AM20" s="1">
        <v>43539</v>
      </c>
      <c r="AN20" s="1">
        <v>43539</v>
      </c>
      <c r="AO20" s="5">
        <v>0.14000000000000001</v>
      </c>
      <c r="AQ20" s="1">
        <v>43224</v>
      </c>
      <c r="AR20" s="5">
        <v>71.5</v>
      </c>
      <c r="AS20" s="5">
        <v>0</v>
      </c>
      <c r="AT20" s="5">
        <v>0</v>
      </c>
      <c r="AU20" s="5">
        <v>71.5</v>
      </c>
      <c r="AW20" s="1">
        <v>43224</v>
      </c>
      <c r="AX20">
        <v>125.53</v>
      </c>
      <c r="AZ20" s="1">
        <v>43579</v>
      </c>
      <c r="BA20" s="1">
        <v>43601</v>
      </c>
      <c r="BB20" s="1">
        <v>43602</v>
      </c>
      <c r="BC20" s="1">
        <v>43626</v>
      </c>
      <c r="BD20">
        <v>1.19</v>
      </c>
      <c r="BE20" t="str">
        <v>Quarter</v>
      </c>
      <c r="BF20" t="str">
        <v>Regular Cash</v>
      </c>
      <c r="BH20" s="1">
        <v>43126</v>
      </c>
      <c r="BI20" s="1">
        <v>43126</v>
      </c>
      <c r="BJ20" s="1"/>
      <c r="BK20" s="1">
        <v>43602</v>
      </c>
      <c r="BL20" s="1">
        <v>43602</v>
      </c>
      <c r="BM20" s="5">
        <v>1.19</v>
      </c>
      <c r="BO20" s="1">
        <v>43224</v>
      </c>
      <c r="BP20" s="5">
        <v>125.53</v>
      </c>
      <c r="BQ20" s="5">
        <v>0</v>
      </c>
      <c r="BR20" s="5">
        <v>0</v>
      </c>
      <c r="BS20" s="5">
        <v>125.53</v>
      </c>
    </row>
    <row r="21" spans="1:71" x14ac:dyDescent="0.25">
      <c r="A21" s="1">
        <v>43231</v>
      </c>
      <c r="B21">
        <v>144.09</v>
      </c>
      <c r="D21" s="1">
        <v>43474</v>
      </c>
      <c r="E21" s="1">
        <v>43496</v>
      </c>
      <c r="F21" s="1">
        <v>43497</v>
      </c>
      <c r="G21" s="1">
        <v>43511</v>
      </c>
      <c r="H21">
        <v>0.4</v>
      </c>
      <c r="I21" t="str">
        <v>Quarter</v>
      </c>
      <c r="J21" t="str">
        <v>Regular Cash</v>
      </c>
      <c r="L21" s="1">
        <v>43129</v>
      </c>
      <c r="M21" s="1">
        <v>43133</v>
      </c>
      <c r="N21" s="1"/>
      <c r="O21" s="1">
        <v>43497</v>
      </c>
      <c r="P21" s="1">
        <v>43497</v>
      </c>
      <c r="Q21" s="5">
        <v>0.4</v>
      </c>
      <c r="S21" s="1">
        <v>43231</v>
      </c>
      <c r="T21" s="5">
        <v>144.09</v>
      </c>
      <c r="U21" s="5">
        <v>0</v>
      </c>
      <c r="V21" s="5">
        <v>0</v>
      </c>
      <c r="W21" s="5">
        <v>144.09</v>
      </c>
      <c r="Y21" s="1">
        <v>43231</v>
      </c>
      <c r="Z21">
        <v>74.81</v>
      </c>
      <c r="AB21" s="1">
        <v>43416</v>
      </c>
      <c r="AC21" s="1">
        <v>43440</v>
      </c>
      <c r="AD21" s="1">
        <v>43441</v>
      </c>
      <c r="AE21" s="1">
        <v>43455</v>
      </c>
      <c r="AF21">
        <v>0.14000000000000001</v>
      </c>
      <c r="AG21" t="str">
        <v>Quarter</v>
      </c>
      <c r="AH21" t="str">
        <v>Regular Cash</v>
      </c>
      <c r="AJ21" s="1">
        <v>43129</v>
      </c>
      <c r="AK21" s="1">
        <v>43133</v>
      </c>
      <c r="AL21" s="1"/>
      <c r="AM21" s="1">
        <v>43441</v>
      </c>
      <c r="AN21" s="1">
        <v>43441</v>
      </c>
      <c r="AO21" s="5">
        <v>0.14000000000000001</v>
      </c>
      <c r="AQ21" s="1">
        <v>43231</v>
      </c>
      <c r="AR21" s="5">
        <v>74.81</v>
      </c>
      <c r="AS21" s="5">
        <v>0</v>
      </c>
      <c r="AT21" s="5">
        <v>0</v>
      </c>
      <c r="AU21" s="5">
        <v>74.81</v>
      </c>
      <c r="AW21" s="1">
        <v>43231</v>
      </c>
      <c r="AX21">
        <v>129.84</v>
      </c>
      <c r="AZ21" s="1">
        <v>43495</v>
      </c>
      <c r="BA21" s="1">
        <v>43510</v>
      </c>
      <c r="BB21" s="1">
        <v>43511</v>
      </c>
      <c r="BC21" s="1">
        <v>43535</v>
      </c>
      <c r="BD21">
        <v>1.19</v>
      </c>
      <c r="BE21" t="str">
        <v>Quarter</v>
      </c>
      <c r="BF21" t="str">
        <v>Regular Cash</v>
      </c>
      <c r="BH21" s="1">
        <v>43129</v>
      </c>
      <c r="BI21" s="1">
        <v>43133</v>
      </c>
      <c r="BJ21" s="1"/>
      <c r="BK21" s="1">
        <v>43511</v>
      </c>
      <c r="BL21" s="1">
        <v>43511</v>
      </c>
      <c r="BM21" s="5">
        <v>1.19</v>
      </c>
      <c r="BO21" s="1">
        <v>43231</v>
      </c>
      <c r="BP21" s="5">
        <v>129.84</v>
      </c>
      <c r="BQ21" s="5">
        <v>0</v>
      </c>
      <c r="BR21" s="5">
        <v>0</v>
      </c>
      <c r="BS21" s="5">
        <v>129.84</v>
      </c>
    </row>
    <row r="22" spans="1:71" x14ac:dyDescent="0.25">
      <c r="A22" s="1">
        <v>43238</v>
      </c>
      <c r="B22">
        <v>141.30000000000001</v>
      </c>
      <c r="D22" s="1">
        <v>43382</v>
      </c>
      <c r="E22" s="1">
        <v>43404</v>
      </c>
      <c r="F22" s="1">
        <v>43405</v>
      </c>
      <c r="G22" s="1">
        <v>43419</v>
      </c>
      <c r="H22">
        <v>0.4</v>
      </c>
      <c r="I22" t="str">
        <v>Quarter</v>
      </c>
      <c r="J22" t="str">
        <v>Regular Cash</v>
      </c>
      <c r="L22" s="1">
        <v>43130</v>
      </c>
      <c r="M22" s="1">
        <v>43133</v>
      </c>
      <c r="N22" s="1"/>
      <c r="O22" s="1">
        <v>43406</v>
      </c>
      <c r="P22" s="1">
        <v>43406</v>
      </c>
      <c r="Q22" s="5">
        <v>0.4</v>
      </c>
      <c r="S22" s="1">
        <v>43238</v>
      </c>
      <c r="T22" s="5">
        <v>141.30000000000001</v>
      </c>
      <c r="U22" s="5">
        <v>0</v>
      </c>
      <c r="V22" s="5">
        <v>0</v>
      </c>
      <c r="W22" s="5">
        <v>141.30000000000001</v>
      </c>
      <c r="Y22" s="1">
        <v>43238</v>
      </c>
      <c r="Z22">
        <v>75.540000000000006</v>
      </c>
      <c r="AB22" s="1">
        <v>43315</v>
      </c>
      <c r="AC22" s="1">
        <v>43356</v>
      </c>
      <c r="AD22" s="1">
        <v>43357</v>
      </c>
      <c r="AE22" s="1">
        <v>43371</v>
      </c>
      <c r="AF22">
        <v>0.14000000000000001</v>
      </c>
      <c r="AG22" t="str">
        <v>Quarter</v>
      </c>
      <c r="AH22" t="str">
        <v>Regular Cash</v>
      </c>
      <c r="AJ22" s="1">
        <v>43130</v>
      </c>
      <c r="AK22" s="1">
        <v>43133</v>
      </c>
      <c r="AL22" s="1"/>
      <c r="AM22" s="1">
        <v>43357</v>
      </c>
      <c r="AN22" s="1">
        <v>43357</v>
      </c>
      <c r="AO22" s="5">
        <v>0.14000000000000001</v>
      </c>
      <c r="AQ22" s="1">
        <v>43238</v>
      </c>
      <c r="AR22" s="5">
        <v>75.540000000000006</v>
      </c>
      <c r="AS22" s="5">
        <v>0</v>
      </c>
      <c r="AT22" s="5">
        <v>0</v>
      </c>
      <c r="AU22" s="5">
        <v>75.540000000000006</v>
      </c>
      <c r="AW22" s="1">
        <v>43238</v>
      </c>
      <c r="AX22">
        <v>127.86</v>
      </c>
      <c r="AZ22" s="1">
        <v>43404</v>
      </c>
      <c r="BA22" s="1">
        <v>43419</v>
      </c>
      <c r="BB22" s="1">
        <v>43420</v>
      </c>
      <c r="BC22" s="1">
        <v>43444</v>
      </c>
      <c r="BD22">
        <v>1.1200000000000001</v>
      </c>
      <c r="BE22" t="str">
        <v>Quarter</v>
      </c>
      <c r="BF22" t="str">
        <v>Regular Cash</v>
      </c>
      <c r="BH22" s="1">
        <v>43130</v>
      </c>
      <c r="BI22" s="1">
        <v>43133</v>
      </c>
      <c r="BJ22" s="1"/>
      <c r="BK22" s="1">
        <v>43420</v>
      </c>
      <c r="BL22" s="1">
        <v>43420</v>
      </c>
      <c r="BM22" s="5">
        <v>1.1200000000000001</v>
      </c>
      <c r="BO22" s="1">
        <v>43238</v>
      </c>
      <c r="BP22" s="5">
        <v>127.86</v>
      </c>
      <c r="BQ22" s="5">
        <v>1.1200000000000001</v>
      </c>
      <c r="BR22" s="5">
        <v>-1.1200000000000001</v>
      </c>
      <c r="BS22" s="5">
        <v>127.85999999999999</v>
      </c>
    </row>
    <row r="23" spans="1:71" x14ac:dyDescent="0.25">
      <c r="A23" s="1">
        <v>43245</v>
      </c>
      <c r="B23">
        <v>142.22</v>
      </c>
      <c r="D23" s="1">
        <v>43311</v>
      </c>
      <c r="E23" s="1">
        <v>43321</v>
      </c>
      <c r="F23" s="1">
        <v>43322</v>
      </c>
      <c r="G23" s="1">
        <v>43327</v>
      </c>
      <c r="H23">
        <v>0.4</v>
      </c>
      <c r="I23" t="str">
        <v>Quarter</v>
      </c>
      <c r="J23" t="str">
        <v>Regular Cash</v>
      </c>
      <c r="L23" s="1">
        <v>43131</v>
      </c>
      <c r="M23" s="1">
        <v>43133</v>
      </c>
      <c r="N23" s="1"/>
      <c r="O23" s="1">
        <v>43322</v>
      </c>
      <c r="P23" s="1">
        <v>43322</v>
      </c>
      <c r="Q23" s="5">
        <v>0.4</v>
      </c>
      <c r="S23" s="1">
        <v>43245</v>
      </c>
      <c r="T23" s="5">
        <v>142.22</v>
      </c>
      <c r="U23" s="5">
        <v>0</v>
      </c>
      <c r="V23" s="5">
        <v>0</v>
      </c>
      <c r="W23" s="5">
        <v>142.22</v>
      </c>
      <c r="Y23" s="1">
        <v>43245</v>
      </c>
      <c r="Z23">
        <v>75.09</v>
      </c>
      <c r="AB23" s="1">
        <v>43229</v>
      </c>
      <c r="AC23" s="1">
        <v>43265</v>
      </c>
      <c r="AD23" s="1">
        <v>43266</v>
      </c>
      <c r="AE23" s="1">
        <v>43280</v>
      </c>
      <c r="AF23">
        <v>0.14000000000000001</v>
      </c>
      <c r="AG23" t="str">
        <v>Quarter</v>
      </c>
      <c r="AH23" t="str">
        <v>Regular Cash</v>
      </c>
      <c r="AJ23" s="1">
        <v>43131</v>
      </c>
      <c r="AK23" s="1">
        <v>43133</v>
      </c>
      <c r="AL23" s="1"/>
      <c r="AM23" s="1">
        <v>43266</v>
      </c>
      <c r="AN23" s="1">
        <v>43266</v>
      </c>
      <c r="AO23" s="5">
        <v>0.14000000000000001</v>
      </c>
      <c r="AQ23" s="1">
        <v>43245</v>
      </c>
      <c r="AR23" s="5">
        <v>75.09</v>
      </c>
      <c r="AS23" s="5">
        <v>0</v>
      </c>
      <c r="AT23" s="5">
        <v>0</v>
      </c>
      <c r="AU23" s="5">
        <v>75.09</v>
      </c>
      <c r="AW23" s="1">
        <v>43245</v>
      </c>
      <c r="AX23">
        <v>122.19</v>
      </c>
      <c r="AZ23" s="1">
        <v>43306</v>
      </c>
      <c r="BA23" s="1">
        <v>43328</v>
      </c>
      <c r="BB23" s="1">
        <v>43329</v>
      </c>
      <c r="BC23" s="1">
        <v>43353</v>
      </c>
      <c r="BD23">
        <v>1.1200000000000001</v>
      </c>
      <c r="BE23" t="str">
        <v>Quarter</v>
      </c>
      <c r="BF23" t="str">
        <v>Regular Cash</v>
      </c>
      <c r="BH23" s="1">
        <v>43131</v>
      </c>
      <c r="BI23" s="1">
        <v>43133</v>
      </c>
      <c r="BJ23" s="1"/>
      <c r="BK23" s="1">
        <v>43329</v>
      </c>
      <c r="BL23" s="1">
        <v>43329</v>
      </c>
      <c r="BM23" s="5">
        <v>1.1200000000000001</v>
      </c>
      <c r="BO23" s="1">
        <v>43245</v>
      </c>
      <c r="BP23" s="5">
        <v>122.19</v>
      </c>
      <c r="BQ23" s="5">
        <v>0</v>
      </c>
      <c r="BR23" s="5">
        <v>0</v>
      </c>
      <c r="BS23" s="5">
        <v>122.19</v>
      </c>
    </row>
    <row r="24" spans="1:71" x14ac:dyDescent="0.25">
      <c r="A24" s="1">
        <v>43252</v>
      </c>
      <c r="B24">
        <v>140.08000000000001</v>
      </c>
      <c r="D24" s="1">
        <v>43203</v>
      </c>
      <c r="E24" s="1">
        <v>43220</v>
      </c>
      <c r="F24" s="1">
        <v>43221</v>
      </c>
      <c r="G24" s="1">
        <v>43235</v>
      </c>
      <c r="H24">
        <v>0.4</v>
      </c>
      <c r="I24" t="str">
        <v>Quarter</v>
      </c>
      <c r="J24" t="str">
        <v>Regular Cash</v>
      </c>
      <c r="L24" s="1">
        <v>43132</v>
      </c>
      <c r="M24" s="1">
        <v>43133</v>
      </c>
      <c r="N24" s="1"/>
      <c r="O24" s="1">
        <v>43224</v>
      </c>
      <c r="P24" s="1">
        <v>43224</v>
      </c>
      <c r="Q24" s="5">
        <v>0.4</v>
      </c>
      <c r="S24" s="1">
        <v>43252</v>
      </c>
      <c r="T24" s="5">
        <v>140.08000000000001</v>
      </c>
      <c r="U24" s="5">
        <v>0</v>
      </c>
      <c r="V24" s="5">
        <v>0</v>
      </c>
      <c r="W24" s="5">
        <v>140.08000000000001</v>
      </c>
      <c r="Y24" s="1">
        <v>43252</v>
      </c>
      <c r="Z24">
        <v>74.209999999999994</v>
      </c>
      <c r="AB24" s="1">
        <v>43132</v>
      </c>
      <c r="AC24" s="1">
        <v>43174</v>
      </c>
      <c r="AD24" s="1">
        <v>43175</v>
      </c>
      <c r="AE24" s="1">
        <v>43188</v>
      </c>
      <c r="AF24">
        <v>0.14000000000000001</v>
      </c>
      <c r="AG24" t="str">
        <v>Quarter</v>
      </c>
      <c r="AH24" t="str">
        <v>Regular Cash</v>
      </c>
      <c r="AJ24" s="1">
        <v>43132</v>
      </c>
      <c r="AK24" s="1">
        <v>43133</v>
      </c>
      <c r="AL24" s="1"/>
      <c r="AM24" s="1">
        <v>43175</v>
      </c>
      <c r="AN24" s="1">
        <v>43175</v>
      </c>
      <c r="AO24" s="5">
        <v>0.14000000000000001</v>
      </c>
      <c r="AQ24" s="1">
        <v>43252</v>
      </c>
      <c r="AR24" s="5">
        <v>74.209999999999994</v>
      </c>
      <c r="AS24" s="5">
        <v>0</v>
      </c>
      <c r="AT24" s="5">
        <v>0</v>
      </c>
      <c r="AU24" s="5">
        <v>74.209999999999994</v>
      </c>
      <c r="AW24" s="1">
        <v>43252</v>
      </c>
      <c r="AX24">
        <v>123.85</v>
      </c>
      <c r="AZ24" s="1">
        <v>43215</v>
      </c>
      <c r="BA24" s="1">
        <v>43237</v>
      </c>
      <c r="BB24" s="1">
        <v>43238</v>
      </c>
      <c r="BC24" s="1">
        <v>43262</v>
      </c>
      <c r="BD24">
        <v>1.1200000000000001</v>
      </c>
      <c r="BE24" t="str">
        <v>Quarter</v>
      </c>
      <c r="BF24" t="str">
        <v>Regular Cash</v>
      </c>
      <c r="BH24" s="1">
        <v>43132</v>
      </c>
      <c r="BI24" s="1">
        <v>43133</v>
      </c>
      <c r="BJ24" s="1"/>
      <c r="BK24" s="1">
        <v>43238</v>
      </c>
      <c r="BL24" s="1">
        <v>43238</v>
      </c>
      <c r="BM24" s="5">
        <v>1.1200000000000001</v>
      </c>
      <c r="BO24" s="1">
        <v>43252</v>
      </c>
      <c r="BP24" s="5">
        <v>123.85</v>
      </c>
      <c r="BQ24" s="5">
        <v>0</v>
      </c>
      <c r="BR24" s="5">
        <v>0</v>
      </c>
      <c r="BS24" s="5">
        <v>123.85</v>
      </c>
    </row>
    <row r="25" spans="1:71" x14ac:dyDescent="0.25">
      <c r="A25" s="1">
        <v>43259</v>
      </c>
      <c r="B25">
        <v>142.97</v>
      </c>
      <c r="D25" s="1">
        <v>43115</v>
      </c>
      <c r="E25" s="1">
        <v>43131</v>
      </c>
      <c r="F25" s="1">
        <v>43132</v>
      </c>
      <c r="G25" s="1">
        <v>43146</v>
      </c>
      <c r="H25">
        <v>0.36</v>
      </c>
      <c r="I25" t="str">
        <v>Quarter</v>
      </c>
      <c r="J25" t="str">
        <v>Regular Cash</v>
      </c>
      <c r="L25" s="1">
        <v>43133</v>
      </c>
      <c r="M25" s="1">
        <v>43133</v>
      </c>
      <c r="N25" s="1"/>
      <c r="O25" s="1">
        <v>43133</v>
      </c>
      <c r="P25" s="1">
        <v>43133</v>
      </c>
      <c r="Q25" s="5">
        <v>0.36</v>
      </c>
      <c r="S25" s="1">
        <v>43259</v>
      </c>
      <c r="T25" s="5">
        <v>142.97</v>
      </c>
      <c r="U25" s="5">
        <v>0</v>
      </c>
      <c r="V25" s="5">
        <v>0</v>
      </c>
      <c r="W25" s="5">
        <v>142.97</v>
      </c>
      <c r="Y25" s="1">
        <v>43259</v>
      </c>
      <c r="Z25">
        <v>75.75</v>
      </c>
      <c r="AB25" s="1"/>
      <c r="AC25" s="1"/>
      <c r="AD25" s="1"/>
      <c r="AE25" s="1"/>
      <c r="AJ25" s="1">
        <v>43133</v>
      </c>
      <c r="AK25" s="1">
        <v>43133</v>
      </c>
      <c r="AL25" s="1"/>
      <c r="AM25" s="1"/>
      <c r="AN25" s="1"/>
      <c r="AO25" s="5"/>
      <c r="AQ25" s="1">
        <v>43259</v>
      </c>
      <c r="AR25" s="5">
        <v>75.75</v>
      </c>
      <c r="AS25" s="5">
        <v>0</v>
      </c>
      <c r="AT25" s="5">
        <v>0</v>
      </c>
      <c r="AU25" s="5">
        <v>75.75</v>
      </c>
      <c r="AW25" s="1">
        <v>43259</v>
      </c>
      <c r="AX25">
        <v>126.44</v>
      </c>
      <c r="AZ25" s="1">
        <v>43131</v>
      </c>
      <c r="BA25" s="1">
        <v>43146</v>
      </c>
      <c r="BB25" s="1">
        <v>43147</v>
      </c>
      <c r="BC25" s="1">
        <v>43171</v>
      </c>
      <c r="BD25">
        <v>1.1200000000000001</v>
      </c>
      <c r="BE25" t="str">
        <v>Quarter</v>
      </c>
      <c r="BF25" t="str">
        <v>Regular Cash</v>
      </c>
      <c r="BH25" s="1">
        <v>43133</v>
      </c>
      <c r="BI25" s="1">
        <v>43133</v>
      </c>
      <c r="BJ25" s="1"/>
      <c r="BK25" s="1">
        <v>43147</v>
      </c>
      <c r="BL25" s="1">
        <v>43147</v>
      </c>
      <c r="BM25" s="5">
        <v>1.1200000000000001</v>
      </c>
      <c r="BO25" s="1">
        <v>43259</v>
      </c>
      <c r="BP25" s="5">
        <v>126.44</v>
      </c>
      <c r="BQ25" s="5">
        <v>0</v>
      </c>
      <c r="BR25" s="5">
        <v>0</v>
      </c>
      <c r="BS25" s="5">
        <v>126.44</v>
      </c>
    </row>
    <row r="26" spans="1:71" ht="15.75" thickBot="1" x14ac:dyDescent="0.3">
      <c r="A26" s="1">
        <v>43266</v>
      </c>
      <c r="B26">
        <v>139.53</v>
      </c>
      <c r="D26" s="1"/>
      <c r="E26" s="1"/>
      <c r="F26" s="1"/>
      <c r="G26" s="1"/>
      <c r="L26" s="1">
        <v>43136</v>
      </c>
      <c r="M26" s="1">
        <v>43140</v>
      </c>
      <c r="N26" s="1"/>
      <c r="O26" s="1"/>
      <c r="P26" s="1"/>
      <c r="Q26" s="1"/>
      <c r="S26" s="1">
        <v>43266</v>
      </c>
      <c r="T26" s="5">
        <v>139.53</v>
      </c>
      <c r="U26" s="5">
        <v>0</v>
      </c>
      <c r="V26" s="5">
        <v>0</v>
      </c>
      <c r="W26" s="5">
        <v>139.53</v>
      </c>
      <c r="Y26" s="1">
        <v>43266</v>
      </c>
      <c r="Z26">
        <v>75.09</v>
      </c>
      <c r="AB26" s="1"/>
      <c r="AC26" s="1"/>
      <c r="AD26" s="1"/>
      <c r="AE26" s="1"/>
      <c r="AJ26" s="1">
        <v>43136</v>
      </c>
      <c r="AK26" s="1">
        <v>43140</v>
      </c>
      <c r="AL26" s="1"/>
      <c r="AM26" s="1"/>
      <c r="AN26" s="1"/>
      <c r="AO26" s="1"/>
      <c r="AQ26" s="1">
        <v>43266</v>
      </c>
      <c r="AR26" s="5">
        <v>75.09</v>
      </c>
      <c r="AS26" s="5">
        <v>0.14000000000000001</v>
      </c>
      <c r="AT26" s="5">
        <v>-0.14000000000000001</v>
      </c>
      <c r="AU26" s="5">
        <v>75.09</v>
      </c>
      <c r="AW26" s="1">
        <v>43266</v>
      </c>
      <c r="AX26">
        <v>124.04</v>
      </c>
      <c r="AZ26" s="1"/>
      <c r="BA26" s="1"/>
      <c r="BB26" s="1"/>
      <c r="BC26" s="1"/>
      <c r="BH26" s="1">
        <v>43136</v>
      </c>
      <c r="BI26" s="1">
        <v>43140</v>
      </c>
      <c r="BJ26" s="1"/>
      <c r="BK26" s="1"/>
      <c r="BL26" s="1"/>
      <c r="BM26" s="1"/>
      <c r="BO26" s="1">
        <v>43266</v>
      </c>
      <c r="BP26" s="5">
        <v>124.04</v>
      </c>
      <c r="BQ26" s="5">
        <v>0</v>
      </c>
      <c r="BR26" s="5">
        <v>0</v>
      </c>
      <c r="BS26" s="5">
        <v>124.04</v>
      </c>
    </row>
    <row r="27" spans="1:71" x14ac:dyDescent="0.25">
      <c r="A27" s="1">
        <v>43273</v>
      </c>
      <c r="B27">
        <v>137.13999999999999</v>
      </c>
      <c r="D27" s="45" t="s">
        <v>96</v>
      </c>
      <c r="E27" s="46"/>
      <c r="F27" s="46"/>
      <c r="G27" s="46"/>
      <c r="H27" s="46"/>
      <c r="I27" s="46"/>
      <c r="J27" s="47"/>
      <c r="L27" s="1">
        <v>43137</v>
      </c>
      <c r="M27" s="1">
        <v>43140</v>
      </c>
      <c r="N27" s="1"/>
      <c r="O27" s="1"/>
      <c r="P27" s="1"/>
      <c r="Q27" s="1"/>
      <c r="S27" s="1">
        <v>43273</v>
      </c>
      <c r="T27" s="5">
        <v>137.13999999999999</v>
      </c>
      <c r="U27" s="5">
        <v>0</v>
      </c>
      <c r="V27" s="5">
        <v>0</v>
      </c>
      <c r="W27" s="5">
        <v>137.13999999999999</v>
      </c>
      <c r="Y27" s="1">
        <v>43273</v>
      </c>
      <c r="Z27">
        <v>73</v>
      </c>
      <c r="AB27" s="1"/>
      <c r="AC27" s="1"/>
      <c r="AD27" s="1"/>
      <c r="AE27" s="1"/>
      <c r="AJ27" s="1">
        <v>43137</v>
      </c>
      <c r="AK27" s="1">
        <v>43140</v>
      </c>
      <c r="AL27" s="1"/>
      <c r="AM27" s="1"/>
      <c r="AN27" s="1"/>
      <c r="AO27" s="1"/>
      <c r="AQ27" s="1">
        <v>43273</v>
      </c>
      <c r="AR27" s="5">
        <v>73</v>
      </c>
      <c r="AS27" s="5">
        <v>0</v>
      </c>
      <c r="AT27" s="5">
        <v>0</v>
      </c>
      <c r="AU27" s="5">
        <v>73</v>
      </c>
      <c r="AW27" s="1">
        <v>43273</v>
      </c>
      <c r="AX27">
        <v>125.1</v>
      </c>
      <c r="AZ27" s="1"/>
      <c r="BA27" s="1"/>
      <c r="BB27" s="1"/>
      <c r="BC27" s="1"/>
      <c r="BH27" s="1">
        <v>43137</v>
      </c>
      <c r="BI27" s="1">
        <v>43140</v>
      </c>
      <c r="BJ27" s="1"/>
      <c r="BK27" s="1"/>
      <c r="BL27" s="1"/>
      <c r="BM27" s="1"/>
      <c r="BO27" s="1">
        <v>43273</v>
      </c>
      <c r="BP27" s="5">
        <v>125.1</v>
      </c>
      <c r="BQ27" s="5">
        <v>0</v>
      </c>
      <c r="BR27" s="5">
        <v>0</v>
      </c>
      <c r="BS27" s="5">
        <v>125.1</v>
      </c>
    </row>
    <row r="28" spans="1:71" x14ac:dyDescent="0.25">
      <c r="A28" s="1">
        <v>43280</v>
      </c>
      <c r="B28">
        <v>137.16999999999999</v>
      </c>
      <c r="D28" s="48"/>
      <c r="E28" s="49"/>
      <c r="F28" s="49"/>
      <c r="G28" s="49"/>
      <c r="H28" s="49"/>
      <c r="I28" s="49"/>
      <c r="J28" s="50"/>
      <c r="L28" s="1">
        <v>43138</v>
      </c>
      <c r="M28" s="1">
        <v>43140</v>
      </c>
      <c r="N28" s="1"/>
      <c r="O28" s="1"/>
      <c r="P28" s="1"/>
      <c r="Q28" s="1"/>
      <c r="S28" s="1">
        <v>43280</v>
      </c>
      <c r="T28" s="5">
        <v>137.16999999999999</v>
      </c>
      <c r="U28" s="5">
        <v>0</v>
      </c>
      <c r="V28" s="5">
        <v>0</v>
      </c>
      <c r="W28" s="5">
        <v>137.16999999999999</v>
      </c>
      <c r="Y28" s="1">
        <v>43280</v>
      </c>
      <c r="Z28">
        <v>72.16</v>
      </c>
      <c r="AB28" s="1"/>
      <c r="AC28" s="1"/>
      <c r="AD28" s="1"/>
      <c r="AE28" s="1"/>
      <c r="AJ28" s="1">
        <v>43138</v>
      </c>
      <c r="AK28" s="1">
        <v>43140</v>
      </c>
      <c r="AL28" s="1"/>
      <c r="AM28" s="1"/>
      <c r="AN28" s="1"/>
      <c r="AO28" s="1"/>
      <c r="AQ28" s="1">
        <v>43280</v>
      </c>
      <c r="AR28" s="5">
        <v>72.16</v>
      </c>
      <c r="AS28" s="5">
        <v>0</v>
      </c>
      <c r="AT28" s="5">
        <v>0</v>
      </c>
      <c r="AU28" s="5">
        <v>72.16</v>
      </c>
      <c r="AW28" s="1">
        <v>43280</v>
      </c>
      <c r="AX28">
        <v>126.43</v>
      </c>
      <c r="AZ28" s="1"/>
      <c r="BA28" s="1"/>
      <c r="BB28" s="1"/>
      <c r="BC28" s="1"/>
      <c r="BH28" s="1">
        <v>43138</v>
      </c>
      <c r="BI28" s="1">
        <v>43140</v>
      </c>
      <c r="BJ28" s="1"/>
      <c r="BK28" s="1"/>
      <c r="BL28" s="1"/>
      <c r="BM28" s="1"/>
      <c r="BO28" s="1">
        <v>43280</v>
      </c>
      <c r="BP28" s="5">
        <v>126.43</v>
      </c>
      <c r="BQ28" s="5">
        <v>0</v>
      </c>
      <c r="BR28" s="5">
        <v>0</v>
      </c>
      <c r="BS28" s="5">
        <v>126.43</v>
      </c>
    </row>
    <row r="29" spans="1:71" x14ac:dyDescent="0.25">
      <c r="A29" s="1">
        <v>43287</v>
      </c>
      <c r="B29">
        <v>139.62</v>
      </c>
      <c r="D29" s="48"/>
      <c r="E29" s="49"/>
      <c r="F29" s="49"/>
      <c r="G29" s="49"/>
      <c r="H29" s="49"/>
      <c r="I29" s="49"/>
      <c r="J29" s="50"/>
      <c r="L29" s="1">
        <v>43139</v>
      </c>
      <c r="M29" s="1">
        <v>43140</v>
      </c>
      <c r="N29" s="1"/>
      <c r="O29" s="1"/>
      <c r="P29" s="1"/>
      <c r="Q29" s="1"/>
      <c r="S29" s="1">
        <v>43287</v>
      </c>
      <c r="T29" s="5">
        <v>139.62</v>
      </c>
      <c r="U29" s="5">
        <v>0</v>
      </c>
      <c r="V29" s="5">
        <v>0</v>
      </c>
      <c r="W29" s="5">
        <v>139.62</v>
      </c>
      <c r="Y29" s="1">
        <v>43287</v>
      </c>
      <c r="Z29">
        <v>71.89</v>
      </c>
      <c r="AB29" s="1"/>
      <c r="AC29" s="1"/>
      <c r="AD29" s="1"/>
      <c r="AE29" s="1"/>
      <c r="AJ29" s="1">
        <v>43139</v>
      </c>
      <c r="AK29" s="1">
        <v>43140</v>
      </c>
      <c r="AL29" s="1"/>
      <c r="AM29" s="1"/>
      <c r="AN29" s="1"/>
      <c r="AO29" s="1"/>
      <c r="AQ29" s="1">
        <v>43287</v>
      </c>
      <c r="AR29" s="5">
        <v>71.89</v>
      </c>
      <c r="AS29" s="5">
        <v>0</v>
      </c>
      <c r="AT29" s="5">
        <v>0</v>
      </c>
      <c r="AU29" s="5">
        <v>71.89</v>
      </c>
      <c r="AW29" s="1">
        <v>43287</v>
      </c>
      <c r="AX29">
        <v>124.14</v>
      </c>
      <c r="AZ29" s="1"/>
      <c r="BA29" s="1"/>
      <c r="BB29" s="1"/>
      <c r="BC29" s="1"/>
      <c r="BH29" s="1">
        <v>43139</v>
      </c>
      <c r="BI29" s="1">
        <v>43140</v>
      </c>
      <c r="BJ29" s="1"/>
      <c r="BK29" s="1"/>
      <c r="BL29" s="1"/>
      <c r="BM29" s="1"/>
      <c r="BO29" s="1">
        <v>43287</v>
      </c>
      <c r="BP29" s="5">
        <v>124.14</v>
      </c>
      <c r="BQ29" s="5">
        <v>0</v>
      </c>
      <c r="BR29" s="5">
        <v>0</v>
      </c>
      <c r="BS29" s="5">
        <v>124.14</v>
      </c>
    </row>
    <row r="30" spans="1:71" x14ac:dyDescent="0.25">
      <c r="A30" s="1">
        <v>43294</v>
      </c>
      <c r="B30">
        <v>144.19999999999999</v>
      </c>
      <c r="D30" s="48"/>
      <c r="E30" s="49"/>
      <c r="F30" s="49"/>
      <c r="G30" s="49"/>
      <c r="H30" s="49"/>
      <c r="I30" s="49"/>
      <c r="J30" s="50"/>
      <c r="L30" s="1">
        <v>43140</v>
      </c>
      <c r="M30" s="1">
        <v>43140</v>
      </c>
      <c r="N30" s="1"/>
      <c r="O30" s="1"/>
      <c r="P30" s="1"/>
      <c r="Q30" s="1"/>
      <c r="S30" s="1">
        <v>43294</v>
      </c>
      <c r="T30" s="5">
        <v>144.19999999999999</v>
      </c>
      <c r="U30" s="5">
        <v>0</v>
      </c>
      <c r="V30" s="5">
        <v>0</v>
      </c>
      <c r="W30" s="5">
        <v>144.19999999999999</v>
      </c>
      <c r="Y30" s="1">
        <v>43294</v>
      </c>
      <c r="Z30">
        <v>73.7</v>
      </c>
      <c r="AB30" s="1"/>
      <c r="AC30" s="1"/>
      <c r="AD30" s="1"/>
      <c r="AE30" s="1"/>
      <c r="AJ30" s="1">
        <v>43140</v>
      </c>
      <c r="AK30" s="1">
        <v>43140</v>
      </c>
      <c r="AL30" s="1"/>
      <c r="AM30" s="1"/>
      <c r="AN30" s="1"/>
      <c r="AO30" s="1"/>
      <c r="AQ30" s="1">
        <v>43294</v>
      </c>
      <c r="AR30" s="5">
        <v>73.7</v>
      </c>
      <c r="AS30" s="5">
        <v>0</v>
      </c>
      <c r="AT30" s="5">
        <v>0</v>
      </c>
      <c r="AU30" s="5">
        <v>73.7</v>
      </c>
      <c r="AW30" s="1">
        <v>43294</v>
      </c>
      <c r="AX30">
        <v>124.04</v>
      </c>
      <c r="AZ30" s="1"/>
      <c r="BA30" s="1"/>
      <c r="BB30" s="1"/>
      <c r="BC30" s="1"/>
      <c r="BH30" s="1">
        <v>43140</v>
      </c>
      <c r="BI30" s="1">
        <v>43140</v>
      </c>
      <c r="BJ30" s="1"/>
      <c r="BK30" s="1"/>
      <c r="BL30" s="1"/>
      <c r="BM30" s="1"/>
      <c r="BO30" s="1">
        <v>43294</v>
      </c>
      <c r="BP30" s="5">
        <v>124.04</v>
      </c>
      <c r="BQ30" s="5">
        <v>0</v>
      </c>
      <c r="BR30" s="5">
        <v>0</v>
      </c>
      <c r="BS30" s="5">
        <v>124.04</v>
      </c>
    </row>
    <row r="31" spans="1:71" x14ac:dyDescent="0.25">
      <c r="A31" s="1">
        <v>43301</v>
      </c>
      <c r="B31">
        <v>146.16</v>
      </c>
      <c r="D31" s="48"/>
      <c r="E31" s="49"/>
      <c r="F31" s="49"/>
      <c r="G31" s="49"/>
      <c r="H31" s="49"/>
      <c r="I31" s="49"/>
      <c r="J31" s="50"/>
      <c r="L31" s="1">
        <v>43143</v>
      </c>
      <c r="M31" s="1">
        <v>43147</v>
      </c>
      <c r="N31" s="1"/>
      <c r="O31" s="1"/>
      <c r="P31" s="1"/>
      <c r="Q31" s="1"/>
      <c r="S31" s="1">
        <v>43301</v>
      </c>
      <c r="T31" s="5">
        <v>146.16</v>
      </c>
      <c r="U31" s="5">
        <v>0</v>
      </c>
      <c r="V31" s="5">
        <v>0</v>
      </c>
      <c r="W31" s="5">
        <v>146.16</v>
      </c>
      <c r="Y31" s="1">
        <v>43301</v>
      </c>
      <c r="Z31">
        <v>73.569999999999993</v>
      </c>
      <c r="AB31" s="1"/>
      <c r="AC31" s="1"/>
      <c r="AD31" s="1"/>
      <c r="AE31" s="1"/>
      <c r="AJ31" s="1">
        <v>43143</v>
      </c>
      <c r="AK31" s="1">
        <v>43147</v>
      </c>
      <c r="AL31" s="1"/>
      <c r="AM31" s="1"/>
      <c r="AN31" s="1"/>
      <c r="AO31" s="1"/>
      <c r="AQ31" s="1">
        <v>43301</v>
      </c>
      <c r="AR31" s="5">
        <v>73.569999999999993</v>
      </c>
      <c r="AS31" s="5">
        <v>0</v>
      </c>
      <c r="AT31" s="5">
        <v>0</v>
      </c>
      <c r="AU31" s="5">
        <v>73.569999999999993</v>
      </c>
      <c r="AW31" s="1">
        <v>43301</v>
      </c>
      <c r="AX31">
        <v>122.27</v>
      </c>
      <c r="AZ31" s="1"/>
      <c r="BA31" s="1"/>
      <c r="BB31" s="1"/>
      <c r="BC31" s="1"/>
      <c r="BH31" s="1">
        <v>43143</v>
      </c>
      <c r="BI31" s="1">
        <v>43147</v>
      </c>
      <c r="BJ31" s="1"/>
      <c r="BK31" s="1"/>
      <c r="BL31" s="1"/>
      <c r="BM31" s="1"/>
      <c r="BO31" s="1">
        <v>43301</v>
      </c>
      <c r="BP31" s="5">
        <v>122.27</v>
      </c>
      <c r="BQ31" s="5">
        <v>0</v>
      </c>
      <c r="BR31" s="5">
        <v>0</v>
      </c>
      <c r="BS31" s="5">
        <v>122.27</v>
      </c>
    </row>
    <row r="32" spans="1:71" x14ac:dyDescent="0.25">
      <c r="A32" s="1">
        <v>43308</v>
      </c>
      <c r="B32">
        <v>144.5</v>
      </c>
      <c r="D32" s="48"/>
      <c r="E32" s="49"/>
      <c r="F32" s="49"/>
      <c r="G32" s="49"/>
      <c r="H32" s="49"/>
      <c r="I32" s="49"/>
      <c r="J32" s="50"/>
      <c r="L32" s="1">
        <v>43144</v>
      </c>
      <c r="M32" s="1">
        <v>43147</v>
      </c>
      <c r="N32" s="1"/>
      <c r="O32" s="1"/>
      <c r="P32" s="1"/>
      <c r="Q32" s="1"/>
      <c r="S32" s="1">
        <v>43308</v>
      </c>
      <c r="T32" s="5">
        <v>144.5</v>
      </c>
      <c r="U32" s="5">
        <v>0</v>
      </c>
      <c r="V32" s="5">
        <v>0</v>
      </c>
      <c r="W32" s="5">
        <v>144.5</v>
      </c>
      <c r="Y32" s="1">
        <v>43308</v>
      </c>
      <c r="Z32">
        <v>76.849999999999994</v>
      </c>
      <c r="AB32" s="1"/>
      <c r="AC32" s="1"/>
      <c r="AD32" s="1"/>
      <c r="AE32" s="1"/>
      <c r="AJ32" s="1">
        <v>43144</v>
      </c>
      <c r="AK32" s="1">
        <v>43147</v>
      </c>
      <c r="AL32" s="1"/>
      <c r="AM32" s="1"/>
      <c r="AN32" s="1"/>
      <c r="AO32" s="1"/>
      <c r="AQ32" s="1">
        <v>43308</v>
      </c>
      <c r="AR32" s="5">
        <v>76.849999999999994</v>
      </c>
      <c r="AS32" s="5">
        <v>0</v>
      </c>
      <c r="AT32" s="5">
        <v>0</v>
      </c>
      <c r="AU32" s="5">
        <v>76.849999999999994</v>
      </c>
      <c r="AW32" s="1">
        <v>43308</v>
      </c>
      <c r="AX32">
        <v>125.97</v>
      </c>
      <c r="AZ32" s="1"/>
      <c r="BA32" s="1"/>
      <c r="BB32" s="1"/>
      <c r="BC32" s="1"/>
      <c r="BH32" s="1">
        <v>43144</v>
      </c>
      <c r="BI32" s="1">
        <v>43147</v>
      </c>
      <c r="BJ32" s="1"/>
      <c r="BK32" s="1"/>
      <c r="BL32" s="1"/>
      <c r="BM32" s="1"/>
      <c r="BO32" s="1">
        <v>43308</v>
      </c>
      <c r="BP32" s="5">
        <v>125.97</v>
      </c>
      <c r="BQ32" s="5">
        <v>0</v>
      </c>
      <c r="BR32" s="5">
        <v>0</v>
      </c>
      <c r="BS32" s="5">
        <v>125.97</v>
      </c>
    </row>
    <row r="33" spans="1:71" ht="15.75" thickBot="1" x14ac:dyDescent="0.3">
      <c r="A33" s="1">
        <v>43315</v>
      </c>
      <c r="B33">
        <v>143.12</v>
      </c>
      <c r="D33" s="51"/>
      <c r="E33" s="52"/>
      <c r="F33" s="52"/>
      <c r="G33" s="52"/>
      <c r="H33" s="52"/>
      <c r="I33" s="52"/>
      <c r="J33" s="53"/>
      <c r="L33" s="1">
        <v>43145</v>
      </c>
      <c r="M33" s="1">
        <v>43147</v>
      </c>
      <c r="N33" s="1"/>
      <c r="O33" s="1"/>
      <c r="P33" s="1"/>
      <c r="Q33" s="1"/>
      <c r="S33" s="1">
        <v>43315</v>
      </c>
      <c r="T33" s="5">
        <v>143.12</v>
      </c>
      <c r="U33" s="5">
        <v>0</v>
      </c>
      <c r="V33" s="5">
        <v>0</v>
      </c>
      <c r="W33" s="5">
        <v>143.12</v>
      </c>
      <c r="Y33" s="1">
        <v>43315</v>
      </c>
      <c r="Z33">
        <v>76.569999999999993</v>
      </c>
      <c r="AB33" s="1"/>
      <c r="AC33" s="1"/>
      <c r="AD33" s="1"/>
      <c r="AE33" s="1"/>
      <c r="AJ33" s="1">
        <v>43145</v>
      </c>
      <c r="AK33" s="1">
        <v>43147</v>
      </c>
      <c r="AL33" s="1"/>
      <c r="AM33" s="1"/>
      <c r="AN33" s="1"/>
      <c r="AO33" s="1"/>
      <c r="AQ33" s="1">
        <v>43315</v>
      </c>
      <c r="AR33" s="5">
        <v>76.569999999999993</v>
      </c>
      <c r="AS33" s="5">
        <v>0</v>
      </c>
      <c r="AT33" s="5">
        <v>0</v>
      </c>
      <c r="AU33" s="5">
        <v>76.569999999999993</v>
      </c>
      <c r="AW33" s="1">
        <v>43315</v>
      </c>
      <c r="AX33">
        <v>124.05</v>
      </c>
      <c r="AZ33" s="1"/>
      <c r="BA33" s="1"/>
      <c r="BB33" s="1"/>
      <c r="BC33" s="1"/>
      <c r="BH33" s="1">
        <v>43145</v>
      </c>
      <c r="BI33" s="1">
        <v>43147</v>
      </c>
      <c r="BJ33" s="1"/>
      <c r="BK33" s="1"/>
      <c r="BL33" s="1"/>
      <c r="BM33" s="1"/>
      <c r="BO33" s="1">
        <v>43315</v>
      </c>
      <c r="BP33" s="5">
        <v>124.05</v>
      </c>
      <c r="BQ33" s="5">
        <v>0</v>
      </c>
      <c r="BR33" s="5">
        <v>0</v>
      </c>
      <c r="BS33" s="5">
        <v>124.05</v>
      </c>
    </row>
    <row r="34" spans="1:71" x14ac:dyDescent="0.25">
      <c r="A34" s="1">
        <v>43322</v>
      </c>
      <c r="B34">
        <v>141.76</v>
      </c>
      <c r="D34" s="1"/>
      <c r="E34" s="1"/>
      <c r="F34" s="1"/>
      <c r="G34" s="1"/>
      <c r="L34" s="1">
        <v>43146</v>
      </c>
      <c r="M34" s="1">
        <v>43147</v>
      </c>
      <c r="N34" s="1"/>
      <c r="O34" s="1"/>
      <c r="P34" s="1"/>
      <c r="Q34" s="1"/>
      <c r="S34" s="1">
        <v>43322</v>
      </c>
      <c r="T34" s="5">
        <v>141.76</v>
      </c>
      <c r="U34" s="5">
        <v>0.4</v>
      </c>
      <c r="V34" s="5">
        <v>-0.4</v>
      </c>
      <c r="W34" s="5">
        <v>141.76</v>
      </c>
      <c r="Y34" s="1">
        <v>43322</v>
      </c>
      <c r="Z34">
        <v>75.88</v>
      </c>
      <c r="AB34" s="1"/>
      <c r="AC34" s="1"/>
      <c r="AD34" s="1"/>
      <c r="AE34" s="1"/>
      <c r="AJ34" s="1">
        <v>43146</v>
      </c>
      <c r="AK34" s="1">
        <v>43147</v>
      </c>
      <c r="AL34" s="1"/>
      <c r="AM34" s="1"/>
      <c r="AN34" s="1"/>
      <c r="AO34" s="1"/>
      <c r="AQ34" s="1">
        <v>43322</v>
      </c>
      <c r="AR34" s="5">
        <v>75.88</v>
      </c>
      <c r="AS34" s="5">
        <v>0</v>
      </c>
      <c r="AT34" s="5">
        <v>0</v>
      </c>
      <c r="AU34" s="5">
        <v>75.88</v>
      </c>
      <c r="AW34" s="1">
        <v>43322</v>
      </c>
      <c r="AX34">
        <v>123.34</v>
      </c>
      <c r="AZ34" s="1"/>
      <c r="BA34" s="1"/>
      <c r="BB34" s="1"/>
      <c r="BC34" s="1"/>
      <c r="BH34" s="1">
        <v>43146</v>
      </c>
      <c r="BI34" s="1">
        <v>43147</v>
      </c>
      <c r="BJ34" s="1"/>
      <c r="BK34" s="1"/>
      <c r="BL34" s="1"/>
      <c r="BM34" s="1"/>
      <c r="BO34" s="1">
        <v>43322</v>
      </c>
      <c r="BP34" s="5">
        <v>123.34</v>
      </c>
      <c r="BQ34" s="5">
        <v>0</v>
      </c>
      <c r="BR34" s="5">
        <v>0</v>
      </c>
      <c r="BS34" s="5">
        <v>123.34</v>
      </c>
    </row>
    <row r="35" spans="1:71" x14ac:dyDescent="0.25">
      <c r="A35" s="1">
        <v>43329</v>
      </c>
      <c r="B35">
        <v>143.44999999999999</v>
      </c>
      <c r="D35" s="1"/>
      <c r="E35" s="1"/>
      <c r="F35" s="1"/>
      <c r="G35" s="1"/>
      <c r="L35" s="1">
        <v>43147</v>
      </c>
      <c r="M35" s="1">
        <v>43147</v>
      </c>
      <c r="N35" s="1"/>
      <c r="O35" s="1"/>
      <c r="P35" s="1"/>
      <c r="Q35" s="1"/>
      <c r="S35" s="1">
        <v>43329</v>
      </c>
      <c r="T35" s="5">
        <v>143.44999999999999</v>
      </c>
      <c r="U35" s="5">
        <v>0</v>
      </c>
      <c r="V35" s="5">
        <v>0</v>
      </c>
      <c r="W35" s="5">
        <v>143.44999999999999</v>
      </c>
      <c r="Y35" s="1">
        <v>43329</v>
      </c>
      <c r="Z35">
        <v>76.31</v>
      </c>
      <c r="AB35" s="1"/>
      <c r="AC35" s="1"/>
      <c r="AD35" s="1"/>
      <c r="AE35" s="1"/>
      <c r="AJ35" s="1">
        <v>43147</v>
      </c>
      <c r="AK35" s="1">
        <v>43147</v>
      </c>
      <c r="AL35" s="1"/>
      <c r="AM35" s="1"/>
      <c r="AN35" s="1"/>
      <c r="AO35" s="1"/>
      <c r="AQ35" s="1">
        <v>43329</v>
      </c>
      <c r="AR35" s="5">
        <v>76.31</v>
      </c>
      <c r="AS35" s="5">
        <v>0</v>
      </c>
      <c r="AT35" s="5">
        <v>0</v>
      </c>
      <c r="AU35" s="5">
        <v>76.31</v>
      </c>
      <c r="AW35" s="1">
        <v>43329</v>
      </c>
      <c r="AX35">
        <v>117.8</v>
      </c>
      <c r="AZ35" s="1"/>
      <c r="BA35" s="1"/>
      <c r="BB35" s="1"/>
      <c r="BC35" s="1"/>
      <c r="BH35" s="1">
        <v>43147</v>
      </c>
      <c r="BI35" s="1">
        <v>43147</v>
      </c>
      <c r="BJ35" s="1"/>
      <c r="BK35" s="1"/>
      <c r="BL35" s="1"/>
      <c r="BM35" s="1"/>
      <c r="BO35" s="1">
        <v>43329</v>
      </c>
      <c r="BP35" s="5">
        <v>117.8</v>
      </c>
      <c r="BQ35" s="5">
        <v>1.1200000000000001</v>
      </c>
      <c r="BR35" s="5">
        <v>-1.1200000000000001</v>
      </c>
      <c r="BS35" s="5">
        <v>117.8</v>
      </c>
    </row>
    <row r="36" spans="1:71" x14ac:dyDescent="0.25">
      <c r="A36" s="1">
        <v>43336</v>
      </c>
      <c r="B36">
        <v>145.44</v>
      </c>
      <c r="D36" s="1"/>
      <c r="E36" s="1"/>
      <c r="F36" s="1"/>
      <c r="G36" s="1"/>
      <c r="L36" s="1">
        <v>43151</v>
      </c>
      <c r="M36" s="1">
        <v>43154</v>
      </c>
      <c r="N36" s="1"/>
      <c r="O36" s="1"/>
      <c r="P36" s="1"/>
      <c r="Q36" s="1"/>
      <c r="S36" s="1">
        <v>43336</v>
      </c>
      <c r="T36" s="5">
        <v>145.44</v>
      </c>
      <c r="U36" s="5">
        <v>0</v>
      </c>
      <c r="V36" s="5">
        <v>0</v>
      </c>
      <c r="W36" s="5">
        <v>145.44</v>
      </c>
      <c r="Y36" s="1">
        <v>43336</v>
      </c>
      <c r="Z36">
        <v>76.209999999999994</v>
      </c>
      <c r="AB36" s="1"/>
      <c r="AC36" s="1"/>
      <c r="AD36" s="1"/>
      <c r="AE36" s="1"/>
      <c r="AJ36" s="1">
        <v>43151</v>
      </c>
      <c r="AK36" s="1">
        <v>43154</v>
      </c>
      <c r="AL36" s="1"/>
      <c r="AM36" s="1"/>
      <c r="AN36" s="1"/>
      <c r="AO36" s="1"/>
      <c r="AQ36" s="1">
        <v>43336</v>
      </c>
      <c r="AR36" s="5">
        <v>76.209999999999994</v>
      </c>
      <c r="AS36" s="5">
        <v>0</v>
      </c>
      <c r="AT36" s="5">
        <v>0</v>
      </c>
      <c r="AU36" s="5">
        <v>76.209999999999994</v>
      </c>
      <c r="AW36" s="1">
        <v>43336</v>
      </c>
      <c r="AX36">
        <v>119.01</v>
      </c>
      <c r="AZ36" s="1"/>
      <c r="BA36" s="1"/>
      <c r="BB36" s="1"/>
      <c r="BC36" s="1"/>
      <c r="BH36" s="1">
        <v>43151</v>
      </c>
      <c r="BI36" s="1">
        <v>43154</v>
      </c>
      <c r="BJ36" s="1"/>
      <c r="BK36" s="1"/>
      <c r="BL36" s="1"/>
      <c r="BM36" s="1"/>
      <c r="BO36" s="1">
        <v>43336</v>
      </c>
      <c r="BP36" s="5">
        <v>119.01</v>
      </c>
      <c r="BQ36" s="5">
        <v>0</v>
      </c>
      <c r="BR36" s="5">
        <v>0</v>
      </c>
      <c r="BS36" s="5">
        <v>119.01</v>
      </c>
    </row>
    <row r="37" spans="1:71" x14ac:dyDescent="0.25">
      <c r="A37" s="1">
        <v>43343</v>
      </c>
      <c r="B37">
        <v>145.56</v>
      </c>
      <c r="D37" s="1"/>
      <c r="E37" s="1"/>
      <c r="F37" s="1"/>
      <c r="G37" s="1"/>
      <c r="L37" s="1">
        <v>43152</v>
      </c>
      <c r="M37" s="1">
        <v>43154</v>
      </c>
      <c r="N37" s="1"/>
      <c r="O37" s="1"/>
      <c r="P37" s="1"/>
      <c r="Q37" s="1"/>
      <c r="S37" s="1">
        <v>43343</v>
      </c>
      <c r="T37" s="5">
        <v>145.56</v>
      </c>
      <c r="U37" s="5">
        <v>0</v>
      </c>
      <c r="V37" s="5">
        <v>0</v>
      </c>
      <c r="W37" s="5">
        <v>145.56</v>
      </c>
      <c r="Y37" s="1">
        <v>43343</v>
      </c>
      <c r="Z37">
        <v>76.959999999999994</v>
      </c>
      <c r="AB37" s="1"/>
      <c r="AC37" s="1"/>
      <c r="AD37" s="1"/>
      <c r="AE37" s="1"/>
      <c r="AJ37" s="1">
        <v>43152</v>
      </c>
      <c r="AK37" s="1">
        <v>43154</v>
      </c>
      <c r="AL37" s="1"/>
      <c r="AM37" s="1"/>
      <c r="AN37" s="1"/>
      <c r="AO37" s="1"/>
      <c r="AQ37" s="1">
        <v>43343</v>
      </c>
      <c r="AR37" s="5">
        <v>76.959999999999994</v>
      </c>
      <c r="AS37" s="5">
        <v>0</v>
      </c>
      <c r="AT37" s="5">
        <v>0</v>
      </c>
      <c r="AU37" s="5">
        <v>76.959999999999994</v>
      </c>
      <c r="AW37" s="1">
        <v>43343</v>
      </c>
      <c r="AX37">
        <v>118.46</v>
      </c>
      <c r="AZ37" s="1"/>
      <c r="BA37" s="1"/>
      <c r="BB37" s="1"/>
      <c r="BC37" s="1"/>
      <c r="BH37" s="1">
        <v>43152</v>
      </c>
      <c r="BI37" s="1">
        <v>43154</v>
      </c>
      <c r="BJ37" s="1"/>
      <c r="BK37" s="1"/>
      <c r="BL37" s="1"/>
      <c r="BM37" s="1"/>
      <c r="BO37" s="1">
        <v>43343</v>
      </c>
      <c r="BP37" s="5">
        <v>118.46</v>
      </c>
      <c r="BQ37" s="5">
        <v>0</v>
      </c>
      <c r="BR37" s="5">
        <v>0</v>
      </c>
      <c r="BS37" s="5">
        <v>118.46</v>
      </c>
    </row>
    <row r="38" spans="1:71" x14ac:dyDescent="0.25">
      <c r="A38" s="1">
        <v>43350</v>
      </c>
      <c r="B38">
        <v>150.02000000000001</v>
      </c>
      <c r="D38" s="1"/>
      <c r="E38" s="1"/>
      <c r="F38" s="1"/>
      <c r="G38" s="1"/>
      <c r="L38" s="1">
        <v>43153</v>
      </c>
      <c r="M38" s="1">
        <v>43154</v>
      </c>
      <c r="N38" s="1"/>
      <c r="O38" s="1"/>
      <c r="P38" s="1"/>
      <c r="Q38" s="1"/>
      <c r="S38" s="1">
        <v>43350</v>
      </c>
      <c r="T38" s="5">
        <v>150.02000000000001</v>
      </c>
      <c r="U38" s="5">
        <v>0</v>
      </c>
      <c r="V38" s="5">
        <v>0</v>
      </c>
      <c r="W38" s="5">
        <v>150.02000000000001</v>
      </c>
      <c r="Y38" s="1">
        <v>43350</v>
      </c>
      <c r="Z38">
        <v>78.09</v>
      </c>
      <c r="AB38" s="1"/>
      <c r="AC38" s="1"/>
      <c r="AD38" s="1"/>
      <c r="AE38" s="1"/>
      <c r="AJ38" s="1">
        <v>43153</v>
      </c>
      <c r="AK38" s="1">
        <v>43154</v>
      </c>
      <c r="AL38" s="1"/>
      <c r="AM38" s="1"/>
      <c r="AN38" s="1"/>
      <c r="AO38" s="1"/>
      <c r="AQ38" s="1">
        <v>43350</v>
      </c>
      <c r="AR38" s="5">
        <v>78.09</v>
      </c>
      <c r="AS38" s="5">
        <v>0</v>
      </c>
      <c r="AT38" s="5">
        <v>0</v>
      </c>
      <c r="AU38" s="5">
        <v>78.09</v>
      </c>
      <c r="AW38" s="1">
        <v>43350</v>
      </c>
      <c r="AX38">
        <v>114.6</v>
      </c>
      <c r="AZ38" s="1"/>
      <c r="BA38" s="1"/>
      <c r="BB38" s="1"/>
      <c r="BC38" s="1"/>
      <c r="BH38" s="1">
        <v>43153</v>
      </c>
      <c r="BI38" s="1">
        <v>43154</v>
      </c>
      <c r="BJ38" s="1"/>
      <c r="BK38" s="1"/>
      <c r="BL38" s="1"/>
      <c r="BM38" s="1"/>
      <c r="BO38" s="1">
        <v>43350</v>
      </c>
      <c r="BP38" s="5">
        <v>114.6</v>
      </c>
      <c r="BQ38" s="5">
        <v>0</v>
      </c>
      <c r="BR38" s="5">
        <v>0</v>
      </c>
      <c r="BS38" s="5">
        <v>114.6</v>
      </c>
    </row>
    <row r="39" spans="1:71" x14ac:dyDescent="0.25">
      <c r="A39" s="1">
        <v>43357</v>
      </c>
      <c r="B39">
        <v>151.97</v>
      </c>
      <c r="D39" s="1"/>
      <c r="E39" s="1"/>
      <c r="F39" s="1"/>
      <c r="G39" s="1"/>
      <c r="L39" s="1">
        <v>43154</v>
      </c>
      <c r="M39" s="1">
        <v>43154</v>
      </c>
      <c r="N39" s="1"/>
      <c r="O39" s="1"/>
      <c r="P39" s="1"/>
      <c r="Q39" s="1"/>
      <c r="S39" s="1">
        <v>43357</v>
      </c>
      <c r="T39" s="5">
        <v>151.97</v>
      </c>
      <c r="U39" s="5">
        <v>0</v>
      </c>
      <c r="V39" s="5">
        <v>0</v>
      </c>
      <c r="W39" s="5">
        <v>151.97</v>
      </c>
      <c r="Y39" s="1">
        <v>43357</v>
      </c>
      <c r="Z39">
        <v>80.83</v>
      </c>
      <c r="AB39" s="1"/>
      <c r="AC39" s="1"/>
      <c r="AD39" s="1"/>
      <c r="AE39" s="1"/>
      <c r="AJ39" s="1">
        <v>43154</v>
      </c>
      <c r="AK39" s="1">
        <v>43154</v>
      </c>
      <c r="AL39" s="1"/>
      <c r="AM39" s="1"/>
      <c r="AN39" s="1"/>
      <c r="AO39" s="1"/>
      <c r="AQ39" s="1">
        <v>43357</v>
      </c>
      <c r="AR39" s="5">
        <v>80.83</v>
      </c>
      <c r="AS39" s="5">
        <v>0.14000000000000001</v>
      </c>
      <c r="AT39" s="5">
        <v>-0.14000000000000001</v>
      </c>
      <c r="AU39" s="5">
        <v>80.83</v>
      </c>
      <c r="AW39" s="1">
        <v>43357</v>
      </c>
      <c r="AX39">
        <v>117.38</v>
      </c>
      <c r="AZ39" s="1"/>
      <c r="BA39" s="1"/>
      <c r="BB39" s="1"/>
      <c r="BC39" s="1"/>
      <c r="BH39" s="1">
        <v>43154</v>
      </c>
      <c r="BI39" s="1">
        <v>43154</v>
      </c>
      <c r="BJ39" s="1"/>
      <c r="BK39" s="1"/>
      <c r="BL39" s="1"/>
      <c r="BM39" s="1"/>
      <c r="BO39" s="1">
        <v>43357</v>
      </c>
      <c r="BP39" s="5">
        <v>117.38</v>
      </c>
      <c r="BQ39" s="5">
        <v>0</v>
      </c>
      <c r="BR39" s="5">
        <v>0</v>
      </c>
      <c r="BS39" s="5">
        <v>117.38</v>
      </c>
    </row>
    <row r="40" spans="1:71" x14ac:dyDescent="0.25">
      <c r="A40" s="1">
        <v>43364</v>
      </c>
      <c r="B40">
        <v>156.47</v>
      </c>
      <c r="D40" s="1"/>
      <c r="E40" s="1"/>
      <c r="F40" s="1"/>
      <c r="G40" s="1"/>
      <c r="L40" s="1">
        <v>43157</v>
      </c>
      <c r="M40" s="1">
        <v>43161</v>
      </c>
      <c r="N40" s="1"/>
      <c r="O40" s="1"/>
      <c r="P40" s="1"/>
      <c r="Q40" s="1"/>
      <c r="S40" s="1">
        <v>43364</v>
      </c>
      <c r="T40" s="5">
        <v>156.47</v>
      </c>
      <c r="U40" s="5">
        <v>0</v>
      </c>
      <c r="V40" s="5">
        <v>0</v>
      </c>
      <c r="W40" s="5">
        <v>156.47</v>
      </c>
      <c r="Y40" s="1">
        <v>43364</v>
      </c>
      <c r="Z40">
        <v>81.53</v>
      </c>
      <c r="AB40" s="1"/>
      <c r="AC40" s="1"/>
      <c r="AD40" s="1"/>
      <c r="AE40" s="1"/>
      <c r="AJ40" s="1">
        <v>43157</v>
      </c>
      <c r="AK40" s="1">
        <v>43161</v>
      </c>
      <c r="AL40" s="1"/>
      <c r="AM40" s="1"/>
      <c r="AN40" s="1"/>
      <c r="AO40" s="1"/>
      <c r="AQ40" s="1">
        <v>43364</v>
      </c>
      <c r="AR40" s="5">
        <v>81.53</v>
      </c>
      <c r="AS40" s="5">
        <v>0</v>
      </c>
      <c r="AT40" s="5">
        <v>0</v>
      </c>
      <c r="AU40" s="5">
        <v>81.53</v>
      </c>
      <c r="AW40" s="1">
        <v>43364</v>
      </c>
      <c r="AX40">
        <v>121.13</v>
      </c>
      <c r="AZ40" s="1"/>
      <c r="BA40" s="1"/>
      <c r="BB40" s="1"/>
      <c r="BC40" s="1"/>
      <c r="BH40" s="1">
        <v>43157</v>
      </c>
      <c r="BI40" s="1">
        <v>43161</v>
      </c>
      <c r="BJ40" s="1"/>
      <c r="BK40" s="1"/>
      <c r="BL40" s="1"/>
      <c r="BM40" s="1"/>
      <c r="BO40" s="1">
        <v>43364</v>
      </c>
      <c r="BP40" s="5">
        <v>121.13</v>
      </c>
      <c r="BQ40" s="5">
        <v>0</v>
      </c>
      <c r="BR40" s="5">
        <v>0</v>
      </c>
      <c r="BS40" s="5">
        <v>121.13</v>
      </c>
    </row>
    <row r="41" spans="1:71" x14ac:dyDescent="0.25">
      <c r="A41" s="1">
        <v>43371</v>
      </c>
      <c r="B41">
        <v>153.78</v>
      </c>
      <c r="D41" s="1"/>
      <c r="E41" s="1"/>
      <c r="F41" s="1"/>
      <c r="G41" s="1"/>
      <c r="L41" s="1">
        <v>43158</v>
      </c>
      <c r="M41" s="1">
        <v>43161</v>
      </c>
      <c r="N41" s="1"/>
      <c r="O41" s="1"/>
      <c r="P41" s="1"/>
      <c r="Q41" s="1"/>
      <c r="S41" s="1">
        <v>43371</v>
      </c>
      <c r="T41" s="5">
        <v>153.78</v>
      </c>
      <c r="U41" s="5">
        <v>0</v>
      </c>
      <c r="V41" s="5">
        <v>0</v>
      </c>
      <c r="W41" s="5">
        <v>153.78</v>
      </c>
      <c r="Y41" s="1">
        <v>43371</v>
      </c>
      <c r="Z41">
        <v>79.12</v>
      </c>
      <c r="AB41" s="1"/>
      <c r="AC41" s="1"/>
      <c r="AD41" s="1"/>
      <c r="AE41" s="1"/>
      <c r="AJ41" s="1">
        <v>43158</v>
      </c>
      <c r="AK41" s="1">
        <v>43161</v>
      </c>
      <c r="AL41" s="1"/>
      <c r="AM41" s="1"/>
      <c r="AN41" s="1"/>
      <c r="AO41" s="1"/>
      <c r="AQ41" s="1">
        <v>43371</v>
      </c>
      <c r="AR41" s="5">
        <v>79.12</v>
      </c>
      <c r="AS41" s="5">
        <v>0</v>
      </c>
      <c r="AT41" s="5">
        <v>0</v>
      </c>
      <c r="AU41" s="5">
        <v>79.12</v>
      </c>
      <c r="AW41" s="1">
        <v>43371</v>
      </c>
      <c r="AX41">
        <v>122.28</v>
      </c>
      <c r="AZ41" s="1"/>
      <c r="BA41" s="1"/>
      <c r="BB41" s="1"/>
      <c r="BC41" s="1"/>
      <c r="BH41" s="1">
        <v>43158</v>
      </c>
      <c r="BI41" s="1">
        <v>43161</v>
      </c>
      <c r="BJ41" s="1"/>
      <c r="BK41" s="1"/>
      <c r="BL41" s="1"/>
      <c r="BM41" s="1"/>
      <c r="BO41" s="1">
        <v>43371</v>
      </c>
      <c r="BP41" s="5">
        <v>122.28</v>
      </c>
      <c r="BQ41" s="5">
        <v>0</v>
      </c>
      <c r="BR41" s="5">
        <v>0</v>
      </c>
      <c r="BS41" s="5">
        <v>122.28</v>
      </c>
    </row>
    <row r="42" spans="1:71" x14ac:dyDescent="0.25">
      <c r="A42" s="1">
        <v>43378</v>
      </c>
      <c r="B42">
        <v>155.52000000000001</v>
      </c>
      <c r="D42" s="1"/>
      <c r="E42" s="1"/>
      <c r="F42" s="1"/>
      <c r="G42" s="1"/>
      <c r="L42" s="1">
        <v>43159</v>
      </c>
      <c r="M42" s="1">
        <v>43161</v>
      </c>
      <c r="N42" s="1"/>
      <c r="O42" s="1"/>
      <c r="P42" s="1"/>
      <c r="Q42" s="1"/>
      <c r="S42" s="1">
        <v>43378</v>
      </c>
      <c r="T42" s="5">
        <v>155.52000000000001</v>
      </c>
      <c r="U42" s="5">
        <v>0</v>
      </c>
      <c r="V42" s="5">
        <v>0</v>
      </c>
      <c r="W42" s="5">
        <v>155.52000000000001</v>
      </c>
      <c r="Y42" s="1">
        <v>43378</v>
      </c>
      <c r="Z42">
        <v>78.650000000000006</v>
      </c>
      <c r="AB42" s="1"/>
      <c r="AC42" s="1"/>
      <c r="AD42" s="1"/>
      <c r="AE42" s="1"/>
      <c r="AJ42" s="1">
        <v>43159</v>
      </c>
      <c r="AK42" s="1">
        <v>43161</v>
      </c>
      <c r="AL42" s="1"/>
      <c r="AM42" s="1"/>
      <c r="AN42" s="1"/>
      <c r="AO42" s="1"/>
      <c r="AQ42" s="1">
        <v>43378</v>
      </c>
      <c r="AR42" s="5">
        <v>78.650000000000006</v>
      </c>
      <c r="AS42" s="5">
        <v>0</v>
      </c>
      <c r="AT42" s="5">
        <v>0</v>
      </c>
      <c r="AU42" s="5">
        <v>78.650000000000006</v>
      </c>
      <c r="AW42" s="1">
        <v>43378</v>
      </c>
      <c r="AX42">
        <v>125.33</v>
      </c>
      <c r="AZ42" s="1"/>
      <c r="BA42" s="1"/>
      <c r="BB42" s="1"/>
      <c r="BC42" s="1"/>
      <c r="BH42" s="1">
        <v>43159</v>
      </c>
      <c r="BI42" s="1">
        <v>43161</v>
      </c>
      <c r="BJ42" s="1"/>
      <c r="BK42" s="1"/>
      <c r="BL42" s="1"/>
      <c r="BM42" s="1"/>
      <c r="BO42" s="1">
        <v>43378</v>
      </c>
      <c r="BP42" s="5">
        <v>125.33</v>
      </c>
      <c r="BQ42" s="5">
        <v>0</v>
      </c>
      <c r="BR42" s="5">
        <v>0</v>
      </c>
      <c r="BS42" s="5">
        <v>125.33</v>
      </c>
    </row>
    <row r="43" spans="1:71" x14ac:dyDescent="0.25">
      <c r="A43" s="1">
        <v>43385</v>
      </c>
      <c r="B43">
        <v>147.84</v>
      </c>
      <c r="D43" s="1"/>
      <c r="E43" s="1"/>
      <c r="F43" s="1"/>
      <c r="G43" s="1"/>
      <c r="L43" s="1">
        <v>43160</v>
      </c>
      <c r="M43" s="1">
        <v>43161</v>
      </c>
      <c r="N43" s="1"/>
      <c r="O43" s="1"/>
      <c r="P43" s="1"/>
      <c r="Q43" s="1"/>
      <c r="S43" s="1">
        <v>43385</v>
      </c>
      <c r="T43" s="5">
        <v>147.84</v>
      </c>
      <c r="U43" s="5">
        <v>0</v>
      </c>
      <c r="V43" s="5">
        <v>0</v>
      </c>
      <c r="W43" s="5">
        <v>147.84</v>
      </c>
      <c r="Y43" s="1">
        <v>43385</v>
      </c>
      <c r="Z43">
        <v>72.8</v>
      </c>
      <c r="AB43" s="1"/>
      <c r="AC43" s="1"/>
      <c r="AD43" s="1"/>
      <c r="AE43" s="1"/>
      <c r="AJ43" s="1">
        <v>43160</v>
      </c>
      <c r="AK43" s="1">
        <v>43161</v>
      </c>
      <c r="AL43" s="1"/>
      <c r="AM43" s="1"/>
      <c r="AN43" s="1"/>
      <c r="AO43" s="1"/>
      <c r="AQ43" s="1">
        <v>43385</v>
      </c>
      <c r="AR43" s="5">
        <v>72.8</v>
      </c>
      <c r="AS43" s="5">
        <v>0</v>
      </c>
      <c r="AT43" s="5">
        <v>0</v>
      </c>
      <c r="AU43" s="5">
        <v>72.8</v>
      </c>
      <c r="AW43" s="1">
        <v>43385</v>
      </c>
      <c r="AX43">
        <v>117.77</v>
      </c>
      <c r="AZ43" s="1"/>
      <c r="BA43" s="1"/>
      <c r="BB43" s="1"/>
      <c r="BC43" s="1"/>
      <c r="BH43" s="1">
        <v>43160</v>
      </c>
      <c r="BI43" s="1">
        <v>43161</v>
      </c>
      <c r="BJ43" s="1"/>
      <c r="BK43" s="1"/>
      <c r="BL43" s="1"/>
      <c r="BM43" s="1"/>
      <c r="BO43" s="1">
        <v>43385</v>
      </c>
      <c r="BP43" s="5">
        <v>117.77</v>
      </c>
      <c r="BQ43" s="5">
        <v>0</v>
      </c>
      <c r="BR43" s="5">
        <v>0</v>
      </c>
      <c r="BS43" s="5">
        <v>117.77</v>
      </c>
    </row>
    <row r="44" spans="1:71" x14ac:dyDescent="0.25">
      <c r="A44" s="1">
        <v>43392</v>
      </c>
      <c r="B44">
        <v>151.1</v>
      </c>
      <c r="D44" s="1"/>
      <c r="E44" s="1"/>
      <c r="F44" s="1"/>
      <c r="G44" s="1"/>
      <c r="L44" s="1">
        <v>43161</v>
      </c>
      <c r="M44" s="1">
        <v>43161</v>
      </c>
      <c r="N44" s="1"/>
      <c r="O44" s="1"/>
      <c r="P44" s="1"/>
      <c r="Q44" s="1"/>
      <c r="S44" s="1">
        <v>43392</v>
      </c>
      <c r="T44" s="5">
        <v>151.1</v>
      </c>
      <c r="U44" s="5">
        <v>0</v>
      </c>
      <c r="V44" s="5">
        <v>0</v>
      </c>
      <c r="W44" s="5">
        <v>151.1</v>
      </c>
      <c r="Y44" s="1">
        <v>43392</v>
      </c>
      <c r="Z44">
        <v>70.61</v>
      </c>
      <c r="AB44" s="1"/>
      <c r="AC44" s="1"/>
      <c r="AD44" s="1"/>
      <c r="AE44" s="1"/>
      <c r="AJ44" s="1">
        <v>43161</v>
      </c>
      <c r="AK44" s="1">
        <v>43161</v>
      </c>
      <c r="AL44" s="1"/>
      <c r="AM44" s="1"/>
      <c r="AN44" s="1"/>
      <c r="AO44" s="1"/>
      <c r="AQ44" s="1">
        <v>43392</v>
      </c>
      <c r="AR44" s="5">
        <v>70.61</v>
      </c>
      <c r="AS44" s="5">
        <v>0</v>
      </c>
      <c r="AT44" s="5">
        <v>0</v>
      </c>
      <c r="AU44" s="5">
        <v>70.61</v>
      </c>
      <c r="AW44" s="1">
        <v>43392</v>
      </c>
      <c r="AX44">
        <v>118.14</v>
      </c>
      <c r="AZ44" s="1"/>
      <c r="BA44" s="1"/>
      <c r="BB44" s="1"/>
      <c r="BC44" s="1"/>
      <c r="BH44" s="1">
        <v>43161</v>
      </c>
      <c r="BI44" s="1">
        <v>43161</v>
      </c>
      <c r="BJ44" s="1"/>
      <c r="BK44" s="1"/>
      <c r="BL44" s="1"/>
      <c r="BM44" s="1"/>
      <c r="BO44" s="1">
        <v>43392</v>
      </c>
      <c r="BP44" s="5">
        <v>118.14</v>
      </c>
      <c r="BQ44" s="5">
        <v>0</v>
      </c>
      <c r="BR44" s="5">
        <v>0</v>
      </c>
      <c r="BS44" s="5">
        <v>118.14</v>
      </c>
    </row>
    <row r="45" spans="1:71" x14ac:dyDescent="0.25">
      <c r="A45" s="1">
        <v>43399</v>
      </c>
      <c r="B45">
        <v>152.31</v>
      </c>
      <c r="D45" s="1"/>
      <c r="E45" s="1"/>
      <c r="F45" s="1"/>
      <c r="G45" s="1"/>
      <c r="L45" s="1">
        <v>43164</v>
      </c>
      <c r="M45" s="1">
        <v>43168</v>
      </c>
      <c r="N45" s="1"/>
      <c r="O45" s="1"/>
      <c r="P45" s="1"/>
      <c r="Q45" s="1"/>
      <c r="S45" s="1">
        <v>43399</v>
      </c>
      <c r="T45" s="5">
        <v>152.31</v>
      </c>
      <c r="U45" s="5">
        <v>0</v>
      </c>
      <c r="V45" s="5">
        <v>0</v>
      </c>
      <c r="W45" s="5">
        <v>152.31</v>
      </c>
      <c r="Y45" s="1">
        <v>43399</v>
      </c>
      <c r="Z45">
        <v>66.73</v>
      </c>
      <c r="AB45" s="1"/>
      <c r="AC45" s="1"/>
      <c r="AD45" s="1"/>
      <c r="AE45" s="1"/>
      <c r="AJ45" s="1">
        <v>43164</v>
      </c>
      <c r="AK45" s="1">
        <v>43168</v>
      </c>
      <c r="AL45" s="1"/>
      <c r="AM45" s="1"/>
      <c r="AN45" s="1"/>
      <c r="AO45" s="1"/>
      <c r="AQ45" s="1">
        <v>43399</v>
      </c>
      <c r="AR45" s="5">
        <v>66.73</v>
      </c>
      <c r="AS45" s="5">
        <v>0</v>
      </c>
      <c r="AT45" s="5">
        <v>0</v>
      </c>
      <c r="AU45" s="5">
        <v>66.73</v>
      </c>
      <c r="AW45" s="1">
        <v>43399</v>
      </c>
      <c r="AX45">
        <v>111.53</v>
      </c>
      <c r="AZ45" s="1"/>
      <c r="BA45" s="1"/>
      <c r="BB45" s="1"/>
      <c r="BC45" s="1"/>
      <c r="BH45" s="1">
        <v>43164</v>
      </c>
      <c r="BI45" s="1">
        <v>43168</v>
      </c>
      <c r="BJ45" s="1"/>
      <c r="BK45" s="1"/>
      <c r="BL45" s="1"/>
      <c r="BM45" s="1"/>
      <c r="BO45" s="1">
        <v>43399</v>
      </c>
      <c r="BP45" s="5">
        <v>111.53</v>
      </c>
      <c r="BQ45" s="5">
        <v>0</v>
      </c>
      <c r="BR45" s="5">
        <v>0</v>
      </c>
      <c r="BS45" s="5">
        <v>111.53</v>
      </c>
    </row>
    <row r="46" spans="1:71" x14ac:dyDescent="0.25">
      <c r="A46" s="1">
        <v>43406</v>
      </c>
      <c r="B46">
        <v>156.18</v>
      </c>
      <c r="D46" s="1"/>
      <c r="E46" s="1"/>
      <c r="F46" s="1"/>
      <c r="G46" s="1"/>
      <c r="L46" s="1">
        <v>43165</v>
      </c>
      <c r="M46" s="1">
        <v>43168</v>
      </c>
      <c r="N46" s="1"/>
      <c r="O46" s="1"/>
      <c r="P46" s="1"/>
      <c r="Q46" s="1"/>
      <c r="S46" s="1">
        <v>43406</v>
      </c>
      <c r="T46" s="5">
        <v>156.18</v>
      </c>
      <c r="U46" s="5">
        <v>0.4</v>
      </c>
      <c r="V46" s="5">
        <v>-0.4</v>
      </c>
      <c r="W46" s="5">
        <v>156.18</v>
      </c>
      <c r="Y46" s="1">
        <v>43406</v>
      </c>
      <c r="Z46">
        <v>72.63</v>
      </c>
      <c r="AB46" s="1"/>
      <c r="AC46" s="1"/>
      <c r="AD46" s="1"/>
      <c r="AE46" s="1"/>
      <c r="AJ46" s="1">
        <v>43165</v>
      </c>
      <c r="AK46" s="1">
        <v>43168</v>
      </c>
      <c r="AL46" s="1"/>
      <c r="AM46" s="1"/>
      <c r="AN46" s="1"/>
      <c r="AO46" s="1"/>
      <c r="AQ46" s="1">
        <v>43406</v>
      </c>
      <c r="AR46" s="5">
        <v>72.63</v>
      </c>
      <c r="AS46" s="5">
        <v>0</v>
      </c>
      <c r="AT46" s="5">
        <v>0</v>
      </c>
      <c r="AU46" s="5">
        <v>72.63</v>
      </c>
      <c r="AW46" s="1">
        <v>43406</v>
      </c>
      <c r="AX46">
        <v>114.73</v>
      </c>
      <c r="AZ46" s="1"/>
      <c r="BA46" s="1"/>
      <c r="BB46" s="1"/>
      <c r="BC46" s="1"/>
      <c r="BH46" s="1">
        <v>43165</v>
      </c>
      <c r="BI46" s="1">
        <v>43168</v>
      </c>
      <c r="BJ46" s="1"/>
      <c r="BK46" s="1"/>
      <c r="BL46" s="1"/>
      <c r="BM46" s="1"/>
      <c r="BO46" s="1">
        <v>43406</v>
      </c>
      <c r="BP46" s="5">
        <v>114.73</v>
      </c>
      <c r="BQ46" s="5">
        <v>0</v>
      </c>
      <c r="BR46" s="5">
        <v>0</v>
      </c>
      <c r="BS46" s="5">
        <v>114.73</v>
      </c>
    </row>
    <row r="47" spans="1:71" x14ac:dyDescent="0.25">
      <c r="A47" s="1">
        <v>43413</v>
      </c>
      <c r="B47">
        <v>164.54</v>
      </c>
      <c r="D47" s="1"/>
      <c r="E47" s="1"/>
      <c r="F47" s="1"/>
      <c r="G47" s="1"/>
      <c r="L47" s="1">
        <v>43166</v>
      </c>
      <c r="M47" s="1">
        <v>43168</v>
      </c>
      <c r="N47" s="1"/>
      <c r="O47" s="1"/>
      <c r="P47" s="1"/>
      <c r="Q47" s="1"/>
      <c r="S47" s="1">
        <v>43413</v>
      </c>
      <c r="T47" s="5">
        <v>164.54</v>
      </c>
      <c r="U47" s="5">
        <v>0</v>
      </c>
      <c r="V47" s="5">
        <v>0</v>
      </c>
      <c r="W47" s="5">
        <v>164.54</v>
      </c>
      <c r="Y47" s="1">
        <v>43413</v>
      </c>
      <c r="Z47">
        <v>74.45</v>
      </c>
      <c r="AB47" s="1"/>
      <c r="AC47" s="1"/>
      <c r="AD47" s="1"/>
      <c r="AE47" s="1"/>
      <c r="AJ47" s="1">
        <v>43166</v>
      </c>
      <c r="AK47" s="1">
        <v>43168</v>
      </c>
      <c r="AL47" s="1"/>
      <c r="AM47" s="1"/>
      <c r="AN47" s="1"/>
      <c r="AO47" s="1"/>
      <c r="AQ47" s="1">
        <v>43413</v>
      </c>
      <c r="AR47" s="5">
        <v>74.45</v>
      </c>
      <c r="AS47" s="5">
        <v>0</v>
      </c>
      <c r="AT47" s="5">
        <v>0</v>
      </c>
      <c r="AU47" s="5">
        <v>74.45</v>
      </c>
      <c r="AW47" s="1">
        <v>43413</v>
      </c>
      <c r="AX47">
        <v>119.51</v>
      </c>
      <c r="AZ47" s="1"/>
      <c r="BA47" s="1"/>
      <c r="BB47" s="1"/>
      <c r="BC47" s="1"/>
      <c r="BH47" s="1">
        <v>43166</v>
      </c>
      <c r="BI47" s="1">
        <v>43168</v>
      </c>
      <c r="BJ47" s="1"/>
      <c r="BK47" s="1"/>
      <c r="BL47" s="1"/>
      <c r="BM47" s="1"/>
      <c r="BO47" s="1">
        <v>43413</v>
      </c>
      <c r="BP47" s="5">
        <v>119.51</v>
      </c>
      <c r="BQ47" s="5">
        <v>0</v>
      </c>
      <c r="BR47" s="5">
        <v>0</v>
      </c>
      <c r="BS47" s="5">
        <v>119.51</v>
      </c>
    </row>
    <row r="48" spans="1:71" x14ac:dyDescent="0.25">
      <c r="A48" s="1">
        <v>43420</v>
      </c>
      <c r="B48">
        <v>164.05</v>
      </c>
      <c r="D48" s="1"/>
      <c r="E48" s="1"/>
      <c r="F48" s="1"/>
      <c r="G48" s="1"/>
      <c r="L48" s="1">
        <v>43167</v>
      </c>
      <c r="M48" s="1">
        <v>43168</v>
      </c>
      <c r="N48" s="1"/>
      <c r="O48" s="1"/>
      <c r="P48" s="1"/>
      <c r="Q48" s="1"/>
      <c r="S48" s="1">
        <v>43420</v>
      </c>
      <c r="T48" s="5">
        <v>164.05</v>
      </c>
      <c r="U48" s="5">
        <v>0</v>
      </c>
      <c r="V48" s="5">
        <v>0</v>
      </c>
      <c r="W48" s="5">
        <v>164.05</v>
      </c>
      <c r="Y48" s="1">
        <v>43420</v>
      </c>
      <c r="Z48">
        <v>74.38</v>
      </c>
      <c r="AB48" s="1"/>
      <c r="AC48" s="1"/>
      <c r="AD48" s="1"/>
      <c r="AE48" s="1"/>
      <c r="AJ48" s="1">
        <v>43167</v>
      </c>
      <c r="AK48" s="1">
        <v>43168</v>
      </c>
      <c r="AL48" s="1"/>
      <c r="AM48" s="1"/>
      <c r="AN48" s="1"/>
      <c r="AO48" s="1"/>
      <c r="AQ48" s="1">
        <v>43420</v>
      </c>
      <c r="AR48" s="5">
        <v>74.38</v>
      </c>
      <c r="AS48" s="5">
        <v>0</v>
      </c>
      <c r="AT48" s="5">
        <v>0</v>
      </c>
      <c r="AU48" s="5">
        <v>74.38</v>
      </c>
      <c r="AW48" s="1">
        <v>43420</v>
      </c>
      <c r="AX48">
        <v>119.06</v>
      </c>
      <c r="AZ48" s="1"/>
      <c r="BA48" s="1"/>
      <c r="BB48" s="1"/>
      <c r="BC48" s="1"/>
      <c r="BH48" s="1">
        <v>43167</v>
      </c>
      <c r="BI48" s="1">
        <v>43168</v>
      </c>
      <c r="BJ48" s="1"/>
      <c r="BK48" s="1"/>
      <c r="BL48" s="1"/>
      <c r="BM48" s="1"/>
      <c r="BO48" s="1">
        <v>43420</v>
      </c>
      <c r="BP48" s="5">
        <v>119.06</v>
      </c>
      <c r="BQ48" s="5">
        <v>1.1200000000000001</v>
      </c>
      <c r="BR48" s="5">
        <v>-1.1200000000000001</v>
      </c>
      <c r="BS48" s="5">
        <v>119.06</v>
      </c>
    </row>
    <row r="49" spans="1:71" x14ac:dyDescent="0.25">
      <c r="A49" s="1">
        <v>43427</v>
      </c>
      <c r="B49">
        <v>161.25</v>
      </c>
      <c r="D49" s="1"/>
      <c r="E49" s="1"/>
      <c r="F49" s="1"/>
      <c r="G49" s="1"/>
      <c r="L49" s="1">
        <v>43168</v>
      </c>
      <c r="M49" s="1">
        <v>43168</v>
      </c>
      <c r="N49" s="1"/>
      <c r="O49" s="1"/>
      <c r="P49" s="1"/>
      <c r="Q49" s="1"/>
      <c r="S49" s="1">
        <v>43427</v>
      </c>
      <c r="T49" s="5">
        <v>161.25</v>
      </c>
      <c r="U49" s="5">
        <v>0</v>
      </c>
      <c r="V49" s="5">
        <v>0</v>
      </c>
      <c r="W49" s="5">
        <v>161.25</v>
      </c>
      <c r="Y49" s="1">
        <v>43427</v>
      </c>
      <c r="Z49">
        <v>71.66</v>
      </c>
      <c r="AB49" s="1"/>
      <c r="AC49" s="1"/>
      <c r="AD49" s="1"/>
      <c r="AE49" s="1"/>
      <c r="AJ49" s="1">
        <v>43168</v>
      </c>
      <c r="AK49" s="1">
        <v>43168</v>
      </c>
      <c r="AL49" s="1"/>
      <c r="AM49" s="1"/>
      <c r="AN49" s="1"/>
      <c r="AO49" s="1"/>
      <c r="AQ49" s="1">
        <v>43427</v>
      </c>
      <c r="AR49" s="5">
        <v>71.66</v>
      </c>
      <c r="AS49" s="5">
        <v>0</v>
      </c>
      <c r="AT49" s="5">
        <v>0</v>
      </c>
      <c r="AU49" s="5">
        <v>71.66</v>
      </c>
      <c r="AW49" s="1">
        <v>43427</v>
      </c>
      <c r="AX49">
        <v>113.6</v>
      </c>
      <c r="AZ49" s="1"/>
      <c r="BA49" s="1"/>
      <c r="BB49" s="1"/>
      <c r="BC49" s="1"/>
      <c r="BH49" s="1">
        <v>43168</v>
      </c>
      <c r="BI49" s="1">
        <v>43168</v>
      </c>
      <c r="BJ49" s="1"/>
      <c r="BK49" s="1"/>
      <c r="BL49" s="1"/>
      <c r="BM49" s="1"/>
      <c r="BO49" s="1">
        <v>43427</v>
      </c>
      <c r="BP49" s="5">
        <v>113.6</v>
      </c>
      <c r="BQ49" s="5">
        <v>0</v>
      </c>
      <c r="BR49" s="5">
        <v>0</v>
      </c>
      <c r="BS49" s="5">
        <v>113.6</v>
      </c>
    </row>
    <row r="50" spans="1:71" x14ac:dyDescent="0.25">
      <c r="A50" s="1">
        <v>43434</v>
      </c>
      <c r="B50">
        <v>165.11</v>
      </c>
      <c r="D50" s="1"/>
      <c r="E50" s="1"/>
      <c r="F50" s="1"/>
      <c r="G50" s="1"/>
      <c r="L50" s="1">
        <v>43171</v>
      </c>
      <c r="M50" s="1">
        <v>43175</v>
      </c>
      <c r="N50" s="1"/>
      <c r="O50" s="1"/>
      <c r="P50" s="1"/>
      <c r="Q50" s="1"/>
      <c r="S50" s="1">
        <v>43434</v>
      </c>
      <c r="T50" s="5">
        <v>165.11</v>
      </c>
      <c r="U50" s="5">
        <v>0</v>
      </c>
      <c r="V50" s="5">
        <v>0</v>
      </c>
      <c r="W50" s="5">
        <v>165.11</v>
      </c>
      <c r="Y50" s="1">
        <v>43434</v>
      </c>
      <c r="Z50">
        <v>73.430000000000007</v>
      </c>
      <c r="AB50" s="1"/>
      <c r="AC50" s="1"/>
      <c r="AD50" s="1"/>
      <c r="AE50" s="1"/>
      <c r="AJ50" s="1">
        <v>43171</v>
      </c>
      <c r="AK50" s="1">
        <v>43175</v>
      </c>
      <c r="AL50" s="1"/>
      <c r="AM50" s="1"/>
      <c r="AN50" s="1"/>
      <c r="AO50" s="1"/>
      <c r="AQ50" s="1">
        <v>43434</v>
      </c>
      <c r="AR50" s="5">
        <v>73.430000000000007</v>
      </c>
      <c r="AS50" s="5">
        <v>0</v>
      </c>
      <c r="AT50" s="5">
        <v>0</v>
      </c>
      <c r="AU50" s="5">
        <v>73.430000000000007</v>
      </c>
      <c r="AW50" s="1">
        <v>43434</v>
      </c>
      <c r="AX50">
        <v>118.94</v>
      </c>
      <c r="AZ50" s="1"/>
      <c r="BA50" s="1"/>
      <c r="BB50" s="1"/>
      <c r="BC50" s="1"/>
      <c r="BH50" s="1">
        <v>43171</v>
      </c>
      <c r="BI50" s="1">
        <v>43175</v>
      </c>
      <c r="BJ50" s="1"/>
      <c r="BK50" s="1"/>
      <c r="BL50" s="1"/>
      <c r="BM50" s="1"/>
      <c r="BO50" s="1">
        <v>43434</v>
      </c>
      <c r="BP50" s="5">
        <v>118.94</v>
      </c>
      <c r="BQ50" s="5">
        <v>0</v>
      </c>
      <c r="BR50" s="5">
        <v>0</v>
      </c>
      <c r="BS50" s="5">
        <v>118.94</v>
      </c>
    </row>
    <row r="51" spans="1:71" x14ac:dyDescent="0.25">
      <c r="A51" s="1">
        <v>43441</v>
      </c>
      <c r="B51">
        <v>158.72999999999999</v>
      </c>
      <c r="D51" s="1"/>
      <c r="E51" s="1"/>
      <c r="F51" s="1"/>
      <c r="G51" s="1"/>
      <c r="L51" s="1">
        <v>43172</v>
      </c>
      <c r="M51" s="1">
        <v>43175</v>
      </c>
      <c r="N51" s="1"/>
      <c r="O51" s="1"/>
      <c r="P51" s="1"/>
      <c r="Q51" s="1"/>
      <c r="S51" s="1">
        <v>43441</v>
      </c>
      <c r="T51" s="5">
        <v>158.72999999999999</v>
      </c>
      <c r="U51" s="5">
        <v>0</v>
      </c>
      <c r="V51" s="5">
        <v>0</v>
      </c>
      <c r="W51" s="5">
        <v>158.72999999999999</v>
      </c>
      <c r="Y51" s="1">
        <v>43441</v>
      </c>
      <c r="Z51">
        <v>70.849999999999994</v>
      </c>
      <c r="AB51" s="1"/>
      <c r="AC51" s="1"/>
      <c r="AD51" s="1"/>
      <c r="AE51" s="1"/>
      <c r="AJ51" s="1">
        <v>43172</v>
      </c>
      <c r="AK51" s="1">
        <v>43175</v>
      </c>
      <c r="AL51" s="1"/>
      <c r="AM51" s="1"/>
      <c r="AN51" s="1"/>
      <c r="AO51" s="1"/>
      <c r="AQ51" s="1">
        <v>43441</v>
      </c>
      <c r="AR51" s="5">
        <v>70.849999999999994</v>
      </c>
      <c r="AS51" s="5">
        <v>0.14000000000000001</v>
      </c>
      <c r="AT51" s="5">
        <v>-0.14000000000000001</v>
      </c>
      <c r="AU51" s="5">
        <v>70.849999999999994</v>
      </c>
      <c r="AW51" s="1">
        <v>43441</v>
      </c>
      <c r="AX51">
        <v>115.49</v>
      </c>
      <c r="AZ51" s="1"/>
      <c r="BA51" s="1"/>
      <c r="BB51" s="1"/>
      <c r="BC51" s="1"/>
      <c r="BH51" s="1">
        <v>43172</v>
      </c>
      <c r="BI51" s="1">
        <v>43175</v>
      </c>
      <c r="BJ51" s="1"/>
      <c r="BK51" s="1"/>
      <c r="BL51" s="1"/>
      <c r="BM51" s="1"/>
      <c r="BO51" s="1">
        <v>43441</v>
      </c>
      <c r="BP51" s="5">
        <v>115.49</v>
      </c>
      <c r="BQ51" s="5">
        <v>0</v>
      </c>
      <c r="BR51" s="5">
        <v>0</v>
      </c>
      <c r="BS51" s="5">
        <v>115.49</v>
      </c>
    </row>
    <row r="52" spans="1:71" x14ac:dyDescent="0.25">
      <c r="A52" s="1">
        <v>43448</v>
      </c>
      <c r="B52">
        <v>153.83000000000001</v>
      </c>
      <c r="D52" s="1"/>
      <c r="E52" s="1"/>
      <c r="F52" s="1"/>
      <c r="G52" s="1"/>
      <c r="L52" s="1">
        <v>43173</v>
      </c>
      <c r="M52" s="1">
        <v>43175</v>
      </c>
      <c r="N52" s="1"/>
      <c r="O52" s="1"/>
      <c r="P52" s="1"/>
      <c r="Q52" s="1"/>
      <c r="S52" s="1">
        <v>43448</v>
      </c>
      <c r="T52" s="5">
        <v>153.83000000000001</v>
      </c>
      <c r="U52" s="5">
        <v>0</v>
      </c>
      <c r="V52" s="5">
        <v>0</v>
      </c>
      <c r="W52" s="5">
        <v>153.83000000000001</v>
      </c>
      <c r="Y52" s="1">
        <v>43448</v>
      </c>
      <c r="Z52">
        <v>70.39</v>
      </c>
      <c r="AB52" s="1"/>
      <c r="AC52" s="1"/>
      <c r="AD52" s="1"/>
      <c r="AE52" s="1"/>
      <c r="AJ52" s="1">
        <v>43173</v>
      </c>
      <c r="AK52" s="1">
        <v>43175</v>
      </c>
      <c r="AL52" s="1"/>
      <c r="AM52" s="1"/>
      <c r="AN52" s="1"/>
      <c r="AO52" s="1"/>
      <c r="AQ52" s="1">
        <v>43448</v>
      </c>
      <c r="AR52" s="5">
        <v>70.39</v>
      </c>
      <c r="AS52" s="5">
        <v>0</v>
      </c>
      <c r="AT52" s="5">
        <v>0</v>
      </c>
      <c r="AU52" s="5">
        <v>70.39</v>
      </c>
      <c r="AW52" s="1">
        <v>43448</v>
      </c>
      <c r="AX52">
        <v>113.83</v>
      </c>
      <c r="AZ52" s="1"/>
      <c r="BA52" s="1"/>
      <c r="BB52" s="1"/>
      <c r="BC52" s="1"/>
      <c r="BH52" s="1">
        <v>43173</v>
      </c>
      <c r="BI52" s="1">
        <v>43175</v>
      </c>
      <c r="BJ52" s="1"/>
      <c r="BK52" s="1"/>
      <c r="BL52" s="1"/>
      <c r="BM52" s="1"/>
      <c r="BO52" s="1">
        <v>43448</v>
      </c>
      <c r="BP52" s="5">
        <v>113.83</v>
      </c>
      <c r="BQ52" s="5">
        <v>0</v>
      </c>
      <c r="BR52" s="5">
        <v>0</v>
      </c>
      <c r="BS52" s="5">
        <v>113.83</v>
      </c>
    </row>
    <row r="53" spans="1:71" x14ac:dyDescent="0.25">
      <c r="A53" s="1">
        <v>43455</v>
      </c>
      <c r="B53">
        <v>141.25</v>
      </c>
      <c r="D53" s="1"/>
      <c r="E53" s="1"/>
      <c r="F53" s="1"/>
      <c r="G53" s="1"/>
      <c r="L53" s="1">
        <v>43174</v>
      </c>
      <c r="M53" s="1">
        <v>43175</v>
      </c>
      <c r="N53" s="1"/>
      <c r="O53" s="1"/>
      <c r="P53" s="1"/>
      <c r="Q53" s="1"/>
      <c r="S53" s="1">
        <v>43455</v>
      </c>
      <c r="T53" s="5">
        <v>141.25</v>
      </c>
      <c r="U53" s="5">
        <v>0</v>
      </c>
      <c r="V53" s="5">
        <v>0</v>
      </c>
      <c r="W53" s="5">
        <v>141.25</v>
      </c>
      <c r="Y53" s="1">
        <v>43455</v>
      </c>
      <c r="Z53">
        <v>65.209999999999994</v>
      </c>
      <c r="AB53" s="1"/>
      <c r="AC53" s="1"/>
      <c r="AD53" s="1"/>
      <c r="AE53" s="1"/>
      <c r="AJ53" s="1">
        <v>43174</v>
      </c>
      <c r="AK53" s="1">
        <v>43175</v>
      </c>
      <c r="AL53" s="1"/>
      <c r="AM53" s="1"/>
      <c r="AN53" s="1"/>
      <c r="AO53" s="1"/>
      <c r="AQ53" s="1">
        <v>43455</v>
      </c>
      <c r="AR53" s="5">
        <v>65.209999999999994</v>
      </c>
      <c r="AS53" s="5">
        <v>0</v>
      </c>
      <c r="AT53" s="5">
        <v>0</v>
      </c>
      <c r="AU53" s="5">
        <v>65.209999999999994</v>
      </c>
      <c r="AW53" s="1">
        <v>43455</v>
      </c>
      <c r="AX53">
        <v>104.21</v>
      </c>
      <c r="AZ53" s="1"/>
      <c r="BA53" s="1"/>
      <c r="BB53" s="1"/>
      <c r="BC53" s="1"/>
      <c r="BH53" s="1">
        <v>43174</v>
      </c>
      <c r="BI53" s="1">
        <v>43175</v>
      </c>
      <c r="BJ53" s="1"/>
      <c r="BK53" s="1"/>
      <c r="BL53" s="1"/>
      <c r="BM53" s="1"/>
      <c r="BO53" s="1">
        <v>43455</v>
      </c>
      <c r="BP53" s="5">
        <v>104.21</v>
      </c>
      <c r="BQ53" s="5">
        <v>0</v>
      </c>
      <c r="BR53" s="5">
        <v>0</v>
      </c>
      <c r="BS53" s="5">
        <v>104.21</v>
      </c>
    </row>
    <row r="54" spans="1:71" x14ac:dyDescent="0.25">
      <c r="A54" s="1">
        <v>43462</v>
      </c>
      <c r="B54">
        <v>143.69999999999999</v>
      </c>
      <c r="D54" s="1"/>
      <c r="E54" s="1"/>
      <c r="F54" s="1"/>
      <c r="G54" s="1"/>
      <c r="L54" s="1">
        <v>43175</v>
      </c>
      <c r="M54" s="1">
        <v>43175</v>
      </c>
      <c r="N54" s="1"/>
      <c r="O54" s="1"/>
      <c r="P54" s="1"/>
      <c r="Q54" s="1"/>
      <c r="S54" s="1">
        <v>43462</v>
      </c>
      <c r="T54" s="5">
        <v>143.69999999999999</v>
      </c>
      <c r="U54" s="5">
        <v>0</v>
      </c>
      <c r="V54" s="5">
        <v>0</v>
      </c>
      <c r="W54" s="5">
        <v>143.69999999999999</v>
      </c>
      <c r="Y54" s="1">
        <v>43462</v>
      </c>
      <c r="Z54">
        <v>66.73</v>
      </c>
      <c r="AB54" s="1"/>
      <c r="AC54" s="1"/>
      <c r="AD54" s="1"/>
      <c r="AE54" s="1"/>
      <c r="AJ54" s="1">
        <v>43175</v>
      </c>
      <c r="AK54" s="1">
        <v>43175</v>
      </c>
      <c r="AL54" s="1"/>
      <c r="AM54" s="1"/>
      <c r="AN54" s="1"/>
      <c r="AO54" s="1"/>
      <c r="AQ54" s="1">
        <v>43462</v>
      </c>
      <c r="AR54" s="5">
        <v>66.73</v>
      </c>
      <c r="AS54" s="5">
        <v>0</v>
      </c>
      <c r="AT54" s="5">
        <v>0</v>
      </c>
      <c r="AU54" s="5">
        <v>66.73</v>
      </c>
      <c r="AW54" s="1">
        <v>43462</v>
      </c>
      <c r="AX54">
        <v>108.65</v>
      </c>
      <c r="AZ54" s="1"/>
      <c r="BA54" s="1"/>
      <c r="BB54" s="1"/>
      <c r="BC54" s="1"/>
      <c r="BH54" s="1">
        <v>43175</v>
      </c>
      <c r="BI54" s="1">
        <v>43175</v>
      </c>
      <c r="BJ54" s="1"/>
      <c r="BK54" s="1"/>
      <c r="BL54" s="1"/>
      <c r="BM54" s="1"/>
      <c r="BO54" s="1">
        <v>43462</v>
      </c>
      <c r="BP54" s="5">
        <v>108.65</v>
      </c>
      <c r="BQ54" s="5">
        <v>0</v>
      </c>
      <c r="BR54" s="5">
        <v>0</v>
      </c>
      <c r="BS54" s="5">
        <v>108.65</v>
      </c>
    </row>
    <row r="55" spans="1:71" x14ac:dyDescent="0.25">
      <c r="A55" s="1">
        <v>43469</v>
      </c>
      <c r="B55">
        <v>144.55000000000001</v>
      </c>
      <c r="D55" s="1"/>
      <c r="E55" s="1"/>
      <c r="F55" s="1"/>
      <c r="G55" s="1"/>
      <c r="L55" s="1">
        <v>43178</v>
      </c>
      <c r="M55" s="1">
        <v>43182</v>
      </c>
      <c r="N55" s="1"/>
      <c r="O55" s="1"/>
      <c r="P55" s="1"/>
      <c r="Q55" s="1"/>
      <c r="S55" s="1">
        <v>43469</v>
      </c>
      <c r="T55" s="5">
        <v>144.55000000000001</v>
      </c>
      <c r="U55" s="5">
        <v>0</v>
      </c>
      <c r="V55" s="5">
        <v>0</v>
      </c>
      <c r="W55" s="5">
        <v>144.55000000000001</v>
      </c>
      <c r="Y55" s="1">
        <v>43469</v>
      </c>
      <c r="Z55">
        <v>68.05</v>
      </c>
      <c r="AB55" s="1"/>
      <c r="AC55" s="1"/>
      <c r="AD55" s="1"/>
      <c r="AE55" s="1"/>
      <c r="AJ55" s="1">
        <v>43178</v>
      </c>
      <c r="AK55" s="1">
        <v>43182</v>
      </c>
      <c r="AL55" s="1"/>
      <c r="AM55" s="1"/>
      <c r="AN55" s="1"/>
      <c r="AO55" s="1"/>
      <c r="AQ55" s="1">
        <v>43469</v>
      </c>
      <c r="AR55" s="5">
        <v>68.05</v>
      </c>
      <c r="AS55" s="5">
        <v>0</v>
      </c>
      <c r="AT55" s="5">
        <v>0</v>
      </c>
      <c r="AU55" s="5">
        <v>68.05</v>
      </c>
      <c r="AW55" s="1">
        <v>43469</v>
      </c>
      <c r="AX55">
        <v>110.82</v>
      </c>
      <c r="AZ55" s="1"/>
      <c r="BA55" s="1"/>
      <c r="BB55" s="1"/>
      <c r="BC55" s="1"/>
      <c r="BH55" s="1">
        <v>43178</v>
      </c>
      <c r="BI55" s="1">
        <v>43182</v>
      </c>
      <c r="BJ55" s="1"/>
      <c r="BK55" s="1"/>
      <c r="BL55" s="1"/>
      <c r="BM55" s="1"/>
      <c r="BO55" s="1">
        <v>43469</v>
      </c>
      <c r="BP55" s="5">
        <v>110.82</v>
      </c>
      <c r="BQ55" s="5">
        <v>0</v>
      </c>
      <c r="BR55" s="5">
        <v>0</v>
      </c>
      <c r="BS55" s="5">
        <v>110.82</v>
      </c>
    </row>
    <row r="56" spans="1:71" x14ac:dyDescent="0.25">
      <c r="A56" s="1">
        <v>43476</v>
      </c>
      <c r="B56">
        <v>147.25</v>
      </c>
      <c r="D56" s="1"/>
      <c r="E56" s="1"/>
      <c r="F56" s="1"/>
      <c r="G56" s="1"/>
      <c r="L56" s="1">
        <v>43179</v>
      </c>
      <c r="M56" s="1">
        <v>43182</v>
      </c>
      <c r="N56" s="1"/>
      <c r="O56" s="1"/>
      <c r="P56" s="1"/>
      <c r="Q56" s="1"/>
      <c r="S56" s="1">
        <v>43476</v>
      </c>
      <c r="T56" s="5">
        <v>147.25</v>
      </c>
      <c r="U56" s="5">
        <v>0</v>
      </c>
      <c r="V56" s="5">
        <v>0</v>
      </c>
      <c r="W56" s="5">
        <v>147.25</v>
      </c>
      <c r="Y56" s="1">
        <v>43476</v>
      </c>
      <c r="Z56">
        <v>70.55</v>
      </c>
      <c r="AB56" s="1"/>
      <c r="AC56" s="1"/>
      <c r="AD56" s="1"/>
      <c r="AE56" s="1"/>
      <c r="AJ56" s="1">
        <v>43179</v>
      </c>
      <c r="AK56" s="1">
        <v>43182</v>
      </c>
      <c r="AL56" s="1"/>
      <c r="AM56" s="1"/>
      <c r="AN56" s="1"/>
      <c r="AO56" s="1"/>
      <c r="AQ56" s="1">
        <v>43476</v>
      </c>
      <c r="AR56" s="5">
        <v>70.55</v>
      </c>
      <c r="AS56" s="5">
        <v>0</v>
      </c>
      <c r="AT56" s="5">
        <v>0</v>
      </c>
      <c r="AU56" s="5">
        <v>70.55</v>
      </c>
      <c r="AW56" s="1">
        <v>43476</v>
      </c>
      <c r="AX56">
        <v>112.54</v>
      </c>
      <c r="AZ56" s="1"/>
      <c r="BA56" s="1"/>
      <c r="BB56" s="1"/>
      <c r="BC56" s="1"/>
      <c r="BH56" s="1">
        <v>43179</v>
      </c>
      <c r="BI56" s="1">
        <v>43182</v>
      </c>
      <c r="BJ56" s="1"/>
      <c r="BK56" s="1"/>
      <c r="BL56" s="1"/>
      <c r="BM56" s="1"/>
      <c r="BO56" s="1">
        <v>43476</v>
      </c>
      <c r="BP56" s="5">
        <v>112.54</v>
      </c>
      <c r="BQ56" s="5">
        <v>0</v>
      </c>
      <c r="BR56" s="5">
        <v>0</v>
      </c>
      <c r="BS56" s="5">
        <v>112.54</v>
      </c>
    </row>
    <row r="57" spans="1:71" x14ac:dyDescent="0.25">
      <c r="A57" s="1">
        <v>43483</v>
      </c>
      <c r="B57">
        <v>154.41</v>
      </c>
      <c r="D57" s="1"/>
      <c r="E57" s="1"/>
      <c r="F57" s="1"/>
      <c r="G57" s="1"/>
      <c r="L57" s="1">
        <v>43180</v>
      </c>
      <c r="M57" s="1">
        <v>43182</v>
      </c>
      <c r="N57" s="1"/>
      <c r="O57" s="1"/>
      <c r="P57" s="1"/>
      <c r="Q57" s="1"/>
      <c r="S57" s="1">
        <v>43483</v>
      </c>
      <c r="T57" s="5">
        <v>154.41</v>
      </c>
      <c r="U57" s="5">
        <v>0</v>
      </c>
      <c r="V57" s="5">
        <v>0</v>
      </c>
      <c r="W57" s="5">
        <v>154.41</v>
      </c>
      <c r="Y57" s="1">
        <v>43483</v>
      </c>
      <c r="Z57">
        <v>72.36</v>
      </c>
      <c r="AB57" s="1"/>
      <c r="AC57" s="1"/>
      <c r="AD57" s="1"/>
      <c r="AE57" s="1"/>
      <c r="AJ57" s="1">
        <v>43180</v>
      </c>
      <c r="AK57" s="1">
        <v>43182</v>
      </c>
      <c r="AL57" s="1"/>
      <c r="AM57" s="1"/>
      <c r="AN57" s="1"/>
      <c r="AO57" s="1"/>
      <c r="AQ57" s="1">
        <v>43483</v>
      </c>
      <c r="AR57" s="5">
        <v>72.36</v>
      </c>
      <c r="AS57" s="5">
        <v>0</v>
      </c>
      <c r="AT57" s="5">
        <v>0</v>
      </c>
      <c r="AU57" s="5">
        <v>72.36</v>
      </c>
      <c r="AW57" s="1">
        <v>43483</v>
      </c>
      <c r="AX57">
        <v>114.37</v>
      </c>
      <c r="AZ57" s="1"/>
      <c r="BA57" s="1"/>
      <c r="BB57" s="1"/>
      <c r="BC57" s="1"/>
      <c r="BH57" s="1">
        <v>43180</v>
      </c>
      <c r="BI57" s="1">
        <v>43182</v>
      </c>
      <c r="BJ57" s="1"/>
      <c r="BK57" s="1"/>
      <c r="BL57" s="1"/>
      <c r="BM57" s="1"/>
      <c r="BO57" s="1">
        <v>43483</v>
      </c>
      <c r="BP57" s="5">
        <v>114.37</v>
      </c>
      <c r="BQ57" s="5">
        <v>0</v>
      </c>
      <c r="BR57" s="5">
        <v>0</v>
      </c>
      <c r="BS57" s="5">
        <v>114.37</v>
      </c>
    </row>
    <row r="58" spans="1:71" x14ac:dyDescent="0.25">
      <c r="A58" s="1">
        <v>43490</v>
      </c>
      <c r="B58">
        <v>154.38999999999999</v>
      </c>
      <c r="D58" s="1"/>
      <c r="E58" s="1"/>
      <c r="F58" s="1"/>
      <c r="G58" s="1"/>
      <c r="L58" s="1">
        <v>43181</v>
      </c>
      <c r="M58" s="1">
        <v>43182</v>
      </c>
      <c r="N58" s="1"/>
      <c r="O58" s="1"/>
      <c r="P58" s="1"/>
      <c r="Q58" s="1"/>
      <c r="S58" s="1">
        <v>43490</v>
      </c>
      <c r="T58" s="5">
        <v>154.38999999999999</v>
      </c>
      <c r="U58" s="5">
        <v>0</v>
      </c>
      <c r="V58" s="5">
        <v>0</v>
      </c>
      <c r="W58" s="5">
        <v>154.38999999999999</v>
      </c>
      <c r="Y58" s="1">
        <v>43490</v>
      </c>
      <c r="Z58">
        <v>71.319999999999993</v>
      </c>
      <c r="AB58" s="1"/>
      <c r="AC58" s="1"/>
      <c r="AD58" s="1"/>
      <c r="AE58" s="1"/>
      <c r="AJ58" s="1">
        <v>43181</v>
      </c>
      <c r="AK58" s="1">
        <v>43182</v>
      </c>
      <c r="AL58" s="1"/>
      <c r="AM58" s="1"/>
      <c r="AN58" s="1"/>
      <c r="AO58" s="1"/>
      <c r="AQ58" s="1">
        <v>43490</v>
      </c>
      <c r="AR58" s="5">
        <v>71.319999999999993</v>
      </c>
      <c r="AS58" s="5">
        <v>0</v>
      </c>
      <c r="AT58" s="5">
        <v>0</v>
      </c>
      <c r="AU58" s="5">
        <v>71.319999999999993</v>
      </c>
      <c r="AW58" s="1">
        <v>43490</v>
      </c>
      <c r="AX58">
        <v>113.22</v>
      </c>
      <c r="AZ58" s="1"/>
      <c r="BA58" s="1"/>
      <c r="BB58" s="1"/>
      <c r="BC58" s="1"/>
      <c r="BH58" s="1">
        <v>43181</v>
      </c>
      <c r="BI58" s="1">
        <v>43182</v>
      </c>
      <c r="BJ58" s="1"/>
      <c r="BK58" s="1"/>
      <c r="BL58" s="1"/>
      <c r="BM58" s="1"/>
      <c r="BO58" s="1">
        <v>43490</v>
      </c>
      <c r="BP58" s="5">
        <v>113.22</v>
      </c>
      <c r="BQ58" s="5">
        <v>0</v>
      </c>
      <c r="BR58" s="5">
        <v>0</v>
      </c>
      <c r="BS58" s="5">
        <v>113.22</v>
      </c>
    </row>
    <row r="59" spans="1:71" x14ac:dyDescent="0.25">
      <c r="A59" s="1">
        <v>43497</v>
      </c>
      <c r="B59">
        <v>167.46</v>
      </c>
      <c r="D59" s="1"/>
      <c r="E59" s="1"/>
      <c r="F59" s="1"/>
      <c r="G59" s="1"/>
      <c r="L59" s="1">
        <v>43182</v>
      </c>
      <c r="M59" s="1">
        <v>43182</v>
      </c>
      <c r="N59" s="1"/>
      <c r="O59" s="1"/>
      <c r="P59" s="1"/>
      <c r="Q59" s="1"/>
      <c r="S59" s="1">
        <v>43497</v>
      </c>
      <c r="T59" s="5">
        <v>167.46</v>
      </c>
      <c r="U59" s="5">
        <v>0.4</v>
      </c>
      <c r="V59" s="5">
        <v>-0.4</v>
      </c>
      <c r="W59" s="5">
        <v>167.46</v>
      </c>
      <c r="Y59" s="1">
        <v>43497</v>
      </c>
      <c r="Z59">
        <v>73.41</v>
      </c>
      <c r="AB59" s="1"/>
      <c r="AC59" s="1"/>
      <c r="AD59" s="1"/>
      <c r="AE59" s="1"/>
      <c r="AJ59" s="1">
        <v>43182</v>
      </c>
      <c r="AK59" s="1">
        <v>43182</v>
      </c>
      <c r="AL59" s="1"/>
      <c r="AM59" s="1"/>
      <c r="AN59" s="1"/>
      <c r="AO59" s="1"/>
      <c r="AQ59" s="1">
        <v>43497</v>
      </c>
      <c r="AR59" s="5">
        <v>73.41</v>
      </c>
      <c r="AS59" s="5">
        <v>0</v>
      </c>
      <c r="AT59" s="5">
        <v>0</v>
      </c>
      <c r="AU59" s="5">
        <v>73.41</v>
      </c>
      <c r="AW59" s="1">
        <v>43497</v>
      </c>
      <c r="AX59">
        <v>118.37</v>
      </c>
      <c r="AZ59" s="1"/>
      <c r="BA59" s="1"/>
      <c r="BB59" s="1"/>
      <c r="BC59" s="1"/>
      <c r="BH59" s="1">
        <v>43182</v>
      </c>
      <c r="BI59" s="1">
        <v>43182</v>
      </c>
      <c r="BJ59" s="1"/>
      <c r="BK59" s="1"/>
      <c r="BL59" s="1"/>
      <c r="BM59" s="1"/>
      <c r="BO59" s="1">
        <v>43497</v>
      </c>
      <c r="BP59" s="5">
        <v>118.37</v>
      </c>
      <c r="BQ59" s="5">
        <v>0</v>
      </c>
      <c r="BR59" s="5">
        <v>0</v>
      </c>
      <c r="BS59" s="5">
        <v>118.37</v>
      </c>
    </row>
    <row r="60" spans="1:71" x14ac:dyDescent="0.25">
      <c r="A60" s="1">
        <v>43504</v>
      </c>
      <c r="B60">
        <v>168.17</v>
      </c>
      <c r="D60" s="1"/>
      <c r="E60" s="1"/>
      <c r="F60" s="1"/>
      <c r="G60" s="1"/>
      <c r="L60" s="1">
        <v>43185</v>
      </c>
      <c r="M60" s="1">
        <v>43189</v>
      </c>
      <c r="N60" s="1"/>
      <c r="O60" s="1"/>
      <c r="P60" s="1"/>
      <c r="Q60" s="1"/>
      <c r="S60" s="1">
        <v>43504</v>
      </c>
      <c r="T60" s="5">
        <v>168.17</v>
      </c>
      <c r="U60" s="5">
        <v>0</v>
      </c>
      <c r="V60" s="5">
        <v>0</v>
      </c>
      <c r="W60" s="5">
        <v>168.17</v>
      </c>
      <c r="Y60" s="1">
        <v>43504</v>
      </c>
      <c r="Z60">
        <v>75.760000000000005</v>
      </c>
      <c r="AB60" s="1"/>
      <c r="AC60" s="1"/>
      <c r="AD60" s="1"/>
      <c r="AE60" s="1"/>
      <c r="AJ60" s="1">
        <v>43185</v>
      </c>
      <c r="AK60" s="1">
        <v>43189</v>
      </c>
      <c r="AL60" s="1"/>
      <c r="AM60" s="1"/>
      <c r="AN60" s="1"/>
      <c r="AO60" s="1"/>
      <c r="AQ60" s="1">
        <v>43504</v>
      </c>
      <c r="AR60" s="5">
        <v>75.760000000000005</v>
      </c>
      <c r="AS60" s="5">
        <v>0</v>
      </c>
      <c r="AT60" s="5">
        <v>0</v>
      </c>
      <c r="AU60" s="5">
        <v>75.760000000000005</v>
      </c>
      <c r="AW60" s="1">
        <v>43504</v>
      </c>
      <c r="AX60">
        <v>117.58</v>
      </c>
      <c r="AZ60" s="1"/>
      <c r="BA60" s="1"/>
      <c r="BB60" s="1"/>
      <c r="BC60" s="1"/>
      <c r="BH60" s="1">
        <v>43185</v>
      </c>
      <c r="BI60" s="1">
        <v>43189</v>
      </c>
      <c r="BJ60" s="1"/>
      <c r="BK60" s="1"/>
      <c r="BL60" s="1"/>
      <c r="BM60" s="1"/>
      <c r="BO60" s="1">
        <v>43504</v>
      </c>
      <c r="BP60" s="5">
        <v>117.58</v>
      </c>
      <c r="BQ60" s="5">
        <v>0</v>
      </c>
      <c r="BR60" s="5">
        <v>0</v>
      </c>
      <c r="BS60" s="5">
        <v>117.58</v>
      </c>
    </row>
    <row r="61" spans="1:71" x14ac:dyDescent="0.25">
      <c r="A61" s="1">
        <v>43511</v>
      </c>
      <c r="B61">
        <v>171.97</v>
      </c>
      <c r="D61" s="1"/>
      <c r="E61" s="1"/>
      <c r="F61" s="1"/>
      <c r="G61" s="1"/>
      <c r="L61" s="1">
        <v>43186</v>
      </c>
      <c r="M61" s="1">
        <v>43189</v>
      </c>
      <c r="N61" s="1"/>
      <c r="O61" s="1"/>
      <c r="P61" s="1"/>
      <c r="Q61" s="1"/>
      <c r="S61" s="1">
        <v>43511</v>
      </c>
      <c r="T61" s="5">
        <v>171.97</v>
      </c>
      <c r="U61" s="5">
        <v>0</v>
      </c>
      <c r="V61" s="5">
        <v>0</v>
      </c>
      <c r="W61" s="5">
        <v>171.97</v>
      </c>
      <c r="Y61" s="1">
        <v>43511</v>
      </c>
      <c r="Z61">
        <v>79.010000000000005</v>
      </c>
      <c r="AB61" s="1"/>
      <c r="AC61" s="1"/>
      <c r="AD61" s="1"/>
      <c r="AE61" s="1"/>
      <c r="AJ61" s="1">
        <v>43186</v>
      </c>
      <c r="AK61" s="1">
        <v>43189</v>
      </c>
      <c r="AL61" s="1"/>
      <c r="AM61" s="1"/>
      <c r="AN61" s="1"/>
      <c r="AO61" s="1"/>
      <c r="AQ61" s="1">
        <v>43511</v>
      </c>
      <c r="AR61" s="5">
        <v>79.010000000000005</v>
      </c>
      <c r="AS61" s="5">
        <v>0</v>
      </c>
      <c r="AT61" s="5">
        <v>0</v>
      </c>
      <c r="AU61" s="5">
        <v>79.010000000000005</v>
      </c>
      <c r="AW61" s="1">
        <v>43511</v>
      </c>
      <c r="AX61">
        <v>119.35</v>
      </c>
      <c r="AZ61" s="1"/>
      <c r="BA61" s="1"/>
      <c r="BB61" s="1"/>
      <c r="BC61" s="1"/>
      <c r="BH61" s="1">
        <v>43186</v>
      </c>
      <c r="BI61" s="1">
        <v>43189</v>
      </c>
      <c r="BJ61" s="1"/>
      <c r="BK61" s="1"/>
      <c r="BL61" s="1"/>
      <c r="BM61" s="1"/>
      <c r="BO61" s="1">
        <v>43511</v>
      </c>
      <c r="BP61" s="5">
        <v>119.35</v>
      </c>
      <c r="BQ61" s="5">
        <v>1.19</v>
      </c>
      <c r="BR61" s="5">
        <v>-1.19</v>
      </c>
      <c r="BS61" s="5">
        <v>119.35</v>
      </c>
    </row>
    <row r="62" spans="1:71" x14ac:dyDescent="0.25">
      <c r="A62" s="1">
        <v>43518</v>
      </c>
      <c r="B62">
        <v>172.06</v>
      </c>
      <c r="D62" s="1"/>
      <c r="E62" s="1"/>
      <c r="F62" s="1"/>
      <c r="G62" s="1"/>
      <c r="L62" s="1">
        <v>43187</v>
      </c>
      <c r="M62" s="1">
        <v>43189</v>
      </c>
      <c r="N62" s="1"/>
      <c r="O62" s="1"/>
      <c r="P62" s="1"/>
      <c r="Q62" s="1"/>
      <c r="S62" s="1">
        <v>43518</v>
      </c>
      <c r="T62" s="5">
        <v>172.06</v>
      </c>
      <c r="U62" s="5">
        <v>0</v>
      </c>
      <c r="V62" s="5">
        <v>0</v>
      </c>
      <c r="W62" s="5">
        <v>172.06</v>
      </c>
      <c r="Y62" s="1">
        <v>43518</v>
      </c>
      <c r="Z62">
        <v>79.400000000000006</v>
      </c>
      <c r="AB62" s="1"/>
      <c r="AC62" s="1"/>
      <c r="AD62" s="1"/>
      <c r="AE62" s="1"/>
      <c r="AJ62" s="1">
        <v>43187</v>
      </c>
      <c r="AK62" s="1">
        <v>43189</v>
      </c>
      <c r="AL62" s="1"/>
      <c r="AM62" s="1"/>
      <c r="AN62" s="1"/>
      <c r="AO62" s="1"/>
      <c r="AQ62" s="1">
        <v>43518</v>
      </c>
      <c r="AR62" s="5">
        <v>79.400000000000006</v>
      </c>
      <c r="AS62" s="5">
        <v>0</v>
      </c>
      <c r="AT62" s="5">
        <v>0</v>
      </c>
      <c r="AU62" s="5">
        <v>79.400000000000006</v>
      </c>
      <c r="AW62" s="1">
        <v>43518</v>
      </c>
      <c r="AX62">
        <v>119.39</v>
      </c>
      <c r="AZ62" s="1"/>
      <c r="BA62" s="1"/>
      <c r="BB62" s="1"/>
      <c r="BC62" s="1"/>
      <c r="BH62" s="1">
        <v>43187</v>
      </c>
      <c r="BI62" s="1">
        <v>43189</v>
      </c>
      <c r="BJ62" s="1"/>
      <c r="BK62" s="1"/>
      <c r="BL62" s="1"/>
      <c r="BM62" s="1"/>
      <c r="BO62" s="1">
        <v>43518</v>
      </c>
      <c r="BP62" s="5">
        <v>119.39</v>
      </c>
      <c r="BQ62" s="5">
        <v>0</v>
      </c>
      <c r="BR62" s="5">
        <v>0</v>
      </c>
      <c r="BS62" s="5">
        <v>119.39</v>
      </c>
    </row>
    <row r="63" spans="1:71" x14ac:dyDescent="0.25">
      <c r="A63" s="1">
        <v>43525</v>
      </c>
      <c r="B63">
        <v>171.65</v>
      </c>
      <c r="D63" s="1"/>
      <c r="E63" s="1"/>
      <c r="F63" s="1"/>
      <c r="G63" s="1"/>
      <c r="L63" s="1">
        <v>43188</v>
      </c>
      <c r="M63" s="1">
        <v>43189</v>
      </c>
      <c r="N63" s="1"/>
      <c r="O63" s="1"/>
      <c r="P63" s="1"/>
      <c r="Q63" s="1"/>
      <c r="S63" s="1">
        <v>43525</v>
      </c>
      <c r="T63" s="5">
        <v>171.65</v>
      </c>
      <c r="U63" s="5">
        <v>0</v>
      </c>
      <c r="V63" s="5">
        <v>0</v>
      </c>
      <c r="W63" s="5">
        <v>171.65</v>
      </c>
      <c r="Y63" s="1">
        <v>43525</v>
      </c>
      <c r="Z63">
        <v>79.569999999999993</v>
      </c>
      <c r="AB63" s="1"/>
      <c r="AC63" s="1"/>
      <c r="AD63" s="1"/>
      <c r="AE63" s="1"/>
      <c r="AJ63" s="1">
        <v>43188</v>
      </c>
      <c r="AK63" s="1">
        <v>43189</v>
      </c>
      <c r="AL63" s="1"/>
      <c r="AM63" s="1"/>
      <c r="AN63" s="1"/>
      <c r="AO63" s="1"/>
      <c r="AQ63" s="1">
        <v>43525</v>
      </c>
      <c r="AR63" s="5">
        <v>79.569999999999993</v>
      </c>
      <c r="AS63" s="5">
        <v>0</v>
      </c>
      <c r="AT63" s="5">
        <v>0</v>
      </c>
      <c r="AU63" s="5">
        <v>79.569999999999993</v>
      </c>
      <c r="AW63" s="1">
        <v>43525</v>
      </c>
      <c r="AX63">
        <v>122.03</v>
      </c>
      <c r="AZ63" s="1"/>
      <c r="BA63" s="1"/>
      <c r="BB63" s="1"/>
      <c r="BC63" s="1"/>
      <c r="BH63" s="1">
        <v>43188</v>
      </c>
      <c r="BI63" s="1">
        <v>43189</v>
      </c>
      <c r="BJ63" s="1"/>
      <c r="BK63" s="1"/>
      <c r="BL63" s="1"/>
      <c r="BM63" s="1"/>
      <c r="BO63" s="1">
        <v>43525</v>
      </c>
      <c r="BP63" s="5">
        <v>122.03</v>
      </c>
      <c r="BQ63" s="5">
        <v>0</v>
      </c>
      <c r="BR63" s="5">
        <v>0</v>
      </c>
      <c r="BS63" s="5">
        <v>122.03</v>
      </c>
    </row>
    <row r="64" spans="1:71" x14ac:dyDescent="0.25">
      <c r="A64" s="1">
        <v>43532</v>
      </c>
      <c r="B64">
        <v>162.04</v>
      </c>
      <c r="D64" s="1"/>
      <c r="E64" s="1"/>
      <c r="F64" s="1"/>
      <c r="G64" s="1"/>
      <c r="L64" s="1">
        <v>43192</v>
      </c>
      <c r="M64" s="1">
        <v>43196</v>
      </c>
      <c r="N64" s="1"/>
      <c r="O64" s="1"/>
      <c r="P64" s="1"/>
      <c r="Q64" s="1"/>
      <c r="S64" s="1">
        <v>43532</v>
      </c>
      <c r="T64" s="5">
        <v>162.04</v>
      </c>
      <c r="U64" s="5">
        <v>0</v>
      </c>
      <c r="V64" s="5">
        <v>0</v>
      </c>
      <c r="W64" s="5">
        <v>162.04</v>
      </c>
      <c r="Y64" s="1">
        <v>43532</v>
      </c>
      <c r="Z64">
        <v>78.64</v>
      </c>
      <c r="AB64" s="1"/>
      <c r="AC64" s="1"/>
      <c r="AD64" s="1"/>
      <c r="AE64" s="1"/>
      <c r="AJ64" s="1">
        <v>43192</v>
      </c>
      <c r="AK64" s="1">
        <v>43196</v>
      </c>
      <c r="AL64" s="1"/>
      <c r="AM64" s="1"/>
      <c r="AN64" s="1"/>
      <c r="AO64" s="1"/>
      <c r="AQ64" s="1">
        <v>43532</v>
      </c>
      <c r="AR64" s="5">
        <v>78.64</v>
      </c>
      <c r="AS64" s="5">
        <v>0</v>
      </c>
      <c r="AT64" s="5">
        <v>0</v>
      </c>
      <c r="AU64" s="5">
        <v>78.64</v>
      </c>
      <c r="AW64" s="1">
        <v>43532</v>
      </c>
      <c r="AX64">
        <v>121.62</v>
      </c>
      <c r="AZ64" s="1"/>
      <c r="BA64" s="1"/>
      <c r="BB64" s="1"/>
      <c r="BC64" s="1"/>
      <c r="BH64" s="1">
        <v>43192</v>
      </c>
      <c r="BI64" s="1">
        <v>43196</v>
      </c>
      <c r="BJ64" s="1"/>
      <c r="BK64" s="1"/>
      <c r="BL64" s="1"/>
      <c r="BM64" s="1"/>
      <c r="BO64" s="1">
        <v>43532</v>
      </c>
      <c r="BP64" s="5">
        <v>121.62</v>
      </c>
      <c r="BQ64" s="5">
        <v>0</v>
      </c>
      <c r="BR64" s="5">
        <v>0</v>
      </c>
      <c r="BS64" s="5">
        <v>121.62</v>
      </c>
    </row>
    <row r="65" spans="1:71" x14ac:dyDescent="0.25">
      <c r="A65" s="1">
        <v>43539</v>
      </c>
      <c r="B65">
        <v>170</v>
      </c>
      <c r="D65" s="1"/>
      <c r="E65" s="1"/>
      <c r="F65" s="1"/>
      <c r="G65" s="1"/>
      <c r="L65" s="1">
        <v>43193</v>
      </c>
      <c r="M65" s="1">
        <v>43196</v>
      </c>
      <c r="N65" s="1"/>
      <c r="O65" s="1"/>
      <c r="P65" s="1"/>
      <c r="Q65" s="1"/>
      <c r="S65" s="1">
        <v>43539</v>
      </c>
      <c r="T65" s="5">
        <v>170</v>
      </c>
      <c r="U65" s="5">
        <v>0</v>
      </c>
      <c r="V65" s="5">
        <v>0</v>
      </c>
      <c r="W65" s="5">
        <v>170</v>
      </c>
      <c r="Y65" s="1">
        <v>43539</v>
      </c>
      <c r="Z65">
        <v>80.81</v>
      </c>
      <c r="AB65" s="1"/>
      <c r="AC65" s="1"/>
      <c r="AD65" s="1"/>
      <c r="AE65" s="1"/>
      <c r="AJ65" s="1">
        <v>43193</v>
      </c>
      <c r="AK65" s="1">
        <v>43196</v>
      </c>
      <c r="AL65" s="1"/>
      <c r="AM65" s="1"/>
      <c r="AN65" s="1"/>
      <c r="AO65" s="1"/>
      <c r="AQ65" s="1">
        <v>43539</v>
      </c>
      <c r="AR65" s="5">
        <v>80.81</v>
      </c>
      <c r="AS65" s="5">
        <v>0.14000000000000001</v>
      </c>
      <c r="AT65" s="5">
        <v>-0.14000000000000001</v>
      </c>
      <c r="AU65" s="5">
        <v>80.81</v>
      </c>
      <c r="AW65" s="1">
        <v>43539</v>
      </c>
      <c r="AX65">
        <v>125.31</v>
      </c>
      <c r="AZ65" s="1"/>
      <c r="BA65" s="1"/>
      <c r="BB65" s="1"/>
      <c r="BC65" s="1"/>
      <c r="BH65" s="1">
        <v>43193</v>
      </c>
      <c r="BI65" s="1">
        <v>43196</v>
      </c>
      <c r="BJ65" s="1"/>
      <c r="BK65" s="1"/>
      <c r="BL65" s="1"/>
      <c r="BM65" s="1"/>
      <c r="BO65" s="1">
        <v>43539</v>
      </c>
      <c r="BP65" s="5">
        <v>125.31</v>
      </c>
      <c r="BQ65" s="5">
        <v>0</v>
      </c>
      <c r="BR65" s="5">
        <v>0</v>
      </c>
      <c r="BS65" s="5">
        <v>125.31</v>
      </c>
    </row>
    <row r="66" spans="1:71" x14ac:dyDescent="0.25">
      <c r="A66" s="1">
        <v>43546</v>
      </c>
      <c r="B66">
        <v>166.31</v>
      </c>
      <c r="D66" s="1"/>
      <c r="E66" s="1"/>
      <c r="F66" s="1"/>
      <c r="G66" s="1"/>
      <c r="L66" s="1">
        <v>43194</v>
      </c>
      <c r="M66" s="1">
        <v>43196</v>
      </c>
      <c r="N66" s="1"/>
      <c r="O66" s="1"/>
      <c r="P66" s="1"/>
      <c r="Q66" s="1"/>
      <c r="S66" s="1">
        <v>43546</v>
      </c>
      <c r="T66" s="5">
        <v>166.31</v>
      </c>
      <c r="U66" s="5">
        <v>0</v>
      </c>
      <c r="V66" s="5">
        <v>0</v>
      </c>
      <c r="W66" s="5">
        <v>166.31</v>
      </c>
      <c r="Y66" s="1">
        <v>43546</v>
      </c>
      <c r="Z66">
        <v>79.41</v>
      </c>
      <c r="AB66" s="1"/>
      <c r="AC66" s="1"/>
      <c r="AD66" s="1"/>
      <c r="AE66" s="1"/>
      <c r="AJ66" s="1">
        <v>43194</v>
      </c>
      <c r="AK66" s="1">
        <v>43196</v>
      </c>
      <c r="AL66" s="1"/>
      <c r="AM66" s="1"/>
      <c r="AN66" s="1"/>
      <c r="AO66" s="1"/>
      <c r="AQ66" s="1">
        <v>43546</v>
      </c>
      <c r="AR66" s="5">
        <v>79.41</v>
      </c>
      <c r="AS66" s="5">
        <v>0</v>
      </c>
      <c r="AT66" s="5">
        <v>0</v>
      </c>
      <c r="AU66" s="5">
        <v>79.41</v>
      </c>
      <c r="AW66" s="1">
        <v>43546</v>
      </c>
      <c r="AX66">
        <v>123.09</v>
      </c>
      <c r="AZ66" s="1"/>
      <c r="BA66" s="1"/>
      <c r="BB66" s="1"/>
      <c r="BC66" s="1"/>
      <c r="BH66" s="1">
        <v>43194</v>
      </c>
      <c r="BI66" s="1">
        <v>43196</v>
      </c>
      <c r="BJ66" s="1"/>
      <c r="BK66" s="1"/>
      <c r="BL66" s="1"/>
      <c r="BM66" s="1"/>
      <c r="BO66" s="1">
        <v>43546</v>
      </c>
      <c r="BP66" s="5">
        <v>123.09</v>
      </c>
      <c r="BQ66" s="5">
        <v>0</v>
      </c>
      <c r="BR66" s="5">
        <v>0</v>
      </c>
      <c r="BS66" s="5">
        <v>123.09</v>
      </c>
    </row>
    <row r="67" spans="1:71" x14ac:dyDescent="0.25">
      <c r="A67" s="1">
        <v>43553</v>
      </c>
      <c r="B67">
        <v>170.7</v>
      </c>
      <c r="D67" s="1"/>
      <c r="E67" s="1"/>
      <c r="F67" s="1"/>
      <c r="G67" s="1"/>
      <c r="L67" s="1">
        <v>43195</v>
      </c>
      <c r="M67" s="1">
        <v>43196</v>
      </c>
      <c r="N67" s="1"/>
      <c r="O67" s="1"/>
      <c r="P67" s="1"/>
      <c r="Q67" s="1"/>
      <c r="S67" s="1">
        <v>43553</v>
      </c>
      <c r="T67" s="5">
        <v>170.7</v>
      </c>
      <c r="U67" s="5">
        <v>0</v>
      </c>
      <c r="V67" s="5">
        <v>0</v>
      </c>
      <c r="W67" s="5">
        <v>170.7</v>
      </c>
      <c r="Y67" s="1">
        <v>43553</v>
      </c>
      <c r="Z67">
        <v>82.97</v>
      </c>
      <c r="AB67" s="1"/>
      <c r="AC67" s="1"/>
      <c r="AD67" s="1"/>
      <c r="AE67" s="1"/>
      <c r="AJ67" s="1">
        <v>43195</v>
      </c>
      <c r="AK67" s="1">
        <v>43196</v>
      </c>
      <c r="AL67" s="1"/>
      <c r="AM67" s="1"/>
      <c r="AN67" s="1"/>
      <c r="AO67" s="1"/>
      <c r="AQ67" s="1">
        <v>43553</v>
      </c>
      <c r="AR67" s="5">
        <v>82.97</v>
      </c>
      <c r="AS67" s="5">
        <v>0</v>
      </c>
      <c r="AT67" s="5">
        <v>0</v>
      </c>
      <c r="AU67" s="5">
        <v>82.97</v>
      </c>
      <c r="AW67" s="1">
        <v>43553</v>
      </c>
      <c r="AX67">
        <v>123.18</v>
      </c>
      <c r="AZ67" s="1"/>
      <c r="BA67" s="1"/>
      <c r="BB67" s="1"/>
      <c r="BC67" s="1"/>
      <c r="BH67" s="1">
        <v>43195</v>
      </c>
      <c r="BI67" s="1">
        <v>43196</v>
      </c>
      <c r="BJ67" s="1"/>
      <c r="BK67" s="1"/>
      <c r="BL67" s="1"/>
      <c r="BM67" s="1"/>
      <c r="BO67" s="1">
        <v>43553</v>
      </c>
      <c r="BP67" s="5">
        <v>123.18</v>
      </c>
      <c r="BQ67" s="5">
        <v>0</v>
      </c>
      <c r="BR67" s="5">
        <v>0</v>
      </c>
      <c r="BS67" s="5">
        <v>123.18</v>
      </c>
    </row>
    <row r="68" spans="1:71" x14ac:dyDescent="0.25">
      <c r="A68" s="1">
        <v>43560</v>
      </c>
      <c r="B68">
        <v>172.59</v>
      </c>
      <c r="D68" s="1"/>
      <c r="E68" s="1"/>
      <c r="F68" s="1"/>
      <c r="G68" s="1"/>
      <c r="L68" s="1">
        <v>43196</v>
      </c>
      <c r="M68" s="1">
        <v>43196</v>
      </c>
      <c r="N68" s="1"/>
      <c r="O68" s="1"/>
      <c r="P68" s="1"/>
      <c r="Q68" s="1"/>
      <c r="S68" s="1">
        <v>43560</v>
      </c>
      <c r="T68" s="5">
        <v>172.59</v>
      </c>
      <c r="U68" s="5">
        <v>0</v>
      </c>
      <c r="V68" s="5">
        <v>0</v>
      </c>
      <c r="W68" s="5">
        <v>172.59</v>
      </c>
      <c r="Y68" s="1">
        <v>43560</v>
      </c>
      <c r="Z68">
        <v>84.29</v>
      </c>
      <c r="AB68" s="1"/>
      <c r="AC68" s="1"/>
      <c r="AD68" s="1"/>
      <c r="AE68" s="1"/>
      <c r="AJ68" s="1">
        <v>43196</v>
      </c>
      <c r="AK68" s="1">
        <v>43196</v>
      </c>
      <c r="AL68" s="1"/>
      <c r="AM68" s="1"/>
      <c r="AN68" s="1"/>
      <c r="AO68" s="1"/>
      <c r="AQ68" s="1">
        <v>43560</v>
      </c>
      <c r="AR68" s="5">
        <v>84.29</v>
      </c>
      <c r="AS68" s="5">
        <v>0</v>
      </c>
      <c r="AT68" s="5">
        <v>0</v>
      </c>
      <c r="AU68" s="5">
        <v>84.29</v>
      </c>
      <c r="AW68" s="1">
        <v>43560</v>
      </c>
      <c r="AX68">
        <v>126.42</v>
      </c>
      <c r="AZ68" s="1"/>
      <c r="BA68" s="1"/>
      <c r="BB68" s="1"/>
      <c r="BC68" s="1"/>
      <c r="BH68" s="1">
        <v>43196</v>
      </c>
      <c r="BI68" s="1">
        <v>43196</v>
      </c>
      <c r="BJ68" s="1"/>
      <c r="BK68" s="1"/>
      <c r="BL68" s="1"/>
      <c r="BM68" s="1"/>
      <c r="BO68" s="1">
        <v>43560</v>
      </c>
      <c r="BP68" s="5">
        <v>126.42</v>
      </c>
      <c r="BQ68" s="5">
        <v>0</v>
      </c>
      <c r="BR68" s="5">
        <v>0</v>
      </c>
      <c r="BS68" s="5">
        <v>126.42</v>
      </c>
    </row>
    <row r="69" spans="1:71" x14ac:dyDescent="0.25">
      <c r="A69" s="1">
        <v>43567</v>
      </c>
      <c r="B69">
        <v>176.12</v>
      </c>
      <c r="D69" s="1"/>
      <c r="E69" s="1"/>
      <c r="F69" s="1"/>
      <c r="G69" s="1"/>
      <c r="L69" s="1">
        <v>43199</v>
      </c>
      <c r="M69" s="1">
        <v>43203</v>
      </c>
      <c r="N69" s="1"/>
      <c r="O69" s="1"/>
      <c r="P69" s="1"/>
      <c r="Q69" s="1"/>
      <c r="S69" s="1">
        <v>43567</v>
      </c>
      <c r="T69" s="5">
        <v>176.12</v>
      </c>
      <c r="U69" s="5">
        <v>0</v>
      </c>
      <c r="V69" s="5">
        <v>0</v>
      </c>
      <c r="W69" s="5">
        <v>176.12</v>
      </c>
      <c r="Y69" s="1">
        <v>43567</v>
      </c>
      <c r="Z69">
        <v>85.81</v>
      </c>
      <c r="AB69" s="1"/>
      <c r="AC69" s="1"/>
      <c r="AD69" s="1"/>
      <c r="AE69" s="1"/>
      <c r="AJ69" s="1">
        <v>43199</v>
      </c>
      <c r="AK69" s="1">
        <v>43203</v>
      </c>
      <c r="AL69" s="1"/>
      <c r="AM69" s="1"/>
      <c r="AN69" s="1"/>
      <c r="AO69" s="1"/>
      <c r="AQ69" s="1">
        <v>43567</v>
      </c>
      <c r="AR69" s="5">
        <v>85.81</v>
      </c>
      <c r="AS69" s="5">
        <v>0</v>
      </c>
      <c r="AT69" s="5">
        <v>0</v>
      </c>
      <c r="AU69" s="5">
        <v>85.81</v>
      </c>
      <c r="AW69" s="1">
        <v>43567</v>
      </c>
      <c r="AX69">
        <v>119.76</v>
      </c>
      <c r="AZ69" s="1"/>
      <c r="BA69" s="1"/>
      <c r="BB69" s="1"/>
      <c r="BC69" s="1"/>
      <c r="BH69" s="1">
        <v>43199</v>
      </c>
      <c r="BI69" s="1">
        <v>43203</v>
      </c>
      <c r="BJ69" s="1"/>
      <c r="BK69" s="1"/>
      <c r="BL69" s="1"/>
      <c r="BM69" s="1"/>
      <c r="BO69" s="1">
        <v>43567</v>
      </c>
      <c r="BP69" s="5">
        <v>119.76</v>
      </c>
      <c r="BQ69" s="5">
        <v>0</v>
      </c>
      <c r="BR69" s="5">
        <v>0</v>
      </c>
      <c r="BS69" s="5">
        <v>119.76</v>
      </c>
    </row>
    <row r="70" spans="1:71" x14ac:dyDescent="0.25">
      <c r="A70" s="1">
        <v>43574</v>
      </c>
      <c r="B70">
        <v>175.17</v>
      </c>
      <c r="D70" s="1"/>
      <c r="E70" s="1"/>
      <c r="F70" s="1"/>
      <c r="G70" s="1"/>
      <c r="L70" s="1">
        <v>43200</v>
      </c>
      <c r="M70" s="1">
        <v>43203</v>
      </c>
      <c r="N70" s="1"/>
      <c r="O70" s="1"/>
      <c r="P70" s="1"/>
      <c r="Q70" s="1"/>
      <c r="S70" s="1">
        <v>43574</v>
      </c>
      <c r="T70" s="5">
        <v>175.17</v>
      </c>
      <c r="U70" s="5">
        <v>0</v>
      </c>
      <c r="V70" s="5">
        <v>0</v>
      </c>
      <c r="W70" s="5">
        <v>175.17</v>
      </c>
      <c r="Y70" s="1">
        <v>43574</v>
      </c>
      <c r="Z70">
        <v>86.49</v>
      </c>
      <c r="AB70" s="1"/>
      <c r="AC70" s="1"/>
      <c r="AD70" s="1"/>
      <c r="AE70" s="1"/>
      <c r="AJ70" s="1">
        <v>43200</v>
      </c>
      <c r="AK70" s="1">
        <v>43203</v>
      </c>
      <c r="AL70" s="1"/>
      <c r="AM70" s="1"/>
      <c r="AN70" s="1"/>
      <c r="AO70" s="1"/>
      <c r="AQ70" s="1">
        <v>43574</v>
      </c>
      <c r="AR70" s="5">
        <v>86.49</v>
      </c>
      <c r="AS70" s="5">
        <v>0</v>
      </c>
      <c r="AT70" s="5">
        <v>0</v>
      </c>
      <c r="AU70" s="5">
        <v>86.49</v>
      </c>
      <c r="AW70" s="1">
        <v>43574</v>
      </c>
      <c r="AX70">
        <v>119.86</v>
      </c>
      <c r="AZ70" s="1"/>
      <c r="BA70" s="1"/>
      <c r="BB70" s="1"/>
      <c r="BC70" s="1"/>
      <c r="BH70" s="1">
        <v>43200</v>
      </c>
      <c r="BI70" s="1">
        <v>43203</v>
      </c>
      <c r="BJ70" s="1"/>
      <c r="BK70" s="1"/>
      <c r="BL70" s="1"/>
      <c r="BM70" s="1"/>
      <c r="BO70" s="1">
        <v>43574</v>
      </c>
      <c r="BP70" s="5">
        <v>119.86</v>
      </c>
      <c r="BQ70" s="5">
        <v>0</v>
      </c>
      <c r="BR70" s="5">
        <v>0</v>
      </c>
      <c r="BS70" s="5">
        <v>119.86</v>
      </c>
    </row>
    <row r="71" spans="1:71" x14ac:dyDescent="0.25">
      <c r="A71" s="1">
        <v>43581</v>
      </c>
      <c r="B71">
        <v>180.17</v>
      </c>
      <c r="D71" s="1"/>
      <c r="E71" s="1"/>
      <c r="F71" s="1"/>
      <c r="G71" s="1"/>
      <c r="L71" s="1">
        <v>43201</v>
      </c>
      <c r="M71" s="1">
        <v>43203</v>
      </c>
      <c r="N71" s="1"/>
      <c r="O71" s="1"/>
      <c r="P71" s="1"/>
      <c r="Q71" s="1"/>
      <c r="S71" s="1">
        <v>43581</v>
      </c>
      <c r="T71" s="5">
        <v>180.17</v>
      </c>
      <c r="U71" s="5">
        <v>0</v>
      </c>
      <c r="V71" s="5">
        <v>0</v>
      </c>
      <c r="W71" s="5">
        <v>180.17</v>
      </c>
      <c r="Y71" s="1">
        <v>43581</v>
      </c>
      <c r="Z71">
        <v>87.3</v>
      </c>
      <c r="AB71" s="1"/>
      <c r="AC71" s="1"/>
      <c r="AD71" s="1"/>
      <c r="AE71" s="1"/>
      <c r="AJ71" s="1">
        <v>43201</v>
      </c>
      <c r="AK71" s="1">
        <v>43203</v>
      </c>
      <c r="AL71" s="1"/>
      <c r="AM71" s="1"/>
      <c r="AN71" s="1"/>
      <c r="AO71" s="1"/>
      <c r="AQ71" s="1">
        <v>43581</v>
      </c>
      <c r="AR71" s="5">
        <v>87.3</v>
      </c>
      <c r="AS71" s="5">
        <v>0</v>
      </c>
      <c r="AT71" s="5">
        <v>0</v>
      </c>
      <c r="AU71" s="5">
        <v>87.3</v>
      </c>
      <c r="AW71" s="1">
        <v>43581</v>
      </c>
      <c r="AX71">
        <v>117.1</v>
      </c>
      <c r="AZ71" s="1"/>
      <c r="BA71" s="1"/>
      <c r="BB71" s="1"/>
      <c r="BC71" s="1"/>
      <c r="BH71" s="1">
        <v>43201</v>
      </c>
      <c r="BI71" s="1">
        <v>43203</v>
      </c>
      <c r="BJ71" s="1"/>
      <c r="BK71" s="1"/>
      <c r="BL71" s="1"/>
      <c r="BM71" s="1"/>
      <c r="BO71" s="1">
        <v>43581</v>
      </c>
      <c r="BP71" s="5">
        <v>117.1</v>
      </c>
      <c r="BQ71" s="5">
        <v>0</v>
      </c>
      <c r="BR71" s="5">
        <v>0</v>
      </c>
      <c r="BS71" s="5">
        <v>117.1</v>
      </c>
    </row>
    <row r="72" spans="1:71" x14ac:dyDescent="0.25">
      <c r="A72" s="1">
        <v>43588</v>
      </c>
      <c r="B72">
        <v>178.75</v>
      </c>
      <c r="D72" s="1"/>
      <c r="E72" s="1"/>
      <c r="F72" s="1"/>
      <c r="G72" s="1"/>
      <c r="L72" s="1">
        <v>43202</v>
      </c>
      <c r="M72" s="1">
        <v>43203</v>
      </c>
      <c r="N72" s="1"/>
      <c r="O72" s="1"/>
      <c r="P72" s="1"/>
      <c r="Q72" s="1"/>
      <c r="S72" s="1">
        <v>43588</v>
      </c>
      <c r="T72" s="5">
        <v>178.75</v>
      </c>
      <c r="U72" s="5">
        <v>0.44</v>
      </c>
      <c r="V72" s="5">
        <v>-0.44</v>
      </c>
      <c r="W72" s="5">
        <v>178.75</v>
      </c>
      <c r="Y72" s="1">
        <v>43588</v>
      </c>
      <c r="Z72">
        <v>87.35</v>
      </c>
      <c r="AB72" s="1"/>
      <c r="AC72" s="1"/>
      <c r="AD72" s="1"/>
      <c r="AE72" s="1"/>
      <c r="AJ72" s="1">
        <v>43202</v>
      </c>
      <c r="AK72" s="1">
        <v>43203</v>
      </c>
      <c r="AL72" s="1"/>
      <c r="AM72" s="1"/>
      <c r="AN72" s="1"/>
      <c r="AO72" s="1"/>
      <c r="AQ72" s="1">
        <v>43588</v>
      </c>
      <c r="AR72" s="5">
        <v>87.35</v>
      </c>
      <c r="AS72" s="5">
        <v>0</v>
      </c>
      <c r="AT72" s="5">
        <v>0</v>
      </c>
      <c r="AU72" s="5">
        <v>87.35</v>
      </c>
      <c r="AW72" s="1">
        <v>43588</v>
      </c>
      <c r="AX72">
        <v>117.27</v>
      </c>
      <c r="AZ72" s="1"/>
      <c r="BA72" s="1"/>
      <c r="BB72" s="1"/>
      <c r="BC72" s="1"/>
      <c r="BH72" s="1">
        <v>43202</v>
      </c>
      <c r="BI72" s="1">
        <v>43203</v>
      </c>
      <c r="BJ72" s="1"/>
      <c r="BK72" s="1"/>
      <c r="BL72" s="1"/>
      <c r="BM72" s="1"/>
      <c r="BO72" s="1">
        <v>43588</v>
      </c>
      <c r="BP72" s="5">
        <v>117.27</v>
      </c>
      <c r="BQ72" s="5">
        <v>0</v>
      </c>
      <c r="BR72" s="5">
        <v>0</v>
      </c>
      <c r="BS72" s="5">
        <v>117.27</v>
      </c>
    </row>
    <row r="73" spans="1:71" x14ac:dyDescent="0.25">
      <c r="A73" s="1">
        <v>43595</v>
      </c>
      <c r="B73">
        <v>179.1</v>
      </c>
      <c r="D73" s="1"/>
      <c r="E73" s="1"/>
      <c r="F73" s="1"/>
      <c r="G73" s="1"/>
      <c r="L73" s="1">
        <v>43203</v>
      </c>
      <c r="M73" s="1">
        <v>43203</v>
      </c>
      <c r="N73" s="1"/>
      <c r="O73" s="1"/>
      <c r="P73" s="1"/>
      <c r="Q73" s="1"/>
      <c r="S73" s="1">
        <v>43595</v>
      </c>
      <c r="T73" s="5">
        <v>179.1</v>
      </c>
      <c r="U73" s="5">
        <v>0</v>
      </c>
      <c r="V73" s="5">
        <v>0</v>
      </c>
      <c r="W73" s="5">
        <v>179.1</v>
      </c>
      <c r="Y73" s="1">
        <v>43595</v>
      </c>
      <c r="Z73">
        <v>85.58</v>
      </c>
      <c r="AB73" s="1"/>
      <c r="AC73" s="1"/>
      <c r="AD73" s="1"/>
      <c r="AE73" s="1"/>
      <c r="AJ73" s="1">
        <v>43203</v>
      </c>
      <c r="AK73" s="1">
        <v>43203</v>
      </c>
      <c r="AL73" s="1"/>
      <c r="AM73" s="1"/>
      <c r="AN73" s="1"/>
      <c r="AO73" s="1"/>
      <c r="AQ73" s="1">
        <v>43595</v>
      </c>
      <c r="AR73" s="5">
        <v>85.58</v>
      </c>
      <c r="AS73" s="5">
        <v>0</v>
      </c>
      <c r="AT73" s="5">
        <v>0</v>
      </c>
      <c r="AU73" s="5">
        <v>85.58</v>
      </c>
      <c r="AW73" s="1">
        <v>43595</v>
      </c>
      <c r="AX73">
        <v>121.99</v>
      </c>
      <c r="AZ73" s="1"/>
      <c r="BA73" s="1"/>
      <c r="BB73" s="1"/>
      <c r="BC73" s="1"/>
      <c r="BH73" s="1">
        <v>43203</v>
      </c>
      <c r="BI73" s="1">
        <v>43203</v>
      </c>
      <c r="BJ73" s="1"/>
      <c r="BK73" s="1"/>
      <c r="BL73" s="1"/>
      <c r="BM73" s="1"/>
      <c r="BO73" s="1">
        <v>43595</v>
      </c>
      <c r="BP73" s="5">
        <v>121.99</v>
      </c>
      <c r="BQ73" s="5">
        <v>0</v>
      </c>
      <c r="BR73" s="5">
        <v>0</v>
      </c>
      <c r="BS73" s="5">
        <v>121.99</v>
      </c>
    </row>
    <row r="74" spans="1:71" x14ac:dyDescent="0.25">
      <c r="A74" s="1">
        <v>43602</v>
      </c>
      <c r="B74">
        <v>180.54</v>
      </c>
      <c r="D74" s="1"/>
      <c r="E74" s="1"/>
      <c r="F74" s="1"/>
      <c r="G74" s="1"/>
      <c r="L74" s="1">
        <v>43206</v>
      </c>
      <c r="M74" s="1">
        <v>43210</v>
      </c>
      <c r="N74" s="1"/>
      <c r="O74" s="1"/>
      <c r="P74" s="1"/>
      <c r="Q74" s="1"/>
      <c r="S74" s="1">
        <v>43602</v>
      </c>
      <c r="T74" s="5">
        <v>180.54</v>
      </c>
      <c r="U74" s="5">
        <v>0</v>
      </c>
      <c r="V74" s="5">
        <v>0</v>
      </c>
      <c r="W74" s="5">
        <v>180.54</v>
      </c>
      <c r="Y74" s="1">
        <v>43602</v>
      </c>
      <c r="Z74">
        <v>85.9</v>
      </c>
      <c r="AB74" s="1"/>
      <c r="AC74" s="1"/>
      <c r="AD74" s="1"/>
      <c r="AE74" s="1"/>
      <c r="AJ74" s="1">
        <v>43206</v>
      </c>
      <c r="AK74" s="1">
        <v>43210</v>
      </c>
      <c r="AL74" s="1"/>
      <c r="AM74" s="1"/>
      <c r="AN74" s="1"/>
      <c r="AO74" s="1"/>
      <c r="AQ74" s="1">
        <v>43602</v>
      </c>
      <c r="AR74" s="5">
        <v>85.9</v>
      </c>
      <c r="AS74" s="5">
        <v>0</v>
      </c>
      <c r="AT74" s="5">
        <v>0</v>
      </c>
      <c r="AU74" s="5">
        <v>85.9</v>
      </c>
      <c r="AW74" s="1">
        <v>43602</v>
      </c>
      <c r="AX74">
        <v>120.52</v>
      </c>
      <c r="AZ74" s="1"/>
      <c r="BA74" s="1"/>
      <c r="BB74" s="1"/>
      <c r="BC74" s="1"/>
      <c r="BH74" s="1">
        <v>43206</v>
      </c>
      <c r="BI74" s="1">
        <v>43210</v>
      </c>
      <c r="BJ74" s="1"/>
      <c r="BK74" s="1"/>
      <c r="BL74" s="1"/>
      <c r="BM74" s="1"/>
      <c r="BO74" s="1">
        <v>43602</v>
      </c>
      <c r="BP74" s="5">
        <v>120.52</v>
      </c>
      <c r="BQ74" s="5">
        <v>1.19</v>
      </c>
      <c r="BR74" s="5">
        <v>-1.19</v>
      </c>
      <c r="BS74" s="5">
        <v>120.52</v>
      </c>
    </row>
    <row r="75" spans="1:71" x14ac:dyDescent="0.25">
      <c r="A75" s="1">
        <v>43609</v>
      </c>
      <c r="B75">
        <v>177.79</v>
      </c>
      <c r="D75" s="1"/>
      <c r="E75" s="1"/>
      <c r="F75" s="1"/>
      <c r="G75" s="1"/>
      <c r="L75" s="1">
        <v>43207</v>
      </c>
      <c r="M75" s="1">
        <v>43210</v>
      </c>
      <c r="N75" s="1"/>
      <c r="O75" s="1"/>
      <c r="P75" s="1"/>
      <c r="Q75" s="1"/>
      <c r="S75" s="1">
        <v>43609</v>
      </c>
      <c r="T75" s="5">
        <v>177.79</v>
      </c>
      <c r="U75" s="5">
        <v>0</v>
      </c>
      <c r="V75" s="5">
        <v>0</v>
      </c>
      <c r="W75" s="5">
        <v>177.79</v>
      </c>
      <c r="Y75" s="1">
        <v>43609</v>
      </c>
      <c r="Z75">
        <v>84.49</v>
      </c>
      <c r="AB75" s="1"/>
      <c r="AC75" s="1"/>
      <c r="AD75" s="1"/>
      <c r="AE75" s="1"/>
      <c r="AJ75" s="1">
        <v>43207</v>
      </c>
      <c r="AK75" s="1">
        <v>43210</v>
      </c>
      <c r="AL75" s="1"/>
      <c r="AM75" s="1"/>
      <c r="AN75" s="1"/>
      <c r="AO75" s="1"/>
      <c r="AQ75" s="1">
        <v>43609</v>
      </c>
      <c r="AR75" s="5">
        <v>84.49</v>
      </c>
      <c r="AS75" s="5">
        <v>0</v>
      </c>
      <c r="AT75" s="5">
        <v>0</v>
      </c>
      <c r="AU75" s="5">
        <v>84.49</v>
      </c>
      <c r="AW75" s="1">
        <v>43609</v>
      </c>
      <c r="AX75">
        <v>118.71</v>
      </c>
      <c r="AZ75" s="1"/>
      <c r="BA75" s="1"/>
      <c r="BB75" s="1"/>
      <c r="BC75" s="1"/>
      <c r="BH75" s="1">
        <v>43207</v>
      </c>
      <c r="BI75" s="1">
        <v>43210</v>
      </c>
      <c r="BJ75" s="1"/>
      <c r="BK75" s="1"/>
      <c r="BL75" s="1"/>
      <c r="BM75" s="1"/>
      <c r="BO75" s="1">
        <v>43609</v>
      </c>
      <c r="BP75" s="5">
        <v>118.71</v>
      </c>
      <c r="BQ75" s="5">
        <v>0</v>
      </c>
      <c r="BR75" s="5">
        <v>0</v>
      </c>
      <c r="BS75" s="5">
        <v>118.71</v>
      </c>
    </row>
    <row r="76" spans="1:71" x14ac:dyDescent="0.25">
      <c r="A76" s="1">
        <v>43616</v>
      </c>
      <c r="B76">
        <v>180.07</v>
      </c>
      <c r="D76" s="1"/>
      <c r="E76" s="1"/>
      <c r="F76" s="1"/>
      <c r="G76" s="1"/>
      <c r="L76" s="1">
        <v>43208</v>
      </c>
      <c r="M76" s="1">
        <v>43210</v>
      </c>
      <c r="N76" s="1"/>
      <c r="O76" s="1"/>
      <c r="P76" s="1"/>
      <c r="Q76" s="1"/>
      <c r="S76" s="1">
        <v>43616</v>
      </c>
      <c r="T76" s="5">
        <v>180.07</v>
      </c>
      <c r="U76" s="5">
        <v>0</v>
      </c>
      <c r="V76" s="5">
        <v>0</v>
      </c>
      <c r="W76" s="5">
        <v>180.07</v>
      </c>
      <c r="Y76" s="1">
        <v>43616</v>
      </c>
      <c r="Z76">
        <v>81.89</v>
      </c>
      <c r="AB76" s="1"/>
      <c r="AC76" s="1"/>
      <c r="AD76" s="1"/>
      <c r="AE76" s="1"/>
      <c r="AJ76" s="1">
        <v>43208</v>
      </c>
      <c r="AK76" s="1">
        <v>43210</v>
      </c>
      <c r="AL76" s="1"/>
      <c r="AM76" s="1"/>
      <c r="AN76" s="1"/>
      <c r="AO76" s="1"/>
      <c r="AQ76" s="1">
        <v>43616</v>
      </c>
      <c r="AR76" s="5">
        <v>81.89</v>
      </c>
      <c r="AS76" s="5">
        <v>0</v>
      </c>
      <c r="AT76" s="5">
        <v>0</v>
      </c>
      <c r="AU76" s="5">
        <v>81.89</v>
      </c>
      <c r="AW76" s="1">
        <v>43616</v>
      </c>
      <c r="AX76">
        <v>113.85</v>
      </c>
      <c r="AZ76" s="1"/>
      <c r="BA76" s="1"/>
      <c r="BB76" s="1"/>
      <c r="BC76" s="1"/>
      <c r="BH76" s="1">
        <v>43208</v>
      </c>
      <c r="BI76" s="1">
        <v>43210</v>
      </c>
      <c r="BJ76" s="1"/>
      <c r="BK76" s="1"/>
      <c r="BL76" s="1"/>
      <c r="BM76" s="1"/>
      <c r="BO76" s="1">
        <v>43616</v>
      </c>
      <c r="BP76" s="5">
        <v>113.85</v>
      </c>
      <c r="BQ76" s="5">
        <v>0</v>
      </c>
      <c r="BR76" s="5">
        <v>0</v>
      </c>
      <c r="BS76" s="5">
        <v>113.85</v>
      </c>
    </row>
    <row r="77" spans="1:71" x14ac:dyDescent="0.25">
      <c r="A77" s="1">
        <v>43623</v>
      </c>
      <c r="B77">
        <v>190.24</v>
      </c>
      <c r="D77" s="1"/>
      <c r="E77" s="1"/>
      <c r="F77" s="1"/>
      <c r="G77" s="1"/>
      <c r="L77" s="1">
        <v>43209</v>
      </c>
      <c r="M77" s="1">
        <v>43210</v>
      </c>
      <c r="N77" s="1"/>
      <c r="O77" s="1"/>
      <c r="P77" s="1"/>
      <c r="Q77" s="1"/>
      <c r="S77" s="1">
        <v>43623</v>
      </c>
      <c r="T77" s="5">
        <v>190.24</v>
      </c>
      <c r="U77" s="5">
        <v>0</v>
      </c>
      <c r="V77" s="5">
        <v>0</v>
      </c>
      <c r="W77" s="5">
        <v>190.24</v>
      </c>
      <c r="Y77" s="1">
        <v>43623</v>
      </c>
      <c r="Z77">
        <v>85.77</v>
      </c>
      <c r="AB77" s="1"/>
      <c r="AC77" s="1"/>
      <c r="AD77" s="1"/>
      <c r="AE77" s="1"/>
      <c r="AJ77" s="1">
        <v>43209</v>
      </c>
      <c r="AK77" s="1">
        <v>43210</v>
      </c>
      <c r="AL77" s="1"/>
      <c r="AM77" s="1"/>
      <c r="AN77" s="1"/>
      <c r="AO77" s="1"/>
      <c r="AQ77" s="1">
        <v>43623</v>
      </c>
      <c r="AR77" s="5">
        <v>85.77</v>
      </c>
      <c r="AS77" s="5">
        <v>0</v>
      </c>
      <c r="AT77" s="5">
        <v>0</v>
      </c>
      <c r="AU77" s="5">
        <v>85.77</v>
      </c>
      <c r="AW77" s="1">
        <v>43623</v>
      </c>
      <c r="AX77">
        <v>121.48</v>
      </c>
      <c r="AZ77" s="1"/>
      <c r="BA77" s="1"/>
      <c r="BB77" s="1"/>
      <c r="BC77" s="1"/>
      <c r="BH77" s="1">
        <v>43209</v>
      </c>
      <c r="BI77" s="1">
        <v>43210</v>
      </c>
      <c r="BJ77" s="1"/>
      <c r="BK77" s="1"/>
      <c r="BL77" s="1"/>
      <c r="BM77" s="1"/>
      <c r="BO77" s="1">
        <v>43623</v>
      </c>
      <c r="BP77" s="5">
        <v>121.48</v>
      </c>
      <c r="BQ77" s="5">
        <v>0</v>
      </c>
      <c r="BR77" s="5">
        <v>0</v>
      </c>
      <c r="BS77" s="5">
        <v>121.48</v>
      </c>
    </row>
    <row r="78" spans="1:71" x14ac:dyDescent="0.25">
      <c r="A78" s="1">
        <v>43630</v>
      </c>
      <c r="B78">
        <v>190.76</v>
      </c>
      <c r="D78" s="1"/>
      <c r="E78" s="1"/>
      <c r="F78" s="1"/>
      <c r="G78" s="1"/>
      <c r="L78" s="1">
        <v>43210</v>
      </c>
      <c r="M78" s="1">
        <v>43210</v>
      </c>
      <c r="N78" s="1"/>
      <c r="O78" s="1"/>
      <c r="P78" s="1"/>
      <c r="Q78" s="1"/>
      <c r="S78" s="1">
        <v>43630</v>
      </c>
      <c r="T78" s="5">
        <v>190.76</v>
      </c>
      <c r="U78" s="5">
        <v>0</v>
      </c>
      <c r="V78" s="5">
        <v>0</v>
      </c>
      <c r="W78" s="5">
        <v>190.76</v>
      </c>
      <c r="Y78" s="1">
        <v>43630</v>
      </c>
      <c r="Z78">
        <v>84.99</v>
      </c>
      <c r="AB78" s="1"/>
      <c r="AC78" s="1"/>
      <c r="AD78" s="1"/>
      <c r="AE78" s="1"/>
      <c r="AJ78" s="1">
        <v>43210</v>
      </c>
      <c r="AK78" s="1">
        <v>43210</v>
      </c>
      <c r="AL78" s="1"/>
      <c r="AM78" s="1"/>
      <c r="AN78" s="1"/>
      <c r="AO78" s="1"/>
      <c r="AQ78" s="1">
        <v>43630</v>
      </c>
      <c r="AR78" s="5">
        <v>84.99</v>
      </c>
      <c r="AS78" s="5">
        <v>0.14000000000000001</v>
      </c>
      <c r="AT78" s="5">
        <v>-0.14000000000000001</v>
      </c>
      <c r="AU78" s="5">
        <v>84.99</v>
      </c>
      <c r="AW78" s="1">
        <v>43630</v>
      </c>
      <c r="AX78">
        <v>120.81</v>
      </c>
      <c r="AZ78" s="1"/>
      <c r="BA78" s="1"/>
      <c r="BB78" s="1"/>
      <c r="BC78" s="1"/>
      <c r="BH78" s="1">
        <v>43210</v>
      </c>
      <c r="BI78" s="1">
        <v>43210</v>
      </c>
      <c r="BJ78" s="1"/>
      <c r="BK78" s="1"/>
      <c r="BL78" s="1"/>
      <c r="BM78" s="1"/>
      <c r="BO78" s="1">
        <v>43630</v>
      </c>
      <c r="BP78" s="5">
        <v>120.81</v>
      </c>
      <c r="BQ78" s="5">
        <v>0</v>
      </c>
      <c r="BR78" s="5">
        <v>0</v>
      </c>
      <c r="BS78" s="5">
        <v>120.81</v>
      </c>
    </row>
    <row r="79" spans="1:71" x14ac:dyDescent="0.25">
      <c r="A79" s="1">
        <v>43637</v>
      </c>
      <c r="B79">
        <v>192.02</v>
      </c>
      <c r="D79" s="1"/>
      <c r="E79" s="1"/>
      <c r="F79" s="1"/>
      <c r="G79" s="1"/>
      <c r="L79" s="1">
        <v>43213</v>
      </c>
      <c r="M79" s="1">
        <v>43217</v>
      </c>
      <c r="N79" s="1"/>
      <c r="O79" s="1"/>
      <c r="P79" s="1"/>
      <c r="Q79" s="1"/>
      <c r="S79" s="1">
        <v>43637</v>
      </c>
      <c r="T79" s="5">
        <v>192.02</v>
      </c>
      <c r="U79" s="5">
        <v>0</v>
      </c>
      <c r="V79" s="5">
        <v>0</v>
      </c>
      <c r="W79" s="5">
        <v>192.02</v>
      </c>
      <c r="Y79" s="1">
        <v>43637</v>
      </c>
      <c r="Z79">
        <v>87.76</v>
      </c>
      <c r="AB79" s="1"/>
      <c r="AC79" s="1"/>
      <c r="AD79" s="1"/>
      <c r="AE79" s="1"/>
      <c r="AJ79" s="1">
        <v>43213</v>
      </c>
      <c r="AK79" s="1">
        <v>43217</v>
      </c>
      <c r="AL79" s="1"/>
      <c r="AM79" s="1"/>
      <c r="AN79" s="1"/>
      <c r="AO79" s="1"/>
      <c r="AQ79" s="1">
        <v>43637</v>
      </c>
      <c r="AR79" s="5">
        <v>87.76</v>
      </c>
      <c r="AS79" s="5">
        <v>0</v>
      </c>
      <c r="AT79" s="5">
        <v>0</v>
      </c>
      <c r="AU79" s="5">
        <v>87.76</v>
      </c>
      <c r="AW79" s="1">
        <v>43637</v>
      </c>
      <c r="AX79">
        <v>124.93</v>
      </c>
      <c r="AZ79" s="1"/>
      <c r="BA79" s="1"/>
      <c r="BB79" s="1"/>
      <c r="BC79" s="1"/>
      <c r="BH79" s="1">
        <v>43213</v>
      </c>
      <c r="BI79" s="1">
        <v>43217</v>
      </c>
      <c r="BJ79" s="1"/>
      <c r="BK79" s="1"/>
      <c r="BL79" s="1"/>
      <c r="BM79" s="1"/>
      <c r="BO79" s="1">
        <v>43637</v>
      </c>
      <c r="BP79" s="5">
        <v>124.93</v>
      </c>
      <c r="BQ79" s="5">
        <v>0</v>
      </c>
      <c r="BR79" s="5">
        <v>0</v>
      </c>
      <c r="BS79" s="5">
        <v>124.93</v>
      </c>
    </row>
    <row r="80" spans="1:71" x14ac:dyDescent="0.25">
      <c r="A80" s="1">
        <v>43644</v>
      </c>
      <c r="B80">
        <v>192.98</v>
      </c>
      <c r="D80" s="1"/>
      <c r="E80" s="1"/>
      <c r="F80" s="1"/>
      <c r="G80" s="1"/>
      <c r="L80" s="1">
        <v>43214</v>
      </c>
      <c r="M80" s="1">
        <v>43217</v>
      </c>
      <c r="N80" s="1"/>
      <c r="O80" s="1"/>
      <c r="P80" s="1"/>
      <c r="Q80" s="1"/>
      <c r="S80" s="1">
        <v>43644</v>
      </c>
      <c r="T80" s="5">
        <v>192.98</v>
      </c>
      <c r="U80" s="5">
        <v>0</v>
      </c>
      <c r="V80" s="5">
        <v>0</v>
      </c>
      <c r="W80" s="5">
        <v>192.98</v>
      </c>
      <c r="Y80" s="1">
        <v>43644</v>
      </c>
      <c r="Z80">
        <v>90.84</v>
      </c>
      <c r="AB80" s="1"/>
      <c r="AC80" s="1"/>
      <c r="AD80" s="1"/>
      <c r="AE80" s="1"/>
      <c r="AJ80" s="1">
        <v>43214</v>
      </c>
      <c r="AK80" s="1">
        <v>43217</v>
      </c>
      <c r="AL80" s="1"/>
      <c r="AM80" s="1"/>
      <c r="AN80" s="1"/>
      <c r="AO80" s="1"/>
      <c r="AQ80" s="1">
        <v>43644</v>
      </c>
      <c r="AR80" s="5">
        <v>90.84</v>
      </c>
      <c r="AS80" s="5">
        <v>0</v>
      </c>
      <c r="AT80" s="5">
        <v>0</v>
      </c>
      <c r="AU80" s="5">
        <v>90.84</v>
      </c>
      <c r="AW80" s="1">
        <v>43644</v>
      </c>
      <c r="AX80">
        <v>124.44</v>
      </c>
      <c r="AZ80" s="1"/>
      <c r="BA80" s="1"/>
      <c r="BB80" s="1"/>
      <c r="BC80" s="1"/>
      <c r="BH80" s="1">
        <v>43214</v>
      </c>
      <c r="BI80" s="1">
        <v>43217</v>
      </c>
      <c r="BJ80" s="1"/>
      <c r="BK80" s="1"/>
      <c r="BL80" s="1"/>
      <c r="BM80" s="1"/>
      <c r="BO80" s="1">
        <v>43644</v>
      </c>
      <c r="BP80" s="5">
        <v>124.44</v>
      </c>
      <c r="BQ80" s="5">
        <v>0</v>
      </c>
      <c r="BR80" s="5">
        <v>0</v>
      </c>
      <c r="BS80" s="5">
        <v>124.44</v>
      </c>
    </row>
    <row r="81" spans="1:71" x14ac:dyDescent="0.25">
      <c r="A81" s="1">
        <v>43651</v>
      </c>
      <c r="B81">
        <v>197.58</v>
      </c>
      <c r="D81" s="1"/>
      <c r="E81" s="1"/>
      <c r="F81" s="1"/>
      <c r="G81" s="1"/>
      <c r="L81" s="1">
        <v>43215</v>
      </c>
      <c r="M81" s="1">
        <v>43217</v>
      </c>
      <c r="N81" s="1"/>
      <c r="O81" s="1"/>
      <c r="P81" s="1"/>
      <c r="Q81" s="1"/>
      <c r="S81" s="1">
        <v>43651</v>
      </c>
      <c r="T81" s="5">
        <v>197.58</v>
      </c>
      <c r="U81" s="5">
        <v>0</v>
      </c>
      <c r="V81" s="5">
        <v>0</v>
      </c>
      <c r="W81" s="5">
        <v>197.58</v>
      </c>
      <c r="Y81" s="1">
        <v>43651</v>
      </c>
      <c r="Z81">
        <v>91.09</v>
      </c>
      <c r="AB81" s="1"/>
      <c r="AC81" s="1"/>
      <c r="AD81" s="1"/>
      <c r="AE81" s="1"/>
      <c r="AJ81" s="1">
        <v>43215</v>
      </c>
      <c r="AK81" s="1">
        <v>43217</v>
      </c>
      <c r="AL81" s="1"/>
      <c r="AM81" s="1"/>
      <c r="AN81" s="1"/>
      <c r="AO81" s="1"/>
      <c r="AQ81" s="1">
        <v>43651</v>
      </c>
      <c r="AR81" s="5">
        <v>91.09</v>
      </c>
      <c r="AS81" s="5">
        <v>0</v>
      </c>
      <c r="AT81" s="5">
        <v>0</v>
      </c>
      <c r="AU81" s="5">
        <v>91.09</v>
      </c>
      <c r="AW81" s="1">
        <v>43651</v>
      </c>
      <c r="AX81">
        <v>123.54</v>
      </c>
      <c r="AZ81" s="1"/>
      <c r="BA81" s="1"/>
      <c r="BB81" s="1"/>
      <c r="BC81" s="1"/>
      <c r="BH81" s="1">
        <v>43215</v>
      </c>
      <c r="BI81" s="1">
        <v>43217</v>
      </c>
      <c r="BJ81" s="1"/>
      <c r="BK81" s="1"/>
      <c r="BL81" s="1"/>
      <c r="BM81" s="1"/>
      <c r="BO81" s="1">
        <v>43651</v>
      </c>
      <c r="BP81" s="5">
        <v>123.54</v>
      </c>
      <c r="BQ81" s="5">
        <v>0</v>
      </c>
      <c r="BR81" s="5">
        <v>0</v>
      </c>
      <c r="BS81" s="5">
        <v>123.54</v>
      </c>
    </row>
    <row r="82" spans="1:71" x14ac:dyDescent="0.25">
      <c r="A82" s="1">
        <v>43658</v>
      </c>
      <c r="B82">
        <v>197.47</v>
      </c>
      <c r="D82" s="1"/>
      <c r="E82" s="1"/>
      <c r="F82" s="1"/>
      <c r="G82" s="1"/>
      <c r="L82" s="1">
        <v>43216</v>
      </c>
      <c r="M82" s="1">
        <v>43217</v>
      </c>
      <c r="N82" s="1"/>
      <c r="O82" s="1"/>
      <c r="P82" s="1"/>
      <c r="Q82" s="1"/>
      <c r="S82" s="1">
        <v>43658</v>
      </c>
      <c r="T82" s="5">
        <v>197.47</v>
      </c>
      <c r="U82" s="5">
        <v>0</v>
      </c>
      <c r="V82" s="5">
        <v>0</v>
      </c>
      <c r="W82" s="5">
        <v>197.47</v>
      </c>
      <c r="Y82" s="1">
        <v>43658</v>
      </c>
      <c r="Z82">
        <v>91</v>
      </c>
      <c r="AB82" s="1"/>
      <c r="AC82" s="1"/>
      <c r="AD82" s="1"/>
      <c r="AE82" s="1"/>
      <c r="AJ82" s="1">
        <v>43216</v>
      </c>
      <c r="AK82" s="1">
        <v>43217</v>
      </c>
      <c r="AL82" s="1"/>
      <c r="AM82" s="1"/>
      <c r="AN82" s="1"/>
      <c r="AO82" s="1"/>
      <c r="AQ82" s="1">
        <v>43658</v>
      </c>
      <c r="AR82" s="5">
        <v>91</v>
      </c>
      <c r="AS82" s="5">
        <v>0</v>
      </c>
      <c r="AT82" s="5">
        <v>0</v>
      </c>
      <c r="AU82" s="5">
        <v>91</v>
      </c>
      <c r="AW82" s="1">
        <v>43658</v>
      </c>
      <c r="AX82">
        <v>125.98</v>
      </c>
      <c r="AZ82" s="1"/>
      <c r="BA82" s="1"/>
      <c r="BB82" s="1"/>
      <c r="BC82" s="1"/>
      <c r="BH82" s="1">
        <v>43216</v>
      </c>
      <c r="BI82" s="1">
        <v>43217</v>
      </c>
      <c r="BJ82" s="1"/>
      <c r="BK82" s="1"/>
      <c r="BL82" s="1"/>
      <c r="BM82" s="1"/>
      <c r="BO82" s="1">
        <v>43658</v>
      </c>
      <c r="BP82" s="5">
        <v>125.98</v>
      </c>
      <c r="BQ82" s="5">
        <v>0</v>
      </c>
      <c r="BR82" s="5">
        <v>0</v>
      </c>
      <c r="BS82" s="5">
        <v>125.98</v>
      </c>
    </row>
    <row r="83" spans="1:71" x14ac:dyDescent="0.25">
      <c r="A83" s="1">
        <v>43665</v>
      </c>
      <c r="B83">
        <v>194.91</v>
      </c>
      <c r="D83" s="1"/>
      <c r="E83" s="1"/>
      <c r="F83" s="1"/>
      <c r="G83" s="1"/>
      <c r="L83" s="1">
        <v>43217</v>
      </c>
      <c r="M83" s="1">
        <v>43217</v>
      </c>
      <c r="N83" s="1"/>
      <c r="O83" s="1"/>
      <c r="P83" s="1"/>
      <c r="Q83" s="1"/>
      <c r="S83" s="1">
        <v>43665</v>
      </c>
      <c r="T83" s="5">
        <v>194.91</v>
      </c>
      <c r="U83" s="5">
        <v>0</v>
      </c>
      <c r="V83" s="5">
        <v>0</v>
      </c>
      <c r="W83" s="5">
        <v>194.91</v>
      </c>
      <c r="Y83" s="1">
        <v>43665</v>
      </c>
      <c r="Z83">
        <v>88.71</v>
      </c>
      <c r="AB83" s="1"/>
      <c r="AC83" s="1"/>
      <c r="AD83" s="1"/>
      <c r="AE83" s="1"/>
      <c r="AJ83" s="1">
        <v>43217</v>
      </c>
      <c r="AK83" s="1">
        <v>43217</v>
      </c>
      <c r="AL83" s="1"/>
      <c r="AM83" s="1"/>
      <c r="AN83" s="1"/>
      <c r="AO83" s="1"/>
      <c r="AQ83" s="1">
        <v>43665</v>
      </c>
      <c r="AR83" s="5">
        <v>88.71</v>
      </c>
      <c r="AS83" s="5">
        <v>0</v>
      </c>
      <c r="AT83" s="5">
        <v>0</v>
      </c>
      <c r="AU83" s="5">
        <v>88.71</v>
      </c>
      <c r="AW83" s="1">
        <v>43665</v>
      </c>
      <c r="AX83">
        <v>125.04</v>
      </c>
      <c r="AZ83" s="1"/>
      <c r="BA83" s="1"/>
      <c r="BB83" s="1"/>
      <c r="BC83" s="1"/>
      <c r="BH83" s="1">
        <v>43217</v>
      </c>
      <c r="BI83" s="1">
        <v>43217</v>
      </c>
      <c r="BJ83" s="1"/>
      <c r="BK83" s="1"/>
      <c r="BL83" s="1"/>
      <c r="BM83" s="1"/>
      <c r="BO83" s="1">
        <v>43665</v>
      </c>
      <c r="BP83" s="5">
        <v>125.04</v>
      </c>
      <c r="BQ83" s="5">
        <v>0</v>
      </c>
      <c r="BR83" s="5">
        <v>0</v>
      </c>
      <c r="BS83" s="5">
        <v>125.04</v>
      </c>
    </row>
    <row r="84" spans="1:71" x14ac:dyDescent="0.25">
      <c r="A84" s="1">
        <v>43672</v>
      </c>
      <c r="B84">
        <v>194.56</v>
      </c>
      <c r="D84" s="1"/>
      <c r="E84" s="1"/>
      <c r="F84" s="1"/>
      <c r="G84" s="1"/>
      <c r="L84" s="1">
        <v>43220</v>
      </c>
      <c r="M84" s="1">
        <v>43224</v>
      </c>
      <c r="N84" s="1"/>
      <c r="O84" s="1"/>
      <c r="P84" s="1"/>
      <c r="Q84" s="1"/>
      <c r="S84" s="1">
        <v>43672</v>
      </c>
      <c r="T84" s="5">
        <v>194.56</v>
      </c>
      <c r="U84" s="5">
        <v>0</v>
      </c>
      <c r="V84" s="5">
        <v>0</v>
      </c>
      <c r="W84" s="5">
        <v>194.56</v>
      </c>
      <c r="Y84" s="1">
        <v>43672</v>
      </c>
      <c r="Z84">
        <v>89.28</v>
      </c>
      <c r="AB84" s="1"/>
      <c r="AC84" s="1"/>
      <c r="AD84" s="1"/>
      <c r="AE84" s="1"/>
      <c r="AJ84" s="1">
        <v>43220</v>
      </c>
      <c r="AK84" s="1">
        <v>43224</v>
      </c>
      <c r="AL84" s="1"/>
      <c r="AM84" s="1"/>
      <c r="AN84" s="1"/>
      <c r="AO84" s="1"/>
      <c r="AQ84" s="1">
        <v>43672</v>
      </c>
      <c r="AR84" s="5">
        <v>89.28</v>
      </c>
      <c r="AS84" s="5">
        <v>0</v>
      </c>
      <c r="AT84" s="5">
        <v>0</v>
      </c>
      <c r="AU84" s="5">
        <v>89.28</v>
      </c>
      <c r="AW84" s="1">
        <v>43672</v>
      </c>
      <c r="AX84">
        <v>123.72</v>
      </c>
      <c r="AZ84" s="1"/>
      <c r="BA84" s="1"/>
      <c r="BB84" s="1"/>
      <c r="BC84" s="1"/>
      <c r="BH84" s="1">
        <v>43220</v>
      </c>
      <c r="BI84" s="1">
        <v>43224</v>
      </c>
      <c r="BJ84" s="1"/>
      <c r="BK84" s="1"/>
      <c r="BL84" s="1"/>
      <c r="BM84" s="1"/>
      <c r="BO84" s="1">
        <v>43672</v>
      </c>
      <c r="BP84" s="5">
        <v>123.72</v>
      </c>
      <c r="BQ84" s="5">
        <v>0</v>
      </c>
      <c r="BR84" s="5">
        <v>0</v>
      </c>
      <c r="BS84" s="5">
        <v>123.72</v>
      </c>
    </row>
    <row r="85" spans="1:71" x14ac:dyDescent="0.25">
      <c r="A85" s="1">
        <v>43679</v>
      </c>
      <c r="B85">
        <v>191.04</v>
      </c>
      <c r="D85" s="1"/>
      <c r="E85" s="1"/>
      <c r="F85" s="1"/>
      <c r="G85" s="1"/>
      <c r="L85" s="1">
        <v>43221</v>
      </c>
      <c r="M85" s="1">
        <v>43224</v>
      </c>
      <c r="N85" s="1"/>
      <c r="O85" s="1"/>
      <c r="P85" s="1"/>
      <c r="Q85" s="1"/>
      <c r="S85" s="1">
        <v>43679</v>
      </c>
      <c r="T85" s="5">
        <v>191.04</v>
      </c>
      <c r="U85" s="5">
        <v>0.44</v>
      </c>
      <c r="V85" s="5">
        <v>-0.44</v>
      </c>
      <c r="W85" s="5">
        <v>191.04</v>
      </c>
      <c r="Y85" s="1">
        <v>43679</v>
      </c>
      <c r="Z85">
        <v>86.5</v>
      </c>
      <c r="AB85" s="1"/>
      <c r="AC85" s="1"/>
      <c r="AD85" s="1"/>
      <c r="AE85" s="1"/>
      <c r="AJ85" s="1">
        <v>43221</v>
      </c>
      <c r="AK85" s="1">
        <v>43224</v>
      </c>
      <c r="AL85" s="1"/>
      <c r="AM85" s="1"/>
      <c r="AN85" s="1"/>
      <c r="AO85" s="1"/>
      <c r="AQ85" s="1">
        <v>43679</v>
      </c>
      <c r="AR85" s="5">
        <v>86.5</v>
      </c>
      <c r="AS85" s="5">
        <v>0</v>
      </c>
      <c r="AT85" s="5">
        <v>0</v>
      </c>
      <c r="AU85" s="5">
        <v>86.5</v>
      </c>
      <c r="AW85" s="1">
        <v>43679</v>
      </c>
      <c r="AX85">
        <v>120.73</v>
      </c>
      <c r="AZ85" s="1"/>
      <c r="BA85" s="1"/>
      <c r="BB85" s="1"/>
      <c r="BC85" s="1"/>
      <c r="BH85" s="1">
        <v>43221</v>
      </c>
      <c r="BI85" s="1">
        <v>43224</v>
      </c>
      <c r="BJ85" s="1"/>
      <c r="BK85" s="1"/>
      <c r="BL85" s="1"/>
      <c r="BM85" s="1"/>
      <c r="BO85" s="1">
        <v>43679</v>
      </c>
      <c r="BP85" s="5">
        <v>120.73</v>
      </c>
      <c r="BQ85" s="5">
        <v>0</v>
      </c>
      <c r="BR85" s="5">
        <v>0</v>
      </c>
      <c r="BS85" s="5">
        <v>120.73</v>
      </c>
    </row>
    <row r="86" spans="1:71" x14ac:dyDescent="0.25">
      <c r="A86" s="1">
        <v>43686</v>
      </c>
      <c r="B86">
        <v>189.43</v>
      </c>
      <c r="D86" s="1"/>
      <c r="E86" s="1"/>
      <c r="F86" s="1"/>
      <c r="G86" s="1"/>
      <c r="L86" s="1">
        <v>43222</v>
      </c>
      <c r="M86" s="1">
        <v>43224</v>
      </c>
      <c r="N86" s="1"/>
      <c r="O86" s="1"/>
      <c r="P86" s="1"/>
      <c r="Q86" s="1"/>
      <c r="S86" s="1">
        <v>43686</v>
      </c>
      <c r="T86" s="5">
        <v>189.43</v>
      </c>
      <c r="U86" s="5">
        <v>0</v>
      </c>
      <c r="V86" s="5">
        <v>0</v>
      </c>
      <c r="W86" s="5">
        <v>189.43</v>
      </c>
      <c r="Y86" s="1">
        <v>43686</v>
      </c>
      <c r="Z86">
        <v>85.33</v>
      </c>
      <c r="AB86" s="1"/>
      <c r="AC86" s="1"/>
      <c r="AD86" s="1"/>
      <c r="AE86" s="1"/>
      <c r="AJ86" s="1">
        <v>43222</v>
      </c>
      <c r="AK86" s="1">
        <v>43224</v>
      </c>
      <c r="AL86" s="1"/>
      <c r="AM86" s="1"/>
      <c r="AN86" s="1"/>
      <c r="AO86" s="1"/>
      <c r="AQ86" s="1">
        <v>43686</v>
      </c>
      <c r="AR86" s="5">
        <v>85.33</v>
      </c>
      <c r="AS86" s="5">
        <v>0</v>
      </c>
      <c r="AT86" s="5">
        <v>0</v>
      </c>
      <c r="AU86" s="5">
        <v>85.33</v>
      </c>
      <c r="AW86" s="1">
        <v>43686</v>
      </c>
      <c r="AX86">
        <v>122.42</v>
      </c>
      <c r="AZ86" s="1"/>
      <c r="BA86" s="1"/>
      <c r="BB86" s="1"/>
      <c r="BC86" s="1"/>
      <c r="BH86" s="1">
        <v>43222</v>
      </c>
      <c r="BI86" s="1">
        <v>43224</v>
      </c>
      <c r="BJ86" s="1"/>
      <c r="BK86" s="1"/>
      <c r="BL86" s="1"/>
      <c r="BM86" s="1"/>
      <c r="BO86" s="1">
        <v>43686</v>
      </c>
      <c r="BP86" s="5">
        <v>122.42</v>
      </c>
      <c r="BQ86" s="5">
        <v>0</v>
      </c>
      <c r="BR86" s="5">
        <v>0</v>
      </c>
      <c r="BS86" s="5">
        <v>122.42</v>
      </c>
    </row>
    <row r="87" spans="1:71" x14ac:dyDescent="0.25">
      <c r="A87" s="1">
        <v>43693</v>
      </c>
      <c r="B87">
        <v>191.51</v>
      </c>
      <c r="D87" s="1"/>
      <c r="E87" s="1"/>
      <c r="F87" s="1"/>
      <c r="G87" s="1"/>
      <c r="L87" s="1">
        <v>43223</v>
      </c>
      <c r="M87" s="1">
        <v>43224</v>
      </c>
      <c r="N87" s="1"/>
      <c r="O87" s="1"/>
      <c r="P87" s="1"/>
      <c r="Q87" s="1"/>
      <c r="S87" s="1">
        <v>43693</v>
      </c>
      <c r="T87" s="5">
        <v>191.51</v>
      </c>
      <c r="U87" s="5">
        <v>0</v>
      </c>
      <c r="V87" s="5">
        <v>0</v>
      </c>
      <c r="W87" s="5">
        <v>191.51</v>
      </c>
      <c r="Y87" s="1">
        <v>43693</v>
      </c>
      <c r="Z87">
        <v>85.65</v>
      </c>
      <c r="AB87" s="1"/>
      <c r="AC87" s="1"/>
      <c r="AD87" s="1"/>
      <c r="AE87" s="1"/>
      <c r="AJ87" s="1">
        <v>43223</v>
      </c>
      <c r="AK87" s="1">
        <v>43224</v>
      </c>
      <c r="AL87" s="1"/>
      <c r="AM87" s="1"/>
      <c r="AN87" s="1"/>
      <c r="AO87" s="1"/>
      <c r="AQ87" s="1">
        <v>43693</v>
      </c>
      <c r="AR87" s="5">
        <v>85.65</v>
      </c>
      <c r="AS87" s="5">
        <v>0</v>
      </c>
      <c r="AT87" s="5">
        <v>0</v>
      </c>
      <c r="AU87" s="5">
        <v>85.65</v>
      </c>
      <c r="AW87" s="1">
        <v>43693</v>
      </c>
      <c r="AX87">
        <v>115.81</v>
      </c>
      <c r="AZ87" s="1"/>
      <c r="BA87" s="1"/>
      <c r="BB87" s="1"/>
      <c r="BC87" s="1"/>
      <c r="BH87" s="1">
        <v>43223</v>
      </c>
      <c r="BI87" s="1">
        <v>43224</v>
      </c>
      <c r="BJ87" s="1"/>
      <c r="BK87" s="1"/>
      <c r="BL87" s="1"/>
      <c r="BM87" s="1"/>
      <c r="BO87" s="1">
        <v>43693</v>
      </c>
      <c r="BP87" s="5">
        <v>115.81</v>
      </c>
      <c r="BQ87" s="5">
        <v>1.19</v>
      </c>
      <c r="BR87" s="5">
        <v>0</v>
      </c>
      <c r="BS87" s="5">
        <v>117</v>
      </c>
    </row>
    <row r="88" spans="1:71" x14ac:dyDescent="0.25">
      <c r="A88" s="1">
        <v>43700</v>
      </c>
      <c r="B88">
        <v>189.12</v>
      </c>
      <c r="D88" s="1"/>
      <c r="E88" s="1"/>
      <c r="F88" s="1"/>
      <c r="G88" s="1"/>
      <c r="L88" s="1">
        <v>43224</v>
      </c>
      <c r="M88" s="1">
        <v>43224</v>
      </c>
      <c r="N88" s="1"/>
      <c r="O88" s="1"/>
      <c r="P88" s="1"/>
      <c r="Q88" s="1"/>
      <c r="S88" s="1">
        <v>43700</v>
      </c>
      <c r="T88" s="5">
        <v>189.12</v>
      </c>
      <c r="U88" s="5">
        <v>0</v>
      </c>
      <c r="V88" s="5">
        <v>0</v>
      </c>
      <c r="W88" s="5">
        <v>189.12</v>
      </c>
      <c r="Y88" s="1">
        <v>43700</v>
      </c>
      <c r="Z88">
        <v>83.62</v>
      </c>
      <c r="AB88" s="1"/>
      <c r="AC88" s="1"/>
      <c r="AD88" s="1"/>
      <c r="AE88" s="1"/>
      <c r="AJ88" s="1">
        <v>43224</v>
      </c>
      <c r="AK88" s="1">
        <v>43224</v>
      </c>
      <c r="AL88" s="1"/>
      <c r="AM88" s="1"/>
      <c r="AN88" s="1"/>
      <c r="AO88" s="1"/>
      <c r="AQ88" s="1">
        <v>43700</v>
      </c>
      <c r="AR88" s="5">
        <v>83.62</v>
      </c>
      <c r="AS88" s="5">
        <v>0</v>
      </c>
      <c r="AT88" s="5">
        <v>0</v>
      </c>
      <c r="AU88" s="5">
        <v>83.62</v>
      </c>
      <c r="AW88" s="1">
        <v>43700</v>
      </c>
      <c r="AX88">
        <v>115.18</v>
      </c>
      <c r="AZ88" s="1"/>
      <c r="BA88" s="1"/>
      <c r="BB88" s="1"/>
      <c r="BC88" s="1"/>
      <c r="BH88" s="1">
        <v>43224</v>
      </c>
      <c r="BI88" s="1">
        <v>43224</v>
      </c>
      <c r="BJ88" s="1"/>
      <c r="BK88" s="1"/>
      <c r="BL88" s="1"/>
      <c r="BM88" s="1"/>
      <c r="BO88" s="1">
        <v>43700</v>
      </c>
      <c r="BP88" s="5">
        <v>115.18</v>
      </c>
      <c r="BQ88" s="5">
        <v>0</v>
      </c>
      <c r="BR88" s="5">
        <v>-1.19</v>
      </c>
      <c r="BS88" s="5">
        <v>113.99000000000001</v>
      </c>
    </row>
    <row r="89" spans="1:71" x14ac:dyDescent="0.25">
      <c r="A89" s="1">
        <v>43707</v>
      </c>
      <c r="B89">
        <v>194.85</v>
      </c>
      <c r="D89" s="1"/>
      <c r="E89" s="1"/>
      <c r="F89" s="1"/>
      <c r="G89" s="1"/>
      <c r="L89" s="1">
        <v>43227</v>
      </c>
      <c r="M89" s="1">
        <v>43231</v>
      </c>
      <c r="N89" s="1"/>
      <c r="O89" s="1"/>
      <c r="P89" s="1"/>
      <c r="Q89" s="1"/>
      <c r="S89" s="1">
        <v>43707</v>
      </c>
      <c r="T89" s="5">
        <v>194.85</v>
      </c>
      <c r="U89" s="5">
        <v>0</v>
      </c>
      <c r="V89" s="5">
        <v>0</v>
      </c>
      <c r="W89" s="5">
        <v>194.85</v>
      </c>
      <c r="Y89" s="1">
        <v>43707</v>
      </c>
      <c r="Z89">
        <v>85.93</v>
      </c>
      <c r="AB89" s="1"/>
      <c r="AC89" s="1"/>
      <c r="AD89" s="1"/>
      <c r="AE89" s="1"/>
      <c r="AJ89" s="1">
        <v>43227</v>
      </c>
      <c r="AK89" s="1">
        <v>43231</v>
      </c>
      <c r="AL89" s="1"/>
      <c r="AM89" s="1"/>
      <c r="AN89" s="1"/>
      <c r="AO89" s="1"/>
      <c r="AQ89" s="1">
        <v>43707</v>
      </c>
      <c r="AR89" s="5">
        <v>85.93</v>
      </c>
      <c r="AS89" s="5">
        <v>0</v>
      </c>
      <c r="AT89" s="5">
        <v>0</v>
      </c>
      <c r="AU89" s="5">
        <v>85.93</v>
      </c>
      <c r="AW89" s="1">
        <v>43707</v>
      </c>
      <c r="AX89">
        <v>117.72</v>
      </c>
      <c r="AZ89" s="1"/>
      <c r="BA89" s="1"/>
      <c r="BB89" s="1"/>
      <c r="BC89" s="1"/>
      <c r="BH89" s="1">
        <v>43227</v>
      </c>
      <c r="BI89" s="1">
        <v>43231</v>
      </c>
      <c r="BJ89" s="1"/>
      <c r="BK89" s="1"/>
      <c r="BL89" s="1"/>
      <c r="BM89" s="1"/>
      <c r="BO89" s="1">
        <v>43707</v>
      </c>
      <c r="BP89" s="5">
        <v>117.72</v>
      </c>
      <c r="BQ89" s="5">
        <v>0</v>
      </c>
      <c r="BR89" s="5">
        <v>0</v>
      </c>
      <c r="BS89" s="5">
        <v>117.72</v>
      </c>
    </row>
    <row r="90" spans="1:71" x14ac:dyDescent="0.25">
      <c r="A90" s="1">
        <v>43714</v>
      </c>
      <c r="B90">
        <v>195.28</v>
      </c>
      <c r="D90" s="1"/>
      <c r="E90" s="1"/>
      <c r="F90" s="1"/>
      <c r="G90" s="1"/>
      <c r="L90" s="1">
        <v>43228</v>
      </c>
      <c r="M90" s="1">
        <v>43231</v>
      </c>
      <c r="N90" s="1"/>
      <c r="O90" s="1"/>
      <c r="P90" s="1"/>
      <c r="Q90" s="1"/>
      <c r="S90" s="1">
        <v>43714</v>
      </c>
      <c r="T90" s="5">
        <v>195.28</v>
      </c>
      <c r="U90" s="5">
        <v>0</v>
      </c>
      <c r="V90" s="5">
        <v>0</v>
      </c>
      <c r="W90" s="5">
        <v>195.28</v>
      </c>
      <c r="Y90" s="1">
        <v>43714</v>
      </c>
      <c r="Z90">
        <v>89.27</v>
      </c>
      <c r="AB90" s="1"/>
      <c r="AC90" s="1"/>
      <c r="AD90" s="1"/>
      <c r="AE90" s="1"/>
      <c r="AJ90" s="1">
        <v>43228</v>
      </c>
      <c r="AK90" s="1">
        <v>43231</v>
      </c>
      <c r="AL90" s="1"/>
      <c r="AM90" s="1"/>
      <c r="AN90" s="1"/>
      <c r="AO90" s="1"/>
      <c r="AQ90" s="1">
        <v>43714</v>
      </c>
      <c r="AR90" s="5">
        <v>89.27</v>
      </c>
      <c r="AS90" s="5">
        <v>0</v>
      </c>
      <c r="AT90" s="5">
        <v>0</v>
      </c>
      <c r="AU90" s="5">
        <v>89.27</v>
      </c>
      <c r="AW90" s="1">
        <v>43714</v>
      </c>
      <c r="AX90">
        <v>118.26</v>
      </c>
      <c r="AZ90" s="1"/>
      <c r="BA90" s="1"/>
      <c r="BB90" s="1"/>
      <c r="BC90" s="1"/>
      <c r="BH90" s="1">
        <v>43228</v>
      </c>
      <c r="BI90" s="1">
        <v>43231</v>
      </c>
      <c r="BJ90" s="1"/>
      <c r="BK90" s="1"/>
      <c r="BL90" s="1"/>
      <c r="BM90" s="1"/>
      <c r="BO90" s="1">
        <v>43714</v>
      </c>
      <c r="BP90" s="5">
        <v>118.26</v>
      </c>
      <c r="BQ90" s="5">
        <v>0</v>
      </c>
      <c r="BR90" s="5">
        <v>0</v>
      </c>
      <c r="BS90" s="5">
        <v>118.26</v>
      </c>
    </row>
    <row r="91" spans="1:71" x14ac:dyDescent="0.25">
      <c r="A91" s="1">
        <v>43721</v>
      </c>
      <c r="B91">
        <v>190.88</v>
      </c>
      <c r="D91" s="1"/>
      <c r="E91" s="1"/>
      <c r="F91" s="1"/>
      <c r="G91" s="1"/>
      <c r="L91" s="1">
        <v>43229</v>
      </c>
      <c r="M91" s="1">
        <v>43231</v>
      </c>
      <c r="N91" s="1"/>
      <c r="O91" s="1"/>
      <c r="P91" s="1"/>
      <c r="Q91" s="1"/>
      <c r="S91" s="1">
        <v>43721</v>
      </c>
      <c r="T91" s="5">
        <v>190.88</v>
      </c>
      <c r="U91" s="5">
        <v>0</v>
      </c>
      <c r="V91" s="5">
        <v>0</v>
      </c>
      <c r="W91" s="5">
        <v>190.88</v>
      </c>
      <c r="Y91" s="1">
        <v>43721</v>
      </c>
      <c r="Z91">
        <v>90.7</v>
      </c>
      <c r="AB91" s="1"/>
      <c r="AC91" s="1"/>
      <c r="AD91" s="1"/>
      <c r="AE91" s="1"/>
      <c r="AJ91" s="1">
        <v>43229</v>
      </c>
      <c r="AK91" s="1">
        <v>43231</v>
      </c>
      <c r="AL91" s="1"/>
      <c r="AM91" s="1"/>
      <c r="AN91" s="1"/>
      <c r="AO91" s="1"/>
      <c r="AQ91" s="1">
        <v>43721</v>
      </c>
      <c r="AR91" s="5">
        <v>90.7</v>
      </c>
      <c r="AS91" s="5">
        <v>0.14000000000000001</v>
      </c>
      <c r="AT91" s="5">
        <v>0</v>
      </c>
      <c r="AU91" s="5">
        <v>90.84</v>
      </c>
      <c r="AW91" s="1">
        <v>43721</v>
      </c>
      <c r="AX91">
        <v>121.5</v>
      </c>
      <c r="AZ91" s="1"/>
      <c r="BA91" s="1"/>
      <c r="BB91" s="1"/>
      <c r="BC91" s="1"/>
      <c r="BH91" s="1">
        <v>43229</v>
      </c>
      <c r="BI91" s="1">
        <v>43231</v>
      </c>
      <c r="BJ91" s="1"/>
      <c r="BK91" s="1"/>
      <c r="BL91" s="1"/>
      <c r="BM91" s="1"/>
      <c r="BO91" s="1">
        <v>43721</v>
      </c>
      <c r="BP91" s="5">
        <v>121.5</v>
      </c>
      <c r="BQ91" s="5">
        <v>0</v>
      </c>
      <c r="BR91" s="5">
        <v>0</v>
      </c>
      <c r="BS91" s="5">
        <v>121.5</v>
      </c>
    </row>
    <row r="92" spans="1:71" x14ac:dyDescent="0.25">
      <c r="A92" s="1">
        <v>43728</v>
      </c>
      <c r="B92">
        <v>193</v>
      </c>
      <c r="D92" s="1"/>
      <c r="E92" s="1"/>
      <c r="F92" s="1"/>
      <c r="G92" s="1"/>
      <c r="L92" s="1">
        <v>43230</v>
      </c>
      <c r="M92" s="1">
        <v>43231</v>
      </c>
      <c r="N92" s="1"/>
      <c r="O92" s="1"/>
      <c r="P92" s="1"/>
      <c r="Q92" s="1"/>
      <c r="S92" s="1">
        <v>43728</v>
      </c>
      <c r="T92" s="5">
        <v>193</v>
      </c>
      <c r="U92" s="5">
        <v>0</v>
      </c>
      <c r="V92" s="5">
        <v>0</v>
      </c>
      <c r="W92" s="5">
        <v>193</v>
      </c>
      <c r="Y92" s="1">
        <v>43728</v>
      </c>
      <c r="Z92">
        <v>89.88</v>
      </c>
      <c r="AB92" s="1"/>
      <c r="AC92" s="1"/>
      <c r="AD92" s="1"/>
      <c r="AE92" s="1"/>
      <c r="AJ92" s="1">
        <v>43230</v>
      </c>
      <c r="AK92" s="1">
        <v>43231</v>
      </c>
      <c r="AL92" s="1"/>
      <c r="AM92" s="1"/>
      <c r="AN92" s="1"/>
      <c r="AO92" s="1"/>
      <c r="AQ92" s="1">
        <v>43728</v>
      </c>
      <c r="AR92" s="5">
        <v>89.88</v>
      </c>
      <c r="AS92" s="5">
        <v>0</v>
      </c>
      <c r="AT92" s="5">
        <v>-0.14000000000000001</v>
      </c>
      <c r="AU92" s="5">
        <v>89.74</v>
      </c>
      <c r="AW92" s="1">
        <v>43728</v>
      </c>
      <c r="AX92">
        <v>124.32</v>
      </c>
      <c r="AZ92" s="1"/>
      <c r="BA92" s="1"/>
      <c r="BB92" s="1"/>
      <c r="BC92" s="1"/>
      <c r="BH92" s="1">
        <v>43230</v>
      </c>
      <c r="BI92" s="1">
        <v>43231</v>
      </c>
      <c r="BJ92" s="1"/>
      <c r="BK92" s="1"/>
      <c r="BL92" s="1"/>
      <c r="BM92" s="1"/>
      <c r="BO92" s="1">
        <v>43728</v>
      </c>
      <c r="BP92" s="5">
        <v>124.32</v>
      </c>
      <c r="BQ92" s="5">
        <v>0</v>
      </c>
      <c r="BR92" s="5">
        <v>0</v>
      </c>
      <c r="BS92" s="5">
        <v>124.32</v>
      </c>
    </row>
    <row r="93" spans="1:71" x14ac:dyDescent="0.25">
      <c r="A93" s="1">
        <v>43735</v>
      </c>
      <c r="B93">
        <v>193.47</v>
      </c>
      <c r="D93" s="1"/>
      <c r="E93" s="1"/>
      <c r="F93" s="1"/>
      <c r="G93" s="1"/>
      <c r="L93" s="1">
        <v>43231</v>
      </c>
      <c r="M93" s="1">
        <v>43231</v>
      </c>
      <c r="N93" s="1"/>
      <c r="O93" s="1"/>
      <c r="P93" s="1"/>
      <c r="Q93" s="1"/>
      <c r="S93" s="1">
        <v>43735</v>
      </c>
      <c r="T93" s="5">
        <v>193.47</v>
      </c>
      <c r="U93" s="5">
        <v>0</v>
      </c>
      <c r="V93" s="5">
        <v>0</v>
      </c>
      <c r="W93" s="5">
        <v>193.47</v>
      </c>
      <c r="Y93" s="1">
        <v>43735</v>
      </c>
      <c r="Z93">
        <v>91.37</v>
      </c>
      <c r="AB93" s="1"/>
      <c r="AC93" s="1"/>
      <c r="AD93" s="1"/>
      <c r="AE93" s="1"/>
      <c r="AJ93" s="1">
        <v>43231</v>
      </c>
      <c r="AK93" s="1">
        <v>43231</v>
      </c>
      <c r="AL93" s="1"/>
      <c r="AM93" s="1"/>
      <c r="AN93" s="1"/>
      <c r="AO93" s="1"/>
      <c r="AQ93" s="1">
        <v>43735</v>
      </c>
      <c r="AR93" s="5">
        <v>91.37</v>
      </c>
      <c r="AS93" s="5">
        <v>0</v>
      </c>
      <c r="AT93" s="5">
        <v>0</v>
      </c>
      <c r="AU93" s="5">
        <v>91.37</v>
      </c>
      <c r="AW93" s="1">
        <v>43735</v>
      </c>
      <c r="AX93">
        <v>118.6</v>
      </c>
      <c r="AZ93" s="1"/>
      <c r="BA93" s="1"/>
      <c r="BB93" s="1"/>
      <c r="BC93" s="1"/>
      <c r="BH93" s="1">
        <v>43231</v>
      </c>
      <c r="BI93" s="1">
        <v>43231</v>
      </c>
      <c r="BJ93" s="1"/>
      <c r="BK93" s="1"/>
      <c r="BL93" s="1"/>
      <c r="BM93" s="1"/>
      <c r="BO93" s="1">
        <v>43735</v>
      </c>
      <c r="BP93" s="5">
        <v>118.6</v>
      </c>
      <c r="BQ93" s="5">
        <v>0</v>
      </c>
      <c r="BR93" s="5">
        <v>0</v>
      </c>
      <c r="BS93" s="5">
        <v>118.6</v>
      </c>
    </row>
    <row r="94" spans="1:71" x14ac:dyDescent="0.25">
      <c r="A94" s="1">
        <v>43742</v>
      </c>
      <c r="B94">
        <v>192</v>
      </c>
      <c r="D94" s="1"/>
      <c r="E94" s="1"/>
      <c r="F94" s="1"/>
      <c r="G94" s="1"/>
      <c r="L94" s="1">
        <v>43234</v>
      </c>
      <c r="M94" s="1">
        <v>43238</v>
      </c>
      <c r="N94" s="1"/>
      <c r="O94" s="1"/>
      <c r="P94" s="1"/>
      <c r="Q94" s="1"/>
      <c r="S94" s="1">
        <v>43742</v>
      </c>
      <c r="T94" s="5">
        <v>192</v>
      </c>
      <c r="U94" s="5">
        <v>0</v>
      </c>
      <c r="V94" s="5">
        <v>0</v>
      </c>
      <c r="W94" s="5">
        <v>192</v>
      </c>
      <c r="Y94" s="1">
        <v>43742</v>
      </c>
      <c r="Z94">
        <v>88.83</v>
      </c>
      <c r="AB94" s="1"/>
      <c r="AC94" s="1"/>
      <c r="AD94" s="1"/>
      <c r="AE94" s="1"/>
      <c r="AJ94" s="1">
        <v>43234</v>
      </c>
      <c r="AK94" s="1">
        <v>43238</v>
      </c>
      <c r="AL94" s="1"/>
      <c r="AM94" s="1"/>
      <c r="AN94" s="1"/>
      <c r="AO94" s="1"/>
      <c r="AQ94" s="1">
        <v>43742</v>
      </c>
      <c r="AR94" s="5">
        <v>88.83</v>
      </c>
      <c r="AS94" s="5">
        <v>0</v>
      </c>
      <c r="AT94" s="5">
        <v>0</v>
      </c>
      <c r="AU94" s="5">
        <v>88.83</v>
      </c>
      <c r="AW94" s="1">
        <v>43742</v>
      </c>
      <c r="AX94">
        <v>113.85</v>
      </c>
      <c r="AZ94" s="1"/>
      <c r="BA94" s="1"/>
      <c r="BB94" s="1"/>
      <c r="BC94" s="1"/>
      <c r="BH94" s="1">
        <v>43234</v>
      </c>
      <c r="BI94" s="1">
        <v>43238</v>
      </c>
      <c r="BJ94" s="1"/>
      <c r="BK94" s="1"/>
      <c r="BL94" s="1"/>
      <c r="BM94" s="1"/>
      <c r="BO94" s="1">
        <v>43742</v>
      </c>
      <c r="BP94" s="5">
        <v>113.85</v>
      </c>
      <c r="BQ94" s="5">
        <v>0</v>
      </c>
      <c r="BR94" s="5">
        <v>0</v>
      </c>
      <c r="BS94" s="5">
        <v>113.85</v>
      </c>
    </row>
    <row r="95" spans="1:71" x14ac:dyDescent="0.25">
      <c r="A95" s="1">
        <v>43749</v>
      </c>
      <c r="B95">
        <v>191.1</v>
      </c>
      <c r="D95" s="1"/>
      <c r="E95" s="1"/>
      <c r="F95" s="1"/>
      <c r="G95" s="1"/>
      <c r="L95" s="1">
        <v>43235</v>
      </c>
      <c r="M95" s="1">
        <v>43238</v>
      </c>
      <c r="N95" s="1"/>
      <c r="O95" s="1"/>
      <c r="P95" s="1"/>
      <c r="Q95" s="1"/>
      <c r="S95" s="1">
        <v>43749</v>
      </c>
      <c r="T95" s="5">
        <v>191.1</v>
      </c>
      <c r="U95" s="5">
        <v>0</v>
      </c>
      <c r="V95" s="5">
        <v>0</v>
      </c>
      <c r="W95" s="5">
        <v>191.1</v>
      </c>
      <c r="Y95" s="1">
        <v>43749</v>
      </c>
      <c r="Z95">
        <v>88.51</v>
      </c>
      <c r="AB95" s="1"/>
      <c r="AC95" s="1"/>
      <c r="AD95" s="1"/>
      <c r="AE95" s="1"/>
      <c r="AJ95" s="1">
        <v>43235</v>
      </c>
      <c r="AK95" s="1">
        <v>43238</v>
      </c>
      <c r="AL95" s="1"/>
      <c r="AM95" s="1"/>
      <c r="AN95" s="1"/>
      <c r="AO95" s="1"/>
      <c r="AQ95" s="1">
        <v>43749</v>
      </c>
      <c r="AR95" s="5">
        <v>88.51</v>
      </c>
      <c r="AS95" s="5">
        <v>0</v>
      </c>
      <c r="AT95" s="5">
        <v>0</v>
      </c>
      <c r="AU95" s="5">
        <v>88.51</v>
      </c>
      <c r="AW95" s="1">
        <v>43749</v>
      </c>
      <c r="AX95">
        <v>116.15</v>
      </c>
      <c r="AZ95" s="1"/>
      <c r="BA95" s="1"/>
      <c r="BB95" s="1"/>
      <c r="BC95" s="1"/>
      <c r="BH95" s="1">
        <v>43235</v>
      </c>
      <c r="BI95" s="1">
        <v>43238</v>
      </c>
      <c r="BJ95" s="1"/>
      <c r="BK95" s="1"/>
      <c r="BL95" s="1"/>
      <c r="BM95" s="1"/>
      <c r="BO95" s="1">
        <v>43749</v>
      </c>
      <c r="BP95" s="5">
        <v>116.15</v>
      </c>
      <c r="BQ95" s="5">
        <v>0</v>
      </c>
      <c r="BR95" s="5">
        <v>0</v>
      </c>
      <c r="BS95" s="5">
        <v>116.15</v>
      </c>
    </row>
    <row r="96" spans="1:71" x14ac:dyDescent="0.25">
      <c r="A96" s="1">
        <v>43756</v>
      </c>
      <c r="B96">
        <v>192.91</v>
      </c>
      <c r="D96" s="1"/>
      <c r="E96" s="1"/>
      <c r="F96" s="1"/>
      <c r="G96" s="1"/>
      <c r="L96" s="1">
        <v>43236</v>
      </c>
      <c r="M96" s="1">
        <v>43238</v>
      </c>
      <c r="N96" s="1"/>
      <c r="O96" s="1"/>
      <c r="P96" s="1"/>
      <c r="Q96" s="1"/>
      <c r="S96" s="1">
        <v>43756</v>
      </c>
      <c r="T96" s="5">
        <v>192.91</v>
      </c>
      <c r="U96" s="5">
        <v>0</v>
      </c>
      <c r="V96" s="5">
        <v>0</v>
      </c>
      <c r="W96" s="5">
        <v>192.91</v>
      </c>
      <c r="Y96" s="1">
        <v>43756</v>
      </c>
      <c r="Z96">
        <v>88.35</v>
      </c>
      <c r="AB96" s="1"/>
      <c r="AC96" s="1"/>
      <c r="AD96" s="1"/>
      <c r="AE96" s="1"/>
      <c r="AJ96" s="1">
        <v>43236</v>
      </c>
      <c r="AK96" s="1">
        <v>43238</v>
      </c>
      <c r="AL96" s="1"/>
      <c r="AM96" s="1"/>
      <c r="AN96" s="1"/>
      <c r="AO96" s="1"/>
      <c r="AQ96" s="1">
        <v>43756</v>
      </c>
      <c r="AR96" s="5">
        <v>88.35</v>
      </c>
      <c r="AS96" s="5">
        <v>0</v>
      </c>
      <c r="AT96" s="5">
        <v>0</v>
      </c>
      <c r="AU96" s="5">
        <v>88.35</v>
      </c>
      <c r="AW96" s="1">
        <v>43756</v>
      </c>
      <c r="AX96">
        <v>114.74</v>
      </c>
      <c r="AZ96" s="1"/>
      <c r="BA96" s="1"/>
      <c r="BB96" s="1"/>
      <c r="BC96" s="1"/>
      <c r="BH96" s="1">
        <v>43236</v>
      </c>
      <c r="BI96" s="1">
        <v>43238</v>
      </c>
      <c r="BJ96" s="1"/>
      <c r="BK96" s="1"/>
      <c r="BL96" s="1"/>
      <c r="BM96" s="1"/>
      <c r="BO96" s="1">
        <v>43756</v>
      </c>
      <c r="BP96" s="5">
        <v>114.74</v>
      </c>
      <c r="BQ96" s="5">
        <v>0</v>
      </c>
      <c r="BR96" s="5">
        <v>0</v>
      </c>
      <c r="BS96" s="5">
        <v>114.74</v>
      </c>
    </row>
    <row r="97" spans="1:71" x14ac:dyDescent="0.25">
      <c r="A97" s="1">
        <v>43763</v>
      </c>
      <c r="B97">
        <v>188.65</v>
      </c>
      <c r="D97" s="1"/>
      <c r="E97" s="1"/>
      <c r="F97" s="1"/>
      <c r="G97" s="1"/>
      <c r="L97" s="1">
        <v>43237</v>
      </c>
      <c r="M97" s="1">
        <v>43238</v>
      </c>
      <c r="N97" s="1"/>
      <c r="O97" s="1"/>
      <c r="P97" s="1"/>
      <c r="Q97" s="1"/>
      <c r="S97" s="1">
        <v>43763</v>
      </c>
      <c r="T97" s="5">
        <v>188.65</v>
      </c>
      <c r="U97" s="5">
        <v>0</v>
      </c>
      <c r="V97" s="5">
        <v>0</v>
      </c>
      <c r="W97" s="5">
        <v>188.65</v>
      </c>
      <c r="Y97" s="1">
        <v>43763</v>
      </c>
      <c r="Z97">
        <v>89.96</v>
      </c>
      <c r="AB97" s="1"/>
      <c r="AC97" s="1"/>
      <c r="AD97" s="1"/>
      <c r="AE97" s="1"/>
      <c r="AJ97" s="1">
        <v>43237</v>
      </c>
      <c r="AK97" s="1">
        <v>43238</v>
      </c>
      <c r="AL97" s="1"/>
      <c r="AM97" s="1"/>
      <c r="AN97" s="1"/>
      <c r="AO97" s="1"/>
      <c r="AQ97" s="1">
        <v>43763</v>
      </c>
      <c r="AR97" s="5">
        <v>89.96</v>
      </c>
      <c r="AS97" s="5">
        <v>0</v>
      </c>
      <c r="AT97" s="5">
        <v>0</v>
      </c>
      <c r="AU97" s="5">
        <v>89.96</v>
      </c>
      <c r="AW97" s="1">
        <v>43763</v>
      </c>
      <c r="AX97">
        <v>118.67</v>
      </c>
      <c r="AZ97" s="1"/>
      <c r="BA97" s="1"/>
      <c r="BB97" s="1"/>
      <c r="BC97" s="1"/>
      <c r="BH97" s="1">
        <v>43237</v>
      </c>
      <c r="BI97" s="1">
        <v>43238</v>
      </c>
      <c r="BJ97" s="1"/>
      <c r="BK97" s="1"/>
      <c r="BL97" s="1"/>
      <c r="BM97" s="1"/>
      <c r="BO97" s="1">
        <v>43763</v>
      </c>
      <c r="BP97" s="5">
        <v>118.67</v>
      </c>
      <c r="BQ97" s="5">
        <v>0</v>
      </c>
      <c r="BR97" s="5">
        <v>0</v>
      </c>
      <c r="BS97" s="5">
        <v>118.67</v>
      </c>
    </row>
    <row r="98" spans="1:71" x14ac:dyDescent="0.25">
      <c r="A98" s="1">
        <v>43770</v>
      </c>
      <c r="B98">
        <v>195.85</v>
      </c>
      <c r="D98" s="1"/>
      <c r="E98" s="1"/>
      <c r="F98" s="1"/>
      <c r="G98" s="1"/>
      <c r="L98" s="1">
        <v>43238</v>
      </c>
      <c r="M98" s="1">
        <v>43238</v>
      </c>
      <c r="N98" s="1"/>
      <c r="O98" s="1"/>
      <c r="P98" s="1"/>
      <c r="Q98" s="1"/>
      <c r="S98" s="1">
        <v>43770</v>
      </c>
      <c r="T98" s="5">
        <v>195.85</v>
      </c>
      <c r="U98" s="5">
        <v>0.44</v>
      </c>
      <c r="V98" s="5">
        <v>-0.44</v>
      </c>
      <c r="W98" s="5">
        <v>195.85</v>
      </c>
      <c r="Y98" s="1">
        <v>43770</v>
      </c>
      <c r="Z98">
        <v>94.2</v>
      </c>
      <c r="AB98" s="1"/>
      <c r="AC98" s="1"/>
      <c r="AD98" s="1"/>
      <c r="AE98" s="1"/>
      <c r="AJ98" s="1">
        <v>43238</v>
      </c>
      <c r="AK98" s="1">
        <v>43238</v>
      </c>
      <c r="AL98" s="1"/>
      <c r="AM98" s="1"/>
      <c r="AN98" s="1"/>
      <c r="AO98" s="1"/>
      <c r="AQ98" s="1">
        <v>43770</v>
      </c>
      <c r="AR98" s="5">
        <v>94.2</v>
      </c>
      <c r="AS98" s="5">
        <v>0</v>
      </c>
      <c r="AT98" s="5">
        <v>0</v>
      </c>
      <c r="AU98" s="5">
        <v>94.2</v>
      </c>
      <c r="AW98" s="1">
        <v>43770</v>
      </c>
      <c r="AX98">
        <v>116.21</v>
      </c>
      <c r="AZ98" s="1"/>
      <c r="BA98" s="1"/>
      <c r="BB98" s="1"/>
      <c r="BC98" s="1"/>
      <c r="BH98" s="1">
        <v>43238</v>
      </c>
      <c r="BI98" s="1">
        <v>43238</v>
      </c>
      <c r="BJ98" s="1"/>
      <c r="BK98" s="1"/>
      <c r="BL98" s="1"/>
      <c r="BM98" s="1"/>
      <c r="BO98" s="1">
        <v>43770</v>
      </c>
      <c r="BP98" s="5">
        <v>116.21</v>
      </c>
      <c r="BQ98" s="5">
        <v>0</v>
      </c>
      <c r="BR98" s="5">
        <v>0</v>
      </c>
      <c r="BS98" s="5">
        <v>116.21</v>
      </c>
    </row>
    <row r="99" spans="1:71" x14ac:dyDescent="0.25">
      <c r="A99" s="1">
        <v>43777</v>
      </c>
      <c r="B99">
        <v>194.57</v>
      </c>
      <c r="D99" s="1"/>
      <c r="E99" s="1"/>
      <c r="F99" s="1"/>
      <c r="G99" s="1"/>
      <c r="L99" s="1">
        <v>43241</v>
      </c>
      <c r="M99" s="1">
        <v>43245</v>
      </c>
      <c r="N99" s="1"/>
      <c r="O99" s="1"/>
      <c r="P99" s="1"/>
      <c r="Q99" s="1"/>
      <c r="S99" s="1">
        <v>43777</v>
      </c>
      <c r="T99" s="5">
        <v>194.57</v>
      </c>
      <c r="U99" s="5">
        <v>0</v>
      </c>
      <c r="V99" s="5">
        <v>0</v>
      </c>
      <c r="W99" s="5">
        <v>194.57</v>
      </c>
      <c r="Y99" s="1">
        <v>43777</v>
      </c>
      <c r="Z99">
        <v>96.54</v>
      </c>
      <c r="AB99" s="1"/>
      <c r="AC99" s="1"/>
      <c r="AD99" s="1"/>
      <c r="AE99" s="1"/>
      <c r="AJ99" s="1">
        <v>43241</v>
      </c>
      <c r="AK99" s="1">
        <v>43245</v>
      </c>
      <c r="AL99" s="1"/>
      <c r="AM99" s="1"/>
      <c r="AN99" s="1"/>
      <c r="AO99" s="1"/>
      <c r="AQ99" s="1">
        <v>43777</v>
      </c>
      <c r="AR99" s="5">
        <v>96.54</v>
      </c>
      <c r="AS99" s="5">
        <v>0</v>
      </c>
      <c r="AT99" s="5">
        <v>0</v>
      </c>
      <c r="AU99" s="5">
        <v>96.54</v>
      </c>
      <c r="AW99" s="1">
        <v>43777</v>
      </c>
      <c r="AX99">
        <v>120.93</v>
      </c>
      <c r="AZ99" s="1"/>
      <c r="BA99" s="1"/>
      <c r="BB99" s="1"/>
      <c r="BC99" s="1"/>
      <c r="BH99" s="1">
        <v>43241</v>
      </c>
      <c r="BI99" s="1">
        <v>43245</v>
      </c>
      <c r="BJ99" s="1"/>
      <c r="BK99" s="1"/>
      <c r="BL99" s="1"/>
      <c r="BM99" s="1"/>
      <c r="BO99" s="1">
        <v>43777</v>
      </c>
      <c r="BP99" s="5">
        <v>120.93</v>
      </c>
      <c r="BQ99" s="5">
        <v>0</v>
      </c>
      <c r="BR99" s="5">
        <v>0</v>
      </c>
      <c r="BS99" s="5">
        <v>120.93</v>
      </c>
    </row>
    <row r="100" spans="1:71" x14ac:dyDescent="0.25">
      <c r="A100" s="1">
        <v>43784</v>
      </c>
      <c r="B100">
        <v>198.71</v>
      </c>
      <c r="D100" s="1"/>
      <c r="E100" s="1"/>
      <c r="F100" s="1"/>
      <c r="G100" s="1"/>
      <c r="L100" s="1">
        <v>43242</v>
      </c>
      <c r="M100" s="1">
        <v>43245</v>
      </c>
      <c r="N100" s="1"/>
      <c r="O100" s="1"/>
      <c r="P100" s="1"/>
      <c r="Q100" s="1"/>
      <c r="S100" s="1">
        <v>43784</v>
      </c>
      <c r="T100" s="5">
        <v>198.71</v>
      </c>
      <c r="U100" s="5">
        <v>0</v>
      </c>
      <c r="V100" s="5">
        <v>0</v>
      </c>
      <c r="W100" s="5">
        <v>198.71</v>
      </c>
      <c r="Y100" s="1">
        <v>43784</v>
      </c>
      <c r="Z100">
        <v>98.17</v>
      </c>
      <c r="AB100" s="1"/>
      <c r="AC100" s="1"/>
      <c r="AD100" s="1"/>
      <c r="AE100" s="1"/>
      <c r="AJ100" s="1">
        <v>43242</v>
      </c>
      <c r="AK100" s="1">
        <v>43245</v>
      </c>
      <c r="AL100" s="1"/>
      <c r="AM100" s="1"/>
      <c r="AN100" s="1"/>
      <c r="AO100" s="1"/>
      <c r="AQ100" s="1">
        <v>43784</v>
      </c>
      <c r="AR100" s="5">
        <v>98.17</v>
      </c>
      <c r="AS100" s="5">
        <v>0</v>
      </c>
      <c r="AT100" s="5">
        <v>0</v>
      </c>
      <c r="AU100" s="5">
        <v>98.17</v>
      </c>
      <c r="AW100" s="1">
        <v>43784</v>
      </c>
      <c r="AX100">
        <v>120.64</v>
      </c>
      <c r="AZ100" s="1"/>
      <c r="BA100" s="1"/>
      <c r="BB100" s="1"/>
      <c r="BC100" s="1"/>
      <c r="BH100" s="1">
        <v>43242</v>
      </c>
      <c r="BI100" s="1">
        <v>43245</v>
      </c>
      <c r="BJ100" s="1"/>
      <c r="BK100" s="1"/>
      <c r="BL100" s="1"/>
      <c r="BM100" s="1"/>
      <c r="BO100" s="1">
        <v>43784</v>
      </c>
      <c r="BP100" s="5">
        <v>120.64</v>
      </c>
      <c r="BQ100" s="5">
        <v>1.19</v>
      </c>
      <c r="BR100" s="5">
        <v>0</v>
      </c>
      <c r="BS100" s="5">
        <v>121.83</v>
      </c>
    </row>
    <row r="101" spans="1:71" x14ac:dyDescent="0.25">
      <c r="A101" s="1">
        <v>43791</v>
      </c>
      <c r="B101">
        <v>199.58</v>
      </c>
      <c r="D101" s="1"/>
      <c r="E101" s="1"/>
      <c r="F101" s="1"/>
      <c r="G101" s="1"/>
      <c r="L101" s="1">
        <v>43243</v>
      </c>
      <c r="M101" s="1">
        <v>43245</v>
      </c>
      <c r="N101" s="1"/>
      <c r="O101" s="1"/>
      <c r="P101" s="1"/>
      <c r="Q101" s="1"/>
      <c r="S101" s="1">
        <v>43791</v>
      </c>
      <c r="T101" s="5">
        <v>199.58</v>
      </c>
      <c r="U101" s="5">
        <v>0</v>
      </c>
      <c r="V101" s="5">
        <v>0</v>
      </c>
      <c r="W101" s="5">
        <v>199.58</v>
      </c>
      <c r="Y101" s="1">
        <v>43791</v>
      </c>
      <c r="Z101">
        <v>97.9</v>
      </c>
      <c r="AB101" s="1"/>
      <c r="AC101" s="1"/>
      <c r="AD101" s="1"/>
      <c r="AE101" s="1"/>
      <c r="AJ101" s="1">
        <v>43243</v>
      </c>
      <c r="AK101" s="1">
        <v>43245</v>
      </c>
      <c r="AL101" s="1"/>
      <c r="AM101" s="1"/>
      <c r="AN101" s="1"/>
      <c r="AO101" s="1"/>
      <c r="AQ101" s="1">
        <v>43791</v>
      </c>
      <c r="AR101" s="5">
        <v>97.9</v>
      </c>
      <c r="AS101" s="5">
        <v>0</v>
      </c>
      <c r="AT101" s="5">
        <v>0</v>
      </c>
      <c r="AU101" s="5">
        <v>97.9</v>
      </c>
      <c r="AW101" s="1">
        <v>43791</v>
      </c>
      <c r="AX101">
        <v>118.63</v>
      </c>
      <c r="AZ101" s="1"/>
      <c r="BA101" s="1"/>
      <c r="BB101" s="1"/>
      <c r="BC101" s="1"/>
      <c r="BH101" s="1">
        <v>43243</v>
      </c>
      <c r="BI101" s="1">
        <v>43245</v>
      </c>
      <c r="BJ101" s="1"/>
      <c r="BK101" s="1"/>
      <c r="BL101" s="1"/>
      <c r="BM101" s="1"/>
      <c r="BO101" s="1">
        <v>43791</v>
      </c>
      <c r="BP101" s="5">
        <v>118.63</v>
      </c>
      <c r="BQ101" s="5">
        <v>0</v>
      </c>
      <c r="BR101" s="5">
        <v>-1.19</v>
      </c>
      <c r="BS101" s="5">
        <v>117.44</v>
      </c>
    </row>
    <row r="102" spans="1:71" x14ac:dyDescent="0.25">
      <c r="A102" s="1">
        <v>43798</v>
      </c>
      <c r="B102">
        <v>203.61</v>
      </c>
      <c r="D102" s="1"/>
      <c r="E102" s="1"/>
      <c r="F102" s="1"/>
      <c r="G102" s="1"/>
      <c r="L102" s="1">
        <v>43244</v>
      </c>
      <c r="M102" s="1">
        <v>43245</v>
      </c>
      <c r="N102" s="1"/>
      <c r="O102" s="1"/>
      <c r="P102" s="1"/>
      <c r="Q102" s="1"/>
      <c r="S102" s="1">
        <v>43798</v>
      </c>
      <c r="T102" s="5">
        <v>203.61</v>
      </c>
      <c r="U102" s="5">
        <v>0</v>
      </c>
      <c r="V102" s="5">
        <v>0</v>
      </c>
      <c r="W102" s="5">
        <v>203.61</v>
      </c>
      <c r="Y102" s="1">
        <v>43798</v>
      </c>
      <c r="Z102">
        <v>99.01</v>
      </c>
      <c r="AB102" s="1"/>
      <c r="AC102" s="1"/>
      <c r="AD102" s="1"/>
      <c r="AE102" s="1"/>
      <c r="AJ102" s="1">
        <v>43244</v>
      </c>
      <c r="AK102" s="1">
        <v>43245</v>
      </c>
      <c r="AL102" s="1"/>
      <c r="AM102" s="1"/>
      <c r="AN102" s="1"/>
      <c r="AO102" s="1"/>
      <c r="AQ102" s="1">
        <v>43798</v>
      </c>
      <c r="AR102" s="5">
        <v>99.01</v>
      </c>
      <c r="AS102" s="5">
        <v>0</v>
      </c>
      <c r="AT102" s="5">
        <v>0</v>
      </c>
      <c r="AU102" s="5">
        <v>99.01</v>
      </c>
      <c r="AW102" s="1">
        <v>43798</v>
      </c>
      <c r="AX102">
        <v>117.13</v>
      </c>
      <c r="AZ102" s="1"/>
      <c r="BA102" s="1"/>
      <c r="BB102" s="1"/>
      <c r="BC102" s="1"/>
      <c r="BH102" s="1">
        <v>43244</v>
      </c>
      <c r="BI102" s="1">
        <v>43245</v>
      </c>
      <c r="BJ102" s="1"/>
      <c r="BK102" s="1"/>
      <c r="BL102" s="1"/>
      <c r="BM102" s="1"/>
      <c r="BO102" s="1">
        <v>43798</v>
      </c>
      <c r="BP102" s="5">
        <v>117.13</v>
      </c>
      <c r="BQ102" s="5">
        <v>0</v>
      </c>
      <c r="BR102" s="5">
        <v>0</v>
      </c>
      <c r="BS102" s="5">
        <v>117.13</v>
      </c>
    </row>
    <row r="103" spans="1:71" x14ac:dyDescent="0.25">
      <c r="A103" s="1">
        <v>43805</v>
      </c>
      <c r="B103">
        <v>205.99</v>
      </c>
      <c r="D103" s="1"/>
      <c r="E103" s="1"/>
      <c r="F103" s="1"/>
      <c r="G103" s="1"/>
      <c r="L103" s="1">
        <v>43245</v>
      </c>
      <c r="M103" s="1">
        <v>43245</v>
      </c>
      <c r="N103" s="1"/>
      <c r="O103" s="1"/>
      <c r="P103" s="1"/>
      <c r="Q103" s="1"/>
      <c r="S103" s="1">
        <v>43805</v>
      </c>
      <c r="T103" s="5">
        <v>205.99</v>
      </c>
      <c r="U103" s="5">
        <v>0</v>
      </c>
      <c r="V103" s="5">
        <v>0</v>
      </c>
      <c r="W103" s="5">
        <v>205.99</v>
      </c>
      <c r="Y103" s="1">
        <v>43805</v>
      </c>
      <c r="Z103">
        <v>98.55</v>
      </c>
      <c r="AB103" s="1"/>
      <c r="AC103" s="1"/>
      <c r="AD103" s="1"/>
      <c r="AE103" s="1"/>
      <c r="AJ103" s="1">
        <v>43245</v>
      </c>
      <c r="AK103" s="1">
        <v>43245</v>
      </c>
      <c r="AL103" s="1"/>
      <c r="AM103" s="1"/>
      <c r="AN103" s="1"/>
      <c r="AO103" s="1"/>
      <c r="AQ103" s="1">
        <v>43805</v>
      </c>
      <c r="AR103" s="5">
        <v>98.55</v>
      </c>
      <c r="AS103" s="5">
        <v>0.14000000000000001</v>
      </c>
      <c r="AT103" s="5">
        <v>-0.14000000000000001</v>
      </c>
      <c r="AU103" s="5">
        <v>98.55</v>
      </c>
      <c r="AW103" s="1">
        <v>43805</v>
      </c>
      <c r="AX103">
        <v>118.01</v>
      </c>
      <c r="AZ103" s="1"/>
      <c r="BA103" s="1"/>
      <c r="BB103" s="1"/>
      <c r="BC103" s="1"/>
      <c r="BH103" s="1">
        <v>43245</v>
      </c>
      <c r="BI103" s="1">
        <v>43245</v>
      </c>
      <c r="BJ103" s="1"/>
      <c r="BK103" s="1"/>
      <c r="BL103" s="1"/>
      <c r="BM103" s="1"/>
      <c r="BO103" s="1">
        <v>43805</v>
      </c>
      <c r="BP103" s="5">
        <v>118.01</v>
      </c>
      <c r="BQ103" s="5">
        <v>0</v>
      </c>
      <c r="BR103" s="5">
        <v>0</v>
      </c>
      <c r="BS103" s="5">
        <v>118.01</v>
      </c>
    </row>
    <row r="104" spans="1:71" x14ac:dyDescent="0.25">
      <c r="A104" s="1">
        <v>43812</v>
      </c>
      <c r="B104">
        <v>206.15</v>
      </c>
      <c r="D104" s="1"/>
      <c r="E104" s="1"/>
      <c r="F104" s="1"/>
      <c r="G104" s="1"/>
      <c r="L104" s="1">
        <v>43249</v>
      </c>
      <c r="M104" s="1">
        <v>43252</v>
      </c>
      <c r="N104" s="1"/>
      <c r="O104" s="1"/>
      <c r="P104" s="1"/>
      <c r="Q104" s="1"/>
      <c r="S104" s="1">
        <v>43812</v>
      </c>
      <c r="T104" s="5">
        <v>206.15</v>
      </c>
      <c r="U104" s="5">
        <v>0</v>
      </c>
      <c r="V104" s="5">
        <v>0</v>
      </c>
      <c r="W104" s="5">
        <v>206.15</v>
      </c>
      <c r="Y104" s="1">
        <v>43812</v>
      </c>
      <c r="Z104">
        <v>98.56</v>
      </c>
      <c r="AB104" s="1"/>
      <c r="AC104" s="1"/>
      <c r="AD104" s="1"/>
      <c r="AE104" s="1"/>
      <c r="AJ104" s="1">
        <v>43249</v>
      </c>
      <c r="AK104" s="1">
        <v>43252</v>
      </c>
      <c r="AL104" s="1"/>
      <c r="AM104" s="1"/>
      <c r="AN104" s="1"/>
      <c r="AO104" s="1"/>
      <c r="AQ104" s="1">
        <v>43812</v>
      </c>
      <c r="AR104" s="5">
        <v>98.56</v>
      </c>
      <c r="AS104" s="5">
        <v>0</v>
      </c>
      <c r="AT104" s="5">
        <v>0</v>
      </c>
      <c r="AU104" s="5">
        <v>98.56</v>
      </c>
      <c r="AW104" s="1">
        <v>43812</v>
      </c>
      <c r="AX104">
        <v>117.96</v>
      </c>
      <c r="AZ104" s="1"/>
      <c r="BA104" s="1"/>
      <c r="BB104" s="1"/>
      <c r="BC104" s="1"/>
      <c r="BH104" s="1">
        <v>43249</v>
      </c>
      <c r="BI104" s="1">
        <v>43252</v>
      </c>
      <c r="BJ104" s="1"/>
      <c r="BK104" s="1"/>
      <c r="BL104" s="1"/>
      <c r="BM104" s="1"/>
      <c r="BO104" s="1">
        <v>43812</v>
      </c>
      <c r="BP104" s="5">
        <v>117.96</v>
      </c>
      <c r="BQ104" s="5">
        <v>0</v>
      </c>
      <c r="BR104" s="5">
        <v>0</v>
      </c>
      <c r="BS104" s="5">
        <v>117.96</v>
      </c>
    </row>
    <row r="105" spans="1:71" x14ac:dyDescent="0.25">
      <c r="A105" s="1">
        <v>43819</v>
      </c>
      <c r="B105">
        <v>209.93</v>
      </c>
      <c r="D105" s="1"/>
      <c r="E105" s="1"/>
      <c r="F105" s="1"/>
      <c r="G105" s="1"/>
      <c r="L105" s="1">
        <v>43250</v>
      </c>
      <c r="M105" s="1">
        <v>43252</v>
      </c>
      <c r="N105" s="1"/>
      <c r="O105" s="1"/>
      <c r="P105" s="1"/>
      <c r="Q105" s="1"/>
      <c r="S105" s="1">
        <v>43819</v>
      </c>
      <c r="T105" s="5">
        <v>209.93</v>
      </c>
      <c r="U105" s="5">
        <v>0</v>
      </c>
      <c r="V105" s="5">
        <v>0</v>
      </c>
      <c r="W105" s="5">
        <v>209.93</v>
      </c>
      <c r="Y105" s="1">
        <v>43819</v>
      </c>
      <c r="Z105">
        <v>99.78</v>
      </c>
      <c r="AB105" s="1"/>
      <c r="AC105" s="1"/>
      <c r="AD105" s="1"/>
      <c r="AE105" s="1"/>
      <c r="AJ105" s="1">
        <v>43250</v>
      </c>
      <c r="AK105" s="1">
        <v>43252</v>
      </c>
      <c r="AL105" s="1"/>
      <c r="AM105" s="1"/>
      <c r="AN105" s="1"/>
      <c r="AO105" s="1"/>
      <c r="AQ105" s="1">
        <v>43819</v>
      </c>
      <c r="AR105" s="5">
        <v>99.78</v>
      </c>
      <c r="AS105" s="5">
        <v>0</v>
      </c>
      <c r="AT105" s="5">
        <v>0</v>
      </c>
      <c r="AU105" s="5">
        <v>99.78</v>
      </c>
      <c r="AW105" s="1">
        <v>43819</v>
      </c>
      <c r="AX105">
        <v>119.68</v>
      </c>
      <c r="AZ105" s="1"/>
      <c r="BA105" s="1"/>
      <c r="BB105" s="1"/>
      <c r="BC105" s="1"/>
      <c r="BH105" s="1">
        <v>43250</v>
      </c>
      <c r="BI105" s="1">
        <v>43252</v>
      </c>
      <c r="BJ105" s="1"/>
      <c r="BK105" s="1"/>
      <c r="BL105" s="1"/>
      <c r="BM105" s="1"/>
      <c r="BO105" s="1">
        <v>43819</v>
      </c>
      <c r="BP105" s="5">
        <v>119.68</v>
      </c>
      <c r="BQ105" s="5">
        <v>0</v>
      </c>
      <c r="BR105" s="5">
        <v>0</v>
      </c>
      <c r="BS105" s="5">
        <v>119.68</v>
      </c>
    </row>
    <row r="106" spans="1:71" x14ac:dyDescent="0.25">
      <c r="A106" s="1">
        <v>43826</v>
      </c>
      <c r="B106">
        <v>207.51</v>
      </c>
      <c r="D106" s="1"/>
      <c r="E106" s="1"/>
      <c r="F106" s="1"/>
      <c r="G106" s="1"/>
      <c r="L106" s="1">
        <v>43251</v>
      </c>
      <c r="M106" s="1">
        <v>43252</v>
      </c>
      <c r="N106" s="1"/>
      <c r="O106" s="1"/>
      <c r="P106" s="1"/>
      <c r="Q106" s="1"/>
      <c r="S106" s="1">
        <v>43826</v>
      </c>
      <c r="T106" s="5">
        <v>207.51</v>
      </c>
      <c r="U106" s="5">
        <v>0</v>
      </c>
      <c r="V106" s="5">
        <v>0</v>
      </c>
      <c r="W106" s="5">
        <v>207.51</v>
      </c>
      <c r="Y106" s="1">
        <v>43826</v>
      </c>
      <c r="Z106">
        <v>99.95</v>
      </c>
      <c r="AB106" s="1"/>
      <c r="AC106" s="1"/>
      <c r="AD106" s="1"/>
      <c r="AE106" s="1"/>
      <c r="AJ106" s="1">
        <v>43251</v>
      </c>
      <c r="AK106" s="1">
        <v>43252</v>
      </c>
      <c r="AL106" s="1"/>
      <c r="AM106" s="1"/>
      <c r="AN106" s="1"/>
      <c r="AO106" s="1"/>
      <c r="AQ106" s="1">
        <v>43826</v>
      </c>
      <c r="AR106" s="5">
        <v>99.95</v>
      </c>
      <c r="AS106" s="5">
        <v>0</v>
      </c>
      <c r="AT106" s="5">
        <v>0</v>
      </c>
      <c r="AU106" s="5">
        <v>99.95</v>
      </c>
      <c r="AW106" s="1">
        <v>43826</v>
      </c>
      <c r="AX106">
        <v>120.3</v>
      </c>
      <c r="AZ106" s="1"/>
      <c r="BA106" s="1"/>
      <c r="BB106" s="1"/>
      <c r="BC106" s="1"/>
      <c r="BH106" s="1">
        <v>43251</v>
      </c>
      <c r="BI106" s="1">
        <v>43252</v>
      </c>
      <c r="BJ106" s="1"/>
      <c r="BK106" s="1"/>
      <c r="BL106" s="1"/>
      <c r="BM106" s="1"/>
      <c r="BO106" s="1">
        <v>43826</v>
      </c>
      <c r="BP106" s="5">
        <v>120.3</v>
      </c>
      <c r="BQ106" s="5">
        <v>0</v>
      </c>
      <c r="BR106" s="5">
        <v>0</v>
      </c>
      <c r="BS106" s="5">
        <v>120.3</v>
      </c>
    </row>
    <row r="107" spans="1:71" x14ac:dyDescent="0.25">
      <c r="A107" s="1">
        <v>43833</v>
      </c>
      <c r="B107">
        <v>207.97</v>
      </c>
      <c r="D107" s="1"/>
      <c r="E107" s="1"/>
      <c r="F107" s="1"/>
      <c r="G107" s="1"/>
      <c r="L107" s="1">
        <v>43252</v>
      </c>
      <c r="M107" s="1">
        <v>43252</v>
      </c>
      <c r="N107" s="1"/>
      <c r="O107" s="1"/>
      <c r="P107" s="1"/>
      <c r="Q107" s="1"/>
      <c r="S107" s="1">
        <v>43833</v>
      </c>
      <c r="T107" s="5">
        <v>207.97</v>
      </c>
      <c r="U107" s="5">
        <v>0</v>
      </c>
      <c r="V107" s="5">
        <v>0</v>
      </c>
      <c r="W107" s="5">
        <v>207.97</v>
      </c>
      <c r="Y107" s="1">
        <v>43833</v>
      </c>
      <c r="Z107">
        <v>100.94</v>
      </c>
      <c r="AB107" s="1"/>
      <c r="AC107" s="1"/>
      <c r="AD107" s="1"/>
      <c r="AE107" s="1"/>
      <c r="AJ107" s="1">
        <v>43252</v>
      </c>
      <c r="AK107" s="1">
        <v>43252</v>
      </c>
      <c r="AL107" s="1"/>
      <c r="AM107" s="1"/>
      <c r="AN107" s="1"/>
      <c r="AO107" s="1"/>
      <c r="AQ107" s="1">
        <v>43833</v>
      </c>
      <c r="AR107" s="5">
        <v>100.94</v>
      </c>
      <c r="AS107" s="5">
        <v>0</v>
      </c>
      <c r="AT107" s="5">
        <v>0</v>
      </c>
      <c r="AU107" s="5">
        <v>100.94</v>
      </c>
      <c r="AW107" s="1">
        <v>43833</v>
      </c>
      <c r="AX107">
        <v>121.01</v>
      </c>
      <c r="AZ107" s="1"/>
      <c r="BA107" s="1"/>
      <c r="BB107" s="1"/>
      <c r="BC107" s="1"/>
      <c r="BH107" s="1">
        <v>43252</v>
      </c>
      <c r="BI107" s="1">
        <v>43252</v>
      </c>
      <c r="BJ107" s="1"/>
      <c r="BK107" s="1"/>
      <c r="BL107" s="1"/>
      <c r="BM107" s="1"/>
      <c r="BO107" s="1">
        <v>43833</v>
      </c>
      <c r="BP107" s="5">
        <v>121.01</v>
      </c>
      <c r="BQ107" s="5">
        <v>0</v>
      </c>
      <c r="BR107" s="5">
        <v>0</v>
      </c>
      <c r="BS107" s="5">
        <v>121.01</v>
      </c>
    </row>
    <row r="108" spans="1:71" x14ac:dyDescent="0.25">
      <c r="A108" s="1">
        <v>43840</v>
      </c>
      <c r="B108">
        <v>208.06</v>
      </c>
      <c r="D108" s="1"/>
      <c r="E108" s="1"/>
      <c r="F108" s="1"/>
      <c r="G108" s="1"/>
      <c r="L108" s="1">
        <v>43255</v>
      </c>
      <c r="M108" s="1">
        <v>43259</v>
      </c>
      <c r="N108" s="1"/>
      <c r="O108" s="1"/>
      <c r="P108" s="1"/>
      <c r="Q108" s="1"/>
      <c r="S108" s="1">
        <v>43840</v>
      </c>
      <c r="T108" s="5">
        <v>208.06</v>
      </c>
      <c r="U108" s="5">
        <v>0</v>
      </c>
      <c r="V108" s="5">
        <v>0</v>
      </c>
      <c r="W108" s="5">
        <v>208.06</v>
      </c>
      <c r="Y108" s="1">
        <v>43840</v>
      </c>
      <c r="Z108">
        <v>100.76</v>
      </c>
      <c r="AB108" s="1"/>
      <c r="AC108" s="1"/>
      <c r="AD108" s="1"/>
      <c r="AE108" s="1"/>
      <c r="AJ108" s="1">
        <v>43255</v>
      </c>
      <c r="AK108" s="1">
        <v>43259</v>
      </c>
      <c r="AL108" s="1"/>
      <c r="AM108" s="1"/>
      <c r="AN108" s="1"/>
      <c r="AO108" s="1"/>
      <c r="AQ108" s="1">
        <v>43840</v>
      </c>
      <c r="AR108" s="5">
        <v>100.76</v>
      </c>
      <c r="AS108" s="5">
        <v>0</v>
      </c>
      <c r="AT108" s="5">
        <v>0</v>
      </c>
      <c r="AU108" s="5">
        <v>100.76</v>
      </c>
      <c r="AW108" s="1">
        <v>43840</v>
      </c>
      <c r="AX108">
        <v>116.44</v>
      </c>
      <c r="AZ108" s="1"/>
      <c r="BA108" s="1"/>
      <c r="BB108" s="1"/>
      <c r="BC108" s="1"/>
      <c r="BH108" s="1">
        <v>43255</v>
      </c>
      <c r="BI108" s="1">
        <v>43259</v>
      </c>
      <c r="BJ108" s="1"/>
      <c r="BK108" s="1"/>
      <c r="BL108" s="1"/>
      <c r="BM108" s="1"/>
      <c r="BO108" s="1">
        <v>43840</v>
      </c>
      <c r="BP108" s="5">
        <v>116.44</v>
      </c>
      <c r="BQ108" s="5">
        <v>0</v>
      </c>
      <c r="BR108" s="5">
        <v>0</v>
      </c>
      <c r="BS108" s="5">
        <v>116.44</v>
      </c>
    </row>
    <row r="109" spans="1:71" x14ac:dyDescent="0.25">
      <c r="A109" s="1">
        <v>43847</v>
      </c>
      <c r="B109">
        <v>211.85</v>
      </c>
      <c r="D109" s="1"/>
      <c r="E109" s="1"/>
      <c r="F109" s="1"/>
      <c r="G109" s="1"/>
      <c r="L109" s="1">
        <v>43256</v>
      </c>
      <c r="M109" s="1">
        <v>43259</v>
      </c>
      <c r="N109" s="1"/>
      <c r="O109" s="1"/>
      <c r="P109" s="1"/>
      <c r="Q109" s="1"/>
      <c r="S109" s="1">
        <v>43847</v>
      </c>
      <c r="T109" s="5">
        <v>211.85</v>
      </c>
      <c r="U109" s="5">
        <v>0</v>
      </c>
      <c r="V109" s="5">
        <v>0</v>
      </c>
      <c r="W109" s="5">
        <v>211.85</v>
      </c>
      <c r="Y109" s="1">
        <v>43847</v>
      </c>
      <c r="Z109">
        <v>101.78</v>
      </c>
      <c r="AB109" s="1"/>
      <c r="AC109" s="1"/>
      <c r="AD109" s="1"/>
      <c r="AE109" s="1"/>
      <c r="AJ109" s="1">
        <v>43256</v>
      </c>
      <c r="AK109" s="1">
        <v>43259</v>
      </c>
      <c r="AL109" s="1"/>
      <c r="AM109" s="1"/>
      <c r="AN109" s="1"/>
      <c r="AO109" s="1"/>
      <c r="AQ109" s="1">
        <v>43847</v>
      </c>
      <c r="AR109" s="5">
        <v>101.78</v>
      </c>
      <c r="AS109" s="5">
        <v>0</v>
      </c>
      <c r="AT109" s="5">
        <v>0</v>
      </c>
      <c r="AU109" s="5">
        <v>101.78</v>
      </c>
      <c r="AW109" s="1">
        <v>43847</v>
      </c>
      <c r="AX109">
        <v>115.58</v>
      </c>
      <c r="AZ109" s="1"/>
      <c r="BA109" s="1"/>
      <c r="BB109" s="1"/>
      <c r="BC109" s="1"/>
      <c r="BH109" s="1">
        <v>43256</v>
      </c>
      <c r="BI109" s="1">
        <v>43259</v>
      </c>
      <c r="BJ109" s="1"/>
      <c r="BK109" s="1"/>
      <c r="BL109" s="1"/>
      <c r="BM109" s="1"/>
      <c r="BO109" s="1">
        <v>43847</v>
      </c>
      <c r="BP109" s="5">
        <v>115.58</v>
      </c>
      <c r="BQ109" s="5">
        <v>0</v>
      </c>
      <c r="BR109" s="5">
        <v>0</v>
      </c>
      <c r="BS109" s="5">
        <v>115.58</v>
      </c>
    </row>
    <row r="110" spans="1:71" x14ac:dyDescent="0.25">
      <c r="A110" s="1">
        <v>43854</v>
      </c>
      <c r="B110">
        <v>213.42</v>
      </c>
      <c r="D110" s="1"/>
      <c r="E110" s="1"/>
      <c r="F110" s="1"/>
      <c r="G110" s="1"/>
      <c r="L110" s="1">
        <v>43257</v>
      </c>
      <c r="M110" s="1">
        <v>43259</v>
      </c>
      <c r="N110" s="1"/>
      <c r="O110" s="1"/>
      <c r="P110" s="1"/>
      <c r="Q110" s="1"/>
      <c r="S110" s="1">
        <v>43854</v>
      </c>
      <c r="T110" s="5">
        <v>213.42</v>
      </c>
      <c r="U110" s="5">
        <v>0</v>
      </c>
      <c r="V110" s="5">
        <v>0</v>
      </c>
      <c r="W110" s="5">
        <v>213.42</v>
      </c>
      <c r="Y110" s="1">
        <v>43854</v>
      </c>
      <c r="Z110">
        <v>99.57</v>
      </c>
      <c r="AB110" s="1"/>
      <c r="AC110" s="1"/>
      <c r="AD110" s="1"/>
      <c r="AE110" s="1"/>
      <c r="AJ110" s="1">
        <v>43257</v>
      </c>
      <c r="AK110" s="1">
        <v>43259</v>
      </c>
      <c r="AL110" s="1"/>
      <c r="AM110" s="1"/>
      <c r="AN110" s="1"/>
      <c r="AO110" s="1"/>
      <c r="AQ110" s="1">
        <v>43854</v>
      </c>
      <c r="AR110" s="5">
        <v>99.57</v>
      </c>
      <c r="AS110" s="5">
        <v>0</v>
      </c>
      <c r="AT110" s="5">
        <v>0</v>
      </c>
      <c r="AU110" s="5">
        <v>99.57</v>
      </c>
      <c r="AW110" s="1">
        <v>43854</v>
      </c>
      <c r="AX110">
        <v>111.85</v>
      </c>
      <c r="AZ110" s="1"/>
      <c r="BA110" s="1"/>
      <c r="BB110" s="1"/>
      <c r="BC110" s="1"/>
      <c r="BH110" s="1">
        <v>43257</v>
      </c>
      <c r="BI110" s="1">
        <v>43259</v>
      </c>
      <c r="BJ110" s="1"/>
      <c r="BK110" s="1"/>
      <c r="BL110" s="1"/>
      <c r="BM110" s="1"/>
      <c r="BO110" s="1">
        <v>43854</v>
      </c>
      <c r="BP110" s="5">
        <v>111.85</v>
      </c>
      <c r="BQ110" s="5">
        <v>0</v>
      </c>
      <c r="BR110" s="5">
        <v>0</v>
      </c>
      <c r="BS110" s="5">
        <v>111.85</v>
      </c>
    </row>
    <row r="111" spans="1:71" x14ac:dyDescent="0.25">
      <c r="A111" s="1">
        <v>43861</v>
      </c>
      <c r="B111">
        <v>220.25</v>
      </c>
      <c r="D111" s="1"/>
      <c r="E111" s="1"/>
      <c r="F111" s="1"/>
      <c r="G111" s="1"/>
      <c r="L111" s="1">
        <v>43258</v>
      </c>
      <c r="M111" s="1">
        <v>43259</v>
      </c>
      <c r="N111" s="1"/>
      <c r="O111" s="1"/>
      <c r="P111" s="1"/>
      <c r="Q111" s="1"/>
      <c r="S111" s="1">
        <v>43861</v>
      </c>
      <c r="T111" s="5">
        <v>220.25</v>
      </c>
      <c r="U111" s="5">
        <v>0.44</v>
      </c>
      <c r="V111" s="5">
        <v>0</v>
      </c>
      <c r="W111" s="5">
        <v>220.69</v>
      </c>
      <c r="Y111" s="1">
        <v>43861</v>
      </c>
      <c r="Z111">
        <v>97.15</v>
      </c>
      <c r="AB111" s="1"/>
      <c r="AC111" s="1"/>
      <c r="AD111" s="1"/>
      <c r="AE111" s="1"/>
      <c r="AJ111" s="1">
        <v>43258</v>
      </c>
      <c r="AK111" s="1">
        <v>43259</v>
      </c>
      <c r="AL111" s="1"/>
      <c r="AM111" s="1"/>
      <c r="AN111" s="1"/>
      <c r="AO111" s="1"/>
      <c r="AQ111" s="1">
        <v>43861</v>
      </c>
      <c r="AR111" s="5">
        <v>97.15</v>
      </c>
      <c r="AS111" s="5">
        <v>0</v>
      </c>
      <c r="AT111" s="5">
        <v>0</v>
      </c>
      <c r="AU111" s="5">
        <v>97.15</v>
      </c>
      <c r="AW111" s="1">
        <v>43861</v>
      </c>
      <c r="AX111">
        <v>107.14</v>
      </c>
      <c r="AZ111" s="1"/>
      <c r="BA111" s="1"/>
      <c r="BB111" s="1"/>
      <c r="BC111" s="1"/>
      <c r="BH111" s="1">
        <v>43258</v>
      </c>
      <c r="BI111" s="1">
        <v>43259</v>
      </c>
      <c r="BJ111" s="1"/>
      <c r="BK111" s="1"/>
      <c r="BL111" s="1"/>
      <c r="BM111" s="1"/>
      <c r="BO111" s="1">
        <v>43861</v>
      </c>
      <c r="BP111" s="5">
        <v>107.14</v>
      </c>
      <c r="BQ111" s="5">
        <v>0</v>
      </c>
      <c r="BR111" s="5">
        <v>0</v>
      </c>
      <c r="BS111" s="5">
        <v>107.14</v>
      </c>
    </row>
    <row r="112" spans="1:71" x14ac:dyDescent="0.25">
      <c r="A112" s="1">
        <v>43868</v>
      </c>
      <c r="B112">
        <v>230.13</v>
      </c>
      <c r="D112" s="1"/>
      <c r="E112" s="1"/>
      <c r="F112" s="1"/>
      <c r="G112" s="1"/>
      <c r="L112" s="1">
        <v>43259</v>
      </c>
      <c r="M112" s="1">
        <v>43259</v>
      </c>
      <c r="N112" s="1"/>
      <c r="O112" s="1"/>
      <c r="P112" s="1"/>
      <c r="Q112" s="1"/>
      <c r="S112" s="1">
        <v>43868</v>
      </c>
      <c r="T112" s="5">
        <v>230.13</v>
      </c>
      <c r="U112" s="5">
        <v>0</v>
      </c>
      <c r="V112" s="5">
        <v>-0.44</v>
      </c>
      <c r="W112" s="5">
        <v>229.69</v>
      </c>
      <c r="Y112" s="1">
        <v>43868</v>
      </c>
      <c r="Z112">
        <v>98.3</v>
      </c>
      <c r="AB112" s="1"/>
      <c r="AC112" s="1"/>
      <c r="AD112" s="1"/>
      <c r="AE112" s="1"/>
      <c r="AJ112" s="1">
        <v>43259</v>
      </c>
      <c r="AK112" s="1">
        <v>43259</v>
      </c>
      <c r="AL112" s="1"/>
      <c r="AM112" s="1"/>
      <c r="AN112" s="1"/>
      <c r="AO112" s="1"/>
      <c r="AQ112" s="1">
        <v>43868</v>
      </c>
      <c r="AR112" s="5">
        <v>98.3</v>
      </c>
      <c r="AS112" s="5">
        <v>0</v>
      </c>
      <c r="AT112" s="5">
        <v>0</v>
      </c>
      <c r="AU112" s="5">
        <v>98.3</v>
      </c>
      <c r="AW112" s="1">
        <v>43868</v>
      </c>
      <c r="AX112">
        <v>108.94</v>
      </c>
      <c r="AZ112" s="1"/>
      <c r="BA112" s="1"/>
      <c r="BB112" s="1"/>
      <c r="BC112" s="1"/>
      <c r="BH112" s="1">
        <v>43259</v>
      </c>
      <c r="BI112" s="1">
        <v>43259</v>
      </c>
      <c r="BJ112" s="1"/>
      <c r="BK112" s="1"/>
      <c r="BL112" s="1"/>
      <c r="BM112" s="1"/>
      <c r="BO112" s="1">
        <v>43868</v>
      </c>
      <c r="BP112" s="5">
        <v>108.94</v>
      </c>
      <c r="BQ112" s="5">
        <v>0</v>
      </c>
      <c r="BR112" s="5">
        <v>0</v>
      </c>
      <c r="BS112" s="5">
        <v>108.94</v>
      </c>
    </row>
    <row r="113" spans="1:71" x14ac:dyDescent="0.25">
      <c r="A113" s="1">
        <v>43875</v>
      </c>
      <c r="B113">
        <v>235.73</v>
      </c>
      <c r="D113" s="1"/>
      <c r="E113" s="1"/>
      <c r="F113" s="1"/>
      <c r="G113" s="1"/>
      <c r="L113" s="1">
        <v>43262</v>
      </c>
      <c r="M113" s="1">
        <v>43266</v>
      </c>
      <c r="N113" s="1"/>
      <c r="O113" s="1"/>
      <c r="P113" s="1"/>
      <c r="Q113" s="1"/>
      <c r="S113" s="1">
        <v>43875</v>
      </c>
      <c r="T113" s="5">
        <v>235.73</v>
      </c>
      <c r="U113" s="5">
        <v>0</v>
      </c>
      <c r="V113" s="5">
        <v>0</v>
      </c>
      <c r="W113" s="5">
        <v>235.73</v>
      </c>
      <c r="Y113" s="1">
        <v>43875</v>
      </c>
      <c r="Z113">
        <v>101.34</v>
      </c>
      <c r="AB113" s="1"/>
      <c r="AC113" s="1"/>
      <c r="AD113" s="1"/>
      <c r="AE113" s="1"/>
      <c r="AJ113" s="1">
        <v>43262</v>
      </c>
      <c r="AK113" s="1">
        <v>43266</v>
      </c>
      <c r="AL113" s="1"/>
      <c r="AM113" s="1"/>
      <c r="AN113" s="1"/>
      <c r="AO113" s="1"/>
      <c r="AQ113" s="1">
        <v>43875</v>
      </c>
      <c r="AR113" s="5">
        <v>101.34</v>
      </c>
      <c r="AS113" s="5">
        <v>0</v>
      </c>
      <c r="AT113" s="5">
        <v>0</v>
      </c>
      <c r="AU113" s="5">
        <v>101.34</v>
      </c>
      <c r="AW113" s="1">
        <v>43875</v>
      </c>
      <c r="AX113">
        <v>110.08</v>
      </c>
      <c r="AZ113" s="1"/>
      <c r="BA113" s="1"/>
      <c r="BB113" s="1"/>
      <c r="BC113" s="1"/>
      <c r="BH113" s="1">
        <v>43262</v>
      </c>
      <c r="BI113" s="1">
        <v>43266</v>
      </c>
      <c r="BJ113" s="1"/>
      <c r="BK113" s="1"/>
      <c r="BL113" s="1"/>
      <c r="BM113" s="1"/>
      <c r="BO113" s="1">
        <v>43875</v>
      </c>
      <c r="BP113" s="5">
        <v>110.08</v>
      </c>
      <c r="BQ113" s="5">
        <v>1.29</v>
      </c>
      <c r="BR113" s="5">
        <v>0</v>
      </c>
      <c r="BS113" s="5">
        <v>111.37</v>
      </c>
    </row>
    <row r="114" spans="1:71" x14ac:dyDescent="0.25">
      <c r="A114" s="1">
        <v>43882</v>
      </c>
      <c r="B114">
        <v>231.51</v>
      </c>
      <c r="D114" s="1"/>
      <c r="E114" s="1"/>
      <c r="F114" s="1"/>
      <c r="G114" s="1"/>
      <c r="L114" s="1">
        <v>43263</v>
      </c>
      <c r="M114" s="1">
        <v>43266</v>
      </c>
      <c r="N114" s="1"/>
      <c r="O114" s="1"/>
      <c r="P114" s="1"/>
      <c r="Q114" s="1"/>
      <c r="S114" s="1">
        <v>43882</v>
      </c>
      <c r="T114" s="5">
        <v>231.51</v>
      </c>
      <c r="U114" s="5">
        <v>0</v>
      </c>
      <c r="V114" s="5">
        <v>0</v>
      </c>
      <c r="W114" s="5">
        <v>231.51</v>
      </c>
      <c r="Y114" s="1">
        <v>43882</v>
      </c>
      <c r="Z114">
        <v>99.34</v>
      </c>
      <c r="AB114" s="1"/>
      <c r="AC114" s="1"/>
      <c r="AD114" s="1"/>
      <c r="AE114" s="1"/>
      <c r="AJ114" s="1">
        <v>43263</v>
      </c>
      <c r="AK114" s="1">
        <v>43266</v>
      </c>
      <c r="AL114" s="1"/>
      <c r="AM114" s="1"/>
      <c r="AN114" s="1"/>
      <c r="AO114" s="1"/>
      <c r="AQ114" s="1">
        <v>43882</v>
      </c>
      <c r="AR114" s="5">
        <v>99.34</v>
      </c>
      <c r="AS114" s="5">
        <v>0</v>
      </c>
      <c r="AT114" s="5">
        <v>0</v>
      </c>
      <c r="AU114" s="5">
        <v>99.34</v>
      </c>
      <c r="AW114" s="1">
        <v>43882</v>
      </c>
      <c r="AX114">
        <v>109.01</v>
      </c>
      <c r="AZ114" s="1"/>
      <c r="BA114" s="1"/>
      <c r="BB114" s="1"/>
      <c r="BC114" s="1"/>
      <c r="BH114" s="1">
        <v>43263</v>
      </c>
      <c r="BI114" s="1">
        <v>43266</v>
      </c>
      <c r="BJ114" s="1"/>
      <c r="BK114" s="1"/>
      <c r="BL114" s="1"/>
      <c r="BM114" s="1"/>
      <c r="BO114" s="1">
        <v>43882</v>
      </c>
      <c r="BP114" s="5">
        <v>109.01</v>
      </c>
      <c r="BQ114" s="5">
        <v>0</v>
      </c>
      <c r="BR114" s="5">
        <v>-1.29</v>
      </c>
      <c r="BS114" s="5">
        <v>107.72</v>
      </c>
    </row>
    <row r="115" spans="1:71" x14ac:dyDescent="0.25">
      <c r="A115" s="1">
        <v>43889</v>
      </c>
      <c r="B115">
        <v>208</v>
      </c>
      <c r="D115" s="1"/>
      <c r="E115" s="1"/>
      <c r="F115" s="1"/>
      <c r="G115" s="1"/>
      <c r="L115" s="1">
        <v>43264</v>
      </c>
      <c r="M115" s="1">
        <v>43266</v>
      </c>
      <c r="N115" s="1"/>
      <c r="O115" s="1"/>
      <c r="P115" s="1"/>
      <c r="Q115" s="1"/>
      <c r="S115" s="1">
        <v>43889</v>
      </c>
      <c r="T115" s="5">
        <v>208</v>
      </c>
      <c r="U115" s="5">
        <v>0</v>
      </c>
      <c r="V115" s="5">
        <v>0</v>
      </c>
      <c r="W115" s="5">
        <v>208</v>
      </c>
      <c r="Y115" s="1">
        <v>43889</v>
      </c>
      <c r="Z115">
        <v>86</v>
      </c>
      <c r="AB115" s="1"/>
      <c r="AC115" s="1"/>
      <c r="AD115" s="1"/>
      <c r="AE115" s="1"/>
      <c r="AJ115" s="1">
        <v>43264</v>
      </c>
      <c r="AK115" s="1">
        <v>43266</v>
      </c>
      <c r="AL115" s="1"/>
      <c r="AM115" s="1"/>
      <c r="AN115" s="1"/>
      <c r="AO115" s="1"/>
      <c r="AQ115" s="1">
        <v>43889</v>
      </c>
      <c r="AR115" s="5">
        <v>86</v>
      </c>
      <c r="AS115" s="5">
        <v>0</v>
      </c>
      <c r="AT115" s="5">
        <v>0</v>
      </c>
      <c r="AU115" s="5">
        <v>86</v>
      </c>
      <c r="AW115" s="1">
        <v>43889</v>
      </c>
      <c r="AX115">
        <v>93.34</v>
      </c>
      <c r="AZ115" s="1"/>
      <c r="BA115" s="1"/>
      <c r="BB115" s="1"/>
      <c r="BC115" s="1"/>
      <c r="BH115" s="1">
        <v>43264</v>
      </c>
      <c r="BI115" s="1">
        <v>43266</v>
      </c>
      <c r="BJ115" s="1"/>
      <c r="BK115" s="1"/>
      <c r="BL115" s="1"/>
      <c r="BM115" s="1"/>
      <c r="BO115" s="1">
        <v>43889</v>
      </c>
      <c r="BP115" s="5">
        <v>93.34</v>
      </c>
      <c r="BQ115" s="5">
        <v>0</v>
      </c>
      <c r="BR115" s="5">
        <v>0</v>
      </c>
      <c r="BS115" s="5">
        <v>93.34</v>
      </c>
    </row>
    <row r="116" spans="1:71" x14ac:dyDescent="0.25">
      <c r="A116" s="1">
        <v>43896</v>
      </c>
      <c r="B116">
        <v>214.81</v>
      </c>
      <c r="D116" s="1"/>
      <c r="E116" s="1"/>
      <c r="F116" s="1"/>
      <c r="G116" s="1"/>
      <c r="L116" s="1">
        <v>43265</v>
      </c>
      <c r="M116" s="1">
        <v>43266</v>
      </c>
      <c r="N116" s="1"/>
      <c r="O116" s="1"/>
      <c r="P116" s="1"/>
      <c r="Q116" s="1"/>
      <c r="S116" s="1">
        <v>43896</v>
      </c>
      <c r="T116" s="5">
        <v>214.81</v>
      </c>
      <c r="U116" s="5">
        <v>0</v>
      </c>
      <c r="V116" s="5">
        <v>0</v>
      </c>
      <c r="W116" s="5">
        <v>214.81</v>
      </c>
      <c r="Y116" s="1">
        <v>43896</v>
      </c>
      <c r="Z116">
        <v>88.52</v>
      </c>
      <c r="AB116" s="1"/>
      <c r="AC116" s="1"/>
      <c r="AD116" s="1"/>
      <c r="AE116" s="1"/>
      <c r="AJ116" s="1">
        <v>43265</v>
      </c>
      <c r="AK116" s="1">
        <v>43266</v>
      </c>
      <c r="AL116" s="1"/>
      <c r="AM116" s="1"/>
      <c r="AN116" s="1"/>
      <c r="AO116" s="1"/>
      <c r="AQ116" s="1">
        <v>43896</v>
      </c>
      <c r="AR116" s="5">
        <v>88.52</v>
      </c>
      <c r="AS116" s="5">
        <v>0</v>
      </c>
      <c r="AT116" s="5">
        <v>0</v>
      </c>
      <c r="AU116" s="5">
        <v>88.52</v>
      </c>
      <c r="AW116" s="1">
        <v>43896</v>
      </c>
      <c r="AX116">
        <v>95.32</v>
      </c>
      <c r="AZ116" s="1"/>
      <c r="BA116" s="1"/>
      <c r="BB116" s="1"/>
      <c r="BC116" s="1"/>
      <c r="BH116" s="1">
        <v>43265</v>
      </c>
      <c r="BI116" s="1">
        <v>43266</v>
      </c>
      <c r="BJ116" s="1"/>
      <c r="BK116" s="1"/>
      <c r="BL116" s="1"/>
      <c r="BM116" s="1"/>
      <c r="BO116" s="1">
        <v>43896</v>
      </c>
      <c r="BP116" s="5">
        <v>95.32</v>
      </c>
      <c r="BQ116" s="5">
        <v>0</v>
      </c>
      <c r="BR116" s="5">
        <v>0</v>
      </c>
      <c r="BS116" s="5">
        <v>95.32</v>
      </c>
    </row>
    <row r="117" spans="1:71" x14ac:dyDescent="0.25">
      <c r="A117" s="1">
        <v>43903</v>
      </c>
      <c r="B117">
        <v>177.45</v>
      </c>
      <c r="D117" s="1"/>
      <c r="E117" s="1"/>
      <c r="F117" s="1"/>
      <c r="G117" s="1"/>
      <c r="L117" s="1">
        <v>43266</v>
      </c>
      <c r="M117" s="1">
        <v>43266</v>
      </c>
      <c r="N117" s="1"/>
      <c r="O117" s="1"/>
      <c r="P117" s="1"/>
      <c r="Q117" s="1"/>
      <c r="S117" s="1">
        <v>43903</v>
      </c>
      <c r="T117" s="5">
        <v>177.45</v>
      </c>
      <c r="U117" s="5">
        <v>0</v>
      </c>
      <c r="V117" s="5">
        <v>0</v>
      </c>
      <c r="W117" s="5">
        <v>177.45</v>
      </c>
      <c r="Y117" s="1">
        <v>43903</v>
      </c>
      <c r="Z117">
        <v>74.599999999999994</v>
      </c>
      <c r="AB117" s="1"/>
      <c r="AC117" s="1"/>
      <c r="AD117" s="1"/>
      <c r="AE117" s="1"/>
      <c r="AJ117" s="1">
        <v>43266</v>
      </c>
      <c r="AK117" s="1">
        <v>43266</v>
      </c>
      <c r="AL117" s="1"/>
      <c r="AM117" s="1"/>
      <c r="AN117" s="1"/>
      <c r="AO117" s="1"/>
      <c r="AQ117" s="1">
        <v>43903</v>
      </c>
      <c r="AR117" s="5">
        <v>74.599999999999994</v>
      </c>
      <c r="AS117" s="5">
        <v>0.18</v>
      </c>
      <c r="AT117" s="5">
        <v>-0.18</v>
      </c>
      <c r="AU117" s="5">
        <v>74.599999999999994</v>
      </c>
      <c r="AW117" s="1">
        <v>43903</v>
      </c>
      <c r="AX117">
        <v>83.42</v>
      </c>
      <c r="AZ117" s="1"/>
      <c r="BA117" s="1"/>
      <c r="BB117" s="1"/>
      <c r="BC117" s="1"/>
      <c r="BH117" s="1">
        <v>43266</v>
      </c>
      <c r="BI117" s="1">
        <v>43266</v>
      </c>
      <c r="BJ117" s="1"/>
      <c r="BK117" s="1"/>
      <c r="BL117" s="1"/>
      <c r="BM117" s="1"/>
      <c r="BO117" s="1">
        <v>43903</v>
      </c>
      <c r="BP117" s="5">
        <v>83.42</v>
      </c>
      <c r="BQ117" s="5">
        <v>0</v>
      </c>
      <c r="BR117" s="5">
        <v>0</v>
      </c>
      <c r="BS117" s="5">
        <v>83.42</v>
      </c>
    </row>
    <row r="118" spans="1:71" x14ac:dyDescent="0.25">
      <c r="A118" s="1">
        <v>43910</v>
      </c>
      <c r="B118">
        <v>149.55000000000001</v>
      </c>
      <c r="D118" s="1"/>
      <c r="E118" s="1"/>
      <c r="F118" s="1"/>
      <c r="G118" s="1"/>
      <c r="L118" s="1">
        <v>43269</v>
      </c>
      <c r="M118" s="1">
        <v>43273</v>
      </c>
      <c r="N118" s="1"/>
      <c r="O118" s="1"/>
      <c r="P118" s="1"/>
      <c r="Q118" s="1"/>
      <c r="S118" s="1">
        <v>43910</v>
      </c>
      <c r="T118" s="5">
        <v>149.55000000000001</v>
      </c>
      <c r="U118" s="5">
        <v>0</v>
      </c>
      <c r="V118" s="5">
        <v>0</v>
      </c>
      <c r="W118" s="5">
        <v>149.55000000000001</v>
      </c>
      <c r="Y118" s="1">
        <v>43910</v>
      </c>
      <c r="Z118">
        <v>63.37</v>
      </c>
      <c r="AB118" s="1"/>
      <c r="AC118" s="1"/>
      <c r="AD118" s="1"/>
      <c r="AE118" s="1"/>
      <c r="AJ118" s="1">
        <v>43269</v>
      </c>
      <c r="AK118" s="1">
        <v>43273</v>
      </c>
      <c r="AL118" s="1"/>
      <c r="AM118" s="1"/>
      <c r="AN118" s="1"/>
      <c r="AO118" s="1"/>
      <c r="AQ118" s="1">
        <v>43910</v>
      </c>
      <c r="AR118" s="5">
        <v>63.37</v>
      </c>
      <c r="AS118" s="5">
        <v>0</v>
      </c>
      <c r="AT118" s="5">
        <v>0</v>
      </c>
      <c r="AU118" s="5">
        <v>63.37</v>
      </c>
      <c r="AW118" s="1">
        <v>43910</v>
      </c>
      <c r="AX118">
        <v>59.39</v>
      </c>
      <c r="AZ118" s="1"/>
      <c r="BA118" s="1"/>
      <c r="BB118" s="1"/>
      <c r="BC118" s="1"/>
      <c r="BH118" s="1">
        <v>43269</v>
      </c>
      <c r="BI118" s="1">
        <v>43273</v>
      </c>
      <c r="BJ118" s="1"/>
      <c r="BK118" s="1"/>
      <c r="BL118" s="1"/>
      <c r="BM118" s="1"/>
      <c r="BO118" s="1">
        <v>43910</v>
      </c>
      <c r="BP118" s="5">
        <v>59.39</v>
      </c>
      <c r="BQ118" s="5">
        <v>0</v>
      </c>
      <c r="BR118" s="5">
        <v>0</v>
      </c>
      <c r="BS118" s="5">
        <v>59.39</v>
      </c>
    </row>
    <row r="119" spans="1:71" x14ac:dyDescent="0.25">
      <c r="A119" s="1">
        <v>43917</v>
      </c>
      <c r="B119">
        <v>165.42</v>
      </c>
      <c r="D119" s="1"/>
      <c r="E119" s="1"/>
      <c r="F119" s="1"/>
      <c r="G119" s="1"/>
      <c r="L119" s="1">
        <v>43270</v>
      </c>
      <c r="M119" s="1">
        <v>43273</v>
      </c>
      <c r="N119" s="1"/>
      <c r="O119" s="1"/>
      <c r="P119" s="1"/>
      <c r="Q119" s="1"/>
      <c r="S119" s="1">
        <v>43917</v>
      </c>
      <c r="T119" s="5">
        <v>165.42</v>
      </c>
      <c r="U119" s="5">
        <v>0</v>
      </c>
      <c r="V119" s="5">
        <v>0</v>
      </c>
      <c r="W119" s="5">
        <v>165.42</v>
      </c>
      <c r="Y119" s="1">
        <v>43917</v>
      </c>
      <c r="Z119">
        <v>71.010000000000005</v>
      </c>
      <c r="AB119" s="1"/>
      <c r="AC119" s="1"/>
      <c r="AD119" s="1"/>
      <c r="AE119" s="1"/>
      <c r="AJ119" s="1">
        <v>43270</v>
      </c>
      <c r="AK119" s="1">
        <v>43273</v>
      </c>
      <c r="AL119" s="1"/>
      <c r="AM119" s="1"/>
      <c r="AN119" s="1"/>
      <c r="AO119" s="1"/>
      <c r="AQ119" s="1">
        <v>43917</v>
      </c>
      <c r="AR119" s="5">
        <v>71.010000000000005</v>
      </c>
      <c r="AS119" s="5">
        <v>0</v>
      </c>
      <c r="AT119" s="5">
        <v>0</v>
      </c>
      <c r="AU119" s="5">
        <v>71.010000000000005</v>
      </c>
      <c r="AW119" s="1">
        <v>43917</v>
      </c>
      <c r="AX119">
        <v>68.78</v>
      </c>
      <c r="AZ119" s="1"/>
      <c r="BA119" s="1"/>
      <c r="BB119" s="1"/>
      <c r="BC119" s="1"/>
      <c r="BH119" s="1">
        <v>43270</v>
      </c>
      <c r="BI119" s="1">
        <v>43273</v>
      </c>
      <c r="BJ119" s="1"/>
      <c r="BK119" s="1"/>
      <c r="BL119" s="1"/>
      <c r="BM119" s="1"/>
      <c r="BO119" s="1">
        <v>43917</v>
      </c>
      <c r="BP119" s="5">
        <v>68.78</v>
      </c>
      <c r="BQ119" s="5">
        <v>0</v>
      </c>
      <c r="BR119" s="5">
        <v>0</v>
      </c>
      <c r="BS119" s="5">
        <v>68.78</v>
      </c>
    </row>
    <row r="120" spans="1:71" x14ac:dyDescent="0.25">
      <c r="A120" s="1">
        <v>43924</v>
      </c>
      <c r="B120">
        <v>154.13999999999999</v>
      </c>
      <c r="D120" s="1"/>
      <c r="E120" s="1"/>
      <c r="F120" s="1"/>
      <c r="G120" s="1"/>
      <c r="L120" s="1">
        <v>43271</v>
      </c>
      <c r="M120" s="1">
        <v>43273</v>
      </c>
      <c r="N120" s="1"/>
      <c r="O120" s="1"/>
      <c r="P120" s="1"/>
      <c r="Q120" s="1"/>
      <c r="S120" s="1">
        <v>43924</v>
      </c>
      <c r="T120" s="5">
        <v>154.13999999999999</v>
      </c>
      <c r="U120" s="5">
        <v>0</v>
      </c>
      <c r="V120" s="5">
        <v>0</v>
      </c>
      <c r="W120" s="5">
        <v>154.13999999999999</v>
      </c>
      <c r="Y120" s="1">
        <v>43924</v>
      </c>
      <c r="Z120">
        <v>71.290000000000006</v>
      </c>
      <c r="AB120" s="1"/>
      <c r="AC120" s="1"/>
      <c r="AD120" s="1"/>
      <c r="AE120" s="1"/>
      <c r="AJ120" s="1">
        <v>43271</v>
      </c>
      <c r="AK120" s="1">
        <v>43273</v>
      </c>
      <c r="AL120" s="1"/>
      <c r="AM120" s="1"/>
      <c r="AN120" s="1"/>
      <c r="AO120" s="1"/>
      <c r="AQ120" s="1">
        <v>43924</v>
      </c>
      <c r="AR120" s="5">
        <v>71.290000000000006</v>
      </c>
      <c r="AS120" s="5">
        <v>0</v>
      </c>
      <c r="AT120" s="5">
        <v>0</v>
      </c>
      <c r="AU120" s="5">
        <v>71.290000000000006</v>
      </c>
      <c r="AW120" s="1">
        <v>43924</v>
      </c>
      <c r="AX120">
        <v>75.11</v>
      </c>
      <c r="AZ120" s="1"/>
      <c r="BA120" s="1"/>
      <c r="BB120" s="1"/>
      <c r="BC120" s="1"/>
      <c r="BH120" s="1">
        <v>43271</v>
      </c>
      <c r="BI120" s="1">
        <v>43273</v>
      </c>
      <c r="BJ120" s="1"/>
      <c r="BK120" s="1"/>
      <c r="BL120" s="1"/>
      <c r="BM120" s="1"/>
      <c r="BO120" s="1">
        <v>43924</v>
      </c>
      <c r="BP120" s="5">
        <v>75.11</v>
      </c>
      <c r="BQ120" s="5">
        <v>0</v>
      </c>
      <c r="BR120" s="5">
        <v>0</v>
      </c>
      <c r="BS120" s="5">
        <v>75.11</v>
      </c>
    </row>
    <row r="121" spans="1:71" x14ac:dyDescent="0.25">
      <c r="A121" s="1">
        <v>43931</v>
      </c>
      <c r="B121">
        <v>192.05</v>
      </c>
      <c r="D121" s="1"/>
      <c r="E121" s="1"/>
      <c r="F121" s="1"/>
      <c r="G121" s="1"/>
      <c r="L121" s="1">
        <v>43272</v>
      </c>
      <c r="M121" s="1">
        <v>43273</v>
      </c>
      <c r="N121" s="1"/>
      <c r="O121" s="1"/>
      <c r="P121" s="1"/>
      <c r="Q121" s="1"/>
      <c r="S121" s="1">
        <v>43931</v>
      </c>
      <c r="T121" s="5">
        <v>192.05</v>
      </c>
      <c r="U121" s="5">
        <v>0</v>
      </c>
      <c r="V121" s="5">
        <v>0</v>
      </c>
      <c r="W121" s="5">
        <v>192.05</v>
      </c>
      <c r="Y121" s="1">
        <v>43931</v>
      </c>
      <c r="Z121">
        <v>78.23</v>
      </c>
      <c r="AB121" s="1"/>
      <c r="AC121" s="1"/>
      <c r="AD121" s="1"/>
      <c r="AE121" s="1"/>
      <c r="AJ121" s="1">
        <v>43272</v>
      </c>
      <c r="AK121" s="1">
        <v>43273</v>
      </c>
      <c r="AL121" s="1"/>
      <c r="AM121" s="1"/>
      <c r="AN121" s="1"/>
      <c r="AO121" s="1"/>
      <c r="AQ121" s="1">
        <v>43931</v>
      </c>
      <c r="AR121" s="5">
        <v>78.23</v>
      </c>
      <c r="AS121" s="5">
        <v>0</v>
      </c>
      <c r="AT121" s="5">
        <v>0</v>
      </c>
      <c r="AU121" s="5">
        <v>78.23</v>
      </c>
      <c r="AW121" s="1">
        <v>43931</v>
      </c>
      <c r="AX121">
        <v>84.31</v>
      </c>
      <c r="AZ121" s="1"/>
      <c r="BA121" s="1"/>
      <c r="BB121" s="1"/>
      <c r="BC121" s="1"/>
      <c r="BH121" s="1">
        <v>43272</v>
      </c>
      <c r="BI121" s="1">
        <v>43273</v>
      </c>
      <c r="BJ121" s="1"/>
      <c r="BK121" s="1"/>
      <c r="BL121" s="1"/>
      <c r="BM121" s="1"/>
      <c r="BO121" s="1">
        <v>43931</v>
      </c>
      <c r="BP121" s="5">
        <v>84.31</v>
      </c>
      <c r="BQ121" s="5">
        <v>0</v>
      </c>
      <c r="BR121" s="5">
        <v>0</v>
      </c>
      <c r="BS121" s="5">
        <v>84.31</v>
      </c>
    </row>
    <row r="122" spans="1:71" x14ac:dyDescent="0.25">
      <c r="A122" s="1">
        <v>43938</v>
      </c>
      <c r="B122">
        <v>190.81</v>
      </c>
      <c r="D122" s="1"/>
      <c r="E122" s="1"/>
      <c r="F122" s="1"/>
      <c r="G122" s="1"/>
      <c r="L122" s="1">
        <v>43273</v>
      </c>
      <c r="M122" s="1">
        <v>43273</v>
      </c>
      <c r="N122" s="1"/>
      <c r="O122" s="1"/>
      <c r="P122" s="1"/>
      <c r="Q122" s="1"/>
      <c r="S122" s="1">
        <v>43938</v>
      </c>
      <c r="T122" s="5">
        <v>190.81</v>
      </c>
      <c r="U122" s="5">
        <v>0</v>
      </c>
      <c r="V122" s="5">
        <v>0</v>
      </c>
      <c r="W122" s="5">
        <v>190.81</v>
      </c>
      <c r="Y122" s="1">
        <v>43938</v>
      </c>
      <c r="Z122">
        <v>80.31</v>
      </c>
      <c r="AB122" s="1"/>
      <c r="AC122" s="1"/>
      <c r="AD122" s="1"/>
      <c r="AE122" s="1"/>
      <c r="AJ122" s="1">
        <v>43273</v>
      </c>
      <c r="AK122" s="1">
        <v>43273</v>
      </c>
      <c r="AL122" s="1"/>
      <c r="AM122" s="1"/>
      <c r="AN122" s="1"/>
      <c r="AO122" s="1"/>
      <c r="AQ122" s="1">
        <v>43938</v>
      </c>
      <c r="AR122" s="5">
        <v>80.31</v>
      </c>
      <c r="AS122" s="5">
        <v>0</v>
      </c>
      <c r="AT122" s="5">
        <v>0</v>
      </c>
      <c r="AU122" s="5">
        <v>80.31</v>
      </c>
      <c r="AW122" s="1">
        <v>43938</v>
      </c>
      <c r="AX122">
        <v>87.17</v>
      </c>
      <c r="AZ122" s="1"/>
      <c r="BA122" s="1"/>
      <c r="BB122" s="1"/>
      <c r="BC122" s="1"/>
      <c r="BH122" s="1">
        <v>43273</v>
      </c>
      <c r="BI122" s="1">
        <v>43273</v>
      </c>
      <c r="BJ122" s="1"/>
      <c r="BK122" s="1"/>
      <c r="BL122" s="1"/>
      <c r="BM122" s="1"/>
      <c r="BO122" s="1">
        <v>43938</v>
      </c>
      <c r="BP122" s="5">
        <v>87.17</v>
      </c>
      <c r="BQ122" s="5">
        <v>0</v>
      </c>
      <c r="BR122" s="5">
        <v>0</v>
      </c>
      <c r="BS122" s="5">
        <v>87.17</v>
      </c>
    </row>
    <row r="123" spans="1:71" x14ac:dyDescent="0.25">
      <c r="A123" s="1">
        <v>43945</v>
      </c>
      <c r="B123">
        <v>175.54</v>
      </c>
      <c r="D123" s="1"/>
      <c r="E123" s="1"/>
      <c r="F123" s="1"/>
      <c r="G123" s="1"/>
      <c r="L123" s="1">
        <v>43276</v>
      </c>
      <c r="M123" s="1">
        <v>43280</v>
      </c>
      <c r="N123" s="1"/>
      <c r="O123" s="1"/>
      <c r="P123" s="1"/>
      <c r="Q123" s="1"/>
      <c r="S123" s="1">
        <v>43945</v>
      </c>
      <c r="T123" s="5">
        <v>175.54</v>
      </c>
      <c r="U123" s="5">
        <v>0</v>
      </c>
      <c r="V123" s="5">
        <v>0</v>
      </c>
      <c r="W123" s="5">
        <v>175.54</v>
      </c>
      <c r="Y123" s="1">
        <v>43945</v>
      </c>
      <c r="Z123">
        <v>77.06</v>
      </c>
      <c r="AB123" s="1"/>
      <c r="AC123" s="1"/>
      <c r="AD123" s="1"/>
      <c r="AE123" s="1"/>
      <c r="AJ123" s="1">
        <v>43276</v>
      </c>
      <c r="AK123" s="1">
        <v>43280</v>
      </c>
      <c r="AL123" s="1"/>
      <c r="AM123" s="1"/>
      <c r="AN123" s="1"/>
      <c r="AO123" s="1"/>
      <c r="AQ123" s="1">
        <v>43945</v>
      </c>
      <c r="AR123" s="5">
        <v>77.06</v>
      </c>
      <c r="AS123" s="5">
        <v>0</v>
      </c>
      <c r="AT123" s="5">
        <v>0</v>
      </c>
      <c r="AU123" s="5">
        <v>77.06</v>
      </c>
      <c r="AW123" s="1">
        <v>43945</v>
      </c>
      <c r="AX123">
        <v>87.01</v>
      </c>
      <c r="AZ123" s="1"/>
      <c r="BA123" s="1"/>
      <c r="BB123" s="1"/>
      <c r="BC123" s="1"/>
      <c r="BH123" s="1">
        <v>43276</v>
      </c>
      <c r="BI123" s="1">
        <v>43280</v>
      </c>
      <c r="BJ123" s="1"/>
      <c r="BK123" s="1"/>
      <c r="BL123" s="1"/>
      <c r="BM123" s="1"/>
      <c r="BO123" s="1">
        <v>43945</v>
      </c>
      <c r="BP123" s="5">
        <v>87.01</v>
      </c>
      <c r="BQ123" s="5">
        <v>0</v>
      </c>
      <c r="BR123" s="5">
        <v>0</v>
      </c>
      <c r="BS123" s="5">
        <v>87.01</v>
      </c>
    </row>
    <row r="124" spans="1:71" x14ac:dyDescent="0.25">
      <c r="A124" s="1">
        <v>43952</v>
      </c>
      <c r="B124">
        <v>178.21</v>
      </c>
      <c r="D124" s="1"/>
      <c r="E124" s="1"/>
      <c r="F124" s="1"/>
      <c r="G124" s="1"/>
      <c r="L124" s="1">
        <v>43277</v>
      </c>
      <c r="M124" s="1">
        <v>43280</v>
      </c>
      <c r="N124" s="1"/>
      <c r="O124" s="1"/>
      <c r="P124" s="1"/>
      <c r="Q124" s="1"/>
      <c r="S124" s="1">
        <v>43952</v>
      </c>
      <c r="T124" s="5">
        <v>178.21</v>
      </c>
      <c r="U124" s="5">
        <v>0.44</v>
      </c>
      <c r="V124" s="5">
        <v>-0.44</v>
      </c>
      <c r="W124" s="5">
        <v>178.21</v>
      </c>
      <c r="Y124" s="1">
        <v>43952</v>
      </c>
      <c r="Z124">
        <v>80.489999999999995</v>
      </c>
      <c r="AB124" s="1"/>
      <c r="AC124" s="1"/>
      <c r="AD124" s="1"/>
      <c r="AE124" s="1"/>
      <c r="AJ124" s="1">
        <v>43277</v>
      </c>
      <c r="AK124" s="1">
        <v>43280</v>
      </c>
      <c r="AL124" s="1"/>
      <c r="AM124" s="1"/>
      <c r="AN124" s="1"/>
      <c r="AO124" s="1"/>
      <c r="AQ124" s="1">
        <v>43952</v>
      </c>
      <c r="AR124" s="5">
        <v>80.489999999999995</v>
      </c>
      <c r="AS124" s="5">
        <v>0</v>
      </c>
      <c r="AT124" s="5">
        <v>0</v>
      </c>
      <c r="AU124" s="5">
        <v>80.489999999999995</v>
      </c>
      <c r="AW124" s="1">
        <v>43952</v>
      </c>
      <c r="AX124">
        <v>89.44</v>
      </c>
      <c r="AZ124" s="1"/>
      <c r="BA124" s="1"/>
      <c r="BB124" s="1"/>
      <c r="BC124" s="1"/>
      <c r="BH124" s="1">
        <v>43277</v>
      </c>
      <c r="BI124" s="1">
        <v>43280</v>
      </c>
      <c r="BJ124" s="1"/>
      <c r="BK124" s="1"/>
      <c r="BL124" s="1"/>
      <c r="BM124" s="1"/>
      <c r="BO124" s="1">
        <v>43952</v>
      </c>
      <c r="BP124" s="5">
        <v>89.44</v>
      </c>
      <c r="BQ124" s="5">
        <v>0</v>
      </c>
      <c r="BR124" s="5">
        <v>0</v>
      </c>
      <c r="BS124" s="5">
        <v>89.44</v>
      </c>
    </row>
    <row r="125" spans="1:71" x14ac:dyDescent="0.25">
      <c r="A125" s="1">
        <v>43959</v>
      </c>
      <c r="B125">
        <v>189.76</v>
      </c>
      <c r="D125" s="1"/>
      <c r="E125" s="1"/>
      <c r="F125" s="1"/>
      <c r="G125" s="1"/>
      <c r="L125" s="1">
        <v>43278</v>
      </c>
      <c r="M125" s="1">
        <v>43280</v>
      </c>
      <c r="N125" s="1"/>
      <c r="O125" s="1"/>
      <c r="P125" s="1"/>
      <c r="Q125" s="1"/>
      <c r="S125" s="1">
        <v>43959</v>
      </c>
      <c r="T125" s="5">
        <v>189.76</v>
      </c>
      <c r="U125" s="5">
        <v>0</v>
      </c>
      <c r="V125" s="5">
        <v>0</v>
      </c>
      <c r="W125" s="5">
        <v>189.76</v>
      </c>
      <c r="Y125" s="1">
        <v>43959</v>
      </c>
      <c r="Z125">
        <v>84.32</v>
      </c>
      <c r="AB125" s="1"/>
      <c r="AC125" s="1"/>
      <c r="AD125" s="1"/>
      <c r="AE125" s="1"/>
      <c r="AJ125" s="1">
        <v>43278</v>
      </c>
      <c r="AK125" s="1">
        <v>43280</v>
      </c>
      <c r="AL125" s="1"/>
      <c r="AM125" s="1"/>
      <c r="AN125" s="1"/>
      <c r="AO125" s="1"/>
      <c r="AQ125" s="1">
        <v>43959</v>
      </c>
      <c r="AR125" s="5">
        <v>84.32</v>
      </c>
      <c r="AS125" s="5">
        <v>0</v>
      </c>
      <c r="AT125" s="5">
        <v>0</v>
      </c>
      <c r="AU125" s="5">
        <v>84.32</v>
      </c>
      <c r="AW125" s="1">
        <v>43959</v>
      </c>
      <c r="AX125">
        <v>95.47</v>
      </c>
      <c r="AZ125" s="1"/>
      <c r="BA125" s="1"/>
      <c r="BB125" s="1"/>
      <c r="BC125" s="1"/>
      <c r="BH125" s="1">
        <v>43278</v>
      </c>
      <c r="BI125" s="1">
        <v>43280</v>
      </c>
      <c r="BJ125" s="1"/>
      <c r="BK125" s="1"/>
      <c r="BL125" s="1"/>
      <c r="BM125" s="1"/>
      <c r="BO125" s="1">
        <v>43959</v>
      </c>
      <c r="BP125" s="5">
        <v>95.47</v>
      </c>
      <c r="BQ125" s="5">
        <v>0</v>
      </c>
      <c r="BR125" s="5">
        <v>0</v>
      </c>
      <c r="BS125" s="5">
        <v>95.47</v>
      </c>
    </row>
    <row r="126" spans="1:71" x14ac:dyDescent="0.25">
      <c r="A126" s="1">
        <v>43966</v>
      </c>
      <c r="B126">
        <v>191.67</v>
      </c>
      <c r="D126" s="1"/>
      <c r="E126" s="1"/>
      <c r="F126" s="1"/>
      <c r="G126" s="1"/>
      <c r="L126" s="1">
        <v>43279</v>
      </c>
      <c r="M126" s="1">
        <v>43280</v>
      </c>
      <c r="N126" s="1"/>
      <c r="O126" s="1"/>
      <c r="P126" s="1"/>
      <c r="Q126" s="1"/>
      <c r="S126" s="1">
        <v>43966</v>
      </c>
      <c r="T126" s="5">
        <v>191.67</v>
      </c>
      <c r="U126" s="5">
        <v>0</v>
      </c>
      <c r="V126" s="5">
        <v>0</v>
      </c>
      <c r="W126" s="5">
        <v>191.67</v>
      </c>
      <c r="Y126" s="1">
        <v>43966</v>
      </c>
      <c r="Z126">
        <v>79.59</v>
      </c>
      <c r="AB126" s="1"/>
      <c r="AC126" s="1"/>
      <c r="AD126" s="1"/>
      <c r="AE126" s="1"/>
      <c r="AJ126" s="1">
        <v>43279</v>
      </c>
      <c r="AK126" s="1">
        <v>43280</v>
      </c>
      <c r="AL126" s="1"/>
      <c r="AM126" s="1"/>
      <c r="AN126" s="1"/>
      <c r="AO126" s="1"/>
      <c r="AQ126" s="1">
        <v>43966</v>
      </c>
      <c r="AR126" s="5">
        <v>79.59</v>
      </c>
      <c r="AS126" s="5">
        <v>0</v>
      </c>
      <c r="AT126" s="5">
        <v>0</v>
      </c>
      <c r="AU126" s="5">
        <v>79.59</v>
      </c>
      <c r="AW126" s="1">
        <v>43966</v>
      </c>
      <c r="AX126">
        <v>89.16</v>
      </c>
      <c r="AZ126" s="1"/>
      <c r="BA126" s="1"/>
      <c r="BB126" s="1"/>
      <c r="BC126" s="1"/>
      <c r="BH126" s="1">
        <v>43279</v>
      </c>
      <c r="BI126" s="1">
        <v>43280</v>
      </c>
      <c r="BJ126" s="1"/>
      <c r="BK126" s="1"/>
      <c r="BL126" s="1"/>
      <c r="BM126" s="1"/>
      <c r="BO126" s="1">
        <v>43966</v>
      </c>
      <c r="BP126" s="5">
        <v>89.16</v>
      </c>
      <c r="BQ126" s="5">
        <v>0</v>
      </c>
      <c r="BR126" s="5">
        <v>0</v>
      </c>
      <c r="BS126" s="5">
        <v>89.16</v>
      </c>
    </row>
    <row r="127" spans="1:71" x14ac:dyDescent="0.25">
      <c r="A127" s="1">
        <v>43973</v>
      </c>
      <c r="B127">
        <v>191.97</v>
      </c>
      <c r="D127" s="1"/>
      <c r="E127" s="1"/>
      <c r="F127" s="1"/>
      <c r="G127" s="1"/>
      <c r="L127" s="1">
        <v>43280</v>
      </c>
      <c r="M127" s="1">
        <v>43280</v>
      </c>
      <c r="N127" s="1"/>
      <c r="O127" s="1"/>
      <c r="P127" s="1"/>
      <c r="Q127" s="1"/>
      <c r="S127" s="1">
        <v>43973</v>
      </c>
      <c r="T127" s="5">
        <v>191.97</v>
      </c>
      <c r="U127" s="5">
        <v>0</v>
      </c>
      <c r="V127" s="5">
        <v>0</v>
      </c>
      <c r="W127" s="5">
        <v>191.97</v>
      </c>
      <c r="Y127" s="1">
        <v>43973</v>
      </c>
      <c r="Z127">
        <v>85.9</v>
      </c>
      <c r="AB127" s="1"/>
      <c r="AC127" s="1"/>
      <c r="AD127" s="1"/>
      <c r="AE127" s="1"/>
      <c r="AJ127" s="1">
        <v>43280</v>
      </c>
      <c r="AK127" s="1">
        <v>43280</v>
      </c>
      <c r="AL127" s="1"/>
      <c r="AM127" s="1"/>
      <c r="AN127" s="1"/>
      <c r="AO127" s="1"/>
      <c r="AQ127" s="1">
        <v>43973</v>
      </c>
      <c r="AR127" s="5">
        <v>85.9</v>
      </c>
      <c r="AS127" s="5">
        <v>0</v>
      </c>
      <c r="AT127" s="5">
        <v>0</v>
      </c>
      <c r="AU127" s="5">
        <v>85.9</v>
      </c>
      <c r="AW127" s="1">
        <v>43973</v>
      </c>
      <c r="AX127">
        <v>90.28</v>
      </c>
      <c r="AZ127" s="1"/>
      <c r="BA127" s="1"/>
      <c r="BB127" s="1"/>
      <c r="BC127" s="1"/>
      <c r="BH127" s="1">
        <v>43280</v>
      </c>
      <c r="BI127" s="1">
        <v>43280</v>
      </c>
      <c r="BJ127" s="1"/>
      <c r="BK127" s="1"/>
      <c r="BL127" s="1"/>
      <c r="BM127" s="1"/>
      <c r="BO127" s="1">
        <v>43973</v>
      </c>
      <c r="BP127" s="5">
        <v>90.28</v>
      </c>
      <c r="BQ127" s="5">
        <v>1.29</v>
      </c>
      <c r="BR127" s="5">
        <v>-1.29</v>
      </c>
      <c r="BS127" s="5">
        <v>90.28</v>
      </c>
    </row>
    <row r="128" spans="1:71" x14ac:dyDescent="0.25">
      <c r="A128" s="1">
        <v>43980</v>
      </c>
      <c r="B128">
        <v>196.95</v>
      </c>
      <c r="D128" s="1"/>
      <c r="E128" s="1"/>
      <c r="F128" s="1"/>
      <c r="G128" s="1"/>
      <c r="L128" s="1">
        <v>43283</v>
      </c>
      <c r="M128" s="1">
        <v>43287</v>
      </c>
      <c r="N128" s="1"/>
      <c r="O128" s="1"/>
      <c r="P128" s="1"/>
      <c r="Q128" s="1"/>
      <c r="S128" s="1">
        <v>43980</v>
      </c>
      <c r="T128" s="5">
        <v>196.95</v>
      </c>
      <c r="U128" s="5">
        <v>0</v>
      </c>
      <c r="V128" s="5">
        <v>0</v>
      </c>
      <c r="W128" s="5">
        <v>196.95</v>
      </c>
      <c r="Y128" s="1">
        <v>43980</v>
      </c>
      <c r="Z128">
        <v>91.71</v>
      </c>
      <c r="AB128" s="1"/>
      <c r="AC128" s="1"/>
      <c r="AD128" s="1"/>
      <c r="AE128" s="1"/>
      <c r="AJ128" s="1">
        <v>43283</v>
      </c>
      <c r="AK128" s="1">
        <v>43287</v>
      </c>
      <c r="AL128" s="1"/>
      <c r="AM128" s="1"/>
      <c r="AN128" s="1"/>
      <c r="AO128" s="1"/>
      <c r="AQ128" s="1">
        <v>43980</v>
      </c>
      <c r="AR128" s="5">
        <v>91.71</v>
      </c>
      <c r="AS128" s="5">
        <v>0</v>
      </c>
      <c r="AT128" s="5">
        <v>0</v>
      </c>
      <c r="AU128" s="5">
        <v>91.71</v>
      </c>
      <c r="AW128" s="1">
        <v>43980</v>
      </c>
      <c r="AX128">
        <v>91.7</v>
      </c>
      <c r="AZ128" s="1"/>
      <c r="BA128" s="1"/>
      <c r="BB128" s="1"/>
      <c r="BC128" s="1"/>
      <c r="BH128" s="1">
        <v>43283</v>
      </c>
      <c r="BI128" s="1">
        <v>43287</v>
      </c>
      <c r="BJ128" s="1"/>
      <c r="BK128" s="1"/>
      <c r="BL128" s="1"/>
      <c r="BM128" s="1"/>
      <c r="BO128" s="1">
        <v>43980</v>
      </c>
      <c r="BP128" s="5">
        <v>91.7</v>
      </c>
      <c r="BQ128" s="5">
        <v>0</v>
      </c>
      <c r="BR128" s="5">
        <v>0</v>
      </c>
      <c r="BS128" s="5">
        <v>91.7</v>
      </c>
    </row>
    <row r="129" spans="1:71" x14ac:dyDescent="0.25">
      <c r="A129" s="1">
        <v>43987</v>
      </c>
      <c r="B129">
        <v>200.2</v>
      </c>
      <c r="D129" s="1"/>
      <c r="E129" s="1"/>
      <c r="F129" s="1"/>
      <c r="G129" s="1"/>
      <c r="L129" s="1">
        <v>43284</v>
      </c>
      <c r="M129" s="1">
        <v>43287</v>
      </c>
      <c r="N129" s="1"/>
      <c r="O129" s="1"/>
      <c r="P129" s="1"/>
      <c r="Q129" s="1"/>
      <c r="S129" s="1">
        <v>43987</v>
      </c>
      <c r="T129" s="5">
        <v>200.2</v>
      </c>
      <c r="U129" s="5">
        <v>0</v>
      </c>
      <c r="V129" s="5">
        <v>0</v>
      </c>
      <c r="W129" s="5">
        <v>200.2</v>
      </c>
      <c r="Y129" s="1">
        <v>43987</v>
      </c>
      <c r="Z129">
        <v>96.99</v>
      </c>
      <c r="AB129" s="1"/>
      <c r="AC129" s="1"/>
      <c r="AD129" s="1"/>
      <c r="AE129" s="1"/>
      <c r="AJ129" s="1">
        <v>43284</v>
      </c>
      <c r="AK129" s="1">
        <v>43287</v>
      </c>
      <c r="AL129" s="1"/>
      <c r="AM129" s="1"/>
      <c r="AN129" s="1"/>
      <c r="AO129" s="1"/>
      <c r="AQ129" s="1">
        <v>43987</v>
      </c>
      <c r="AR129" s="5">
        <v>96.99</v>
      </c>
      <c r="AS129" s="5">
        <v>0</v>
      </c>
      <c r="AT129" s="5">
        <v>0</v>
      </c>
      <c r="AU129" s="5">
        <v>96.99</v>
      </c>
      <c r="AW129" s="1">
        <v>43987</v>
      </c>
      <c r="AX129">
        <v>100.81</v>
      </c>
      <c r="AZ129" s="1"/>
      <c r="BA129" s="1"/>
      <c r="BB129" s="1"/>
      <c r="BC129" s="1"/>
      <c r="BH129" s="1">
        <v>43284</v>
      </c>
      <c r="BI129" s="1">
        <v>43287</v>
      </c>
      <c r="BJ129" s="1"/>
      <c r="BK129" s="1"/>
      <c r="BL129" s="1"/>
      <c r="BM129" s="1"/>
      <c r="BO129" s="1">
        <v>43987</v>
      </c>
      <c r="BP129" s="5">
        <v>100.81</v>
      </c>
      <c r="BQ129" s="5">
        <v>0</v>
      </c>
      <c r="BR129" s="5">
        <v>0</v>
      </c>
      <c r="BS129" s="5">
        <v>100.81</v>
      </c>
    </row>
    <row r="130" spans="1:71" x14ac:dyDescent="0.25">
      <c r="A130" s="1">
        <v>43994</v>
      </c>
      <c r="B130">
        <v>181.95</v>
      </c>
      <c r="D130" s="1"/>
      <c r="E130" s="1"/>
      <c r="F130" s="1"/>
      <c r="G130" s="1"/>
      <c r="L130" s="1">
        <v>43286</v>
      </c>
      <c r="M130" s="1">
        <v>43287</v>
      </c>
      <c r="N130" s="1"/>
      <c r="O130" s="1"/>
      <c r="P130" s="1"/>
      <c r="Q130" s="1"/>
      <c r="S130" s="1">
        <v>43994</v>
      </c>
      <c r="T130" s="5">
        <v>181.95</v>
      </c>
      <c r="U130" s="5">
        <v>0</v>
      </c>
      <c r="V130" s="5">
        <v>0</v>
      </c>
      <c r="W130" s="5">
        <v>181.95</v>
      </c>
      <c r="Y130" s="1">
        <v>43994</v>
      </c>
      <c r="Z130">
        <v>87.66</v>
      </c>
      <c r="AB130" s="1"/>
      <c r="AC130" s="1"/>
      <c r="AD130" s="1"/>
      <c r="AE130" s="1"/>
      <c r="AJ130" s="1">
        <v>43286</v>
      </c>
      <c r="AK130" s="1">
        <v>43287</v>
      </c>
      <c r="AL130" s="1"/>
      <c r="AM130" s="1"/>
      <c r="AN130" s="1"/>
      <c r="AO130" s="1"/>
      <c r="AQ130" s="1">
        <v>43994</v>
      </c>
      <c r="AR130" s="5">
        <v>87.66</v>
      </c>
      <c r="AS130" s="5">
        <v>0.18</v>
      </c>
      <c r="AT130" s="5">
        <v>-0.18</v>
      </c>
      <c r="AU130" s="5">
        <v>87.66</v>
      </c>
      <c r="AW130" s="1">
        <v>43994</v>
      </c>
      <c r="AX130">
        <v>92.39</v>
      </c>
      <c r="AZ130" s="1"/>
      <c r="BA130" s="1"/>
      <c r="BB130" s="1"/>
      <c r="BC130" s="1"/>
      <c r="BH130" s="1">
        <v>43286</v>
      </c>
      <c r="BI130" s="1">
        <v>43287</v>
      </c>
      <c r="BJ130" s="1"/>
      <c r="BK130" s="1"/>
      <c r="BL130" s="1"/>
      <c r="BM130" s="1"/>
      <c r="BO130" s="1">
        <v>43994</v>
      </c>
      <c r="BP130" s="5">
        <v>92.39</v>
      </c>
      <c r="BQ130" s="5">
        <v>0</v>
      </c>
      <c r="BR130" s="5">
        <v>0</v>
      </c>
      <c r="BS130" s="5">
        <v>92.39</v>
      </c>
    </row>
    <row r="131" spans="1:71" x14ac:dyDescent="0.25">
      <c r="A131" s="1">
        <v>44001</v>
      </c>
      <c r="B131">
        <v>186.79</v>
      </c>
      <c r="D131" s="1"/>
      <c r="E131" s="1"/>
      <c r="F131" s="1"/>
      <c r="G131" s="1"/>
      <c r="L131" s="1">
        <v>43287</v>
      </c>
      <c r="M131" s="1">
        <v>43287</v>
      </c>
      <c r="N131" s="1"/>
      <c r="O131" s="1"/>
      <c r="P131" s="1"/>
      <c r="Q131" s="1"/>
      <c r="S131" s="1">
        <v>44001</v>
      </c>
      <c r="T131" s="5">
        <v>186.79</v>
      </c>
      <c r="U131" s="5">
        <v>0</v>
      </c>
      <c r="V131" s="5">
        <v>0</v>
      </c>
      <c r="W131" s="5">
        <v>186.79</v>
      </c>
      <c r="Y131" s="1">
        <v>44001</v>
      </c>
      <c r="Z131">
        <v>88.53</v>
      </c>
      <c r="AB131" s="1"/>
      <c r="AC131" s="1"/>
      <c r="AD131" s="1"/>
      <c r="AE131" s="1"/>
      <c r="AJ131" s="1">
        <v>43287</v>
      </c>
      <c r="AK131" s="1">
        <v>43287</v>
      </c>
      <c r="AL131" s="1"/>
      <c r="AM131" s="1"/>
      <c r="AN131" s="1"/>
      <c r="AO131" s="1"/>
      <c r="AQ131" s="1">
        <v>44001</v>
      </c>
      <c r="AR131" s="5">
        <v>88.53</v>
      </c>
      <c r="AS131" s="5">
        <v>0</v>
      </c>
      <c r="AT131" s="5">
        <v>0</v>
      </c>
      <c r="AU131" s="5">
        <v>88.53</v>
      </c>
      <c r="AW131" s="1">
        <v>44001</v>
      </c>
      <c r="AX131">
        <v>90.63</v>
      </c>
      <c r="AZ131" s="1"/>
      <c r="BA131" s="1"/>
      <c r="BB131" s="1"/>
      <c r="BC131" s="1"/>
      <c r="BH131" s="1">
        <v>43287</v>
      </c>
      <c r="BI131" s="1">
        <v>43287</v>
      </c>
      <c r="BJ131" s="1"/>
      <c r="BK131" s="1"/>
      <c r="BL131" s="1"/>
      <c r="BM131" s="1"/>
      <c r="BO131" s="1">
        <v>44001</v>
      </c>
      <c r="BP131" s="5">
        <v>90.63</v>
      </c>
      <c r="BQ131" s="5">
        <v>0</v>
      </c>
      <c r="BR131" s="5">
        <v>0</v>
      </c>
      <c r="BS131" s="5">
        <v>90.63</v>
      </c>
    </row>
    <row r="132" spans="1:71" x14ac:dyDescent="0.25">
      <c r="A132" s="1">
        <v>44008</v>
      </c>
      <c r="B132">
        <v>190.02</v>
      </c>
      <c r="D132" s="1"/>
      <c r="E132" s="1"/>
      <c r="F132" s="1"/>
      <c r="G132" s="1"/>
      <c r="L132" s="1">
        <v>43290</v>
      </c>
      <c r="M132" s="1">
        <v>43294</v>
      </c>
      <c r="N132" s="1"/>
      <c r="O132" s="1"/>
      <c r="P132" s="1"/>
      <c r="Q132" s="1"/>
      <c r="S132" s="1">
        <v>44008</v>
      </c>
      <c r="T132" s="5">
        <v>190.02</v>
      </c>
      <c r="U132" s="5">
        <v>0</v>
      </c>
      <c r="V132" s="5">
        <v>0</v>
      </c>
      <c r="W132" s="5">
        <v>190.02</v>
      </c>
      <c r="Y132" s="1">
        <v>44008</v>
      </c>
      <c r="Z132">
        <v>85.79</v>
      </c>
      <c r="AB132" s="1"/>
      <c r="AC132" s="1"/>
      <c r="AD132" s="1"/>
      <c r="AE132" s="1"/>
      <c r="AJ132" s="1">
        <v>43290</v>
      </c>
      <c r="AK132" s="1">
        <v>43294</v>
      </c>
      <c r="AL132" s="1"/>
      <c r="AM132" s="1"/>
      <c r="AN132" s="1"/>
      <c r="AO132" s="1"/>
      <c r="AQ132" s="1">
        <v>44008</v>
      </c>
      <c r="AR132" s="5">
        <v>85.79</v>
      </c>
      <c r="AS132" s="5">
        <v>0</v>
      </c>
      <c r="AT132" s="5">
        <v>0</v>
      </c>
      <c r="AU132" s="5">
        <v>85.79</v>
      </c>
      <c r="AW132" s="1">
        <v>44008</v>
      </c>
      <c r="AX132">
        <v>86.46</v>
      </c>
      <c r="AZ132" s="1"/>
      <c r="BA132" s="1"/>
      <c r="BB132" s="1"/>
      <c r="BC132" s="1"/>
      <c r="BH132" s="1">
        <v>43290</v>
      </c>
      <c r="BI132" s="1">
        <v>43294</v>
      </c>
      <c r="BJ132" s="1"/>
      <c r="BK132" s="1"/>
      <c r="BL132" s="1"/>
      <c r="BM132" s="1"/>
      <c r="BO132" s="1">
        <v>44008</v>
      </c>
      <c r="BP132" s="5">
        <v>86.46</v>
      </c>
      <c r="BQ132" s="5">
        <v>0</v>
      </c>
      <c r="BR132" s="5">
        <v>0</v>
      </c>
      <c r="BS132" s="5">
        <v>86.46</v>
      </c>
    </row>
    <row r="133" spans="1:71" x14ac:dyDescent="0.25">
      <c r="A133" s="1">
        <v>44015</v>
      </c>
      <c r="B133">
        <v>191.45</v>
      </c>
      <c r="D133" s="1"/>
      <c r="E133" s="1"/>
      <c r="F133" s="1"/>
      <c r="G133" s="1"/>
      <c r="L133" s="1">
        <v>43291</v>
      </c>
      <c r="M133" s="1">
        <v>43294</v>
      </c>
      <c r="N133" s="1"/>
      <c r="O133" s="1"/>
      <c r="P133" s="1"/>
      <c r="Q133" s="1"/>
      <c r="S133" s="1">
        <v>44015</v>
      </c>
      <c r="T133" s="5">
        <v>191.45</v>
      </c>
      <c r="U133" s="5">
        <v>0</v>
      </c>
      <c r="V133" s="5">
        <v>0</v>
      </c>
      <c r="W133" s="5">
        <v>191.45</v>
      </c>
      <c r="Y133" s="1">
        <v>44015</v>
      </c>
      <c r="Z133">
        <v>88.96</v>
      </c>
      <c r="AB133" s="1"/>
      <c r="AC133" s="1"/>
      <c r="AD133" s="1"/>
      <c r="AE133" s="1"/>
      <c r="AJ133" s="1">
        <v>43291</v>
      </c>
      <c r="AK133" s="1">
        <v>43294</v>
      </c>
      <c r="AL133" s="1"/>
      <c r="AM133" s="1"/>
      <c r="AN133" s="1"/>
      <c r="AO133" s="1"/>
      <c r="AQ133" s="1">
        <v>44015</v>
      </c>
      <c r="AR133" s="5">
        <v>88.96</v>
      </c>
      <c r="AS133" s="5">
        <v>0</v>
      </c>
      <c r="AT133" s="5">
        <v>0</v>
      </c>
      <c r="AU133" s="5">
        <v>88.96</v>
      </c>
      <c r="AW133" s="1">
        <v>44015</v>
      </c>
      <c r="AX133">
        <v>88.31</v>
      </c>
      <c r="AZ133" s="1"/>
      <c r="BA133" s="1"/>
      <c r="BB133" s="1"/>
      <c r="BC133" s="1"/>
      <c r="BH133" s="1">
        <v>43291</v>
      </c>
      <c r="BI133" s="1">
        <v>43294</v>
      </c>
      <c r="BJ133" s="1"/>
      <c r="BK133" s="1"/>
      <c r="BL133" s="1"/>
      <c r="BM133" s="1"/>
      <c r="BO133" s="1">
        <v>44015</v>
      </c>
      <c r="BP133" s="5">
        <v>88.31</v>
      </c>
      <c r="BQ133" s="5">
        <v>0</v>
      </c>
      <c r="BR133" s="5">
        <v>0</v>
      </c>
      <c r="BS133" s="5">
        <v>88.31</v>
      </c>
    </row>
    <row r="134" spans="1:71" x14ac:dyDescent="0.25">
      <c r="A134" s="1">
        <v>44022</v>
      </c>
      <c r="B134">
        <v>197.56</v>
      </c>
      <c r="D134" s="1"/>
      <c r="E134" s="1"/>
      <c r="F134" s="1"/>
      <c r="G134" s="1"/>
      <c r="L134" s="1">
        <v>43292</v>
      </c>
      <c r="M134" s="1">
        <v>43294</v>
      </c>
      <c r="N134" s="1"/>
      <c r="O134" s="1"/>
      <c r="P134" s="1"/>
      <c r="Q134" s="1"/>
      <c r="S134" s="1">
        <v>44022</v>
      </c>
      <c r="T134" s="5">
        <v>197.56</v>
      </c>
      <c r="U134" s="5">
        <v>0</v>
      </c>
      <c r="V134" s="5">
        <v>0</v>
      </c>
      <c r="W134" s="5">
        <v>197.56</v>
      </c>
      <c r="Y134" s="1">
        <v>44022</v>
      </c>
      <c r="Z134">
        <v>86.9</v>
      </c>
      <c r="AB134" s="1"/>
      <c r="AC134" s="1"/>
      <c r="AD134" s="1"/>
      <c r="AE134" s="1"/>
      <c r="AJ134" s="1">
        <v>43292</v>
      </c>
      <c r="AK134" s="1">
        <v>43294</v>
      </c>
      <c r="AL134" s="1"/>
      <c r="AM134" s="1"/>
      <c r="AN134" s="1"/>
      <c r="AO134" s="1"/>
      <c r="AQ134" s="1">
        <v>44022</v>
      </c>
      <c r="AR134" s="5">
        <v>86.9</v>
      </c>
      <c r="AS134" s="5">
        <v>0</v>
      </c>
      <c r="AT134" s="5">
        <v>0</v>
      </c>
      <c r="AU134" s="5">
        <v>86.9</v>
      </c>
      <c r="AW134" s="1">
        <v>44022</v>
      </c>
      <c r="AX134">
        <v>85.23</v>
      </c>
      <c r="AZ134" s="1"/>
      <c r="BA134" s="1"/>
      <c r="BB134" s="1"/>
      <c r="BC134" s="1"/>
      <c r="BH134" s="1">
        <v>43292</v>
      </c>
      <c r="BI134" s="1">
        <v>43294</v>
      </c>
      <c r="BJ134" s="1"/>
      <c r="BK134" s="1"/>
      <c r="BL134" s="1"/>
      <c r="BM134" s="1"/>
      <c r="BO134" s="1">
        <v>44022</v>
      </c>
      <c r="BP134" s="5">
        <v>85.23</v>
      </c>
      <c r="BQ134" s="5">
        <v>0</v>
      </c>
      <c r="BR134" s="5">
        <v>0</v>
      </c>
      <c r="BS134" s="5">
        <v>85.23</v>
      </c>
    </row>
    <row r="135" spans="1:71" x14ac:dyDescent="0.25">
      <c r="A135" s="1">
        <v>44029</v>
      </c>
      <c r="B135">
        <v>203.66</v>
      </c>
      <c r="D135" s="1"/>
      <c r="E135" s="1"/>
      <c r="F135" s="1"/>
      <c r="G135" s="1"/>
      <c r="L135" s="1">
        <v>43293</v>
      </c>
      <c r="M135" s="1">
        <v>43294</v>
      </c>
      <c r="N135" s="1"/>
      <c r="O135" s="1"/>
      <c r="P135" s="1"/>
      <c r="Q135" s="1"/>
      <c r="S135" s="1">
        <v>44029</v>
      </c>
      <c r="T135" s="5">
        <v>203.66</v>
      </c>
      <c r="U135" s="5">
        <v>0</v>
      </c>
      <c r="V135" s="5">
        <v>0</v>
      </c>
      <c r="W135" s="5">
        <v>203.66</v>
      </c>
      <c r="Y135" s="1">
        <v>44029</v>
      </c>
      <c r="Z135">
        <v>92.95</v>
      </c>
      <c r="AB135" s="1"/>
      <c r="AC135" s="1"/>
      <c r="AD135" s="1"/>
      <c r="AE135" s="1"/>
      <c r="AJ135" s="1">
        <v>43293</v>
      </c>
      <c r="AK135" s="1">
        <v>43294</v>
      </c>
      <c r="AL135" s="1"/>
      <c r="AM135" s="1"/>
      <c r="AN135" s="1"/>
      <c r="AO135" s="1"/>
      <c r="AQ135" s="1">
        <v>44029</v>
      </c>
      <c r="AR135" s="5">
        <v>92.95</v>
      </c>
      <c r="AS135" s="5">
        <v>0</v>
      </c>
      <c r="AT135" s="5">
        <v>0</v>
      </c>
      <c r="AU135" s="5">
        <v>92.95</v>
      </c>
      <c r="AW135" s="1">
        <v>44029</v>
      </c>
      <c r="AX135">
        <v>87.19</v>
      </c>
      <c r="AZ135" s="1"/>
      <c r="BA135" s="1"/>
      <c r="BB135" s="1"/>
      <c r="BC135" s="1"/>
      <c r="BH135" s="1">
        <v>43293</v>
      </c>
      <c r="BI135" s="1">
        <v>43294</v>
      </c>
      <c r="BJ135" s="1"/>
      <c r="BK135" s="1"/>
      <c r="BL135" s="1"/>
      <c r="BM135" s="1"/>
      <c r="BO135" s="1">
        <v>44029</v>
      </c>
      <c r="BP135" s="5">
        <v>87.19</v>
      </c>
      <c r="BQ135" s="5">
        <v>0</v>
      </c>
      <c r="BR135" s="5">
        <v>0</v>
      </c>
      <c r="BS135" s="5">
        <v>87.19</v>
      </c>
    </row>
    <row r="136" spans="1:71" x14ac:dyDescent="0.25">
      <c r="A136" s="1">
        <v>44036</v>
      </c>
      <c r="B136">
        <v>207.17</v>
      </c>
      <c r="D136" s="1"/>
      <c r="E136" s="1"/>
      <c r="F136" s="1"/>
      <c r="G136" s="1"/>
      <c r="L136" s="1">
        <v>43294</v>
      </c>
      <c r="M136" s="1">
        <v>43294</v>
      </c>
      <c r="N136" s="1"/>
      <c r="O136" s="1"/>
      <c r="P136" s="1"/>
      <c r="Q136" s="1"/>
      <c r="S136" s="1">
        <v>44036</v>
      </c>
      <c r="T136" s="5">
        <v>207.17</v>
      </c>
      <c r="U136" s="5">
        <v>0</v>
      </c>
      <c r="V136" s="5">
        <v>0</v>
      </c>
      <c r="W136" s="5">
        <v>207.17</v>
      </c>
      <c r="Y136" s="1">
        <v>44036</v>
      </c>
      <c r="Z136">
        <v>92.9</v>
      </c>
      <c r="AB136" s="1"/>
      <c r="AC136" s="1"/>
      <c r="AD136" s="1"/>
      <c r="AE136" s="1"/>
      <c r="AJ136" s="1">
        <v>43294</v>
      </c>
      <c r="AK136" s="1">
        <v>43294</v>
      </c>
      <c r="AL136" s="1"/>
      <c r="AM136" s="1"/>
      <c r="AN136" s="1"/>
      <c r="AO136" s="1"/>
      <c r="AQ136" s="1">
        <v>44036</v>
      </c>
      <c r="AR136" s="5">
        <v>92.9</v>
      </c>
      <c r="AS136" s="5">
        <v>0</v>
      </c>
      <c r="AT136" s="5">
        <v>0</v>
      </c>
      <c r="AU136" s="5">
        <v>92.9</v>
      </c>
      <c r="AW136" s="1">
        <v>44036</v>
      </c>
      <c r="AX136">
        <v>90.13</v>
      </c>
      <c r="AZ136" s="1"/>
      <c r="BA136" s="1"/>
      <c r="BB136" s="1"/>
      <c r="BC136" s="1"/>
      <c r="BH136" s="1">
        <v>43294</v>
      </c>
      <c r="BI136" s="1">
        <v>43294</v>
      </c>
      <c r="BJ136" s="1"/>
      <c r="BK136" s="1"/>
      <c r="BL136" s="1"/>
      <c r="BM136" s="1"/>
      <c r="BO136" s="1">
        <v>44036</v>
      </c>
      <c r="BP136" s="5">
        <v>90.13</v>
      </c>
      <c r="BQ136" s="5">
        <v>0</v>
      </c>
      <c r="BR136" s="5">
        <v>0</v>
      </c>
      <c r="BS136" s="5">
        <v>90.13</v>
      </c>
    </row>
    <row r="137" spans="1:71" x14ac:dyDescent="0.25">
      <c r="A137" s="1">
        <v>44043</v>
      </c>
      <c r="B137">
        <v>205.22</v>
      </c>
      <c r="D137" s="1"/>
      <c r="E137" s="1"/>
      <c r="F137" s="1"/>
      <c r="G137" s="1"/>
      <c r="L137" s="1">
        <v>43297</v>
      </c>
      <c r="M137" s="1">
        <v>43301</v>
      </c>
      <c r="N137" s="1"/>
      <c r="O137" s="1"/>
      <c r="P137" s="1"/>
      <c r="Q137" s="1"/>
      <c r="S137" s="1">
        <v>44043</v>
      </c>
      <c r="T137" s="5">
        <v>205.22</v>
      </c>
      <c r="U137" s="5">
        <v>0.44</v>
      </c>
      <c r="V137" s="5">
        <v>0</v>
      </c>
      <c r="W137" s="5">
        <v>205.66</v>
      </c>
      <c r="Y137" s="1">
        <v>44043</v>
      </c>
      <c r="Z137">
        <v>93.25</v>
      </c>
      <c r="AB137" s="1"/>
      <c r="AC137" s="1"/>
      <c r="AD137" s="1"/>
      <c r="AE137" s="1"/>
      <c r="AJ137" s="1">
        <v>43297</v>
      </c>
      <c r="AK137" s="1">
        <v>43301</v>
      </c>
      <c r="AL137" s="1"/>
      <c r="AM137" s="1"/>
      <c r="AN137" s="1"/>
      <c r="AO137" s="1"/>
      <c r="AQ137" s="1">
        <v>44043</v>
      </c>
      <c r="AR137" s="5">
        <v>93.25</v>
      </c>
      <c r="AS137" s="5">
        <v>0</v>
      </c>
      <c r="AT137" s="5">
        <v>0</v>
      </c>
      <c r="AU137" s="5">
        <v>93.25</v>
      </c>
      <c r="AW137" s="1">
        <v>44043</v>
      </c>
      <c r="AX137">
        <v>83.94</v>
      </c>
      <c r="AZ137" s="1"/>
      <c r="BA137" s="1"/>
      <c r="BB137" s="1"/>
      <c r="BC137" s="1"/>
      <c r="BH137" s="1">
        <v>43297</v>
      </c>
      <c r="BI137" s="1">
        <v>43301</v>
      </c>
      <c r="BJ137" s="1"/>
      <c r="BK137" s="1"/>
      <c r="BL137" s="1"/>
      <c r="BM137" s="1"/>
      <c r="BO137" s="1">
        <v>44043</v>
      </c>
      <c r="BP137" s="5">
        <v>83.94</v>
      </c>
      <c r="BQ137" s="5">
        <v>0</v>
      </c>
      <c r="BR137" s="5">
        <v>0</v>
      </c>
      <c r="BS137" s="5">
        <v>83.94</v>
      </c>
    </row>
    <row r="138" spans="1:71" x14ac:dyDescent="0.25">
      <c r="A138" s="1">
        <v>44050</v>
      </c>
      <c r="B138">
        <v>195.44</v>
      </c>
      <c r="D138" s="1"/>
      <c r="E138" s="1"/>
      <c r="F138" s="1"/>
      <c r="G138" s="1"/>
      <c r="L138" s="1">
        <v>43298</v>
      </c>
      <c r="M138" s="1">
        <v>43301</v>
      </c>
      <c r="N138" s="1"/>
      <c r="O138" s="1"/>
      <c r="P138" s="1"/>
      <c r="Q138" s="1"/>
      <c r="S138" s="1">
        <v>44050</v>
      </c>
      <c r="T138" s="5">
        <v>195.44</v>
      </c>
      <c r="U138" s="5">
        <v>0</v>
      </c>
      <c r="V138" s="5">
        <v>-0.44</v>
      </c>
      <c r="W138" s="5">
        <v>195</v>
      </c>
      <c r="Y138" s="1">
        <v>44050</v>
      </c>
      <c r="Z138">
        <v>97.79</v>
      </c>
      <c r="AB138" s="1"/>
      <c r="AC138" s="1"/>
      <c r="AD138" s="1"/>
      <c r="AE138" s="1"/>
      <c r="AJ138" s="1">
        <v>43298</v>
      </c>
      <c r="AK138" s="1">
        <v>43301</v>
      </c>
      <c r="AL138" s="1"/>
      <c r="AM138" s="1"/>
      <c r="AN138" s="1"/>
      <c r="AO138" s="1"/>
      <c r="AQ138" s="1">
        <v>44050</v>
      </c>
      <c r="AR138" s="5">
        <v>97.79</v>
      </c>
      <c r="AS138" s="5">
        <v>0</v>
      </c>
      <c r="AT138" s="5">
        <v>0</v>
      </c>
      <c r="AU138" s="5">
        <v>97.79</v>
      </c>
      <c r="AW138" s="1">
        <v>44050</v>
      </c>
      <c r="AX138">
        <v>86.8</v>
      </c>
      <c r="AZ138" s="1"/>
      <c r="BA138" s="1"/>
      <c r="BB138" s="1"/>
      <c r="BC138" s="1"/>
      <c r="BH138" s="1">
        <v>43298</v>
      </c>
      <c r="BI138" s="1">
        <v>43301</v>
      </c>
      <c r="BJ138" s="1"/>
      <c r="BK138" s="1"/>
      <c r="BL138" s="1"/>
      <c r="BM138" s="1"/>
      <c r="BO138" s="1">
        <v>44050</v>
      </c>
      <c r="BP138" s="5">
        <v>86.8</v>
      </c>
      <c r="BQ138" s="5">
        <v>0</v>
      </c>
      <c r="BR138" s="5">
        <v>0</v>
      </c>
      <c r="BS138" s="5">
        <v>86.8</v>
      </c>
    </row>
    <row r="139" spans="1:71" x14ac:dyDescent="0.25">
      <c r="A139" s="1">
        <v>44057</v>
      </c>
      <c r="B139">
        <v>197.2</v>
      </c>
      <c r="D139" s="1"/>
      <c r="E139" s="1"/>
      <c r="F139" s="1"/>
      <c r="G139" s="1"/>
      <c r="L139" s="1">
        <v>43299</v>
      </c>
      <c r="M139" s="1">
        <v>43301</v>
      </c>
      <c r="N139" s="1"/>
      <c r="O139" s="1"/>
      <c r="P139" s="1"/>
      <c r="Q139" s="1"/>
      <c r="S139" s="1">
        <v>44057</v>
      </c>
      <c r="T139" s="5">
        <v>197.2</v>
      </c>
      <c r="U139" s="5">
        <v>0</v>
      </c>
      <c r="V139" s="5">
        <v>0</v>
      </c>
      <c r="W139" s="5">
        <v>197.2</v>
      </c>
      <c r="Y139" s="1">
        <v>44057</v>
      </c>
      <c r="Z139">
        <v>101.28</v>
      </c>
      <c r="AB139" s="1"/>
      <c r="AC139" s="1"/>
      <c r="AD139" s="1"/>
      <c r="AE139" s="1"/>
      <c r="AJ139" s="1">
        <v>43299</v>
      </c>
      <c r="AK139" s="1">
        <v>43301</v>
      </c>
      <c r="AL139" s="1"/>
      <c r="AM139" s="1"/>
      <c r="AN139" s="1"/>
      <c r="AO139" s="1"/>
      <c r="AQ139" s="1">
        <v>44057</v>
      </c>
      <c r="AR139" s="5">
        <v>101.28</v>
      </c>
      <c r="AS139" s="5">
        <v>0</v>
      </c>
      <c r="AT139" s="5">
        <v>0</v>
      </c>
      <c r="AU139" s="5">
        <v>101.28</v>
      </c>
      <c r="AW139" s="1">
        <v>44057</v>
      </c>
      <c r="AX139">
        <v>90.35</v>
      </c>
      <c r="AZ139" s="1"/>
      <c r="BA139" s="1"/>
      <c r="BB139" s="1"/>
      <c r="BC139" s="1"/>
      <c r="BH139" s="1">
        <v>43299</v>
      </c>
      <c r="BI139" s="1">
        <v>43301</v>
      </c>
      <c r="BJ139" s="1"/>
      <c r="BK139" s="1"/>
      <c r="BL139" s="1"/>
      <c r="BM139" s="1"/>
      <c r="BO139" s="1">
        <v>44057</v>
      </c>
      <c r="BP139" s="5">
        <v>90.35</v>
      </c>
      <c r="BQ139" s="5">
        <v>0</v>
      </c>
      <c r="BR139" s="5">
        <v>0</v>
      </c>
      <c r="BS139" s="5">
        <v>90.35</v>
      </c>
    </row>
    <row r="140" spans="1:71" x14ac:dyDescent="0.25">
      <c r="A140" s="1">
        <v>44064</v>
      </c>
      <c r="B140">
        <v>193.64</v>
      </c>
      <c r="D140" s="1"/>
      <c r="E140" s="1"/>
      <c r="F140" s="1"/>
      <c r="G140" s="1"/>
      <c r="L140" s="1">
        <v>43300</v>
      </c>
      <c r="M140" s="1">
        <v>43301</v>
      </c>
      <c r="N140" s="1"/>
      <c r="O140" s="1"/>
      <c r="P140" s="1"/>
      <c r="Q140" s="1"/>
      <c r="S140" s="1">
        <v>44064</v>
      </c>
      <c r="T140" s="5">
        <v>193.64</v>
      </c>
      <c r="U140" s="5">
        <v>0</v>
      </c>
      <c r="V140" s="5">
        <v>0</v>
      </c>
      <c r="W140" s="5">
        <v>193.64</v>
      </c>
      <c r="Y140" s="1">
        <v>44064</v>
      </c>
      <c r="Z140">
        <v>100.24</v>
      </c>
      <c r="AB140" s="1"/>
      <c r="AC140" s="1"/>
      <c r="AD140" s="1"/>
      <c r="AE140" s="1"/>
      <c r="AJ140" s="1">
        <v>43300</v>
      </c>
      <c r="AK140" s="1">
        <v>43301</v>
      </c>
      <c r="AL140" s="1"/>
      <c r="AM140" s="1"/>
      <c r="AN140" s="1"/>
      <c r="AO140" s="1"/>
      <c r="AQ140" s="1">
        <v>44064</v>
      </c>
      <c r="AR140" s="5">
        <v>100.24</v>
      </c>
      <c r="AS140" s="5">
        <v>0</v>
      </c>
      <c r="AT140" s="5">
        <v>0</v>
      </c>
      <c r="AU140" s="5">
        <v>100.24</v>
      </c>
      <c r="AW140" s="1">
        <v>44064</v>
      </c>
      <c r="AX140">
        <v>85.08</v>
      </c>
      <c r="AZ140" s="1"/>
      <c r="BA140" s="1"/>
      <c r="BB140" s="1"/>
      <c r="BC140" s="1"/>
      <c r="BH140" s="1">
        <v>43300</v>
      </c>
      <c r="BI140" s="1">
        <v>43301</v>
      </c>
      <c r="BJ140" s="1"/>
      <c r="BK140" s="1"/>
      <c r="BL140" s="1"/>
      <c r="BM140" s="1"/>
      <c r="BO140" s="1">
        <v>44064</v>
      </c>
      <c r="BP140" s="5">
        <v>85.08</v>
      </c>
      <c r="BQ140" s="5">
        <v>1.29</v>
      </c>
      <c r="BR140" s="5">
        <v>-1.29</v>
      </c>
      <c r="BS140" s="5">
        <v>85.08</v>
      </c>
    </row>
    <row r="141" spans="1:71" x14ac:dyDescent="0.25">
      <c r="A141" s="1">
        <v>44071</v>
      </c>
      <c r="B141">
        <v>200.11</v>
      </c>
      <c r="D141" s="1"/>
      <c r="E141" s="1"/>
      <c r="F141" s="1"/>
      <c r="G141" s="1"/>
      <c r="L141" s="1">
        <v>43301</v>
      </c>
      <c r="M141" s="1">
        <v>43301</v>
      </c>
      <c r="N141" s="1"/>
      <c r="O141" s="1"/>
      <c r="P141" s="1"/>
      <c r="Q141" s="1"/>
      <c r="S141" s="1">
        <v>44071</v>
      </c>
      <c r="T141" s="5">
        <v>200.11</v>
      </c>
      <c r="U141" s="5">
        <v>0</v>
      </c>
      <c r="V141" s="5">
        <v>0</v>
      </c>
      <c r="W141" s="5">
        <v>200.11</v>
      </c>
      <c r="Y141" s="1">
        <v>44071</v>
      </c>
      <c r="Z141">
        <v>101.93</v>
      </c>
      <c r="AB141" s="1"/>
      <c r="AC141" s="1"/>
      <c r="AD141" s="1"/>
      <c r="AE141" s="1"/>
      <c r="AJ141" s="1">
        <v>43301</v>
      </c>
      <c r="AK141" s="1">
        <v>43301</v>
      </c>
      <c r="AL141" s="1"/>
      <c r="AM141" s="1"/>
      <c r="AN141" s="1"/>
      <c r="AO141" s="1"/>
      <c r="AQ141" s="1">
        <v>44071</v>
      </c>
      <c r="AR141" s="5">
        <v>101.93</v>
      </c>
      <c r="AS141" s="5">
        <v>0</v>
      </c>
      <c r="AT141" s="5">
        <v>0</v>
      </c>
      <c r="AU141" s="5">
        <v>101.93</v>
      </c>
      <c r="AW141" s="1">
        <v>44071</v>
      </c>
      <c r="AX141">
        <v>85.63</v>
      </c>
      <c r="AZ141" s="1"/>
      <c r="BA141" s="1"/>
      <c r="BB141" s="1"/>
      <c r="BC141" s="1"/>
      <c r="BH141" s="1">
        <v>43301</v>
      </c>
      <c r="BI141" s="1">
        <v>43301</v>
      </c>
      <c r="BJ141" s="1"/>
      <c r="BK141" s="1"/>
      <c r="BL141" s="1"/>
      <c r="BM141" s="1"/>
      <c r="BO141" s="1">
        <v>44071</v>
      </c>
      <c r="BP141" s="5">
        <v>85.63</v>
      </c>
      <c r="BQ141" s="5">
        <v>0</v>
      </c>
      <c r="BR141" s="5">
        <v>0</v>
      </c>
      <c r="BS141" s="5">
        <v>85.63</v>
      </c>
    </row>
    <row r="142" spans="1:71" x14ac:dyDescent="0.25">
      <c r="A142" s="1">
        <v>44078</v>
      </c>
      <c r="B142">
        <v>202.74</v>
      </c>
      <c r="D142" s="1"/>
      <c r="E142" s="1"/>
      <c r="F142" s="1"/>
      <c r="G142" s="1"/>
      <c r="L142" s="1">
        <v>43304</v>
      </c>
      <c r="M142" s="1">
        <v>43308</v>
      </c>
      <c r="N142" s="1"/>
      <c r="O142" s="1"/>
      <c r="P142" s="1"/>
      <c r="Q142" s="1"/>
      <c r="S142" s="1">
        <v>44078</v>
      </c>
      <c r="T142" s="5">
        <v>202.74</v>
      </c>
      <c r="U142" s="5">
        <v>0</v>
      </c>
      <c r="V142" s="5">
        <v>0</v>
      </c>
      <c r="W142" s="5">
        <v>202.74</v>
      </c>
      <c r="Y142" s="1">
        <v>44078</v>
      </c>
      <c r="Z142">
        <v>99.47</v>
      </c>
      <c r="AB142" s="1"/>
      <c r="AC142" s="1"/>
      <c r="AD142" s="1"/>
      <c r="AE142" s="1"/>
      <c r="AJ142" s="1">
        <v>43304</v>
      </c>
      <c r="AK142" s="1">
        <v>43308</v>
      </c>
      <c r="AL142" s="1"/>
      <c r="AM142" s="1"/>
      <c r="AN142" s="1"/>
      <c r="AO142" s="1"/>
      <c r="AQ142" s="1">
        <v>44078</v>
      </c>
      <c r="AR142" s="5">
        <v>99.47</v>
      </c>
      <c r="AS142" s="5">
        <v>0</v>
      </c>
      <c r="AT142" s="5">
        <v>0</v>
      </c>
      <c r="AU142" s="5">
        <v>99.47</v>
      </c>
      <c r="AW142" s="1">
        <v>44078</v>
      </c>
      <c r="AX142">
        <v>81.93</v>
      </c>
      <c r="AZ142" s="1"/>
      <c r="BA142" s="1"/>
      <c r="BB142" s="1"/>
      <c r="BC142" s="1"/>
      <c r="BH142" s="1">
        <v>43304</v>
      </c>
      <c r="BI142" s="1">
        <v>43308</v>
      </c>
      <c r="BJ142" s="1"/>
      <c r="BK142" s="1"/>
      <c r="BL142" s="1"/>
      <c r="BM142" s="1"/>
      <c r="BO142" s="1">
        <v>44078</v>
      </c>
      <c r="BP142" s="5">
        <v>81.93</v>
      </c>
      <c r="BQ142" s="5">
        <v>0</v>
      </c>
      <c r="BR142" s="5">
        <v>0</v>
      </c>
      <c r="BS142" s="5">
        <v>81.93</v>
      </c>
    </row>
    <row r="143" spans="1:71" x14ac:dyDescent="0.25">
      <c r="A143" s="1">
        <v>44085</v>
      </c>
      <c r="B143">
        <v>201.54</v>
      </c>
      <c r="D143" s="1"/>
      <c r="E143" s="1"/>
      <c r="F143" s="1"/>
      <c r="G143" s="1"/>
      <c r="L143" s="1">
        <v>43305</v>
      </c>
      <c r="M143" s="1">
        <v>43308</v>
      </c>
      <c r="N143" s="1"/>
      <c r="O143" s="1"/>
      <c r="P143" s="1"/>
      <c r="Q143" s="1"/>
      <c r="S143" s="1">
        <v>44085</v>
      </c>
      <c r="T143" s="5">
        <v>201.54</v>
      </c>
      <c r="U143" s="5">
        <v>0</v>
      </c>
      <c r="V143" s="5">
        <v>0</v>
      </c>
      <c r="W143" s="5">
        <v>201.54</v>
      </c>
      <c r="Y143" s="1">
        <v>44085</v>
      </c>
      <c r="Z143">
        <v>99.91</v>
      </c>
      <c r="AB143" s="1"/>
      <c r="AC143" s="1"/>
      <c r="AD143" s="1"/>
      <c r="AE143" s="1"/>
      <c r="AJ143" s="1">
        <v>43305</v>
      </c>
      <c r="AK143" s="1">
        <v>43308</v>
      </c>
      <c r="AL143" s="1"/>
      <c r="AM143" s="1"/>
      <c r="AN143" s="1"/>
      <c r="AO143" s="1"/>
      <c r="AQ143" s="1">
        <v>44085</v>
      </c>
      <c r="AR143" s="5">
        <v>99.91</v>
      </c>
      <c r="AS143" s="5">
        <v>0.18</v>
      </c>
      <c r="AT143" s="5">
        <v>0</v>
      </c>
      <c r="AU143" s="5">
        <v>100.09</v>
      </c>
      <c r="AW143" s="1">
        <v>44085</v>
      </c>
      <c r="AX143">
        <v>77.69</v>
      </c>
      <c r="AZ143" s="1"/>
      <c r="BA143" s="1"/>
      <c r="BB143" s="1"/>
      <c r="BC143" s="1"/>
      <c r="BH143" s="1">
        <v>43305</v>
      </c>
      <c r="BI143" s="1">
        <v>43308</v>
      </c>
      <c r="BJ143" s="1"/>
      <c r="BK143" s="1"/>
      <c r="BL143" s="1"/>
      <c r="BM143" s="1"/>
      <c r="BO143" s="1">
        <v>44085</v>
      </c>
      <c r="BP143" s="5">
        <v>77.69</v>
      </c>
      <c r="BQ143" s="5">
        <v>0</v>
      </c>
      <c r="BR143" s="5">
        <v>0</v>
      </c>
      <c r="BS143" s="5">
        <v>77.69</v>
      </c>
    </row>
    <row r="144" spans="1:71" x14ac:dyDescent="0.25">
      <c r="A144" s="1">
        <v>44092</v>
      </c>
      <c r="B144">
        <v>201</v>
      </c>
      <c r="D144" s="1"/>
      <c r="E144" s="1"/>
      <c r="F144" s="1"/>
      <c r="G144" s="1"/>
      <c r="L144" s="1">
        <v>43306</v>
      </c>
      <c r="M144" s="1">
        <v>43308</v>
      </c>
      <c r="N144" s="1"/>
      <c r="O144" s="1"/>
      <c r="P144" s="1"/>
      <c r="Q144" s="1"/>
      <c r="S144" s="1">
        <v>44092</v>
      </c>
      <c r="T144" s="5">
        <v>201</v>
      </c>
      <c r="U144" s="5">
        <v>0</v>
      </c>
      <c r="V144" s="5">
        <v>0</v>
      </c>
      <c r="W144" s="5">
        <v>201</v>
      </c>
      <c r="Y144" s="1">
        <v>44092</v>
      </c>
      <c r="Z144">
        <v>100.71</v>
      </c>
      <c r="AB144" s="1"/>
      <c r="AC144" s="1"/>
      <c r="AD144" s="1"/>
      <c r="AE144" s="1"/>
      <c r="AJ144" s="1">
        <v>43306</v>
      </c>
      <c r="AK144" s="1">
        <v>43308</v>
      </c>
      <c r="AL144" s="1"/>
      <c r="AM144" s="1"/>
      <c r="AN144" s="1"/>
      <c r="AO144" s="1"/>
      <c r="AQ144" s="1">
        <v>44092</v>
      </c>
      <c r="AR144" s="5">
        <v>100.71</v>
      </c>
      <c r="AS144" s="5">
        <v>0</v>
      </c>
      <c r="AT144" s="5">
        <v>-0.18</v>
      </c>
      <c r="AU144" s="5">
        <v>100.52999999999999</v>
      </c>
      <c r="AW144" s="1">
        <v>44092</v>
      </c>
      <c r="AX144">
        <v>78.209999999999994</v>
      </c>
      <c r="AZ144" s="1"/>
      <c r="BA144" s="1"/>
      <c r="BB144" s="1"/>
      <c r="BC144" s="1"/>
      <c r="BH144" s="1">
        <v>43306</v>
      </c>
      <c r="BI144" s="1">
        <v>43308</v>
      </c>
      <c r="BJ144" s="1"/>
      <c r="BK144" s="1"/>
      <c r="BL144" s="1"/>
      <c r="BM144" s="1"/>
      <c r="BO144" s="1">
        <v>44092</v>
      </c>
      <c r="BP144" s="5">
        <v>78.209999999999994</v>
      </c>
      <c r="BQ144" s="5">
        <v>0</v>
      </c>
      <c r="BR144" s="5">
        <v>0</v>
      </c>
      <c r="BS144" s="5">
        <v>78.209999999999994</v>
      </c>
    </row>
    <row r="145" spans="1:71" x14ac:dyDescent="0.25">
      <c r="A145" s="1">
        <v>44099</v>
      </c>
      <c r="B145">
        <v>196.36</v>
      </c>
      <c r="D145" s="1"/>
      <c r="E145" s="1"/>
      <c r="F145" s="1"/>
      <c r="G145" s="1"/>
      <c r="L145" s="1">
        <v>43307</v>
      </c>
      <c r="M145" s="1">
        <v>43308</v>
      </c>
      <c r="N145" s="1"/>
      <c r="O145" s="1"/>
      <c r="P145" s="1"/>
      <c r="Q145" s="1"/>
      <c r="S145" s="1">
        <v>44099</v>
      </c>
      <c r="T145" s="5">
        <v>196.36</v>
      </c>
      <c r="U145" s="5">
        <v>0</v>
      </c>
      <c r="V145" s="5">
        <v>0</v>
      </c>
      <c r="W145" s="5">
        <v>196.36</v>
      </c>
      <c r="Y145" s="1">
        <v>44099</v>
      </c>
      <c r="Z145">
        <v>97.49</v>
      </c>
      <c r="AB145" s="1"/>
      <c r="AC145" s="1"/>
      <c r="AD145" s="1"/>
      <c r="AE145" s="1"/>
      <c r="AJ145" s="1">
        <v>43307</v>
      </c>
      <c r="AK145" s="1">
        <v>43308</v>
      </c>
      <c r="AL145" s="1"/>
      <c r="AM145" s="1"/>
      <c r="AN145" s="1"/>
      <c r="AO145" s="1"/>
      <c r="AQ145" s="1">
        <v>44099</v>
      </c>
      <c r="AR145" s="5">
        <v>97.49</v>
      </c>
      <c r="AS145" s="5">
        <v>0</v>
      </c>
      <c r="AT145" s="5">
        <v>0</v>
      </c>
      <c r="AU145" s="5">
        <v>97.49</v>
      </c>
      <c r="AW145" s="1">
        <v>44099</v>
      </c>
      <c r="AX145">
        <v>71.83</v>
      </c>
      <c r="AZ145" s="1"/>
      <c r="BA145" s="1"/>
      <c r="BB145" s="1"/>
      <c r="BC145" s="1"/>
      <c r="BH145" s="1">
        <v>43307</v>
      </c>
      <c r="BI145" s="1">
        <v>43308</v>
      </c>
      <c r="BJ145" s="1"/>
      <c r="BK145" s="1"/>
      <c r="BL145" s="1"/>
      <c r="BM145" s="1"/>
      <c r="BO145" s="1">
        <v>44099</v>
      </c>
      <c r="BP145" s="5">
        <v>71.83</v>
      </c>
      <c r="BQ145" s="5">
        <v>0</v>
      </c>
      <c r="BR145" s="5">
        <v>0</v>
      </c>
      <c r="BS145" s="5">
        <v>71.83</v>
      </c>
    </row>
    <row r="146" spans="1:71" x14ac:dyDescent="0.25">
      <c r="A146" s="1">
        <v>44106</v>
      </c>
      <c r="B146">
        <v>205.52</v>
      </c>
      <c r="D146" s="1"/>
      <c r="E146" s="1"/>
      <c r="F146" s="1"/>
      <c r="G146" s="1"/>
      <c r="L146" s="1">
        <v>43308</v>
      </c>
      <c r="M146" s="1">
        <v>43308</v>
      </c>
      <c r="N146" s="1"/>
      <c r="O146" s="1"/>
      <c r="P146" s="1"/>
      <c r="Q146" s="1"/>
      <c r="S146" s="1">
        <v>44106</v>
      </c>
      <c r="T146" s="5">
        <v>205.52</v>
      </c>
      <c r="U146" s="5">
        <v>0</v>
      </c>
      <c r="V146" s="5">
        <v>0</v>
      </c>
      <c r="W146" s="5">
        <v>205.52</v>
      </c>
      <c r="Y146" s="1">
        <v>44106</v>
      </c>
      <c r="Z146">
        <v>100.78</v>
      </c>
      <c r="AB146" s="1"/>
      <c r="AC146" s="1"/>
      <c r="AD146" s="1"/>
      <c r="AE146" s="1"/>
      <c r="AJ146" s="1">
        <v>43308</v>
      </c>
      <c r="AK146" s="1">
        <v>43308</v>
      </c>
      <c r="AL146" s="1"/>
      <c r="AM146" s="1"/>
      <c r="AN146" s="1"/>
      <c r="AO146" s="1"/>
      <c r="AQ146" s="1">
        <v>44106</v>
      </c>
      <c r="AR146" s="5">
        <v>100.78</v>
      </c>
      <c r="AS146" s="5">
        <v>0</v>
      </c>
      <c r="AT146" s="5">
        <v>0</v>
      </c>
      <c r="AU146" s="5">
        <v>100.78</v>
      </c>
      <c r="AW146" s="1">
        <v>44106</v>
      </c>
      <c r="AX146">
        <v>71.19</v>
      </c>
      <c r="AZ146" s="1"/>
      <c r="BA146" s="1"/>
      <c r="BB146" s="1"/>
      <c r="BC146" s="1"/>
      <c r="BH146" s="1">
        <v>43308</v>
      </c>
      <c r="BI146" s="1">
        <v>43308</v>
      </c>
      <c r="BJ146" s="1"/>
      <c r="BK146" s="1"/>
      <c r="BL146" s="1"/>
      <c r="BM146" s="1"/>
      <c r="BO146" s="1">
        <v>44106</v>
      </c>
      <c r="BP146" s="5">
        <v>71.19</v>
      </c>
      <c r="BQ146" s="5">
        <v>0</v>
      </c>
      <c r="BR146" s="5">
        <v>0</v>
      </c>
      <c r="BS146" s="5">
        <v>71.19</v>
      </c>
    </row>
    <row r="147" spans="1:71" x14ac:dyDescent="0.25">
      <c r="A147" s="1">
        <v>44113</v>
      </c>
      <c r="B147">
        <v>209.19</v>
      </c>
      <c r="D147" s="1"/>
      <c r="E147" s="1"/>
      <c r="F147" s="1"/>
      <c r="G147" s="1"/>
      <c r="L147" s="1">
        <v>43311</v>
      </c>
      <c r="M147" s="1">
        <v>43315</v>
      </c>
      <c r="N147" s="1"/>
      <c r="O147" s="1"/>
      <c r="P147" s="1"/>
      <c r="Q147" s="1"/>
      <c r="S147" s="1">
        <v>44113</v>
      </c>
      <c r="T147" s="5">
        <v>209.19</v>
      </c>
      <c r="U147" s="5">
        <v>0</v>
      </c>
      <c r="V147" s="5">
        <v>0</v>
      </c>
      <c r="W147" s="5">
        <v>209.19</v>
      </c>
      <c r="Y147" s="1">
        <v>44113</v>
      </c>
      <c r="Z147">
        <v>106.94</v>
      </c>
      <c r="AB147" s="1"/>
      <c r="AC147" s="1"/>
      <c r="AD147" s="1"/>
      <c r="AE147" s="1"/>
      <c r="AJ147" s="1">
        <v>43311</v>
      </c>
      <c r="AK147" s="1">
        <v>43315</v>
      </c>
      <c r="AL147" s="1"/>
      <c r="AM147" s="1"/>
      <c r="AN147" s="1"/>
      <c r="AO147" s="1"/>
      <c r="AQ147" s="1">
        <v>44113</v>
      </c>
      <c r="AR147" s="5">
        <v>106.94</v>
      </c>
      <c r="AS147" s="5">
        <v>0</v>
      </c>
      <c r="AT147" s="5">
        <v>0</v>
      </c>
      <c r="AU147" s="5">
        <v>106.94</v>
      </c>
      <c r="AW147" s="1">
        <v>44113</v>
      </c>
      <c r="AX147">
        <v>74</v>
      </c>
      <c r="AZ147" s="1"/>
      <c r="BA147" s="1"/>
      <c r="BB147" s="1"/>
      <c r="BC147" s="1"/>
      <c r="BH147" s="1">
        <v>43311</v>
      </c>
      <c r="BI147" s="1">
        <v>43315</v>
      </c>
      <c r="BJ147" s="1"/>
      <c r="BK147" s="1"/>
      <c r="BL147" s="1"/>
      <c r="BM147" s="1"/>
      <c r="BO147" s="1">
        <v>44113</v>
      </c>
      <c r="BP147" s="5">
        <v>74</v>
      </c>
      <c r="BQ147" s="5">
        <v>0</v>
      </c>
      <c r="BR147" s="5">
        <v>0</v>
      </c>
      <c r="BS147" s="5">
        <v>74</v>
      </c>
    </row>
    <row r="148" spans="1:71" x14ac:dyDescent="0.25">
      <c r="A148" s="1">
        <v>44120</v>
      </c>
      <c r="B148">
        <v>212.88</v>
      </c>
      <c r="D148" s="1"/>
      <c r="E148" s="1"/>
      <c r="F148" s="1"/>
      <c r="G148" s="1"/>
      <c r="L148" s="1">
        <v>43312</v>
      </c>
      <c r="M148" s="1">
        <v>43315</v>
      </c>
      <c r="N148" s="1"/>
      <c r="O148" s="1"/>
      <c r="P148" s="1"/>
      <c r="Q148" s="1"/>
      <c r="S148" s="1">
        <v>44120</v>
      </c>
      <c r="T148" s="5">
        <v>212.88</v>
      </c>
      <c r="U148" s="5">
        <v>0</v>
      </c>
      <c r="V148" s="5">
        <v>0</v>
      </c>
      <c r="W148" s="5">
        <v>212.88</v>
      </c>
      <c r="Y148" s="1">
        <v>44120</v>
      </c>
      <c r="Z148">
        <v>109.85</v>
      </c>
      <c r="AB148" s="1"/>
      <c r="AC148" s="1"/>
      <c r="AD148" s="1"/>
      <c r="AE148" s="1"/>
      <c r="AJ148" s="1">
        <v>43312</v>
      </c>
      <c r="AK148" s="1">
        <v>43315</v>
      </c>
      <c r="AL148" s="1"/>
      <c r="AM148" s="1"/>
      <c r="AN148" s="1"/>
      <c r="AO148" s="1"/>
      <c r="AQ148" s="1">
        <v>44120</v>
      </c>
      <c r="AR148" s="5">
        <v>109.85</v>
      </c>
      <c r="AS148" s="5">
        <v>0</v>
      </c>
      <c r="AT148" s="5">
        <v>0</v>
      </c>
      <c r="AU148" s="5">
        <v>109.85</v>
      </c>
      <c r="AW148" s="1">
        <v>44120</v>
      </c>
      <c r="AX148">
        <v>72.89</v>
      </c>
      <c r="AZ148" s="1"/>
      <c r="BA148" s="1"/>
      <c r="BB148" s="1"/>
      <c r="BC148" s="1"/>
      <c r="BH148" s="1">
        <v>43312</v>
      </c>
      <c r="BI148" s="1">
        <v>43315</v>
      </c>
      <c r="BJ148" s="1"/>
      <c r="BK148" s="1"/>
      <c r="BL148" s="1"/>
      <c r="BM148" s="1"/>
      <c r="BO148" s="1">
        <v>44120</v>
      </c>
      <c r="BP148" s="5">
        <v>72.89</v>
      </c>
      <c r="BQ148" s="5">
        <v>0</v>
      </c>
      <c r="BR148" s="5">
        <v>0</v>
      </c>
      <c r="BS148" s="5">
        <v>72.89</v>
      </c>
    </row>
    <row r="149" spans="1:71" x14ac:dyDescent="0.25">
      <c r="A149" s="1">
        <v>44127</v>
      </c>
      <c r="B149">
        <v>207.31</v>
      </c>
      <c r="D149" s="1"/>
      <c r="E149" s="1"/>
      <c r="F149" s="1"/>
      <c r="G149" s="1"/>
      <c r="L149" s="1">
        <v>43313</v>
      </c>
      <c r="M149" s="1">
        <v>43315</v>
      </c>
      <c r="N149" s="1"/>
      <c r="O149" s="1"/>
      <c r="P149" s="1"/>
      <c r="Q149" s="1"/>
      <c r="S149" s="1">
        <v>44127</v>
      </c>
      <c r="T149" s="5">
        <v>207.31</v>
      </c>
      <c r="U149" s="5">
        <v>0</v>
      </c>
      <c r="V149" s="5">
        <v>0</v>
      </c>
      <c r="W149" s="5">
        <v>207.31</v>
      </c>
      <c r="Y149" s="1">
        <v>44127</v>
      </c>
      <c r="Z149">
        <v>107.76</v>
      </c>
      <c r="AB149" s="1"/>
      <c r="AC149" s="1"/>
      <c r="AD149" s="1"/>
      <c r="AE149" s="1"/>
      <c r="AJ149" s="1">
        <v>43313</v>
      </c>
      <c r="AK149" s="1">
        <v>43315</v>
      </c>
      <c r="AL149" s="1"/>
      <c r="AM149" s="1"/>
      <c r="AN149" s="1"/>
      <c r="AO149" s="1"/>
      <c r="AQ149" s="1">
        <v>44127</v>
      </c>
      <c r="AR149" s="5">
        <v>107.76</v>
      </c>
      <c r="AS149" s="5">
        <v>0</v>
      </c>
      <c r="AT149" s="5">
        <v>0</v>
      </c>
      <c r="AU149" s="5">
        <v>107.76</v>
      </c>
      <c r="AW149" s="1">
        <v>44127</v>
      </c>
      <c r="AX149">
        <v>72.569999999999993</v>
      </c>
      <c r="AZ149" s="1"/>
      <c r="BA149" s="1"/>
      <c r="BB149" s="1"/>
      <c r="BC149" s="1"/>
      <c r="BH149" s="1">
        <v>43313</v>
      </c>
      <c r="BI149" s="1">
        <v>43315</v>
      </c>
      <c r="BJ149" s="1"/>
      <c r="BK149" s="1"/>
      <c r="BL149" s="1"/>
      <c r="BM149" s="1"/>
      <c r="BO149" s="1">
        <v>44127</v>
      </c>
      <c r="BP149" s="5">
        <v>72.569999999999993</v>
      </c>
      <c r="BQ149" s="5">
        <v>0</v>
      </c>
      <c r="BR149" s="5">
        <v>0</v>
      </c>
      <c r="BS149" s="5">
        <v>72.569999999999993</v>
      </c>
    </row>
    <row r="150" spans="1:71" x14ac:dyDescent="0.25">
      <c r="A150" s="1">
        <v>44134</v>
      </c>
      <c r="B150">
        <v>184.01</v>
      </c>
      <c r="D150" s="1"/>
      <c r="E150" s="1"/>
      <c r="F150" s="1"/>
      <c r="G150" s="1"/>
      <c r="L150" s="1">
        <v>43314</v>
      </c>
      <c r="M150" s="1">
        <v>43315</v>
      </c>
      <c r="N150" s="1"/>
      <c r="O150" s="1"/>
      <c r="P150" s="1"/>
      <c r="Q150" s="1"/>
      <c r="S150" s="1">
        <v>44134</v>
      </c>
      <c r="T150" s="5">
        <v>184.01</v>
      </c>
      <c r="U150" s="5">
        <v>0.46</v>
      </c>
      <c r="V150" s="5">
        <v>0</v>
      </c>
      <c r="W150" s="5">
        <v>184.47</v>
      </c>
      <c r="Y150" s="1">
        <v>44134</v>
      </c>
      <c r="Z150">
        <v>98.2</v>
      </c>
      <c r="AB150" s="1"/>
      <c r="AC150" s="1"/>
      <c r="AD150" s="1"/>
      <c r="AE150" s="1"/>
      <c r="AJ150" s="1">
        <v>43314</v>
      </c>
      <c r="AK150" s="1">
        <v>43315</v>
      </c>
      <c r="AL150" s="1"/>
      <c r="AM150" s="1"/>
      <c r="AN150" s="1"/>
      <c r="AO150" s="1"/>
      <c r="AQ150" s="1">
        <v>44134</v>
      </c>
      <c r="AR150" s="5">
        <v>98.2</v>
      </c>
      <c r="AS150" s="5">
        <v>0</v>
      </c>
      <c r="AT150" s="5">
        <v>0</v>
      </c>
      <c r="AU150" s="5">
        <v>98.2</v>
      </c>
      <c r="AW150" s="1">
        <v>44134</v>
      </c>
      <c r="AX150">
        <v>69.5</v>
      </c>
      <c r="AZ150" s="1"/>
      <c r="BA150" s="1"/>
      <c r="BB150" s="1"/>
      <c r="BC150" s="1"/>
      <c r="BH150" s="1">
        <v>43314</v>
      </c>
      <c r="BI150" s="1">
        <v>43315</v>
      </c>
      <c r="BJ150" s="1"/>
      <c r="BK150" s="1"/>
      <c r="BL150" s="1"/>
      <c r="BM150" s="1"/>
      <c r="BO150" s="1">
        <v>44134</v>
      </c>
      <c r="BP150" s="5">
        <v>69.5</v>
      </c>
      <c r="BQ150" s="5">
        <v>0</v>
      </c>
      <c r="BR150" s="5">
        <v>0</v>
      </c>
      <c r="BS150" s="5">
        <v>69.5</v>
      </c>
    </row>
    <row r="151" spans="1:71" x14ac:dyDescent="0.25">
      <c r="A151" s="1">
        <v>44141</v>
      </c>
      <c r="B151">
        <v>190.35</v>
      </c>
      <c r="D151" s="1"/>
      <c r="E151" s="1"/>
      <c r="F151" s="1"/>
      <c r="G151" s="1"/>
      <c r="L151" s="1">
        <v>43315</v>
      </c>
      <c r="M151" s="1">
        <v>43315</v>
      </c>
      <c r="N151" s="1"/>
      <c r="O151" s="1"/>
      <c r="P151" s="1"/>
      <c r="Q151" s="1"/>
      <c r="S151" s="1">
        <v>44141</v>
      </c>
      <c r="T151" s="5">
        <v>190.35</v>
      </c>
      <c r="U151" s="5">
        <v>0</v>
      </c>
      <c r="V151" s="5">
        <v>-0.46</v>
      </c>
      <c r="W151" s="5">
        <v>189.89</v>
      </c>
      <c r="Y151" s="1">
        <v>44141</v>
      </c>
      <c r="Z151">
        <v>110.32</v>
      </c>
      <c r="AB151" s="1"/>
      <c r="AC151" s="1"/>
      <c r="AD151" s="1"/>
      <c r="AE151" s="1"/>
      <c r="AJ151" s="1">
        <v>43315</v>
      </c>
      <c r="AK151" s="1">
        <v>43315</v>
      </c>
      <c r="AL151" s="1"/>
      <c r="AM151" s="1"/>
      <c r="AN151" s="1"/>
      <c r="AO151" s="1"/>
      <c r="AQ151" s="1">
        <v>44141</v>
      </c>
      <c r="AR151" s="5">
        <v>110.32</v>
      </c>
      <c r="AS151" s="5">
        <v>0</v>
      </c>
      <c r="AT151" s="5">
        <v>0</v>
      </c>
      <c r="AU151" s="5">
        <v>110.32</v>
      </c>
      <c r="AW151" s="1">
        <v>44141</v>
      </c>
      <c r="AX151">
        <v>71.150000000000006</v>
      </c>
      <c r="AZ151" s="1"/>
      <c r="BA151" s="1"/>
      <c r="BB151" s="1"/>
      <c r="BC151" s="1"/>
      <c r="BH151" s="1">
        <v>43315</v>
      </c>
      <c r="BI151" s="1">
        <v>43315</v>
      </c>
      <c r="BJ151" s="1"/>
      <c r="BK151" s="1"/>
      <c r="BL151" s="1"/>
      <c r="BM151" s="1"/>
      <c r="BO151" s="1">
        <v>44141</v>
      </c>
      <c r="BP151" s="5">
        <v>71.150000000000006</v>
      </c>
      <c r="BQ151" s="5">
        <v>0</v>
      </c>
      <c r="BR151" s="5">
        <v>0</v>
      </c>
      <c r="BS151" s="5">
        <v>71.150000000000006</v>
      </c>
    </row>
    <row r="152" spans="1:71" x14ac:dyDescent="0.25">
      <c r="A152" s="1">
        <v>44148</v>
      </c>
      <c r="B152">
        <v>204.44</v>
      </c>
      <c r="D152" s="1"/>
      <c r="E152" s="1"/>
      <c r="F152" s="1"/>
      <c r="G152" s="1"/>
      <c r="L152" s="1">
        <v>43318</v>
      </c>
      <c r="M152" s="1">
        <v>43322</v>
      </c>
      <c r="N152" s="1"/>
      <c r="O152" s="1"/>
      <c r="P152" s="1"/>
      <c r="Q152" s="1"/>
      <c r="S152" s="1">
        <v>44148</v>
      </c>
      <c r="T152" s="5">
        <v>204.44</v>
      </c>
      <c r="U152" s="5">
        <v>0</v>
      </c>
      <c r="V152" s="5">
        <v>0</v>
      </c>
      <c r="W152" s="5">
        <v>204.44</v>
      </c>
      <c r="Y152" s="1">
        <v>44148</v>
      </c>
      <c r="Z152">
        <v>117.27</v>
      </c>
      <c r="AB152" s="1"/>
      <c r="AC152" s="1"/>
      <c r="AD152" s="1"/>
      <c r="AE152" s="1"/>
      <c r="AJ152" s="1">
        <v>43318</v>
      </c>
      <c r="AK152" s="1">
        <v>43322</v>
      </c>
      <c r="AL152" s="1"/>
      <c r="AM152" s="1"/>
      <c r="AN152" s="1"/>
      <c r="AO152" s="1"/>
      <c r="AQ152" s="1">
        <v>44148</v>
      </c>
      <c r="AR152" s="5">
        <v>117.27</v>
      </c>
      <c r="AS152" s="5">
        <v>0</v>
      </c>
      <c r="AT152" s="5">
        <v>0</v>
      </c>
      <c r="AU152" s="5">
        <v>117.27</v>
      </c>
      <c r="AW152" s="1">
        <v>44148</v>
      </c>
      <c r="AX152">
        <v>83.03</v>
      </c>
      <c r="AZ152" s="1"/>
      <c r="BA152" s="1"/>
      <c r="BB152" s="1"/>
      <c r="BC152" s="1"/>
      <c r="BH152" s="1">
        <v>43318</v>
      </c>
      <c r="BI152" s="1">
        <v>43322</v>
      </c>
      <c r="BJ152" s="1"/>
      <c r="BK152" s="1"/>
      <c r="BL152" s="1"/>
      <c r="BM152" s="1"/>
      <c r="BO152" s="1">
        <v>44148</v>
      </c>
      <c r="BP152" s="5">
        <v>83.03</v>
      </c>
      <c r="BQ152" s="5">
        <v>0</v>
      </c>
      <c r="BR152" s="5">
        <v>0</v>
      </c>
      <c r="BS152" s="5">
        <v>83.03</v>
      </c>
    </row>
    <row r="153" spans="1:71" x14ac:dyDescent="0.25">
      <c r="A153" s="1">
        <v>44155</v>
      </c>
      <c r="B153">
        <v>198.67</v>
      </c>
      <c r="D153" s="1"/>
      <c r="E153" s="1"/>
      <c r="F153" s="1"/>
      <c r="G153" s="1"/>
      <c r="L153" s="1">
        <v>43319</v>
      </c>
      <c r="M153" s="1">
        <v>43322</v>
      </c>
      <c r="N153" s="1"/>
      <c r="O153" s="1"/>
      <c r="P153" s="1"/>
      <c r="Q153" s="1"/>
      <c r="S153" s="1">
        <v>44155</v>
      </c>
      <c r="T153" s="5">
        <v>198.67</v>
      </c>
      <c r="U153" s="5">
        <v>0</v>
      </c>
      <c r="V153" s="5">
        <v>0</v>
      </c>
      <c r="W153" s="5">
        <v>198.67</v>
      </c>
      <c r="Y153" s="1">
        <v>44155</v>
      </c>
      <c r="Z153">
        <v>117.42</v>
      </c>
      <c r="AB153" s="1"/>
      <c r="AC153" s="1"/>
      <c r="AD153" s="1"/>
      <c r="AE153" s="1"/>
      <c r="AJ153" s="1">
        <v>43319</v>
      </c>
      <c r="AK153" s="1">
        <v>43322</v>
      </c>
      <c r="AL153" s="1"/>
      <c r="AM153" s="1"/>
      <c r="AN153" s="1"/>
      <c r="AO153" s="1"/>
      <c r="AQ153" s="1">
        <v>44155</v>
      </c>
      <c r="AR153" s="5">
        <v>117.42</v>
      </c>
      <c r="AS153" s="5">
        <v>0</v>
      </c>
      <c r="AT153" s="5">
        <v>0</v>
      </c>
      <c r="AU153" s="5">
        <v>117.42</v>
      </c>
      <c r="AW153" s="1">
        <v>44155</v>
      </c>
      <c r="AX153">
        <v>85.79</v>
      </c>
      <c r="AZ153" s="1"/>
      <c r="BA153" s="1"/>
      <c r="BB153" s="1"/>
      <c r="BC153" s="1"/>
      <c r="BH153" s="1">
        <v>43319</v>
      </c>
      <c r="BI153" s="1">
        <v>43322</v>
      </c>
      <c r="BJ153" s="1"/>
      <c r="BK153" s="1"/>
      <c r="BL153" s="1"/>
      <c r="BM153" s="1"/>
      <c r="BO153" s="1">
        <v>44155</v>
      </c>
      <c r="BP153" s="5">
        <v>85.79</v>
      </c>
      <c r="BQ153" s="5">
        <v>1.29</v>
      </c>
      <c r="BR153" s="5">
        <v>-1.29</v>
      </c>
      <c r="BS153" s="5">
        <v>85.79</v>
      </c>
    </row>
    <row r="154" spans="1:71" x14ac:dyDescent="0.25">
      <c r="A154" s="1">
        <v>44162</v>
      </c>
      <c r="B154">
        <v>206.58</v>
      </c>
      <c r="D154" s="1"/>
      <c r="E154" s="1"/>
      <c r="F154" s="1"/>
      <c r="G154" s="1"/>
      <c r="L154" s="1">
        <v>43320</v>
      </c>
      <c r="M154" s="1">
        <v>43322</v>
      </c>
      <c r="N154" s="1"/>
      <c r="O154" s="1"/>
      <c r="P154" s="1"/>
      <c r="Q154" s="1"/>
      <c r="S154" s="1">
        <v>44162</v>
      </c>
      <c r="T154" s="5">
        <v>206.58</v>
      </c>
      <c r="U154" s="5">
        <v>0</v>
      </c>
      <c r="V154" s="5">
        <v>0</v>
      </c>
      <c r="W154" s="5">
        <v>206.58</v>
      </c>
      <c r="Y154" s="1">
        <v>44162</v>
      </c>
      <c r="Z154">
        <v>119.77</v>
      </c>
      <c r="AB154" s="1"/>
      <c r="AC154" s="1"/>
      <c r="AD154" s="1"/>
      <c r="AE154" s="1"/>
      <c r="AJ154" s="1">
        <v>43320</v>
      </c>
      <c r="AK154" s="1">
        <v>43322</v>
      </c>
      <c r="AL154" s="1"/>
      <c r="AM154" s="1"/>
      <c r="AN154" s="1"/>
      <c r="AO154" s="1"/>
      <c r="AQ154" s="1">
        <v>44162</v>
      </c>
      <c r="AR154" s="5">
        <v>119.77</v>
      </c>
      <c r="AS154" s="5">
        <v>0</v>
      </c>
      <c r="AT154" s="5">
        <v>0</v>
      </c>
      <c r="AU154" s="5">
        <v>119.77</v>
      </c>
      <c r="AW154" s="1">
        <v>44162</v>
      </c>
      <c r="AX154">
        <v>91.31</v>
      </c>
      <c r="AZ154" s="1"/>
      <c r="BA154" s="1"/>
      <c r="BB154" s="1"/>
      <c r="BC154" s="1"/>
      <c r="BH154" s="1">
        <v>43320</v>
      </c>
      <c r="BI154" s="1">
        <v>43322</v>
      </c>
      <c r="BJ154" s="1"/>
      <c r="BK154" s="1"/>
      <c r="BL154" s="1"/>
      <c r="BM154" s="1"/>
      <c r="BO154" s="1">
        <v>44162</v>
      </c>
      <c r="BP154" s="5">
        <v>91.31</v>
      </c>
      <c r="BQ154" s="5">
        <v>0</v>
      </c>
      <c r="BR154" s="5">
        <v>0</v>
      </c>
      <c r="BS154" s="5">
        <v>91.31</v>
      </c>
    </row>
    <row r="155" spans="1:71" x14ac:dyDescent="0.25">
      <c r="A155" s="1">
        <v>44169</v>
      </c>
      <c r="B155">
        <v>211.6</v>
      </c>
      <c r="D155" s="1"/>
      <c r="E155" s="1"/>
      <c r="F155" s="1"/>
      <c r="G155" s="1"/>
      <c r="L155" s="1">
        <v>43321</v>
      </c>
      <c r="M155" s="1">
        <v>43322</v>
      </c>
      <c r="N155" s="1"/>
      <c r="O155" s="1"/>
      <c r="P155" s="1"/>
      <c r="Q155" s="1"/>
      <c r="S155" s="1">
        <v>44169</v>
      </c>
      <c r="T155" s="5">
        <v>211.6</v>
      </c>
      <c r="U155" s="5">
        <v>0</v>
      </c>
      <c r="V155" s="5">
        <v>0</v>
      </c>
      <c r="W155" s="5">
        <v>211.6</v>
      </c>
      <c r="Y155" s="1">
        <v>44169</v>
      </c>
      <c r="Z155">
        <v>116.84</v>
      </c>
      <c r="AB155" s="1"/>
      <c r="AC155" s="1"/>
      <c r="AD155" s="1"/>
      <c r="AE155" s="1"/>
      <c r="AJ155" s="1">
        <v>43321</v>
      </c>
      <c r="AK155" s="1">
        <v>43322</v>
      </c>
      <c r="AL155" s="1"/>
      <c r="AM155" s="1"/>
      <c r="AN155" s="1"/>
      <c r="AO155" s="1"/>
      <c r="AQ155" s="1">
        <v>44169</v>
      </c>
      <c r="AR155" s="5">
        <v>116.84</v>
      </c>
      <c r="AS155" s="5">
        <v>0.18</v>
      </c>
      <c r="AT155" s="5">
        <v>0</v>
      </c>
      <c r="AU155" s="5">
        <v>117.02000000000001</v>
      </c>
      <c r="AW155" s="1">
        <v>44169</v>
      </c>
      <c r="AX155">
        <v>93.28</v>
      </c>
      <c r="AZ155" s="1"/>
      <c r="BA155" s="1"/>
      <c r="BB155" s="1"/>
      <c r="BC155" s="1"/>
      <c r="BH155" s="1">
        <v>43321</v>
      </c>
      <c r="BI155" s="1">
        <v>43322</v>
      </c>
      <c r="BJ155" s="1"/>
      <c r="BK155" s="1"/>
      <c r="BL155" s="1"/>
      <c r="BM155" s="1"/>
      <c r="BO155" s="1">
        <v>44169</v>
      </c>
      <c r="BP155" s="5">
        <v>93.28</v>
      </c>
      <c r="BQ155" s="5">
        <v>0</v>
      </c>
      <c r="BR155" s="5">
        <v>0</v>
      </c>
      <c r="BS155" s="5">
        <v>93.28</v>
      </c>
    </row>
    <row r="156" spans="1:71" x14ac:dyDescent="0.25">
      <c r="A156" s="1">
        <v>44176</v>
      </c>
      <c r="B156">
        <v>204.11</v>
      </c>
      <c r="D156" s="1"/>
      <c r="E156" s="1"/>
      <c r="F156" s="1"/>
      <c r="G156" s="1"/>
      <c r="L156" s="1">
        <v>43322</v>
      </c>
      <c r="M156" s="1">
        <v>43322</v>
      </c>
      <c r="N156" s="1"/>
      <c r="O156" s="1"/>
      <c r="P156" s="1"/>
      <c r="Q156" s="1"/>
      <c r="S156" s="1">
        <v>44176</v>
      </c>
      <c r="T156" s="5">
        <v>204.11</v>
      </c>
      <c r="U156" s="5">
        <v>0</v>
      </c>
      <c r="V156" s="5">
        <v>0</v>
      </c>
      <c r="W156" s="5">
        <v>204.11</v>
      </c>
      <c r="Y156" s="1">
        <v>44176</v>
      </c>
      <c r="Z156">
        <v>118.38</v>
      </c>
      <c r="AB156" s="1"/>
      <c r="AC156" s="1"/>
      <c r="AD156" s="1"/>
      <c r="AE156" s="1"/>
      <c r="AJ156" s="1">
        <v>43322</v>
      </c>
      <c r="AK156" s="1">
        <v>43322</v>
      </c>
      <c r="AL156" s="1"/>
      <c r="AM156" s="1"/>
      <c r="AN156" s="1"/>
      <c r="AO156" s="1"/>
      <c r="AQ156" s="1">
        <v>44176</v>
      </c>
      <c r="AR156" s="5">
        <v>118.38</v>
      </c>
      <c r="AS156" s="5">
        <v>0</v>
      </c>
      <c r="AT156" s="5">
        <v>-0.18</v>
      </c>
      <c r="AU156" s="5">
        <v>118.19999999999999</v>
      </c>
      <c r="AW156" s="1">
        <v>44176</v>
      </c>
      <c r="AX156">
        <v>92.45</v>
      </c>
      <c r="AZ156" s="1"/>
      <c r="BA156" s="1"/>
      <c r="BB156" s="1"/>
      <c r="BC156" s="1"/>
      <c r="BH156" s="1">
        <v>43322</v>
      </c>
      <c r="BI156" s="1">
        <v>43322</v>
      </c>
      <c r="BJ156" s="1"/>
      <c r="BK156" s="1"/>
      <c r="BL156" s="1"/>
      <c r="BM156" s="1"/>
      <c r="BO156" s="1">
        <v>44176</v>
      </c>
      <c r="BP156" s="5">
        <v>92.45</v>
      </c>
      <c r="BQ156" s="5">
        <v>0</v>
      </c>
      <c r="BR156" s="5">
        <v>0</v>
      </c>
      <c r="BS156" s="5">
        <v>92.45</v>
      </c>
    </row>
    <row r="157" spans="1:71" x14ac:dyDescent="0.25">
      <c r="A157" s="1">
        <v>44183</v>
      </c>
      <c r="B157">
        <v>205.49</v>
      </c>
      <c r="D157" s="1"/>
      <c r="E157" s="1"/>
      <c r="F157" s="1"/>
      <c r="G157" s="1"/>
      <c r="L157" s="1">
        <v>43325</v>
      </c>
      <c r="M157" s="1">
        <v>43329</v>
      </c>
      <c r="N157" s="1"/>
      <c r="O157" s="1"/>
      <c r="P157" s="1"/>
      <c r="Q157" s="1"/>
      <c r="S157" s="1">
        <v>44183</v>
      </c>
      <c r="T157" s="5">
        <v>205.49</v>
      </c>
      <c r="U157" s="5">
        <v>0</v>
      </c>
      <c r="V157" s="5">
        <v>0</v>
      </c>
      <c r="W157" s="5">
        <v>205.49</v>
      </c>
      <c r="Y157" s="1">
        <v>44183</v>
      </c>
      <c r="Z157">
        <v>118.1</v>
      </c>
      <c r="AB157" s="1"/>
      <c r="AC157" s="1"/>
      <c r="AD157" s="1"/>
      <c r="AE157" s="1"/>
      <c r="AJ157" s="1">
        <v>43325</v>
      </c>
      <c r="AK157" s="1">
        <v>43329</v>
      </c>
      <c r="AL157" s="1"/>
      <c r="AM157" s="1"/>
      <c r="AN157" s="1"/>
      <c r="AO157" s="1"/>
      <c r="AQ157" s="1">
        <v>44183</v>
      </c>
      <c r="AR157" s="5">
        <v>118.1</v>
      </c>
      <c r="AS157" s="5">
        <v>0</v>
      </c>
      <c r="AT157" s="5">
        <v>0</v>
      </c>
      <c r="AU157" s="5">
        <v>118.1</v>
      </c>
      <c r="AW157" s="1">
        <v>44183</v>
      </c>
      <c r="AX157">
        <v>87.19</v>
      </c>
      <c r="AZ157" s="1"/>
      <c r="BA157" s="1"/>
      <c r="BB157" s="1"/>
      <c r="BC157" s="1"/>
      <c r="BH157" s="1">
        <v>43325</v>
      </c>
      <c r="BI157" s="1">
        <v>43329</v>
      </c>
      <c r="BJ157" s="1"/>
      <c r="BK157" s="1"/>
      <c r="BL157" s="1"/>
      <c r="BM157" s="1"/>
      <c r="BO157" s="1">
        <v>44183</v>
      </c>
      <c r="BP157" s="5">
        <v>87.19</v>
      </c>
      <c r="BQ157" s="5">
        <v>0</v>
      </c>
      <c r="BR157" s="5">
        <v>0</v>
      </c>
      <c r="BS157" s="5">
        <v>87.19</v>
      </c>
    </row>
    <row r="158" spans="1:71" x14ac:dyDescent="0.25">
      <c r="A158" s="1">
        <v>44190</v>
      </c>
      <c r="B158">
        <v>210.61</v>
      </c>
      <c r="D158" s="1"/>
      <c r="E158" s="1"/>
      <c r="F158" s="1"/>
      <c r="G158" s="1"/>
      <c r="L158" s="1">
        <v>43326</v>
      </c>
      <c r="M158" s="1">
        <v>43329</v>
      </c>
      <c r="N158" s="1"/>
      <c r="O158" s="1"/>
      <c r="P158" s="1"/>
      <c r="Q158" s="1"/>
      <c r="S158" s="1">
        <v>44190</v>
      </c>
      <c r="T158" s="5">
        <v>210.61</v>
      </c>
      <c r="U158" s="5">
        <v>0</v>
      </c>
      <c r="V158" s="5">
        <v>0</v>
      </c>
      <c r="W158" s="5">
        <v>210.61</v>
      </c>
      <c r="Y158" s="1">
        <v>44190</v>
      </c>
      <c r="Z158">
        <v>119.04</v>
      </c>
      <c r="AB158" s="1"/>
      <c r="AC158" s="1"/>
      <c r="AD158" s="1"/>
      <c r="AE158" s="1"/>
      <c r="AJ158" s="1">
        <v>43326</v>
      </c>
      <c r="AK158" s="1">
        <v>43329</v>
      </c>
      <c r="AL158" s="1"/>
      <c r="AM158" s="1"/>
      <c r="AN158" s="1"/>
      <c r="AO158" s="1"/>
      <c r="AQ158" s="1">
        <v>44190</v>
      </c>
      <c r="AR158" s="5">
        <v>119.04</v>
      </c>
      <c r="AS158" s="5">
        <v>0</v>
      </c>
      <c r="AT158" s="5">
        <v>0</v>
      </c>
      <c r="AU158" s="5">
        <v>119.04</v>
      </c>
      <c r="AW158" s="1">
        <v>44190</v>
      </c>
      <c r="AX158">
        <v>85.33</v>
      </c>
      <c r="AZ158" s="1"/>
      <c r="BA158" s="1"/>
      <c r="BB158" s="1"/>
      <c r="BC158" s="1"/>
      <c r="BH158" s="1">
        <v>43326</v>
      </c>
      <c r="BI158" s="1">
        <v>43329</v>
      </c>
      <c r="BJ158" s="1"/>
      <c r="BK158" s="1"/>
      <c r="BL158" s="1"/>
      <c r="BM158" s="1"/>
      <c r="BO158" s="1">
        <v>44190</v>
      </c>
      <c r="BP158" s="5">
        <v>85.33</v>
      </c>
      <c r="BQ158" s="5">
        <v>0</v>
      </c>
      <c r="BR158" s="5">
        <v>0</v>
      </c>
      <c r="BS158" s="5">
        <v>85.33</v>
      </c>
    </row>
    <row r="159" spans="1:71" x14ac:dyDescent="0.25">
      <c r="A159" s="1">
        <v>44197</v>
      </c>
      <c r="B159">
        <v>211.27</v>
      </c>
      <c r="D159" s="1"/>
      <c r="E159" s="1"/>
      <c r="F159" s="1"/>
      <c r="G159" s="1"/>
      <c r="L159" s="1">
        <v>43327</v>
      </c>
      <c r="M159" s="1">
        <v>43329</v>
      </c>
      <c r="N159" s="1"/>
      <c r="O159" s="1"/>
      <c r="P159" s="1"/>
      <c r="Q159" s="1"/>
      <c r="S159" s="1">
        <v>44197</v>
      </c>
      <c r="T159" s="5">
        <v>211.27</v>
      </c>
      <c r="U159" s="5">
        <v>0</v>
      </c>
      <c r="V159" s="5">
        <v>0</v>
      </c>
      <c r="W159" s="5">
        <v>211.27</v>
      </c>
      <c r="Y159" s="1">
        <v>44197</v>
      </c>
      <c r="Z159">
        <v>120.94</v>
      </c>
      <c r="AB159" s="1"/>
      <c r="AC159" s="1"/>
      <c r="AD159" s="1"/>
      <c r="AE159" s="1"/>
      <c r="AJ159" s="1">
        <v>43327</v>
      </c>
      <c r="AK159" s="1">
        <v>43329</v>
      </c>
      <c r="AL159" s="1"/>
      <c r="AM159" s="1"/>
      <c r="AN159" s="1"/>
      <c r="AO159" s="1"/>
      <c r="AQ159" s="1">
        <v>44197</v>
      </c>
      <c r="AR159" s="5">
        <v>120.94</v>
      </c>
      <c r="AS159" s="5">
        <v>0</v>
      </c>
      <c r="AT159" s="5">
        <v>0</v>
      </c>
      <c r="AU159" s="5">
        <v>120.94</v>
      </c>
      <c r="AW159" s="1">
        <v>44197</v>
      </c>
      <c r="AX159">
        <v>84.45</v>
      </c>
      <c r="AZ159" s="1"/>
      <c r="BA159" s="1"/>
      <c r="BB159" s="1"/>
      <c r="BC159" s="1"/>
      <c r="BH159" s="1">
        <v>43327</v>
      </c>
      <c r="BI159" s="1">
        <v>43329</v>
      </c>
      <c r="BJ159" s="1"/>
      <c r="BK159" s="1"/>
      <c r="BL159" s="1"/>
      <c r="BM159" s="1"/>
      <c r="BO159" s="1">
        <v>44197</v>
      </c>
      <c r="BP159" s="5">
        <v>84.45</v>
      </c>
      <c r="BQ159" s="5">
        <v>0</v>
      </c>
      <c r="BR159" s="5">
        <v>0</v>
      </c>
      <c r="BS159" s="5">
        <v>84.45</v>
      </c>
    </row>
    <row r="160" spans="1:71" x14ac:dyDescent="0.25">
      <c r="A160" s="1">
        <v>44204</v>
      </c>
      <c r="B160">
        <v>205.22</v>
      </c>
      <c r="D160" s="1"/>
      <c r="E160" s="1"/>
      <c r="F160" s="1"/>
      <c r="G160" s="1"/>
      <c r="L160" s="1">
        <v>43328</v>
      </c>
      <c r="M160" s="1">
        <v>43329</v>
      </c>
      <c r="N160" s="1"/>
      <c r="O160" s="1"/>
      <c r="P160" s="1"/>
      <c r="Q160" s="1"/>
      <c r="S160" s="1">
        <v>44204</v>
      </c>
      <c r="T160" s="5">
        <v>205.22</v>
      </c>
      <c r="U160" s="5">
        <v>0</v>
      </c>
      <c r="V160" s="5">
        <v>0</v>
      </c>
      <c r="W160" s="5">
        <v>205.22</v>
      </c>
      <c r="Y160" s="1">
        <v>44204</v>
      </c>
      <c r="Z160">
        <v>123.54</v>
      </c>
      <c r="AB160" s="1"/>
      <c r="AC160" s="1"/>
      <c r="AD160" s="1"/>
      <c r="AE160" s="1"/>
      <c r="AJ160" s="1">
        <v>43328</v>
      </c>
      <c r="AK160" s="1">
        <v>43329</v>
      </c>
      <c r="AL160" s="1"/>
      <c r="AM160" s="1"/>
      <c r="AN160" s="1"/>
      <c r="AO160" s="1"/>
      <c r="AQ160" s="1">
        <v>44204</v>
      </c>
      <c r="AR160" s="5">
        <v>123.54</v>
      </c>
      <c r="AS160" s="5">
        <v>0</v>
      </c>
      <c r="AT160" s="5">
        <v>0</v>
      </c>
      <c r="AU160" s="5">
        <v>123.54</v>
      </c>
      <c r="AW160" s="1">
        <v>44204</v>
      </c>
      <c r="AX160">
        <v>91.08</v>
      </c>
      <c r="AZ160" s="1"/>
      <c r="BA160" s="1"/>
      <c r="BB160" s="1"/>
      <c r="BC160" s="1"/>
      <c r="BH160" s="1">
        <v>43328</v>
      </c>
      <c r="BI160" s="1">
        <v>43329</v>
      </c>
      <c r="BJ160" s="1"/>
      <c r="BK160" s="1"/>
      <c r="BL160" s="1"/>
      <c r="BM160" s="1"/>
      <c r="BO160" s="1">
        <v>44204</v>
      </c>
      <c r="BP160" s="5">
        <v>91.08</v>
      </c>
      <c r="BQ160" s="5">
        <v>0</v>
      </c>
      <c r="BR160" s="5">
        <v>0</v>
      </c>
      <c r="BS160" s="5">
        <v>91.08</v>
      </c>
    </row>
    <row r="161" spans="1:71" x14ac:dyDescent="0.25">
      <c r="A161" s="1">
        <v>44211</v>
      </c>
      <c r="B161">
        <v>207.93</v>
      </c>
      <c r="D161" s="1"/>
      <c r="E161" s="1"/>
      <c r="F161" s="1"/>
      <c r="G161" s="1"/>
      <c r="L161" s="1">
        <v>43329</v>
      </c>
      <c r="M161" s="1">
        <v>43329</v>
      </c>
      <c r="N161" s="1"/>
      <c r="O161" s="1"/>
      <c r="P161" s="1"/>
      <c r="Q161" s="1"/>
      <c r="S161" s="1">
        <v>44211</v>
      </c>
      <c r="T161" s="5">
        <v>207.93</v>
      </c>
      <c r="U161" s="5">
        <v>0</v>
      </c>
      <c r="V161" s="5">
        <v>0</v>
      </c>
      <c r="W161" s="5">
        <v>207.93</v>
      </c>
      <c r="Y161" s="1">
        <v>44211</v>
      </c>
      <c r="Z161">
        <v>119</v>
      </c>
      <c r="AB161" s="1"/>
      <c r="AC161" s="1"/>
      <c r="AD161" s="1"/>
      <c r="AE161" s="1"/>
      <c r="AJ161" s="1">
        <v>43329</v>
      </c>
      <c r="AK161" s="1">
        <v>43329</v>
      </c>
      <c r="AL161" s="1"/>
      <c r="AM161" s="1"/>
      <c r="AN161" s="1"/>
      <c r="AO161" s="1"/>
      <c r="AQ161" s="1">
        <v>44211</v>
      </c>
      <c r="AR161" s="5">
        <v>119</v>
      </c>
      <c r="AS161" s="5">
        <v>0</v>
      </c>
      <c r="AT161" s="5">
        <v>0</v>
      </c>
      <c r="AU161" s="5">
        <v>119</v>
      </c>
      <c r="AW161" s="1">
        <v>44211</v>
      </c>
      <c r="AX161">
        <v>92.09</v>
      </c>
      <c r="AZ161" s="1"/>
      <c r="BA161" s="1"/>
      <c r="BB161" s="1"/>
      <c r="BC161" s="1"/>
      <c r="BH161" s="1">
        <v>43329</v>
      </c>
      <c r="BI161" s="1">
        <v>43329</v>
      </c>
      <c r="BJ161" s="1"/>
      <c r="BK161" s="1"/>
      <c r="BL161" s="1"/>
      <c r="BM161" s="1"/>
      <c r="BO161" s="1">
        <v>44211</v>
      </c>
      <c r="BP161" s="5">
        <v>92.09</v>
      </c>
      <c r="BQ161" s="5">
        <v>0</v>
      </c>
      <c r="BR161" s="5">
        <v>0</v>
      </c>
      <c r="BS161" s="5">
        <v>92.09</v>
      </c>
    </row>
    <row r="162" spans="1:71" x14ac:dyDescent="0.25">
      <c r="A162" s="1">
        <v>44218</v>
      </c>
      <c r="B162">
        <v>206.46</v>
      </c>
      <c r="D162" s="1"/>
      <c r="E162" s="1"/>
      <c r="F162" s="1"/>
      <c r="G162" s="1"/>
      <c r="L162" s="1">
        <v>43332</v>
      </c>
      <c r="M162" s="1">
        <v>43336</v>
      </c>
      <c r="N162" s="1"/>
      <c r="O162" s="1"/>
      <c r="P162" s="1"/>
      <c r="Q162" s="1"/>
      <c r="S162" s="1">
        <v>44218</v>
      </c>
      <c r="T162" s="5">
        <v>206.46</v>
      </c>
      <c r="U162" s="5">
        <v>0</v>
      </c>
      <c r="V162" s="5">
        <v>0</v>
      </c>
      <c r="W162" s="5">
        <v>206.46</v>
      </c>
      <c r="Y162" s="1">
        <v>44218</v>
      </c>
      <c r="Z162">
        <v>117.35</v>
      </c>
      <c r="AB162" s="1"/>
      <c r="AC162" s="1"/>
      <c r="AD162" s="1"/>
      <c r="AE162" s="1"/>
      <c r="AJ162" s="1">
        <v>43332</v>
      </c>
      <c r="AK162" s="1">
        <v>43336</v>
      </c>
      <c r="AL162" s="1"/>
      <c r="AM162" s="1"/>
      <c r="AN162" s="1"/>
      <c r="AO162" s="1"/>
      <c r="AQ162" s="1">
        <v>44218</v>
      </c>
      <c r="AR162" s="5">
        <v>117.35</v>
      </c>
      <c r="AS162" s="5">
        <v>0</v>
      </c>
      <c r="AT162" s="5">
        <v>0</v>
      </c>
      <c r="AU162" s="5">
        <v>117.35</v>
      </c>
      <c r="AW162" s="1">
        <v>44218</v>
      </c>
      <c r="AX162">
        <v>91.73</v>
      </c>
      <c r="AZ162" s="1"/>
      <c r="BA162" s="1"/>
      <c r="BB162" s="1"/>
      <c r="BC162" s="1"/>
      <c r="BH162" s="1">
        <v>43332</v>
      </c>
      <c r="BI162" s="1">
        <v>43336</v>
      </c>
      <c r="BJ162" s="1"/>
      <c r="BK162" s="1"/>
      <c r="BL162" s="1"/>
      <c r="BM162" s="1"/>
      <c r="BO162" s="1">
        <v>44218</v>
      </c>
      <c r="BP162" s="5">
        <v>91.73</v>
      </c>
      <c r="BQ162" s="5">
        <v>0</v>
      </c>
      <c r="BR162" s="5">
        <v>0</v>
      </c>
      <c r="BS162" s="5">
        <v>91.73</v>
      </c>
    </row>
    <row r="163" spans="1:71" x14ac:dyDescent="0.25">
      <c r="A163" s="1">
        <v>44225</v>
      </c>
      <c r="B163">
        <v>203.1</v>
      </c>
      <c r="D163" s="1"/>
      <c r="E163" s="1"/>
      <c r="F163" s="1"/>
      <c r="G163" s="1"/>
      <c r="L163" s="1">
        <v>43333</v>
      </c>
      <c r="M163" s="1">
        <v>43336</v>
      </c>
      <c r="N163" s="1"/>
      <c r="O163" s="1"/>
      <c r="P163" s="1"/>
      <c r="Q163" s="1"/>
      <c r="S163" s="1">
        <v>44225</v>
      </c>
      <c r="T163" s="5">
        <v>203.1</v>
      </c>
      <c r="U163" s="5">
        <v>0.46</v>
      </c>
      <c r="V163" s="5">
        <v>0</v>
      </c>
      <c r="W163" s="5">
        <v>203.56</v>
      </c>
      <c r="Y163" s="1">
        <v>44225</v>
      </c>
      <c r="Z163">
        <v>113.26</v>
      </c>
      <c r="AB163" s="1"/>
      <c r="AC163" s="1"/>
      <c r="AD163" s="1"/>
      <c r="AE163" s="1"/>
      <c r="AJ163" s="1">
        <v>43333</v>
      </c>
      <c r="AK163" s="1">
        <v>43336</v>
      </c>
      <c r="AL163" s="1"/>
      <c r="AM163" s="1"/>
      <c r="AN163" s="1"/>
      <c r="AO163" s="1"/>
      <c r="AQ163" s="1">
        <v>44225</v>
      </c>
      <c r="AR163" s="5">
        <v>113.26</v>
      </c>
      <c r="AS163" s="5">
        <v>0</v>
      </c>
      <c r="AT163" s="5">
        <v>0</v>
      </c>
      <c r="AU163" s="5">
        <v>113.26</v>
      </c>
      <c r="AW163" s="1">
        <v>44225</v>
      </c>
      <c r="AX163">
        <v>85.2</v>
      </c>
      <c r="AZ163" s="1"/>
      <c r="BA163" s="1"/>
      <c r="BB163" s="1"/>
      <c r="BC163" s="1"/>
      <c r="BH163" s="1">
        <v>43333</v>
      </c>
      <c r="BI163" s="1">
        <v>43336</v>
      </c>
      <c r="BJ163" s="1"/>
      <c r="BK163" s="1"/>
      <c r="BL163" s="1"/>
      <c r="BM163" s="1"/>
      <c r="BO163" s="1">
        <v>44225</v>
      </c>
      <c r="BP163" s="5">
        <v>85.2</v>
      </c>
      <c r="BQ163" s="5">
        <v>0</v>
      </c>
      <c r="BR163" s="5">
        <v>0</v>
      </c>
      <c r="BS163" s="5">
        <v>85.2</v>
      </c>
    </row>
    <row r="164" spans="1:71" x14ac:dyDescent="0.25">
      <c r="A164" s="1">
        <v>44232</v>
      </c>
      <c r="B164">
        <v>223.22</v>
      </c>
      <c r="D164" s="1"/>
      <c r="E164" s="1"/>
      <c r="F164" s="1"/>
      <c r="G164" s="1"/>
      <c r="L164" s="1">
        <v>43334</v>
      </c>
      <c r="M164" s="1">
        <v>43336</v>
      </c>
      <c r="N164" s="1"/>
      <c r="O164" s="1"/>
      <c r="P164" s="1"/>
      <c r="Q164" s="1"/>
      <c r="S164" s="1">
        <v>44232</v>
      </c>
      <c r="T164" s="5">
        <v>223.22</v>
      </c>
      <c r="U164" s="5">
        <v>0</v>
      </c>
      <c r="V164" s="5">
        <v>-0.46</v>
      </c>
      <c r="W164" s="5">
        <v>222.76</v>
      </c>
      <c r="Y164" s="1">
        <v>44232</v>
      </c>
      <c r="Z164">
        <v>117</v>
      </c>
      <c r="AB164" s="1"/>
      <c r="AC164" s="1"/>
      <c r="AD164" s="1"/>
      <c r="AE164" s="1"/>
      <c r="AJ164" s="1">
        <v>43334</v>
      </c>
      <c r="AK164" s="1">
        <v>43336</v>
      </c>
      <c r="AL164" s="1"/>
      <c r="AM164" s="1"/>
      <c r="AN164" s="1"/>
      <c r="AO164" s="1"/>
      <c r="AQ164" s="1">
        <v>44232</v>
      </c>
      <c r="AR164" s="5">
        <v>117</v>
      </c>
      <c r="AS164" s="5">
        <v>0</v>
      </c>
      <c r="AT164" s="5">
        <v>0</v>
      </c>
      <c r="AU164" s="5">
        <v>117</v>
      </c>
      <c r="AW164" s="1">
        <v>44232</v>
      </c>
      <c r="AX164">
        <v>89.26</v>
      </c>
      <c r="AZ164" s="1"/>
      <c r="BA164" s="1"/>
      <c r="BB164" s="1"/>
      <c r="BC164" s="1"/>
      <c r="BH164" s="1">
        <v>43334</v>
      </c>
      <c r="BI164" s="1">
        <v>43336</v>
      </c>
      <c r="BJ164" s="1"/>
      <c r="BK164" s="1"/>
      <c r="BL164" s="1"/>
      <c r="BM164" s="1"/>
      <c r="BO164" s="1">
        <v>44232</v>
      </c>
      <c r="BP164" s="5">
        <v>89.26</v>
      </c>
      <c r="BQ164" s="5">
        <v>0</v>
      </c>
      <c r="BR164" s="5">
        <v>0</v>
      </c>
      <c r="BS164" s="5">
        <v>89.26</v>
      </c>
    </row>
    <row r="165" spans="1:71" x14ac:dyDescent="0.25">
      <c r="A165" s="1">
        <v>44239</v>
      </c>
      <c r="B165">
        <v>228.04</v>
      </c>
      <c r="D165" s="1"/>
      <c r="E165" s="1"/>
      <c r="F165" s="1"/>
      <c r="G165" s="1"/>
      <c r="L165" s="1">
        <v>43335</v>
      </c>
      <c r="M165" s="1">
        <v>43336</v>
      </c>
      <c r="N165" s="1"/>
      <c r="O165" s="1"/>
      <c r="P165" s="1"/>
      <c r="Q165" s="1"/>
      <c r="S165" s="1">
        <v>44239</v>
      </c>
      <c r="T165" s="5">
        <v>228.04</v>
      </c>
      <c r="U165" s="5">
        <v>0</v>
      </c>
      <c r="V165" s="5">
        <v>0</v>
      </c>
      <c r="W165" s="5">
        <v>228.04</v>
      </c>
      <c r="Y165" s="1">
        <v>44239</v>
      </c>
      <c r="Z165">
        <v>121.75</v>
      </c>
      <c r="AB165" s="1"/>
      <c r="AC165" s="1"/>
      <c r="AD165" s="1"/>
      <c r="AE165" s="1"/>
      <c r="AJ165" s="1">
        <v>43335</v>
      </c>
      <c r="AK165" s="1">
        <v>43336</v>
      </c>
      <c r="AL165" s="1"/>
      <c r="AM165" s="1"/>
      <c r="AN165" s="1"/>
      <c r="AO165" s="1"/>
      <c r="AQ165" s="1">
        <v>44239</v>
      </c>
      <c r="AR165" s="5">
        <v>121.75</v>
      </c>
      <c r="AS165" s="5">
        <v>0</v>
      </c>
      <c r="AT165" s="5">
        <v>0</v>
      </c>
      <c r="AU165" s="5">
        <v>121.75</v>
      </c>
      <c r="AW165" s="1">
        <v>44239</v>
      </c>
      <c r="AX165">
        <v>92.55</v>
      </c>
      <c r="AZ165" s="1"/>
      <c r="BA165" s="1"/>
      <c r="BB165" s="1"/>
      <c r="BC165" s="1"/>
      <c r="BH165" s="1">
        <v>43335</v>
      </c>
      <c r="BI165" s="1">
        <v>43336</v>
      </c>
      <c r="BJ165" s="1"/>
      <c r="BK165" s="1"/>
      <c r="BL165" s="1"/>
      <c r="BM165" s="1"/>
      <c r="BO165" s="1">
        <v>44239</v>
      </c>
      <c r="BP165" s="5">
        <v>92.55</v>
      </c>
      <c r="BQ165" s="5">
        <v>0</v>
      </c>
      <c r="BR165" s="5">
        <v>0</v>
      </c>
      <c r="BS165" s="5">
        <v>92.55</v>
      </c>
    </row>
    <row r="166" spans="1:71" x14ac:dyDescent="0.25">
      <c r="A166" s="1">
        <v>44246</v>
      </c>
      <c r="B166">
        <v>228.34</v>
      </c>
      <c r="D166" s="1"/>
      <c r="E166" s="1"/>
      <c r="F166" s="1"/>
      <c r="G166" s="1"/>
      <c r="L166" s="1">
        <v>43336</v>
      </c>
      <c r="M166" s="1">
        <v>43336</v>
      </c>
      <c r="N166" s="1"/>
      <c r="O166" s="1"/>
      <c r="P166" s="1"/>
      <c r="Q166" s="1"/>
      <c r="S166" s="1">
        <v>44246</v>
      </c>
      <c r="T166" s="5">
        <v>228.34</v>
      </c>
      <c r="U166" s="5">
        <v>0</v>
      </c>
      <c r="V166" s="5">
        <v>0</v>
      </c>
      <c r="W166" s="5">
        <v>228.34</v>
      </c>
      <c r="Y166" s="1">
        <v>44246</v>
      </c>
      <c r="Z166">
        <v>120.86</v>
      </c>
      <c r="AB166" s="1"/>
      <c r="AC166" s="1"/>
      <c r="AD166" s="1"/>
      <c r="AE166" s="1"/>
      <c r="AJ166" s="1">
        <v>43336</v>
      </c>
      <c r="AK166" s="1">
        <v>43336</v>
      </c>
      <c r="AL166" s="1"/>
      <c r="AM166" s="1"/>
      <c r="AN166" s="1"/>
      <c r="AO166" s="1"/>
      <c r="AQ166" s="1">
        <v>44246</v>
      </c>
      <c r="AR166" s="5">
        <v>120.86</v>
      </c>
      <c r="AS166" s="5">
        <v>0</v>
      </c>
      <c r="AT166" s="5">
        <v>0</v>
      </c>
      <c r="AU166" s="5">
        <v>120.86</v>
      </c>
      <c r="AW166" s="1">
        <v>44246</v>
      </c>
      <c r="AX166">
        <v>95.8</v>
      </c>
      <c r="AZ166" s="1"/>
      <c r="BA166" s="1"/>
      <c r="BB166" s="1"/>
      <c r="BC166" s="1"/>
      <c r="BH166" s="1">
        <v>43336</v>
      </c>
      <c r="BI166" s="1">
        <v>43336</v>
      </c>
      <c r="BJ166" s="1"/>
      <c r="BK166" s="1"/>
      <c r="BL166" s="1"/>
      <c r="BM166" s="1"/>
      <c r="BO166" s="1">
        <v>44246</v>
      </c>
      <c r="BP166" s="5">
        <v>95.8</v>
      </c>
      <c r="BQ166" s="5">
        <v>1.29</v>
      </c>
      <c r="BR166" s="5">
        <v>-1.29</v>
      </c>
      <c r="BS166" s="5">
        <v>95.8</v>
      </c>
    </row>
    <row r="167" spans="1:71" x14ac:dyDescent="0.25">
      <c r="A167" s="1">
        <v>44253</v>
      </c>
      <c r="B167">
        <v>227.71</v>
      </c>
      <c r="D167" s="1"/>
      <c r="E167" s="1"/>
      <c r="F167" s="1"/>
      <c r="G167" s="1"/>
      <c r="L167" s="1">
        <v>43339</v>
      </c>
      <c r="M167" s="1">
        <v>43343</v>
      </c>
      <c r="N167" s="1"/>
      <c r="O167" s="1"/>
      <c r="P167" s="1"/>
      <c r="Q167" s="1"/>
      <c r="S167" s="1">
        <v>44253</v>
      </c>
      <c r="T167" s="5">
        <v>227.71</v>
      </c>
      <c r="U167" s="5">
        <v>0</v>
      </c>
      <c r="V167" s="5">
        <v>0</v>
      </c>
      <c r="W167" s="5">
        <v>227.71</v>
      </c>
      <c r="Y167" s="1">
        <v>44253</v>
      </c>
      <c r="Z167">
        <v>117.97</v>
      </c>
      <c r="AB167" s="1"/>
      <c r="AC167" s="1"/>
      <c r="AD167" s="1"/>
      <c r="AE167" s="1"/>
      <c r="AJ167" s="1">
        <v>43339</v>
      </c>
      <c r="AK167" s="1">
        <v>43343</v>
      </c>
      <c r="AL167" s="1"/>
      <c r="AM167" s="1"/>
      <c r="AN167" s="1"/>
      <c r="AO167" s="1"/>
      <c r="AQ167" s="1">
        <v>44253</v>
      </c>
      <c r="AR167" s="5">
        <v>117.97</v>
      </c>
      <c r="AS167" s="5">
        <v>0</v>
      </c>
      <c r="AT167" s="5">
        <v>0</v>
      </c>
      <c r="AU167" s="5">
        <v>117.97</v>
      </c>
      <c r="AW167" s="1">
        <v>44253</v>
      </c>
      <c r="AX167">
        <v>100</v>
      </c>
      <c r="AZ167" s="1"/>
      <c r="BA167" s="1"/>
      <c r="BB167" s="1"/>
      <c r="BC167" s="1"/>
      <c r="BH167" s="1">
        <v>43339</v>
      </c>
      <c r="BI167" s="1">
        <v>43343</v>
      </c>
      <c r="BJ167" s="1"/>
      <c r="BK167" s="1"/>
      <c r="BL167" s="1"/>
      <c r="BM167" s="1"/>
      <c r="BO167" s="1">
        <v>44253</v>
      </c>
      <c r="BP167" s="5">
        <v>100</v>
      </c>
      <c r="BQ167" s="5">
        <v>0</v>
      </c>
      <c r="BR167" s="5">
        <v>0</v>
      </c>
      <c r="BS167" s="5">
        <v>100</v>
      </c>
    </row>
    <row r="168" spans="1:71" x14ac:dyDescent="0.25">
      <c r="A168" s="1">
        <v>44260</v>
      </c>
      <c r="B168">
        <v>232.76</v>
      </c>
      <c r="D168" s="1"/>
      <c r="E168" s="1"/>
      <c r="F168" s="1"/>
      <c r="G168" s="1"/>
      <c r="L168" s="1">
        <v>43340</v>
      </c>
      <c r="M168" s="1">
        <v>43343</v>
      </c>
      <c r="N168" s="1"/>
      <c r="O168" s="1"/>
      <c r="P168" s="1"/>
      <c r="Q168" s="1"/>
      <c r="S168" s="1">
        <v>44260</v>
      </c>
      <c r="T168" s="5">
        <v>232.76</v>
      </c>
      <c r="U168" s="5">
        <v>0</v>
      </c>
      <c r="V168" s="5">
        <v>0</v>
      </c>
      <c r="W168" s="5">
        <v>232.76</v>
      </c>
      <c r="Y168" s="1">
        <v>44260</v>
      </c>
      <c r="Z168">
        <v>122.25</v>
      </c>
      <c r="AB168" s="1"/>
      <c r="AC168" s="1"/>
      <c r="AD168" s="1"/>
      <c r="AE168" s="1"/>
      <c r="AJ168" s="1">
        <v>43340</v>
      </c>
      <c r="AK168" s="1">
        <v>43343</v>
      </c>
      <c r="AL168" s="1"/>
      <c r="AM168" s="1"/>
      <c r="AN168" s="1"/>
      <c r="AO168" s="1"/>
      <c r="AQ168" s="1">
        <v>44260</v>
      </c>
      <c r="AR168" s="5">
        <v>122.25</v>
      </c>
      <c r="AS168" s="5">
        <v>0</v>
      </c>
      <c r="AT168" s="5">
        <v>0</v>
      </c>
      <c r="AU168" s="5">
        <v>122.25</v>
      </c>
      <c r="AW168" s="1">
        <v>44260</v>
      </c>
      <c r="AX168">
        <v>109</v>
      </c>
      <c r="AZ168" s="1"/>
      <c r="BA168" s="1"/>
      <c r="BB168" s="1"/>
      <c r="BC168" s="1"/>
      <c r="BH168" s="1">
        <v>43340</v>
      </c>
      <c r="BI168" s="1">
        <v>43343</v>
      </c>
      <c r="BJ168" s="1"/>
      <c r="BK168" s="1"/>
      <c r="BL168" s="1"/>
      <c r="BM168" s="1"/>
      <c r="BO168" s="1">
        <v>44260</v>
      </c>
      <c r="BP168" s="5">
        <v>109</v>
      </c>
      <c r="BQ168" s="5">
        <v>0</v>
      </c>
      <c r="BR168" s="5">
        <v>0</v>
      </c>
      <c r="BS168" s="5">
        <v>109</v>
      </c>
    </row>
    <row r="169" spans="1:71" x14ac:dyDescent="0.25">
      <c r="A169" s="1">
        <v>44267</v>
      </c>
      <c r="B169">
        <v>228</v>
      </c>
      <c r="D169" s="1"/>
      <c r="E169" s="1"/>
      <c r="F169" s="1"/>
      <c r="G169" s="1"/>
      <c r="L169" s="1">
        <v>43341</v>
      </c>
      <c r="M169" s="1">
        <v>43343</v>
      </c>
      <c r="N169" s="1"/>
      <c r="O169" s="1"/>
      <c r="P169" s="1"/>
      <c r="Q169" s="1"/>
      <c r="S169" s="1">
        <v>44267</v>
      </c>
      <c r="T169" s="5">
        <v>228</v>
      </c>
      <c r="U169" s="5">
        <v>0</v>
      </c>
      <c r="V169" s="5">
        <v>0</v>
      </c>
      <c r="W169" s="5">
        <v>228</v>
      </c>
      <c r="Y169" s="1">
        <v>44267</v>
      </c>
      <c r="Z169">
        <v>121.57</v>
      </c>
      <c r="AB169" s="1"/>
      <c r="AC169" s="1"/>
      <c r="AD169" s="1"/>
      <c r="AE169" s="1"/>
      <c r="AJ169" s="1">
        <v>43341</v>
      </c>
      <c r="AK169" s="1">
        <v>43343</v>
      </c>
      <c r="AL169" s="1"/>
      <c r="AM169" s="1"/>
      <c r="AN169" s="1"/>
      <c r="AO169" s="1"/>
      <c r="AQ169" s="1">
        <v>44267</v>
      </c>
      <c r="AR169" s="5">
        <v>121.57</v>
      </c>
      <c r="AS169" s="5">
        <v>0.2</v>
      </c>
      <c r="AT169" s="5">
        <v>0</v>
      </c>
      <c r="AU169" s="5">
        <v>121.77</v>
      </c>
      <c r="AW169" s="1">
        <v>44267</v>
      </c>
      <c r="AX169">
        <v>111.56</v>
      </c>
      <c r="AZ169" s="1"/>
      <c r="BA169" s="1"/>
      <c r="BB169" s="1"/>
      <c r="BC169" s="1"/>
      <c r="BH169" s="1">
        <v>43341</v>
      </c>
      <c r="BI169" s="1">
        <v>43343</v>
      </c>
      <c r="BJ169" s="1"/>
      <c r="BK169" s="1"/>
      <c r="BL169" s="1"/>
      <c r="BM169" s="1"/>
      <c r="BO169" s="1">
        <v>44267</v>
      </c>
      <c r="BP169" s="5">
        <v>111.56</v>
      </c>
      <c r="BQ169" s="5">
        <v>0</v>
      </c>
      <c r="BR169" s="5">
        <v>0</v>
      </c>
      <c r="BS169" s="5">
        <v>111.56</v>
      </c>
    </row>
    <row r="170" spans="1:71" x14ac:dyDescent="0.25">
      <c r="A170" s="1">
        <v>44274</v>
      </c>
      <c r="B170">
        <v>222.9</v>
      </c>
      <c r="D170" s="1"/>
      <c r="E170" s="1"/>
      <c r="F170" s="1"/>
      <c r="G170" s="1"/>
      <c r="L170" s="1">
        <v>43342</v>
      </c>
      <c r="M170" s="1">
        <v>43343</v>
      </c>
      <c r="N170" s="1"/>
      <c r="O170" s="1"/>
      <c r="P170" s="1"/>
      <c r="Q170" s="1"/>
      <c r="S170" s="1">
        <v>44274</v>
      </c>
      <c r="T170" s="5">
        <v>222.9</v>
      </c>
      <c r="U170" s="5">
        <v>0</v>
      </c>
      <c r="V170" s="5">
        <v>0</v>
      </c>
      <c r="W170" s="5">
        <v>222.9</v>
      </c>
      <c r="Y170" s="1">
        <v>44274</v>
      </c>
      <c r="Z170">
        <v>120.76</v>
      </c>
      <c r="AB170" s="1"/>
      <c r="AC170" s="1"/>
      <c r="AD170" s="1"/>
      <c r="AE170" s="1"/>
      <c r="AJ170" s="1">
        <v>43342</v>
      </c>
      <c r="AK170" s="1">
        <v>43343</v>
      </c>
      <c r="AL170" s="1"/>
      <c r="AM170" s="1"/>
      <c r="AN170" s="1"/>
      <c r="AO170" s="1"/>
      <c r="AQ170" s="1">
        <v>44274</v>
      </c>
      <c r="AR170" s="5">
        <v>120.76</v>
      </c>
      <c r="AS170" s="5">
        <v>0</v>
      </c>
      <c r="AT170" s="5">
        <v>-0.2</v>
      </c>
      <c r="AU170" s="5">
        <v>120.56</v>
      </c>
      <c r="AW170" s="1">
        <v>44274</v>
      </c>
      <c r="AX170">
        <v>103.38</v>
      </c>
      <c r="AZ170" s="1"/>
      <c r="BA170" s="1"/>
      <c r="BB170" s="1"/>
      <c r="BC170" s="1"/>
      <c r="BH170" s="1">
        <v>43342</v>
      </c>
      <c r="BI170" s="1">
        <v>43343</v>
      </c>
      <c r="BJ170" s="1"/>
      <c r="BK170" s="1"/>
      <c r="BL170" s="1"/>
      <c r="BM170" s="1"/>
      <c r="BO170" s="1">
        <v>44274</v>
      </c>
      <c r="BP170" s="5">
        <v>103.38</v>
      </c>
      <c r="BQ170" s="5">
        <v>0</v>
      </c>
      <c r="BR170" s="5">
        <v>0</v>
      </c>
      <c r="BS170" s="5">
        <v>103.38</v>
      </c>
    </row>
    <row r="171" spans="1:71" x14ac:dyDescent="0.25">
      <c r="A171" s="1">
        <v>44281</v>
      </c>
      <c r="B171">
        <v>228.31</v>
      </c>
      <c r="D171" s="1"/>
      <c r="E171" s="1"/>
      <c r="F171" s="1"/>
      <c r="G171" s="1"/>
      <c r="L171" s="1">
        <v>43343</v>
      </c>
      <c r="M171" s="1">
        <v>43343</v>
      </c>
      <c r="N171" s="1"/>
      <c r="O171" s="1"/>
      <c r="P171" s="1"/>
      <c r="Q171" s="1"/>
      <c r="S171" s="1">
        <v>44281</v>
      </c>
      <c r="T171" s="5">
        <v>228.31</v>
      </c>
      <c r="U171" s="5">
        <v>0</v>
      </c>
      <c r="V171" s="5">
        <v>0</v>
      </c>
      <c r="W171" s="5">
        <v>228.31</v>
      </c>
      <c r="Y171" s="1">
        <v>44281</v>
      </c>
      <c r="Z171">
        <v>127.32</v>
      </c>
      <c r="AB171" s="1"/>
      <c r="AC171" s="1"/>
      <c r="AD171" s="1"/>
      <c r="AE171" s="1"/>
      <c r="AJ171" s="1">
        <v>43343</v>
      </c>
      <c r="AK171" s="1">
        <v>43343</v>
      </c>
      <c r="AL171" s="1"/>
      <c r="AM171" s="1"/>
      <c r="AN171" s="1"/>
      <c r="AO171" s="1"/>
      <c r="AQ171" s="1">
        <v>44281</v>
      </c>
      <c r="AR171" s="5">
        <v>127.32</v>
      </c>
      <c r="AS171" s="5">
        <v>0</v>
      </c>
      <c r="AT171" s="5">
        <v>0</v>
      </c>
      <c r="AU171" s="5">
        <v>127.32</v>
      </c>
      <c r="AW171" s="1">
        <v>44281</v>
      </c>
      <c r="AX171">
        <v>107.48</v>
      </c>
      <c r="AZ171" s="1"/>
      <c r="BA171" s="1"/>
      <c r="BB171" s="1"/>
      <c r="BC171" s="1"/>
      <c r="BH171" s="1">
        <v>43343</v>
      </c>
      <c r="BI171" s="1">
        <v>43343</v>
      </c>
      <c r="BJ171" s="1"/>
      <c r="BK171" s="1"/>
      <c r="BL171" s="1"/>
      <c r="BM171" s="1"/>
      <c r="BO171" s="1">
        <v>44281</v>
      </c>
      <c r="BP171" s="5">
        <v>107.48</v>
      </c>
      <c r="BQ171" s="5">
        <v>0</v>
      </c>
      <c r="BR171" s="5">
        <v>0</v>
      </c>
      <c r="BS171" s="5">
        <v>107.48</v>
      </c>
    </row>
    <row r="172" spans="1:71" x14ac:dyDescent="0.25">
      <c r="A172" s="1">
        <v>44288</v>
      </c>
      <c r="B172">
        <v>231.8</v>
      </c>
      <c r="D172" s="1"/>
      <c r="E172" s="1"/>
      <c r="F172" s="1"/>
      <c r="G172" s="1"/>
      <c r="L172" s="1">
        <v>43347</v>
      </c>
      <c r="M172" s="1">
        <v>43350</v>
      </c>
      <c r="N172" s="1"/>
      <c r="O172" s="1"/>
      <c r="P172" s="1"/>
      <c r="Q172" s="1"/>
      <c r="S172" s="1">
        <v>44288</v>
      </c>
      <c r="T172" s="5">
        <v>231.8</v>
      </c>
      <c r="U172" s="5">
        <v>0</v>
      </c>
      <c r="V172" s="5">
        <v>0</v>
      </c>
      <c r="W172" s="5">
        <v>231.8</v>
      </c>
      <c r="Y172" s="1">
        <v>44288</v>
      </c>
      <c r="Z172">
        <v>128.66</v>
      </c>
      <c r="AB172" s="1"/>
      <c r="AC172" s="1"/>
      <c r="AD172" s="1"/>
      <c r="AE172" s="1"/>
      <c r="AJ172" s="1">
        <v>43347</v>
      </c>
      <c r="AK172" s="1">
        <v>43350</v>
      </c>
      <c r="AL172" s="1"/>
      <c r="AM172" s="1"/>
      <c r="AN172" s="1"/>
      <c r="AO172" s="1"/>
      <c r="AQ172" s="1">
        <v>44288</v>
      </c>
      <c r="AR172" s="5">
        <v>128.66</v>
      </c>
      <c r="AS172" s="5">
        <v>0</v>
      </c>
      <c r="AT172" s="5">
        <v>0</v>
      </c>
      <c r="AU172" s="5">
        <v>128.66</v>
      </c>
      <c r="AW172" s="1">
        <v>44288</v>
      </c>
      <c r="AX172">
        <v>105.75</v>
      </c>
      <c r="AZ172" s="1"/>
      <c r="BA172" s="1"/>
      <c r="BB172" s="1"/>
      <c r="BC172" s="1"/>
      <c r="BH172" s="1">
        <v>43347</v>
      </c>
      <c r="BI172" s="1">
        <v>43350</v>
      </c>
      <c r="BJ172" s="1"/>
      <c r="BK172" s="1"/>
      <c r="BL172" s="1"/>
      <c r="BM172" s="1"/>
      <c r="BO172" s="1">
        <v>44288</v>
      </c>
      <c r="BP172" s="5">
        <v>105.75</v>
      </c>
      <c r="BQ172" s="5">
        <v>0</v>
      </c>
      <c r="BR172" s="5">
        <v>0</v>
      </c>
      <c r="BS172" s="5">
        <v>105.75</v>
      </c>
    </row>
    <row r="173" spans="1:71" x14ac:dyDescent="0.25">
      <c r="A173" s="1">
        <v>44295</v>
      </c>
      <c r="B173">
        <v>237</v>
      </c>
      <c r="D173" s="1"/>
      <c r="E173" s="1"/>
      <c r="F173" s="1"/>
      <c r="G173" s="1"/>
      <c r="L173" s="1">
        <v>43348</v>
      </c>
      <c r="M173" s="1">
        <v>43350</v>
      </c>
      <c r="N173" s="1"/>
      <c r="O173" s="1"/>
      <c r="P173" s="1"/>
      <c r="Q173" s="1"/>
      <c r="S173" s="1">
        <v>44295</v>
      </c>
      <c r="T173" s="5">
        <v>237</v>
      </c>
      <c r="U173" s="5">
        <v>0</v>
      </c>
      <c r="V173" s="5">
        <v>0</v>
      </c>
      <c r="W173" s="5">
        <v>237</v>
      </c>
      <c r="Y173" s="1">
        <v>44295</v>
      </c>
      <c r="Z173">
        <v>131.29</v>
      </c>
      <c r="AB173" s="1"/>
      <c r="AC173" s="1"/>
      <c r="AD173" s="1"/>
      <c r="AE173" s="1"/>
      <c r="AJ173" s="1">
        <v>43348</v>
      </c>
      <c r="AK173" s="1">
        <v>43350</v>
      </c>
      <c r="AL173" s="1"/>
      <c r="AM173" s="1"/>
      <c r="AN173" s="1"/>
      <c r="AO173" s="1"/>
      <c r="AQ173" s="1">
        <v>44295</v>
      </c>
      <c r="AR173" s="5">
        <v>131.29</v>
      </c>
      <c r="AS173" s="5">
        <v>0</v>
      </c>
      <c r="AT173" s="5">
        <v>0</v>
      </c>
      <c r="AU173" s="5">
        <v>131.29</v>
      </c>
      <c r="AW173" s="1">
        <v>44295</v>
      </c>
      <c r="AX173">
        <v>102.92</v>
      </c>
      <c r="AZ173" s="1"/>
      <c r="BA173" s="1"/>
      <c r="BB173" s="1"/>
      <c r="BC173" s="1"/>
      <c r="BH173" s="1">
        <v>43348</v>
      </c>
      <c r="BI173" s="1">
        <v>43350</v>
      </c>
      <c r="BJ173" s="1"/>
      <c r="BK173" s="1"/>
      <c r="BL173" s="1"/>
      <c r="BM173" s="1"/>
      <c r="BO173" s="1">
        <v>44295</v>
      </c>
      <c r="BP173" s="5">
        <v>102.92</v>
      </c>
      <c r="BQ173" s="5">
        <v>0</v>
      </c>
      <c r="BR173" s="5">
        <v>0</v>
      </c>
      <c r="BS173" s="5">
        <v>102.92</v>
      </c>
    </row>
    <row r="174" spans="1:71" x14ac:dyDescent="0.25">
      <c r="A174" s="1">
        <v>44302</v>
      </c>
      <c r="B174">
        <v>239.12</v>
      </c>
      <c r="D174" s="1"/>
      <c r="E174" s="1"/>
      <c r="F174" s="1"/>
      <c r="G174" s="1"/>
      <c r="L174" s="1">
        <v>43349</v>
      </c>
      <c r="M174" s="1">
        <v>43350</v>
      </c>
      <c r="N174" s="1"/>
      <c r="O174" s="1"/>
      <c r="P174" s="1"/>
      <c r="Q174" s="1"/>
      <c r="S174" s="1">
        <v>44302</v>
      </c>
      <c r="T174" s="5">
        <v>239.12</v>
      </c>
      <c r="U174" s="5">
        <v>0</v>
      </c>
      <c r="V174" s="5">
        <v>0</v>
      </c>
      <c r="W174" s="5">
        <v>239.12</v>
      </c>
      <c r="Y174" s="1">
        <v>44302</v>
      </c>
      <c r="Z174">
        <v>132.85</v>
      </c>
      <c r="AB174" s="1"/>
      <c r="AC174" s="1"/>
      <c r="AD174" s="1"/>
      <c r="AE174" s="1"/>
      <c r="AJ174" s="1">
        <v>43349</v>
      </c>
      <c r="AK174" s="1">
        <v>43350</v>
      </c>
      <c r="AL174" s="1"/>
      <c r="AM174" s="1"/>
      <c r="AN174" s="1"/>
      <c r="AO174" s="1"/>
      <c r="AQ174" s="1">
        <v>44302</v>
      </c>
      <c r="AR174" s="5">
        <v>132.85</v>
      </c>
      <c r="AS174" s="5">
        <v>0</v>
      </c>
      <c r="AT174" s="5">
        <v>0</v>
      </c>
      <c r="AU174" s="5">
        <v>132.85</v>
      </c>
      <c r="AW174" s="1">
        <v>44302</v>
      </c>
      <c r="AX174">
        <v>102.96</v>
      </c>
      <c r="AZ174" s="1"/>
      <c r="BA174" s="1"/>
      <c r="BB174" s="1"/>
      <c r="BC174" s="1"/>
      <c r="BH174" s="1">
        <v>43349</v>
      </c>
      <c r="BI174" s="1">
        <v>43350</v>
      </c>
      <c r="BJ174" s="1"/>
      <c r="BK174" s="1"/>
      <c r="BL174" s="1"/>
      <c r="BM174" s="1"/>
      <c r="BO174" s="1">
        <v>44302</v>
      </c>
      <c r="BP174" s="5">
        <v>102.96</v>
      </c>
      <c r="BQ174" s="5">
        <v>0</v>
      </c>
      <c r="BR174" s="5">
        <v>0</v>
      </c>
      <c r="BS174" s="5">
        <v>102.96</v>
      </c>
    </row>
    <row r="175" spans="1:71" x14ac:dyDescent="0.25">
      <c r="A175" s="1">
        <v>44309</v>
      </c>
      <c r="B175">
        <v>230.89</v>
      </c>
      <c r="D175" s="1"/>
      <c r="E175" s="1"/>
      <c r="F175" s="1"/>
      <c r="G175" s="1"/>
      <c r="L175" s="1">
        <v>43350</v>
      </c>
      <c r="M175" s="1">
        <v>43350</v>
      </c>
      <c r="N175" s="1"/>
      <c r="O175" s="1"/>
      <c r="P175" s="1"/>
      <c r="Q175" s="1"/>
      <c r="S175" s="1">
        <v>44309</v>
      </c>
      <c r="T175" s="5">
        <v>230.89</v>
      </c>
      <c r="U175" s="5">
        <v>0</v>
      </c>
      <c r="V175" s="5">
        <v>0</v>
      </c>
      <c r="W175" s="5">
        <v>230.89</v>
      </c>
      <c r="Y175" s="1">
        <v>44309</v>
      </c>
      <c r="Z175">
        <v>135.01</v>
      </c>
      <c r="AB175" s="1"/>
      <c r="AC175" s="1"/>
      <c r="AD175" s="1"/>
      <c r="AE175" s="1"/>
      <c r="AJ175" s="1">
        <v>43350</v>
      </c>
      <c r="AK175" s="1">
        <v>43350</v>
      </c>
      <c r="AL175" s="1"/>
      <c r="AM175" s="1"/>
      <c r="AN175" s="1"/>
      <c r="AO175" s="1"/>
      <c r="AQ175" s="1">
        <v>44309</v>
      </c>
      <c r="AR175" s="5">
        <v>135.01</v>
      </c>
      <c r="AS175" s="5">
        <v>0</v>
      </c>
      <c r="AT175" s="5">
        <v>0</v>
      </c>
      <c r="AU175" s="5">
        <v>135.01</v>
      </c>
      <c r="AW175" s="1">
        <v>44309</v>
      </c>
      <c r="AX175">
        <v>101.55</v>
      </c>
      <c r="AZ175" s="1"/>
      <c r="BA175" s="1"/>
      <c r="BB175" s="1"/>
      <c r="BC175" s="1"/>
      <c r="BH175" s="1">
        <v>43350</v>
      </c>
      <c r="BI175" s="1">
        <v>43350</v>
      </c>
      <c r="BJ175" s="1"/>
      <c r="BK175" s="1"/>
      <c r="BL175" s="1"/>
      <c r="BM175" s="1"/>
      <c r="BO175" s="1">
        <v>44309</v>
      </c>
      <c r="BP175" s="5">
        <v>101.55</v>
      </c>
      <c r="BQ175" s="5">
        <v>0</v>
      </c>
      <c r="BR175" s="5">
        <v>0</v>
      </c>
      <c r="BS175" s="5">
        <v>101.55</v>
      </c>
    </row>
    <row r="176" spans="1:71" x14ac:dyDescent="0.25">
      <c r="A176" s="1">
        <v>44316</v>
      </c>
      <c r="B176">
        <v>251.44</v>
      </c>
      <c r="D176" s="1"/>
      <c r="E176" s="1"/>
      <c r="F176" s="1"/>
      <c r="G176" s="1"/>
      <c r="L176" s="1">
        <v>43353</v>
      </c>
      <c r="M176" s="1">
        <v>43357</v>
      </c>
      <c r="N176" s="1"/>
      <c r="O176" s="1"/>
      <c r="P176" s="1"/>
      <c r="Q176" s="1"/>
      <c r="S176" s="1">
        <v>44316</v>
      </c>
      <c r="T176" s="5">
        <v>251.44</v>
      </c>
      <c r="U176" s="5">
        <v>0.51</v>
      </c>
      <c r="V176" s="5">
        <v>0</v>
      </c>
      <c r="W176" s="5">
        <v>251.95</v>
      </c>
      <c r="Y176" s="1">
        <v>44316</v>
      </c>
      <c r="Z176">
        <v>134.93</v>
      </c>
      <c r="AB176" s="1"/>
      <c r="AC176" s="1"/>
      <c r="AD176" s="1"/>
      <c r="AE176" s="1"/>
      <c r="AJ176" s="1">
        <v>43353</v>
      </c>
      <c r="AK176" s="1">
        <v>43357</v>
      </c>
      <c r="AL176" s="1"/>
      <c r="AM176" s="1"/>
      <c r="AN176" s="1"/>
      <c r="AO176" s="1"/>
      <c r="AQ176" s="1">
        <v>44316</v>
      </c>
      <c r="AR176" s="5">
        <v>134.93</v>
      </c>
      <c r="AS176" s="5">
        <v>0</v>
      </c>
      <c r="AT176" s="5">
        <v>0</v>
      </c>
      <c r="AU176" s="5">
        <v>134.93</v>
      </c>
      <c r="AW176" s="1">
        <v>44316</v>
      </c>
      <c r="AX176">
        <v>103.07</v>
      </c>
      <c r="AZ176" s="1"/>
      <c r="BA176" s="1"/>
      <c r="BB176" s="1"/>
      <c r="BC176" s="1"/>
      <c r="BH176" s="1">
        <v>43353</v>
      </c>
      <c r="BI176" s="1">
        <v>43357</v>
      </c>
      <c r="BJ176" s="1"/>
      <c r="BK176" s="1"/>
      <c r="BL176" s="1"/>
      <c r="BM176" s="1"/>
      <c r="BO176" s="1">
        <v>44316</v>
      </c>
      <c r="BP176" s="5">
        <v>103.07</v>
      </c>
      <c r="BQ176" s="5">
        <v>0</v>
      </c>
      <c r="BR176" s="5">
        <v>0</v>
      </c>
      <c r="BS176" s="5">
        <v>103.07</v>
      </c>
    </row>
    <row r="177" spans="1:71" x14ac:dyDescent="0.25">
      <c r="A177" s="1">
        <v>44323</v>
      </c>
      <c r="B177">
        <v>258.52</v>
      </c>
      <c r="D177" s="1"/>
      <c r="E177" s="1"/>
      <c r="F177" s="1"/>
      <c r="G177" s="1"/>
      <c r="L177" s="1">
        <v>43354</v>
      </c>
      <c r="M177" s="1">
        <v>43357</v>
      </c>
      <c r="N177" s="1"/>
      <c r="O177" s="1"/>
      <c r="P177" s="1"/>
      <c r="Q177" s="1"/>
      <c r="S177" s="1">
        <v>44323</v>
      </c>
      <c r="T177" s="5">
        <v>258.52</v>
      </c>
      <c r="U177" s="5">
        <v>0</v>
      </c>
      <c r="V177" s="5">
        <v>-0.51</v>
      </c>
      <c r="W177" s="5">
        <v>258.01</v>
      </c>
      <c r="Y177" s="1">
        <v>44323</v>
      </c>
      <c r="Z177">
        <v>137.33000000000001</v>
      </c>
      <c r="AB177" s="1"/>
      <c r="AC177" s="1"/>
      <c r="AD177" s="1"/>
      <c r="AE177" s="1"/>
      <c r="AJ177" s="1">
        <v>43354</v>
      </c>
      <c r="AK177" s="1">
        <v>43357</v>
      </c>
      <c r="AL177" s="1"/>
      <c r="AM177" s="1"/>
      <c r="AN177" s="1"/>
      <c r="AO177" s="1"/>
      <c r="AQ177" s="1">
        <v>44323</v>
      </c>
      <c r="AR177" s="5">
        <v>137.33000000000001</v>
      </c>
      <c r="AS177" s="5">
        <v>0</v>
      </c>
      <c r="AT177" s="5">
        <v>0</v>
      </c>
      <c r="AU177" s="5">
        <v>137.33000000000001</v>
      </c>
      <c r="AW177" s="1">
        <v>44323</v>
      </c>
      <c r="AX177">
        <v>110.02</v>
      </c>
      <c r="AZ177" s="1"/>
      <c r="BA177" s="1"/>
      <c r="BB177" s="1"/>
      <c r="BC177" s="1"/>
      <c r="BH177" s="1">
        <v>43354</v>
      </c>
      <c r="BI177" s="1">
        <v>43357</v>
      </c>
      <c r="BJ177" s="1"/>
      <c r="BK177" s="1"/>
      <c r="BL177" s="1"/>
      <c r="BM177" s="1"/>
      <c r="BO177" s="1">
        <v>44323</v>
      </c>
      <c r="BP177" s="5">
        <v>110.02</v>
      </c>
      <c r="BQ177" s="5">
        <v>0</v>
      </c>
      <c r="BR177" s="5">
        <v>0</v>
      </c>
      <c r="BS177" s="5">
        <v>110.02</v>
      </c>
    </row>
    <row r="178" spans="1:71" x14ac:dyDescent="0.25">
      <c r="A178" s="1">
        <v>44330</v>
      </c>
      <c r="B178">
        <v>254.24</v>
      </c>
      <c r="D178" s="1"/>
      <c r="E178" s="1"/>
      <c r="F178" s="1"/>
      <c r="G178" s="1"/>
      <c r="L178" s="1">
        <v>43355</v>
      </c>
      <c r="M178" s="1">
        <v>43357</v>
      </c>
      <c r="N178" s="1"/>
      <c r="O178" s="1"/>
      <c r="P178" s="1"/>
      <c r="Q178" s="1"/>
      <c r="S178" s="1">
        <v>44330</v>
      </c>
      <c r="T178" s="5">
        <v>254.24</v>
      </c>
      <c r="U178" s="5">
        <v>0</v>
      </c>
      <c r="V178" s="5">
        <v>0</v>
      </c>
      <c r="W178" s="5">
        <v>254.24</v>
      </c>
      <c r="Y178" s="1">
        <v>44330</v>
      </c>
      <c r="Z178">
        <v>134.34</v>
      </c>
      <c r="AB178" s="1"/>
      <c r="AC178" s="1"/>
      <c r="AD178" s="1"/>
      <c r="AE178" s="1"/>
      <c r="AJ178" s="1">
        <v>43355</v>
      </c>
      <c r="AK178" s="1">
        <v>43357</v>
      </c>
      <c r="AL178" s="1"/>
      <c r="AM178" s="1"/>
      <c r="AN178" s="1"/>
      <c r="AO178" s="1"/>
      <c r="AQ178" s="1">
        <v>44330</v>
      </c>
      <c r="AR178" s="5">
        <v>134.34</v>
      </c>
      <c r="AS178" s="5">
        <v>0</v>
      </c>
      <c r="AT178" s="5">
        <v>0</v>
      </c>
      <c r="AU178" s="5">
        <v>134.34</v>
      </c>
      <c r="AW178" s="1">
        <v>44330</v>
      </c>
      <c r="AX178">
        <v>109.47</v>
      </c>
      <c r="AZ178" s="1"/>
      <c r="BA178" s="1"/>
      <c r="BB178" s="1"/>
      <c r="BC178" s="1"/>
      <c r="BH178" s="1">
        <v>43355</v>
      </c>
      <c r="BI178" s="1">
        <v>43357</v>
      </c>
      <c r="BJ178" s="1"/>
      <c r="BK178" s="1"/>
      <c r="BL178" s="1"/>
      <c r="BM178" s="1"/>
      <c r="BO178" s="1">
        <v>44330</v>
      </c>
      <c r="BP178" s="5">
        <v>109.47</v>
      </c>
      <c r="BQ178" s="5">
        <v>0</v>
      </c>
      <c r="BR178" s="5">
        <v>0</v>
      </c>
      <c r="BS178" s="5">
        <v>109.47</v>
      </c>
    </row>
    <row r="179" spans="1:71" x14ac:dyDescent="0.25">
      <c r="A179" s="1">
        <v>44337</v>
      </c>
      <c r="B179">
        <v>253.21</v>
      </c>
      <c r="D179" s="1"/>
      <c r="E179" s="1"/>
      <c r="F179" s="1"/>
      <c r="G179" s="1"/>
      <c r="L179" s="1">
        <v>43356</v>
      </c>
      <c r="M179" s="1">
        <v>43357</v>
      </c>
      <c r="N179" s="1"/>
      <c r="O179" s="1"/>
      <c r="P179" s="1"/>
      <c r="Q179" s="1"/>
      <c r="S179" s="1">
        <v>44337</v>
      </c>
      <c r="T179" s="5">
        <v>253.21</v>
      </c>
      <c r="U179" s="5">
        <v>0</v>
      </c>
      <c r="V179" s="5">
        <v>0</v>
      </c>
      <c r="W179" s="5">
        <v>253.21</v>
      </c>
      <c r="Y179" s="1">
        <v>44337</v>
      </c>
      <c r="Z179">
        <v>132.85</v>
      </c>
      <c r="AB179" s="1"/>
      <c r="AC179" s="1"/>
      <c r="AD179" s="1"/>
      <c r="AE179" s="1"/>
      <c r="AJ179" s="1">
        <v>43356</v>
      </c>
      <c r="AK179" s="1">
        <v>43357</v>
      </c>
      <c r="AL179" s="1"/>
      <c r="AM179" s="1"/>
      <c r="AN179" s="1"/>
      <c r="AO179" s="1"/>
      <c r="AQ179" s="1">
        <v>44337</v>
      </c>
      <c r="AR179" s="5">
        <v>132.85</v>
      </c>
      <c r="AS179" s="5">
        <v>0</v>
      </c>
      <c r="AT179" s="5">
        <v>0</v>
      </c>
      <c r="AU179" s="5">
        <v>132.85</v>
      </c>
      <c r="AW179" s="1">
        <v>44337</v>
      </c>
      <c r="AX179">
        <v>104.12</v>
      </c>
      <c r="AZ179" s="1"/>
      <c r="BA179" s="1"/>
      <c r="BB179" s="1"/>
      <c r="BC179" s="1"/>
      <c r="BH179" s="1">
        <v>43356</v>
      </c>
      <c r="BI179" s="1">
        <v>43357</v>
      </c>
      <c r="BJ179" s="1"/>
      <c r="BK179" s="1"/>
      <c r="BL179" s="1"/>
      <c r="BM179" s="1"/>
      <c r="BO179" s="1">
        <v>44337</v>
      </c>
      <c r="BP179" s="5">
        <v>104.12</v>
      </c>
      <c r="BQ179" s="5">
        <v>1.34</v>
      </c>
      <c r="BR179" s="5">
        <v>-1.34</v>
      </c>
      <c r="BS179" s="5">
        <v>104.12</v>
      </c>
    </row>
    <row r="180" spans="1:71" x14ac:dyDescent="0.25">
      <c r="A180" s="1">
        <v>44344</v>
      </c>
      <c r="B180">
        <v>253.37</v>
      </c>
      <c r="D180" s="1"/>
      <c r="E180" s="1"/>
      <c r="F180" s="1"/>
      <c r="G180" s="1"/>
      <c r="L180" s="1">
        <v>43357</v>
      </c>
      <c r="M180" s="1">
        <v>43357</v>
      </c>
      <c r="N180" s="1"/>
      <c r="O180" s="1"/>
      <c r="P180" s="1"/>
      <c r="Q180" s="1"/>
      <c r="S180" s="1">
        <v>44344</v>
      </c>
      <c r="T180" s="5">
        <v>253.37</v>
      </c>
      <c r="U180" s="5">
        <v>0</v>
      </c>
      <c r="V180" s="5">
        <v>0</v>
      </c>
      <c r="W180" s="5">
        <v>253.37</v>
      </c>
      <c r="Y180" s="1">
        <v>44344</v>
      </c>
      <c r="Z180">
        <v>135.1</v>
      </c>
      <c r="AB180" s="1"/>
      <c r="AC180" s="1"/>
      <c r="AD180" s="1"/>
      <c r="AE180" s="1"/>
      <c r="AJ180" s="1">
        <v>43357</v>
      </c>
      <c r="AK180" s="1">
        <v>43357</v>
      </c>
      <c r="AL180" s="1"/>
      <c r="AM180" s="1"/>
      <c r="AN180" s="1"/>
      <c r="AO180" s="1"/>
      <c r="AQ180" s="1">
        <v>44344</v>
      </c>
      <c r="AR180" s="5">
        <v>135.1</v>
      </c>
      <c r="AS180" s="5">
        <v>0</v>
      </c>
      <c r="AT180" s="5">
        <v>0</v>
      </c>
      <c r="AU180" s="5">
        <v>135.1</v>
      </c>
      <c r="AW180" s="1">
        <v>44344</v>
      </c>
      <c r="AX180">
        <v>103.79</v>
      </c>
      <c r="AZ180" s="1"/>
      <c r="BA180" s="1"/>
      <c r="BB180" s="1"/>
      <c r="BC180" s="1"/>
      <c r="BH180" s="1">
        <v>43357</v>
      </c>
      <c r="BI180" s="1">
        <v>43357</v>
      </c>
      <c r="BJ180" s="1"/>
      <c r="BK180" s="1"/>
      <c r="BL180" s="1"/>
      <c r="BM180" s="1"/>
      <c r="BO180" s="1">
        <v>44344</v>
      </c>
      <c r="BP180" s="5">
        <v>103.79</v>
      </c>
      <c r="BQ180" s="5">
        <v>0</v>
      </c>
      <c r="BR180" s="5">
        <v>0</v>
      </c>
      <c r="BS180" s="5">
        <v>103.79</v>
      </c>
    </row>
    <row r="181" spans="1:71" x14ac:dyDescent="0.25">
      <c r="A181" s="1">
        <v>44351</v>
      </c>
      <c r="B181">
        <v>251.02</v>
      </c>
      <c r="D181" s="1"/>
      <c r="E181" s="1"/>
      <c r="F181" s="1"/>
      <c r="G181" s="1"/>
      <c r="L181" s="1">
        <v>43360</v>
      </c>
      <c r="M181" s="1">
        <v>43364</v>
      </c>
      <c r="N181" s="1"/>
      <c r="O181" s="1"/>
      <c r="P181" s="1"/>
      <c r="Q181" s="1"/>
      <c r="S181" s="1">
        <v>44351</v>
      </c>
      <c r="T181" s="5">
        <v>251.02</v>
      </c>
      <c r="U181" s="5">
        <v>0</v>
      </c>
      <c r="V181" s="5">
        <v>0</v>
      </c>
      <c r="W181" s="5">
        <v>251.02</v>
      </c>
      <c r="Y181" s="1">
        <v>44351</v>
      </c>
      <c r="Z181">
        <v>137.69999999999999</v>
      </c>
      <c r="AB181" s="1"/>
      <c r="AC181" s="1"/>
      <c r="AD181" s="1"/>
      <c r="AE181" s="1"/>
      <c r="AJ181" s="1">
        <v>43360</v>
      </c>
      <c r="AK181" s="1">
        <v>43364</v>
      </c>
      <c r="AL181" s="1"/>
      <c r="AM181" s="1"/>
      <c r="AN181" s="1"/>
      <c r="AO181" s="1"/>
      <c r="AQ181" s="1">
        <v>44351</v>
      </c>
      <c r="AR181" s="5">
        <v>137.69999999999999</v>
      </c>
      <c r="AS181" s="5">
        <v>0</v>
      </c>
      <c r="AT181" s="5">
        <v>0</v>
      </c>
      <c r="AU181" s="5">
        <v>137.69999999999999</v>
      </c>
      <c r="AW181" s="1">
        <v>44351</v>
      </c>
      <c r="AX181">
        <v>108.45</v>
      </c>
      <c r="AZ181" s="1"/>
      <c r="BA181" s="1"/>
      <c r="BB181" s="1"/>
      <c r="BC181" s="1"/>
      <c r="BH181" s="1">
        <v>43360</v>
      </c>
      <c r="BI181" s="1">
        <v>43364</v>
      </c>
      <c r="BJ181" s="1"/>
      <c r="BK181" s="1"/>
      <c r="BL181" s="1"/>
      <c r="BM181" s="1"/>
      <c r="BO181" s="1">
        <v>44351</v>
      </c>
      <c r="BP181" s="5">
        <v>108.45</v>
      </c>
      <c r="BQ181" s="5">
        <v>0</v>
      </c>
      <c r="BR181" s="5">
        <v>0</v>
      </c>
      <c r="BS181" s="5">
        <v>108.45</v>
      </c>
    </row>
    <row r="182" spans="1:71" x14ac:dyDescent="0.25">
      <c r="A182" s="1">
        <v>44358</v>
      </c>
      <c r="B182">
        <v>250.11</v>
      </c>
      <c r="D182" s="1"/>
      <c r="E182" s="1"/>
      <c r="F182" s="1"/>
      <c r="G182" s="1"/>
      <c r="L182" s="1">
        <v>43361</v>
      </c>
      <c r="M182" s="1">
        <v>43364</v>
      </c>
      <c r="N182" s="1"/>
      <c r="O182" s="1"/>
      <c r="P182" s="1"/>
      <c r="Q182" s="1"/>
      <c r="S182" s="1">
        <v>44358</v>
      </c>
      <c r="T182" s="5">
        <v>250.11</v>
      </c>
      <c r="U182" s="5">
        <v>0</v>
      </c>
      <c r="V182" s="5">
        <v>0</v>
      </c>
      <c r="W182" s="5">
        <v>250.11</v>
      </c>
      <c r="Y182" s="1">
        <v>44358</v>
      </c>
      <c r="Z182">
        <v>135.86000000000001</v>
      </c>
      <c r="AB182" s="1"/>
      <c r="AC182" s="1"/>
      <c r="AD182" s="1"/>
      <c r="AE182" s="1"/>
      <c r="AJ182" s="1">
        <v>43361</v>
      </c>
      <c r="AK182" s="1">
        <v>43364</v>
      </c>
      <c r="AL182" s="1"/>
      <c r="AM182" s="1"/>
      <c r="AN182" s="1"/>
      <c r="AO182" s="1"/>
      <c r="AQ182" s="1">
        <v>44358</v>
      </c>
      <c r="AR182" s="5">
        <v>135.86000000000001</v>
      </c>
      <c r="AS182" s="5">
        <v>0.2</v>
      </c>
      <c r="AT182" s="5">
        <v>0</v>
      </c>
      <c r="AU182" s="5">
        <v>136.06</v>
      </c>
      <c r="AW182" s="1">
        <v>44358</v>
      </c>
      <c r="AX182">
        <v>107.91</v>
      </c>
      <c r="AZ182" s="1"/>
      <c r="BA182" s="1"/>
      <c r="BB182" s="1"/>
      <c r="BC182" s="1"/>
      <c r="BH182" s="1">
        <v>43361</v>
      </c>
      <c r="BI182" s="1">
        <v>43364</v>
      </c>
      <c r="BJ182" s="1"/>
      <c r="BK182" s="1"/>
      <c r="BL182" s="1"/>
      <c r="BM182" s="1"/>
      <c r="BO182" s="1">
        <v>44358</v>
      </c>
      <c r="BP182" s="5">
        <v>107.91</v>
      </c>
      <c r="BQ182" s="5">
        <v>0</v>
      </c>
      <c r="BR182" s="5">
        <v>0</v>
      </c>
      <c r="BS182" s="5">
        <v>107.91</v>
      </c>
    </row>
    <row r="183" spans="1:71" x14ac:dyDescent="0.25">
      <c r="A183" s="1">
        <v>44365</v>
      </c>
      <c r="B183">
        <v>230.1</v>
      </c>
      <c r="D183" s="1"/>
      <c r="E183" s="1"/>
      <c r="F183" s="1"/>
      <c r="G183" s="1"/>
      <c r="L183" s="1">
        <v>43362</v>
      </c>
      <c r="M183" s="1">
        <v>43364</v>
      </c>
      <c r="N183" s="1"/>
      <c r="O183" s="1"/>
      <c r="P183" s="1"/>
      <c r="Q183" s="1"/>
      <c r="S183" s="1">
        <v>44365</v>
      </c>
      <c r="T183" s="5">
        <v>230.1</v>
      </c>
      <c r="U183" s="5">
        <v>0</v>
      </c>
      <c r="V183" s="5">
        <v>0</v>
      </c>
      <c r="W183" s="5">
        <v>230.1</v>
      </c>
      <c r="Y183" s="1">
        <v>44365</v>
      </c>
      <c r="Z183">
        <v>130.65</v>
      </c>
      <c r="AB183" s="1"/>
      <c r="AC183" s="1"/>
      <c r="AD183" s="1"/>
      <c r="AE183" s="1"/>
      <c r="AJ183" s="1">
        <v>43362</v>
      </c>
      <c r="AK183" s="1">
        <v>43364</v>
      </c>
      <c r="AL183" s="1"/>
      <c r="AM183" s="1"/>
      <c r="AN183" s="1"/>
      <c r="AO183" s="1"/>
      <c r="AQ183" s="1">
        <v>44365</v>
      </c>
      <c r="AR183" s="5">
        <v>130.65</v>
      </c>
      <c r="AS183" s="5">
        <v>0</v>
      </c>
      <c r="AT183" s="5">
        <v>-0.2</v>
      </c>
      <c r="AU183" s="5">
        <v>130.45000000000002</v>
      </c>
      <c r="AW183" s="1">
        <v>44365</v>
      </c>
      <c r="AX183">
        <v>103.03</v>
      </c>
      <c r="AZ183" s="1"/>
      <c r="BA183" s="1"/>
      <c r="BB183" s="1"/>
      <c r="BC183" s="1"/>
      <c r="BH183" s="1">
        <v>43362</v>
      </c>
      <c r="BI183" s="1">
        <v>43364</v>
      </c>
      <c r="BJ183" s="1"/>
      <c r="BK183" s="1"/>
      <c r="BL183" s="1"/>
      <c r="BM183" s="1"/>
      <c r="BO183" s="1">
        <v>44365</v>
      </c>
      <c r="BP183" s="5">
        <v>103.03</v>
      </c>
      <c r="BQ183" s="5">
        <v>0</v>
      </c>
      <c r="BR183" s="5">
        <v>0</v>
      </c>
      <c r="BS183" s="5">
        <v>103.03</v>
      </c>
    </row>
    <row r="184" spans="1:71" x14ac:dyDescent="0.25">
      <c r="A184" s="1">
        <v>44372</v>
      </c>
      <c r="B184">
        <v>243.71</v>
      </c>
      <c r="D184" s="1"/>
      <c r="E184" s="1"/>
      <c r="F184" s="1"/>
      <c r="G184" s="1"/>
      <c r="L184" s="1">
        <v>43363</v>
      </c>
      <c r="M184" s="1">
        <v>43364</v>
      </c>
      <c r="N184" s="1"/>
      <c r="O184" s="1"/>
      <c r="P184" s="1"/>
      <c r="Q184" s="1"/>
      <c r="S184" s="1">
        <v>44372</v>
      </c>
      <c r="T184" s="5">
        <v>243.71</v>
      </c>
      <c r="U184" s="5">
        <v>0</v>
      </c>
      <c r="V184" s="5">
        <v>0</v>
      </c>
      <c r="W184" s="5">
        <v>243.71</v>
      </c>
      <c r="Y184" s="1">
        <v>44372</v>
      </c>
      <c r="Z184">
        <v>133.65</v>
      </c>
      <c r="AB184" s="1"/>
      <c r="AC184" s="1"/>
      <c r="AD184" s="1"/>
      <c r="AE184" s="1"/>
      <c r="AJ184" s="1">
        <v>43363</v>
      </c>
      <c r="AK184" s="1">
        <v>43364</v>
      </c>
      <c r="AL184" s="1"/>
      <c r="AM184" s="1"/>
      <c r="AN184" s="1"/>
      <c r="AO184" s="1"/>
      <c r="AQ184" s="1">
        <v>44372</v>
      </c>
      <c r="AR184" s="5">
        <v>133.65</v>
      </c>
      <c r="AS184" s="5">
        <v>0</v>
      </c>
      <c r="AT184" s="5">
        <v>0</v>
      </c>
      <c r="AU184" s="5">
        <v>133.65</v>
      </c>
      <c r="AW184" s="1">
        <v>44372</v>
      </c>
      <c r="AX184">
        <v>107.3</v>
      </c>
      <c r="AZ184" s="1"/>
      <c r="BA184" s="1"/>
      <c r="BB184" s="1"/>
      <c r="BC184" s="1"/>
      <c r="BH184" s="1">
        <v>43363</v>
      </c>
      <c r="BI184" s="1">
        <v>43364</v>
      </c>
      <c r="BJ184" s="1"/>
      <c r="BK184" s="1"/>
      <c r="BL184" s="1"/>
      <c r="BM184" s="1"/>
      <c r="BO184" s="1">
        <v>44372</v>
      </c>
      <c r="BP184" s="5">
        <v>107.3</v>
      </c>
      <c r="BQ184" s="5">
        <v>0</v>
      </c>
      <c r="BR184" s="5">
        <v>0</v>
      </c>
      <c r="BS184" s="5">
        <v>107.3</v>
      </c>
    </row>
    <row r="185" spans="1:71" x14ac:dyDescent="0.25">
      <c r="A185" s="1">
        <v>44379</v>
      </c>
      <c r="B185">
        <v>239.59</v>
      </c>
      <c r="D185" s="1"/>
      <c r="E185" s="1"/>
      <c r="F185" s="1"/>
      <c r="G185" s="1"/>
      <c r="L185" s="1">
        <v>43364</v>
      </c>
      <c r="M185" s="1">
        <v>43364</v>
      </c>
      <c r="N185" s="1"/>
      <c r="O185" s="1"/>
      <c r="P185" s="1"/>
      <c r="Q185" s="1"/>
      <c r="S185" s="1">
        <v>44379</v>
      </c>
      <c r="T185" s="5">
        <v>239.59</v>
      </c>
      <c r="U185" s="5">
        <v>0</v>
      </c>
      <c r="V185" s="5">
        <v>0</v>
      </c>
      <c r="W185" s="5">
        <v>239.59</v>
      </c>
      <c r="Y185" s="1">
        <v>44379</v>
      </c>
      <c r="Z185">
        <v>134.94</v>
      </c>
      <c r="AB185" s="1"/>
      <c r="AC185" s="1"/>
      <c r="AD185" s="1"/>
      <c r="AE185" s="1"/>
      <c r="AJ185" s="1">
        <v>43364</v>
      </c>
      <c r="AK185" s="1">
        <v>43364</v>
      </c>
      <c r="AL185" s="1"/>
      <c r="AM185" s="1"/>
      <c r="AN185" s="1"/>
      <c r="AO185" s="1"/>
      <c r="AQ185" s="1">
        <v>44379</v>
      </c>
      <c r="AR185" s="5">
        <v>134.94</v>
      </c>
      <c r="AS185" s="5">
        <v>0</v>
      </c>
      <c r="AT185" s="5">
        <v>0</v>
      </c>
      <c r="AU185" s="5">
        <v>134.94</v>
      </c>
      <c r="AW185" s="1">
        <v>44379</v>
      </c>
      <c r="AX185">
        <v>106.07</v>
      </c>
      <c r="AZ185" s="1"/>
      <c r="BA185" s="1"/>
      <c r="BB185" s="1"/>
      <c r="BC185" s="1"/>
      <c r="BH185" s="1">
        <v>43364</v>
      </c>
      <c r="BI185" s="1">
        <v>43364</v>
      </c>
      <c r="BJ185" s="1"/>
      <c r="BK185" s="1"/>
      <c r="BL185" s="1"/>
      <c r="BM185" s="1"/>
      <c r="BO185" s="1">
        <v>44379</v>
      </c>
      <c r="BP185" s="5">
        <v>106.07</v>
      </c>
      <c r="BQ185" s="5">
        <v>0</v>
      </c>
      <c r="BR185" s="5">
        <v>0</v>
      </c>
      <c r="BS185" s="5">
        <v>106.07</v>
      </c>
    </row>
    <row r="186" spans="1:71" x14ac:dyDescent="0.25">
      <c r="A186" s="1">
        <v>44386</v>
      </c>
      <c r="B186">
        <v>236.31</v>
      </c>
      <c r="D186" s="1"/>
      <c r="E186" s="1"/>
      <c r="F186" s="1"/>
      <c r="G186" s="1"/>
      <c r="L186" s="1">
        <v>43367</v>
      </c>
      <c r="M186" s="1">
        <v>43371</v>
      </c>
      <c r="N186" s="1"/>
      <c r="O186" s="1"/>
      <c r="P186" s="1"/>
      <c r="Q186" s="1"/>
      <c r="S186" s="1">
        <v>44386</v>
      </c>
      <c r="T186" s="5">
        <v>236.31</v>
      </c>
      <c r="U186" s="5">
        <v>0</v>
      </c>
      <c r="V186" s="5">
        <v>0</v>
      </c>
      <c r="W186" s="5">
        <v>236.31</v>
      </c>
      <c r="Y186" s="1">
        <v>44386</v>
      </c>
      <c r="Z186">
        <v>135.47</v>
      </c>
      <c r="AB186" s="1"/>
      <c r="AC186" s="1"/>
      <c r="AD186" s="1"/>
      <c r="AE186" s="1"/>
      <c r="AJ186" s="1">
        <v>43367</v>
      </c>
      <c r="AK186" s="1">
        <v>43371</v>
      </c>
      <c r="AL186" s="1"/>
      <c r="AM186" s="1"/>
      <c r="AN186" s="1"/>
      <c r="AO186" s="1"/>
      <c r="AQ186" s="1">
        <v>44386</v>
      </c>
      <c r="AR186" s="5">
        <v>135.47</v>
      </c>
      <c r="AS186" s="5">
        <v>0</v>
      </c>
      <c r="AT186" s="5">
        <v>0</v>
      </c>
      <c r="AU186" s="5">
        <v>135.47</v>
      </c>
      <c r="AW186" s="1">
        <v>44386</v>
      </c>
      <c r="AX186">
        <v>104.07</v>
      </c>
      <c r="AZ186" s="1"/>
      <c r="BA186" s="1"/>
      <c r="BB186" s="1"/>
      <c r="BC186" s="1"/>
      <c r="BH186" s="1">
        <v>43367</v>
      </c>
      <c r="BI186" s="1">
        <v>43371</v>
      </c>
      <c r="BJ186" s="1"/>
      <c r="BK186" s="1"/>
      <c r="BL186" s="1"/>
      <c r="BM186" s="1"/>
      <c r="BO186" s="1">
        <v>44386</v>
      </c>
      <c r="BP186" s="5">
        <v>104.07</v>
      </c>
      <c r="BQ186" s="5">
        <v>0</v>
      </c>
      <c r="BR186" s="5">
        <v>0</v>
      </c>
      <c r="BS186" s="5">
        <v>104.07</v>
      </c>
    </row>
    <row r="187" spans="1:71" x14ac:dyDescent="0.25">
      <c r="A187" s="1">
        <v>44393</v>
      </c>
      <c r="B187">
        <v>231.73</v>
      </c>
      <c r="D187" s="1"/>
      <c r="E187" s="1"/>
      <c r="F187" s="1"/>
      <c r="G187" s="1"/>
      <c r="L187" s="1">
        <v>43368</v>
      </c>
      <c r="M187" s="1">
        <v>43371</v>
      </c>
      <c r="N187" s="1"/>
      <c r="O187" s="1"/>
      <c r="P187" s="1"/>
      <c r="Q187" s="1"/>
      <c r="S187" s="1">
        <v>44393</v>
      </c>
      <c r="T187" s="5">
        <v>231.73</v>
      </c>
      <c r="U187" s="5">
        <v>0</v>
      </c>
      <c r="V187" s="5">
        <v>0</v>
      </c>
      <c r="W187" s="5">
        <v>231.73</v>
      </c>
      <c r="Y187" s="1">
        <v>44393</v>
      </c>
      <c r="Z187">
        <v>136.22999999999999</v>
      </c>
      <c r="AB187" s="1"/>
      <c r="AC187" s="1"/>
      <c r="AD187" s="1"/>
      <c r="AE187" s="1"/>
      <c r="AJ187" s="1">
        <v>43368</v>
      </c>
      <c r="AK187" s="1">
        <v>43371</v>
      </c>
      <c r="AL187" s="1"/>
      <c r="AM187" s="1"/>
      <c r="AN187" s="1"/>
      <c r="AO187" s="1"/>
      <c r="AQ187" s="1">
        <v>44393</v>
      </c>
      <c r="AR187" s="5">
        <v>136.22999999999999</v>
      </c>
      <c r="AS187" s="5">
        <v>0</v>
      </c>
      <c r="AT187" s="5">
        <v>0</v>
      </c>
      <c r="AU187" s="5">
        <v>136.22999999999999</v>
      </c>
      <c r="AW187" s="1">
        <v>44393</v>
      </c>
      <c r="AX187">
        <v>98.62</v>
      </c>
      <c r="AZ187" s="1"/>
      <c r="BA187" s="1"/>
      <c r="BB187" s="1"/>
      <c r="BC187" s="1"/>
      <c r="BH187" s="1">
        <v>43368</v>
      </c>
      <c r="BI187" s="1">
        <v>43371</v>
      </c>
      <c r="BJ187" s="1"/>
      <c r="BK187" s="1"/>
      <c r="BL187" s="1"/>
      <c r="BM187" s="1"/>
      <c r="BO187" s="1">
        <v>44393</v>
      </c>
      <c r="BP187" s="5">
        <v>98.62</v>
      </c>
      <c r="BQ187" s="5">
        <v>0</v>
      </c>
      <c r="BR187" s="5">
        <v>0</v>
      </c>
      <c r="BS187" s="5">
        <v>98.62</v>
      </c>
    </row>
    <row r="188" spans="1:71" x14ac:dyDescent="0.25">
      <c r="A188" s="1">
        <v>44400</v>
      </c>
      <c r="B188">
        <v>232.48</v>
      </c>
      <c r="D188" s="1"/>
      <c r="E188" s="1"/>
      <c r="F188" s="1"/>
      <c r="G188" s="1"/>
      <c r="L188" s="1">
        <v>43369</v>
      </c>
      <c r="M188" s="1">
        <v>43371</v>
      </c>
      <c r="N188" s="1"/>
      <c r="O188" s="1"/>
      <c r="P188" s="1"/>
      <c r="Q188" s="1"/>
      <c r="S188" s="1">
        <v>44400</v>
      </c>
      <c r="T188" s="5">
        <v>232.48</v>
      </c>
      <c r="U188" s="5">
        <v>0</v>
      </c>
      <c r="V188" s="5">
        <v>0</v>
      </c>
      <c r="W188" s="5">
        <v>232.48</v>
      </c>
      <c r="Y188" s="1">
        <v>44400</v>
      </c>
      <c r="Z188">
        <v>137.83000000000001</v>
      </c>
      <c r="AB188" s="1"/>
      <c r="AC188" s="1"/>
      <c r="AD188" s="1"/>
      <c r="AE188" s="1"/>
      <c r="AJ188" s="1">
        <v>43369</v>
      </c>
      <c r="AK188" s="1">
        <v>43371</v>
      </c>
      <c r="AL188" s="1"/>
      <c r="AM188" s="1"/>
      <c r="AN188" s="1"/>
      <c r="AO188" s="1"/>
      <c r="AQ188" s="1">
        <v>44400</v>
      </c>
      <c r="AR188" s="5">
        <v>137.83000000000001</v>
      </c>
      <c r="AS188" s="5">
        <v>0</v>
      </c>
      <c r="AT188" s="5">
        <v>0</v>
      </c>
      <c r="AU188" s="5">
        <v>137.83000000000001</v>
      </c>
      <c r="AW188" s="1">
        <v>44400</v>
      </c>
      <c r="AX188">
        <v>98.86</v>
      </c>
      <c r="AZ188" s="1"/>
      <c r="BA188" s="1"/>
      <c r="BB188" s="1"/>
      <c r="BC188" s="1"/>
      <c r="BH188" s="1">
        <v>43369</v>
      </c>
      <c r="BI188" s="1">
        <v>43371</v>
      </c>
      <c r="BJ188" s="1"/>
      <c r="BK188" s="1"/>
      <c r="BL188" s="1"/>
      <c r="BM188" s="1"/>
      <c r="BO188" s="1">
        <v>44400</v>
      </c>
      <c r="BP188" s="5">
        <v>98.86</v>
      </c>
      <c r="BQ188" s="5">
        <v>0</v>
      </c>
      <c r="BR188" s="5">
        <v>0</v>
      </c>
      <c r="BS188" s="5">
        <v>98.86</v>
      </c>
    </row>
    <row r="189" spans="1:71" x14ac:dyDescent="0.25">
      <c r="A189" s="1">
        <v>44407</v>
      </c>
      <c r="B189">
        <v>260.02999999999997</v>
      </c>
      <c r="D189" s="1"/>
      <c r="E189" s="1"/>
      <c r="F189" s="1"/>
      <c r="G189" s="1"/>
      <c r="L189" s="1">
        <v>43370</v>
      </c>
      <c r="M189" s="1">
        <v>43371</v>
      </c>
      <c r="N189" s="1"/>
      <c r="O189" s="1"/>
      <c r="P189" s="1"/>
      <c r="Q189" s="1"/>
      <c r="S189" s="1">
        <v>44407</v>
      </c>
      <c r="T189" s="5">
        <v>260.02999999999997</v>
      </c>
      <c r="U189" s="5">
        <v>0.51</v>
      </c>
      <c r="V189" s="5">
        <v>0</v>
      </c>
      <c r="W189" s="5">
        <v>260.53999999999996</v>
      </c>
      <c r="Y189" s="1">
        <v>44407</v>
      </c>
      <c r="Z189">
        <v>139.05000000000001</v>
      </c>
      <c r="AB189" s="1"/>
      <c r="AC189" s="1"/>
      <c r="AD189" s="1"/>
      <c r="AE189" s="1"/>
      <c r="AJ189" s="1">
        <v>43370</v>
      </c>
      <c r="AK189" s="1">
        <v>43371</v>
      </c>
      <c r="AL189" s="1"/>
      <c r="AM189" s="1"/>
      <c r="AN189" s="1"/>
      <c r="AO189" s="1"/>
      <c r="AQ189" s="1">
        <v>44407</v>
      </c>
      <c r="AR189" s="5">
        <v>139.05000000000001</v>
      </c>
      <c r="AS189" s="5">
        <v>0</v>
      </c>
      <c r="AT189" s="5">
        <v>0</v>
      </c>
      <c r="AU189" s="5">
        <v>139.05000000000001</v>
      </c>
      <c r="AW189" s="1">
        <v>44407</v>
      </c>
      <c r="AX189">
        <v>101.81</v>
      </c>
      <c r="AZ189" s="1"/>
      <c r="BA189" s="1"/>
      <c r="BB189" s="1"/>
      <c r="BC189" s="1"/>
      <c r="BH189" s="1">
        <v>43370</v>
      </c>
      <c r="BI189" s="1">
        <v>43371</v>
      </c>
      <c r="BJ189" s="1"/>
      <c r="BK189" s="1"/>
      <c r="BL189" s="1"/>
      <c r="BM189" s="1"/>
      <c r="BO189" s="1">
        <v>44407</v>
      </c>
      <c r="BP189" s="5">
        <v>101.81</v>
      </c>
      <c r="BQ189" s="5">
        <v>0</v>
      </c>
      <c r="BR189" s="5">
        <v>0</v>
      </c>
      <c r="BS189" s="5">
        <v>101.81</v>
      </c>
    </row>
    <row r="190" spans="1:71" x14ac:dyDescent="0.25">
      <c r="A190" s="1">
        <v>44414</v>
      </c>
      <c r="B190">
        <v>261.52</v>
      </c>
      <c r="D190" s="1"/>
      <c r="E190" s="1"/>
      <c r="F190" s="1"/>
      <c r="G190" s="1"/>
      <c r="L190" s="1">
        <v>43371</v>
      </c>
      <c r="M190" s="1">
        <v>43371</v>
      </c>
      <c r="N190" s="1"/>
      <c r="O190" s="1"/>
      <c r="P190" s="1"/>
      <c r="Q190" s="1"/>
      <c r="S190" s="1">
        <v>44414</v>
      </c>
      <c r="T190" s="5">
        <v>261.52</v>
      </c>
      <c r="U190" s="5">
        <v>0</v>
      </c>
      <c r="V190" s="5">
        <v>-0.51</v>
      </c>
      <c r="W190" s="5">
        <v>261.01</v>
      </c>
      <c r="Y190" s="1">
        <v>44414</v>
      </c>
      <c r="Z190">
        <v>136.82</v>
      </c>
      <c r="AB190" s="1"/>
      <c r="AC190" s="1"/>
      <c r="AD190" s="1"/>
      <c r="AE190" s="1"/>
      <c r="AJ190" s="1">
        <v>43371</v>
      </c>
      <c r="AK190" s="1">
        <v>43371</v>
      </c>
      <c r="AL190" s="1"/>
      <c r="AM190" s="1"/>
      <c r="AN190" s="1"/>
      <c r="AO190" s="1"/>
      <c r="AQ190" s="1">
        <v>44414</v>
      </c>
      <c r="AR190" s="5">
        <v>136.82</v>
      </c>
      <c r="AS190" s="5">
        <v>0</v>
      </c>
      <c r="AT190" s="5">
        <v>0</v>
      </c>
      <c r="AU190" s="5">
        <v>136.82</v>
      </c>
      <c r="AW190" s="1">
        <v>44414</v>
      </c>
      <c r="AX190">
        <v>101.95</v>
      </c>
      <c r="AZ190" s="1"/>
      <c r="BA190" s="1"/>
      <c r="BB190" s="1"/>
      <c r="BC190" s="1"/>
      <c r="BH190" s="1">
        <v>43371</v>
      </c>
      <c r="BI190" s="1">
        <v>43371</v>
      </c>
      <c r="BJ190" s="1"/>
      <c r="BK190" s="1"/>
      <c r="BL190" s="1"/>
      <c r="BM190" s="1"/>
      <c r="BO190" s="1">
        <v>44414</v>
      </c>
      <c r="BP190" s="5">
        <v>101.95</v>
      </c>
      <c r="BQ190" s="5">
        <v>0</v>
      </c>
      <c r="BR190" s="5">
        <v>0</v>
      </c>
      <c r="BS190" s="5">
        <v>101.95</v>
      </c>
    </row>
    <row r="191" spans="1:71" x14ac:dyDescent="0.25">
      <c r="A191" s="1">
        <v>44421</v>
      </c>
      <c r="B191">
        <v>277.24</v>
      </c>
      <c r="D191" s="1"/>
      <c r="E191" s="1"/>
      <c r="F191" s="1"/>
      <c r="G191" s="1"/>
      <c r="L191" s="1">
        <v>43374</v>
      </c>
      <c r="M191" s="1">
        <v>43378</v>
      </c>
      <c r="N191" s="1"/>
      <c r="O191" s="1"/>
      <c r="P191" s="1"/>
      <c r="Q191" s="1"/>
      <c r="S191" s="1">
        <v>44421</v>
      </c>
      <c r="T191" s="5">
        <v>277.24</v>
      </c>
      <c r="U191" s="5">
        <v>0</v>
      </c>
      <c r="V191" s="5">
        <v>0</v>
      </c>
      <c r="W191" s="5">
        <v>277.24</v>
      </c>
      <c r="Y191" s="1">
        <v>44421</v>
      </c>
      <c r="Z191">
        <v>137.24</v>
      </c>
      <c r="AB191" s="1"/>
      <c r="AC191" s="1"/>
      <c r="AD191" s="1"/>
      <c r="AE191" s="1"/>
      <c r="AJ191" s="1">
        <v>43374</v>
      </c>
      <c r="AK191" s="1">
        <v>43378</v>
      </c>
      <c r="AL191" s="1"/>
      <c r="AM191" s="1"/>
      <c r="AN191" s="1"/>
      <c r="AO191" s="1"/>
      <c r="AQ191" s="1">
        <v>44421</v>
      </c>
      <c r="AR191" s="5">
        <v>137.24</v>
      </c>
      <c r="AS191" s="5">
        <v>0</v>
      </c>
      <c r="AT191" s="5">
        <v>0</v>
      </c>
      <c r="AU191" s="5">
        <v>137.24</v>
      </c>
      <c r="AW191" s="1">
        <v>44421</v>
      </c>
      <c r="AX191">
        <v>101.96</v>
      </c>
      <c r="AZ191" s="1"/>
      <c r="BA191" s="1"/>
      <c r="BB191" s="1"/>
      <c r="BC191" s="1"/>
      <c r="BH191" s="1">
        <v>43374</v>
      </c>
      <c r="BI191" s="1">
        <v>43378</v>
      </c>
      <c r="BJ191" s="1"/>
      <c r="BK191" s="1"/>
      <c r="BL191" s="1"/>
      <c r="BM191" s="1"/>
      <c r="BO191" s="1">
        <v>44421</v>
      </c>
      <c r="BP191" s="5">
        <v>101.96</v>
      </c>
      <c r="BQ191" s="5">
        <v>0</v>
      </c>
      <c r="BR191" s="5">
        <v>0</v>
      </c>
      <c r="BS191" s="5">
        <v>101.96</v>
      </c>
    </row>
    <row r="192" spans="1:71" x14ac:dyDescent="0.25">
      <c r="A192" s="1">
        <v>44428</v>
      </c>
      <c r="B192">
        <v>279.37</v>
      </c>
      <c r="D192" s="1"/>
      <c r="E192" s="1"/>
      <c r="F192" s="1"/>
      <c r="G192" s="1"/>
      <c r="L192" s="1">
        <v>43375</v>
      </c>
      <c r="M192" s="1">
        <v>43378</v>
      </c>
      <c r="N192" s="1"/>
      <c r="O192" s="1"/>
      <c r="P192" s="1"/>
      <c r="Q192" s="1"/>
      <c r="S192" s="1">
        <v>44428</v>
      </c>
      <c r="T192" s="5">
        <v>279.37</v>
      </c>
      <c r="U192" s="5">
        <v>0</v>
      </c>
      <c r="V192" s="5">
        <v>0</v>
      </c>
      <c r="W192" s="5">
        <v>279.37</v>
      </c>
      <c r="Y192" s="1">
        <v>44428</v>
      </c>
      <c r="Z192">
        <v>134.77000000000001</v>
      </c>
      <c r="AB192" s="1"/>
      <c r="AC192" s="1"/>
      <c r="AD192" s="1"/>
      <c r="AE192" s="1"/>
      <c r="AJ192" s="1">
        <v>43375</v>
      </c>
      <c r="AK192" s="1">
        <v>43378</v>
      </c>
      <c r="AL192" s="1"/>
      <c r="AM192" s="1"/>
      <c r="AN192" s="1"/>
      <c r="AO192" s="1"/>
      <c r="AQ192" s="1">
        <v>44428</v>
      </c>
      <c r="AR192" s="5">
        <v>134.77000000000001</v>
      </c>
      <c r="AS192" s="5">
        <v>0</v>
      </c>
      <c r="AT192" s="5">
        <v>0</v>
      </c>
      <c r="AU192" s="5">
        <v>134.77000000000001</v>
      </c>
      <c r="AW192" s="1">
        <v>44428</v>
      </c>
      <c r="AX192">
        <v>94.3</v>
      </c>
      <c r="AZ192" s="1"/>
      <c r="BA192" s="1"/>
      <c r="BB192" s="1"/>
      <c r="BC192" s="1"/>
      <c r="BH192" s="1">
        <v>43375</v>
      </c>
      <c r="BI192" s="1">
        <v>43378</v>
      </c>
      <c r="BJ192" s="1"/>
      <c r="BK192" s="1"/>
      <c r="BL192" s="1"/>
      <c r="BM192" s="1"/>
      <c r="BO192" s="1">
        <v>44428</v>
      </c>
      <c r="BP192" s="5">
        <v>94.3</v>
      </c>
      <c r="BQ192" s="5">
        <v>1.34</v>
      </c>
      <c r="BR192" s="5">
        <v>-1.34</v>
      </c>
      <c r="BS192" s="5">
        <v>94.3</v>
      </c>
    </row>
    <row r="193" spans="1:71" x14ac:dyDescent="0.25">
      <c r="A193" s="1">
        <v>44435</v>
      </c>
      <c r="B193">
        <v>285.13</v>
      </c>
      <c r="D193" s="1"/>
      <c r="E193" s="1"/>
      <c r="F193" s="1"/>
      <c r="G193" s="1"/>
      <c r="L193" s="1">
        <v>43376</v>
      </c>
      <c r="M193" s="1">
        <v>43378</v>
      </c>
      <c r="N193" s="1"/>
      <c r="O193" s="1"/>
      <c r="P193" s="1"/>
      <c r="Q193" s="1"/>
      <c r="S193" s="1">
        <v>44435</v>
      </c>
      <c r="T193" s="5">
        <v>285.13</v>
      </c>
      <c r="U193" s="5">
        <v>0</v>
      </c>
      <c r="V193" s="5">
        <v>0</v>
      </c>
      <c r="W193" s="5">
        <v>285.13</v>
      </c>
      <c r="Y193" s="1">
        <v>44435</v>
      </c>
      <c r="Z193">
        <v>136.84</v>
      </c>
      <c r="AB193" s="1"/>
      <c r="AC193" s="1"/>
      <c r="AD193" s="1"/>
      <c r="AE193" s="1"/>
      <c r="AJ193" s="1">
        <v>43376</v>
      </c>
      <c r="AK193" s="1">
        <v>43378</v>
      </c>
      <c r="AL193" s="1"/>
      <c r="AM193" s="1"/>
      <c r="AN193" s="1"/>
      <c r="AO193" s="1"/>
      <c r="AQ193" s="1">
        <v>44435</v>
      </c>
      <c r="AR193" s="5">
        <v>136.84</v>
      </c>
      <c r="AS193" s="5">
        <v>0</v>
      </c>
      <c r="AT193" s="5">
        <v>0</v>
      </c>
      <c r="AU193" s="5">
        <v>136.84</v>
      </c>
      <c r="AW193" s="1">
        <v>44435</v>
      </c>
      <c r="AX193">
        <v>98.64</v>
      </c>
      <c r="AZ193" s="1"/>
      <c r="BA193" s="1"/>
      <c r="BB193" s="1"/>
      <c r="BC193" s="1"/>
      <c r="BH193" s="1">
        <v>43376</v>
      </c>
      <c r="BI193" s="1">
        <v>43378</v>
      </c>
      <c r="BJ193" s="1"/>
      <c r="BK193" s="1"/>
      <c r="BL193" s="1"/>
      <c r="BM193" s="1"/>
      <c r="BO193" s="1">
        <v>44435</v>
      </c>
      <c r="BP193" s="5">
        <v>98.64</v>
      </c>
      <c r="BQ193" s="5">
        <v>0</v>
      </c>
      <c r="BR193" s="5">
        <v>0</v>
      </c>
      <c r="BS193" s="5">
        <v>98.64</v>
      </c>
    </row>
    <row r="194" spans="1:71" x14ac:dyDescent="0.25">
      <c r="A194" s="1">
        <v>44442</v>
      </c>
      <c r="B194">
        <v>291.43</v>
      </c>
      <c r="D194" s="1"/>
      <c r="E194" s="1"/>
      <c r="F194" s="1"/>
      <c r="G194" s="1"/>
      <c r="L194" s="1">
        <v>43377</v>
      </c>
      <c r="M194" s="1">
        <v>43378</v>
      </c>
      <c r="N194" s="1"/>
      <c r="O194" s="1"/>
      <c r="P194" s="1"/>
      <c r="Q194" s="1"/>
      <c r="S194" s="1">
        <v>44442</v>
      </c>
      <c r="T194" s="5">
        <v>291.43</v>
      </c>
      <c r="U194" s="5">
        <v>0</v>
      </c>
      <c r="V194" s="5">
        <v>0</v>
      </c>
      <c r="W194" s="5">
        <v>291.43</v>
      </c>
      <c r="Y194" s="1">
        <v>44442</v>
      </c>
      <c r="Z194">
        <v>135.4</v>
      </c>
      <c r="AB194" s="1"/>
      <c r="AC194" s="1"/>
      <c r="AD194" s="1"/>
      <c r="AE194" s="1"/>
      <c r="AJ194" s="1">
        <v>43377</v>
      </c>
      <c r="AK194" s="1">
        <v>43378</v>
      </c>
      <c r="AL194" s="1"/>
      <c r="AM194" s="1"/>
      <c r="AN194" s="1"/>
      <c r="AO194" s="1"/>
      <c r="AQ194" s="1">
        <v>44442</v>
      </c>
      <c r="AR194" s="5">
        <v>135.4</v>
      </c>
      <c r="AS194" s="5">
        <v>0</v>
      </c>
      <c r="AT194" s="5">
        <v>0</v>
      </c>
      <c r="AU194" s="5">
        <v>135.4</v>
      </c>
      <c r="AW194" s="1">
        <v>44442</v>
      </c>
      <c r="AX194">
        <v>97.49</v>
      </c>
      <c r="AZ194" s="1"/>
      <c r="BA194" s="1"/>
      <c r="BB194" s="1"/>
      <c r="BC194" s="1"/>
      <c r="BH194" s="1">
        <v>43377</v>
      </c>
      <c r="BI194" s="1">
        <v>43378</v>
      </c>
      <c r="BJ194" s="1"/>
      <c r="BK194" s="1"/>
      <c r="BL194" s="1"/>
      <c r="BM194" s="1"/>
      <c r="BO194" s="1">
        <v>44442</v>
      </c>
      <c r="BP194" s="5">
        <v>97.49</v>
      </c>
      <c r="BQ194" s="5">
        <v>0</v>
      </c>
      <c r="BR194" s="5">
        <v>0</v>
      </c>
      <c r="BS194" s="5">
        <v>97.49</v>
      </c>
    </row>
    <row r="195" spans="1:71" x14ac:dyDescent="0.25">
      <c r="A195" s="1">
        <v>44449</v>
      </c>
      <c r="B195">
        <v>292.3</v>
      </c>
      <c r="D195" s="1"/>
      <c r="E195" s="1"/>
      <c r="F195" s="1"/>
      <c r="G195" s="1"/>
      <c r="L195" s="1">
        <v>43378</v>
      </c>
      <c r="M195" s="1">
        <v>43378</v>
      </c>
      <c r="N195" s="1"/>
      <c r="O195" s="1"/>
      <c r="P195" s="1"/>
      <c r="Q195" s="1"/>
      <c r="S195" s="1">
        <v>44449</v>
      </c>
      <c r="T195" s="5">
        <v>292.3</v>
      </c>
      <c r="U195" s="5">
        <v>0</v>
      </c>
      <c r="V195" s="5">
        <v>0</v>
      </c>
      <c r="W195" s="5">
        <v>292.3</v>
      </c>
      <c r="Y195" s="1">
        <v>44449</v>
      </c>
      <c r="Z195">
        <v>130.43</v>
      </c>
      <c r="AB195" s="1"/>
      <c r="AC195" s="1"/>
      <c r="AD195" s="1"/>
      <c r="AE195" s="1"/>
      <c r="AJ195" s="1">
        <v>43378</v>
      </c>
      <c r="AK195" s="1">
        <v>43378</v>
      </c>
      <c r="AL195" s="1"/>
      <c r="AM195" s="1"/>
      <c r="AN195" s="1"/>
      <c r="AO195" s="1"/>
      <c r="AQ195" s="1">
        <v>44449</v>
      </c>
      <c r="AR195" s="5">
        <v>130.43</v>
      </c>
      <c r="AS195" s="5">
        <v>0</v>
      </c>
      <c r="AT195" s="5">
        <v>0</v>
      </c>
      <c r="AU195" s="5">
        <v>130.43</v>
      </c>
      <c r="AW195" s="1">
        <v>44449</v>
      </c>
      <c r="AX195">
        <v>96.07</v>
      </c>
      <c r="AZ195" s="1"/>
      <c r="BA195" s="1"/>
      <c r="BB195" s="1"/>
      <c r="BC195" s="1"/>
      <c r="BH195" s="1">
        <v>43378</v>
      </c>
      <c r="BI195" s="1">
        <v>43378</v>
      </c>
      <c r="BJ195" s="1"/>
      <c r="BK195" s="1"/>
      <c r="BL195" s="1"/>
      <c r="BM195" s="1"/>
      <c r="BO195" s="1">
        <v>44449</v>
      </c>
      <c r="BP195" s="5">
        <v>96.07</v>
      </c>
      <c r="BQ195" s="5">
        <v>0</v>
      </c>
      <c r="BR195" s="5">
        <v>0</v>
      </c>
      <c r="BS195" s="5">
        <v>96.07</v>
      </c>
    </row>
    <row r="196" spans="1:71" x14ac:dyDescent="0.25">
      <c r="A196" s="1">
        <v>44456</v>
      </c>
      <c r="B196">
        <v>289.23</v>
      </c>
      <c r="D196" s="1"/>
      <c r="E196" s="1"/>
      <c r="F196" s="1"/>
      <c r="G196" s="1"/>
      <c r="L196" s="1">
        <v>43381</v>
      </c>
      <c r="M196" s="1">
        <v>43385</v>
      </c>
      <c r="N196" s="1"/>
      <c r="O196" s="1"/>
      <c r="P196" s="1"/>
      <c r="Q196" s="1"/>
      <c r="S196" s="1">
        <v>44456</v>
      </c>
      <c r="T196" s="5">
        <v>289.23</v>
      </c>
      <c r="U196" s="5">
        <v>0</v>
      </c>
      <c r="V196" s="5">
        <v>0</v>
      </c>
      <c r="W196" s="5">
        <v>289.23</v>
      </c>
      <c r="Y196" s="1">
        <v>44456</v>
      </c>
      <c r="Z196">
        <v>130.13999999999999</v>
      </c>
      <c r="AB196" s="1"/>
      <c r="AC196" s="1"/>
      <c r="AD196" s="1"/>
      <c r="AE196" s="1"/>
      <c r="AJ196" s="1">
        <v>43381</v>
      </c>
      <c r="AK196" s="1">
        <v>43385</v>
      </c>
      <c r="AL196" s="1"/>
      <c r="AM196" s="1"/>
      <c r="AN196" s="1"/>
      <c r="AO196" s="1"/>
      <c r="AQ196" s="1">
        <v>44456</v>
      </c>
      <c r="AR196" s="5">
        <v>130.13999999999999</v>
      </c>
      <c r="AS196" s="5">
        <v>0.2</v>
      </c>
      <c r="AT196" s="5">
        <v>-0.2</v>
      </c>
      <c r="AU196" s="5">
        <v>130.13999999999999</v>
      </c>
      <c r="AW196" s="1">
        <v>44456</v>
      </c>
      <c r="AX196">
        <v>96.76</v>
      </c>
      <c r="AZ196" s="1"/>
      <c r="BA196" s="1"/>
      <c r="BB196" s="1"/>
      <c r="BC196" s="1"/>
      <c r="BH196" s="1">
        <v>43381</v>
      </c>
      <c r="BI196" s="1">
        <v>43385</v>
      </c>
      <c r="BJ196" s="1"/>
      <c r="BK196" s="1"/>
      <c r="BL196" s="1"/>
      <c r="BM196" s="1"/>
      <c r="BO196" s="1">
        <v>44456</v>
      </c>
      <c r="BP196" s="5">
        <v>96.76</v>
      </c>
      <c r="BQ196" s="5">
        <v>0</v>
      </c>
      <c r="BR196" s="5">
        <v>0</v>
      </c>
      <c r="BS196" s="5">
        <v>96.76</v>
      </c>
    </row>
    <row r="197" spans="1:71" x14ac:dyDescent="0.25">
      <c r="A197" s="1">
        <v>44463</v>
      </c>
      <c r="B197">
        <v>299.17</v>
      </c>
      <c r="D197" s="1"/>
      <c r="E197" s="1"/>
      <c r="F197" s="1"/>
      <c r="G197" s="1"/>
      <c r="L197" s="1">
        <v>43382</v>
      </c>
      <c r="M197" s="1">
        <v>43385</v>
      </c>
      <c r="N197" s="1"/>
      <c r="O197" s="1"/>
      <c r="P197" s="1"/>
      <c r="Q197" s="1"/>
      <c r="S197" s="1">
        <v>44463</v>
      </c>
      <c r="T197" s="5">
        <v>299.17</v>
      </c>
      <c r="U197" s="5">
        <v>0</v>
      </c>
      <c r="V197" s="5">
        <v>0</v>
      </c>
      <c r="W197" s="5">
        <v>299.17</v>
      </c>
      <c r="Y197" s="1">
        <v>44463</v>
      </c>
      <c r="Z197">
        <v>129.61000000000001</v>
      </c>
      <c r="AB197" s="1"/>
      <c r="AC197" s="1"/>
      <c r="AD197" s="1"/>
      <c r="AE197" s="1"/>
      <c r="AJ197" s="1">
        <v>43382</v>
      </c>
      <c r="AK197" s="1">
        <v>43385</v>
      </c>
      <c r="AL197" s="1"/>
      <c r="AM197" s="1"/>
      <c r="AN197" s="1"/>
      <c r="AO197" s="1"/>
      <c r="AQ197" s="1">
        <v>44463</v>
      </c>
      <c r="AR197" s="5">
        <v>129.61000000000001</v>
      </c>
      <c r="AS197" s="5">
        <v>0</v>
      </c>
      <c r="AT197" s="5">
        <v>0</v>
      </c>
      <c r="AU197" s="5">
        <v>129.61000000000001</v>
      </c>
      <c r="AW197" s="1">
        <v>44463</v>
      </c>
      <c r="AX197">
        <v>100.6</v>
      </c>
      <c r="AZ197" s="1"/>
      <c r="BA197" s="1"/>
      <c r="BB197" s="1"/>
      <c r="BC197" s="1"/>
      <c r="BH197" s="1">
        <v>43382</v>
      </c>
      <c r="BI197" s="1">
        <v>43385</v>
      </c>
      <c r="BJ197" s="1"/>
      <c r="BK197" s="1"/>
      <c r="BL197" s="1"/>
      <c r="BM197" s="1"/>
      <c r="BO197" s="1">
        <v>44463</v>
      </c>
      <c r="BP197" s="5">
        <v>100.6</v>
      </c>
      <c r="BQ197" s="5">
        <v>0</v>
      </c>
      <c r="BR197" s="5">
        <v>0</v>
      </c>
      <c r="BS197" s="5">
        <v>100.6</v>
      </c>
    </row>
    <row r="198" spans="1:71" x14ac:dyDescent="0.25">
      <c r="A198" s="1">
        <v>44470</v>
      </c>
      <c r="B198">
        <v>291.08</v>
      </c>
      <c r="D198" s="1"/>
      <c r="E198" s="1"/>
      <c r="F198" s="1"/>
      <c r="G198" s="1"/>
      <c r="L198" s="1">
        <v>43383</v>
      </c>
      <c r="M198" s="1">
        <v>43385</v>
      </c>
      <c r="N198" s="1"/>
      <c r="O198" s="1"/>
      <c r="P198" s="1"/>
      <c r="Q198" s="1"/>
      <c r="S198" s="1">
        <v>44470</v>
      </c>
      <c r="T198" s="5">
        <v>291.08</v>
      </c>
      <c r="U198" s="5">
        <v>0</v>
      </c>
      <c r="V198" s="5">
        <v>0</v>
      </c>
      <c r="W198" s="5">
        <v>291.08</v>
      </c>
      <c r="Y198" s="1">
        <v>44470</v>
      </c>
      <c r="Z198">
        <v>124.96</v>
      </c>
      <c r="AB198" s="1"/>
      <c r="AC198" s="1"/>
      <c r="AD198" s="1"/>
      <c r="AE198" s="1"/>
      <c r="AJ198" s="1">
        <v>43383</v>
      </c>
      <c r="AK198" s="1">
        <v>43385</v>
      </c>
      <c r="AL198" s="1"/>
      <c r="AM198" s="1"/>
      <c r="AN198" s="1"/>
      <c r="AO198" s="1"/>
      <c r="AQ198" s="1">
        <v>44470</v>
      </c>
      <c r="AR198" s="5">
        <v>124.96</v>
      </c>
      <c r="AS198" s="5">
        <v>0</v>
      </c>
      <c r="AT198" s="5">
        <v>0</v>
      </c>
      <c r="AU198" s="5">
        <v>124.96</v>
      </c>
      <c r="AW198" s="1">
        <v>44470</v>
      </c>
      <c r="AX198">
        <v>104.33</v>
      </c>
      <c r="AZ198" s="1"/>
      <c r="BA198" s="1"/>
      <c r="BB198" s="1"/>
      <c r="BC198" s="1"/>
      <c r="BH198" s="1">
        <v>43383</v>
      </c>
      <c r="BI198" s="1">
        <v>43385</v>
      </c>
      <c r="BJ198" s="1"/>
      <c r="BK198" s="1"/>
      <c r="BL198" s="1"/>
      <c r="BM198" s="1"/>
      <c r="BO198" s="1">
        <v>44470</v>
      </c>
      <c r="BP198" s="5">
        <v>104.33</v>
      </c>
      <c r="BQ198" s="5">
        <v>0</v>
      </c>
      <c r="BR198" s="5">
        <v>0</v>
      </c>
      <c r="BS198" s="5">
        <v>104.33</v>
      </c>
    </row>
    <row r="199" spans="1:71" x14ac:dyDescent="0.25">
      <c r="A199" s="1">
        <v>44477</v>
      </c>
      <c r="B199">
        <v>294.5</v>
      </c>
      <c r="D199" s="1"/>
      <c r="E199" s="1"/>
      <c r="F199" s="1"/>
      <c r="G199" s="1"/>
      <c r="L199" s="1">
        <v>43384</v>
      </c>
      <c r="M199" s="1">
        <v>43385</v>
      </c>
      <c r="N199" s="1"/>
      <c r="O199" s="1"/>
      <c r="P199" s="1"/>
      <c r="Q199" s="1"/>
      <c r="S199" s="1">
        <v>44477</v>
      </c>
      <c r="T199" s="5">
        <v>294.5</v>
      </c>
      <c r="U199" s="5">
        <v>0</v>
      </c>
      <c r="V199" s="5">
        <v>0</v>
      </c>
      <c r="W199" s="5">
        <v>294.5</v>
      </c>
      <c r="Y199" s="1">
        <v>44477</v>
      </c>
      <c r="Z199">
        <v>126.19</v>
      </c>
      <c r="AB199" s="1"/>
      <c r="AC199" s="1"/>
      <c r="AD199" s="1"/>
      <c r="AE199" s="1"/>
      <c r="AJ199" s="1">
        <v>43384</v>
      </c>
      <c r="AK199" s="1">
        <v>43385</v>
      </c>
      <c r="AL199" s="1"/>
      <c r="AM199" s="1"/>
      <c r="AN199" s="1"/>
      <c r="AO199" s="1"/>
      <c r="AQ199" s="1">
        <v>44477</v>
      </c>
      <c r="AR199" s="5">
        <v>126.19</v>
      </c>
      <c r="AS199" s="5">
        <v>0</v>
      </c>
      <c r="AT199" s="5">
        <v>0</v>
      </c>
      <c r="AU199" s="5">
        <v>126.19</v>
      </c>
      <c r="AW199" s="1">
        <v>44477</v>
      </c>
      <c r="AX199">
        <v>108.05</v>
      </c>
      <c r="AZ199" s="1"/>
      <c r="BA199" s="1"/>
      <c r="BB199" s="1"/>
      <c r="BC199" s="1"/>
      <c r="BH199" s="1">
        <v>43384</v>
      </c>
      <c r="BI199" s="1">
        <v>43385</v>
      </c>
      <c r="BJ199" s="1"/>
      <c r="BK199" s="1"/>
      <c r="BL199" s="1"/>
      <c r="BM199" s="1"/>
      <c r="BO199" s="1">
        <v>44477</v>
      </c>
      <c r="BP199" s="5">
        <v>108.05</v>
      </c>
      <c r="BQ199" s="5">
        <v>0</v>
      </c>
      <c r="BR199" s="5">
        <v>0</v>
      </c>
      <c r="BS199" s="5">
        <v>108.05</v>
      </c>
    </row>
    <row r="200" spans="1:71" x14ac:dyDescent="0.25">
      <c r="A200" s="1">
        <v>44484</v>
      </c>
      <c r="B200">
        <v>309.3</v>
      </c>
      <c r="D200" s="1"/>
      <c r="E200" s="1"/>
      <c r="F200" s="1"/>
      <c r="G200" s="1"/>
      <c r="L200" s="1">
        <v>43385</v>
      </c>
      <c r="M200" s="1">
        <v>43385</v>
      </c>
      <c r="N200" s="1"/>
      <c r="O200" s="1"/>
      <c r="P200" s="1"/>
      <c r="Q200" s="1"/>
      <c r="S200" s="1">
        <v>44484</v>
      </c>
      <c r="T200" s="5">
        <v>309.3</v>
      </c>
      <c r="U200" s="5">
        <v>0</v>
      </c>
      <c r="V200" s="5">
        <v>0</v>
      </c>
      <c r="W200" s="5">
        <v>309.3</v>
      </c>
      <c r="Y200" s="1">
        <v>44484</v>
      </c>
      <c r="Z200">
        <v>128.33000000000001</v>
      </c>
      <c r="AB200" s="1"/>
      <c r="AC200" s="1"/>
      <c r="AD200" s="1"/>
      <c r="AE200" s="1"/>
      <c r="AJ200" s="1">
        <v>43385</v>
      </c>
      <c r="AK200" s="1">
        <v>43385</v>
      </c>
      <c r="AL200" s="1"/>
      <c r="AM200" s="1"/>
      <c r="AN200" s="1"/>
      <c r="AO200" s="1"/>
      <c r="AQ200" s="1">
        <v>44484</v>
      </c>
      <c r="AR200" s="5">
        <v>128.33000000000001</v>
      </c>
      <c r="AS200" s="5">
        <v>0</v>
      </c>
      <c r="AT200" s="5">
        <v>0</v>
      </c>
      <c r="AU200" s="5">
        <v>128.33000000000001</v>
      </c>
      <c r="AW200" s="1">
        <v>44484</v>
      </c>
      <c r="AX200">
        <v>109.61</v>
      </c>
      <c r="AZ200" s="1"/>
      <c r="BA200" s="1"/>
      <c r="BB200" s="1"/>
      <c r="BC200" s="1"/>
      <c r="BH200" s="1">
        <v>43385</v>
      </c>
      <c r="BI200" s="1">
        <v>43385</v>
      </c>
      <c r="BJ200" s="1"/>
      <c r="BK200" s="1"/>
      <c r="BL200" s="1"/>
      <c r="BM200" s="1"/>
      <c r="BO200" s="1">
        <v>44484</v>
      </c>
      <c r="BP200" s="5">
        <v>109.61</v>
      </c>
      <c r="BQ200" s="5">
        <v>0</v>
      </c>
      <c r="BR200" s="5">
        <v>0</v>
      </c>
      <c r="BS200" s="5">
        <v>109.61</v>
      </c>
    </row>
    <row r="201" spans="1:71" x14ac:dyDescent="0.25">
      <c r="A201" s="1">
        <v>44491</v>
      </c>
      <c r="B201">
        <v>320.82</v>
      </c>
      <c r="D201" s="1"/>
      <c r="E201" s="1"/>
      <c r="F201" s="1"/>
      <c r="G201" s="1"/>
      <c r="L201" s="1">
        <v>43388</v>
      </c>
      <c r="M201" s="1">
        <v>43392</v>
      </c>
      <c r="N201" s="1"/>
      <c r="O201" s="1"/>
      <c r="P201" s="1"/>
      <c r="Q201" s="1"/>
      <c r="S201" s="1">
        <v>44491</v>
      </c>
      <c r="T201" s="5">
        <v>320.82</v>
      </c>
      <c r="U201" s="5">
        <v>0</v>
      </c>
      <c r="V201" s="5">
        <v>0</v>
      </c>
      <c r="W201" s="5">
        <v>320.82</v>
      </c>
      <c r="Y201" s="1">
        <v>44491</v>
      </c>
      <c r="Z201">
        <v>131.13999999999999</v>
      </c>
      <c r="AB201" s="1"/>
      <c r="AC201" s="1"/>
      <c r="AD201" s="1"/>
      <c r="AE201" s="1"/>
      <c r="AJ201" s="1">
        <v>43388</v>
      </c>
      <c r="AK201" s="1">
        <v>43392</v>
      </c>
      <c r="AL201" s="1"/>
      <c r="AM201" s="1"/>
      <c r="AN201" s="1"/>
      <c r="AO201" s="1"/>
      <c r="AQ201" s="1">
        <v>44491</v>
      </c>
      <c r="AR201" s="5">
        <v>131.13999999999999</v>
      </c>
      <c r="AS201" s="5">
        <v>0</v>
      </c>
      <c r="AT201" s="5">
        <v>0</v>
      </c>
      <c r="AU201" s="5">
        <v>131.13999999999999</v>
      </c>
      <c r="AW201" s="1">
        <v>44491</v>
      </c>
      <c r="AX201">
        <v>112.8</v>
      </c>
      <c r="AZ201" s="1"/>
      <c r="BA201" s="1"/>
      <c r="BB201" s="1"/>
      <c r="BC201" s="1"/>
      <c r="BH201" s="1">
        <v>43388</v>
      </c>
      <c r="BI201" s="1">
        <v>43392</v>
      </c>
      <c r="BJ201" s="1"/>
      <c r="BK201" s="1"/>
      <c r="BL201" s="1"/>
      <c r="BM201" s="1"/>
      <c r="BO201" s="1">
        <v>44491</v>
      </c>
      <c r="BP201" s="5">
        <v>112.8</v>
      </c>
      <c r="BQ201" s="5">
        <v>0</v>
      </c>
      <c r="BR201" s="5">
        <v>0</v>
      </c>
      <c r="BS201" s="5">
        <v>112.8</v>
      </c>
    </row>
    <row r="202" spans="1:71" x14ac:dyDescent="0.25">
      <c r="A202" s="1">
        <v>44498</v>
      </c>
      <c r="B202">
        <v>319.92</v>
      </c>
      <c r="D202" s="1"/>
      <c r="E202" s="1"/>
      <c r="F202" s="1"/>
      <c r="G202" s="1"/>
      <c r="L202" s="1">
        <v>43389</v>
      </c>
      <c r="M202" s="1">
        <v>43392</v>
      </c>
      <c r="N202" s="1"/>
      <c r="O202" s="1"/>
      <c r="P202" s="1"/>
      <c r="Q202" s="1"/>
      <c r="S202" s="1">
        <v>44498</v>
      </c>
      <c r="T202" s="5">
        <v>319.92</v>
      </c>
      <c r="U202" s="5">
        <v>0.51</v>
      </c>
      <c r="V202" s="5">
        <v>0</v>
      </c>
      <c r="W202" s="5">
        <v>320.43</v>
      </c>
      <c r="Y202" s="1">
        <v>44498</v>
      </c>
      <c r="Z202">
        <v>132.4</v>
      </c>
      <c r="AB202" s="1"/>
      <c r="AC202" s="1"/>
      <c r="AD202" s="1"/>
      <c r="AE202" s="1"/>
      <c r="AJ202" s="1">
        <v>43389</v>
      </c>
      <c r="AK202" s="1">
        <v>43392</v>
      </c>
      <c r="AL202" s="1"/>
      <c r="AM202" s="1"/>
      <c r="AN202" s="1"/>
      <c r="AO202" s="1"/>
      <c r="AQ202" s="1">
        <v>44498</v>
      </c>
      <c r="AR202" s="5">
        <v>132.4</v>
      </c>
      <c r="AS202" s="5">
        <v>0</v>
      </c>
      <c r="AT202" s="5">
        <v>0</v>
      </c>
      <c r="AU202" s="5">
        <v>132.4</v>
      </c>
      <c r="AW202" s="1">
        <v>44498</v>
      </c>
      <c r="AX202">
        <v>114.49</v>
      </c>
      <c r="AZ202" s="1"/>
      <c r="BA202" s="1"/>
      <c r="BB202" s="1"/>
      <c r="BC202" s="1"/>
      <c r="BH202" s="1">
        <v>43389</v>
      </c>
      <c r="BI202" s="1">
        <v>43392</v>
      </c>
      <c r="BJ202" s="1"/>
      <c r="BK202" s="1"/>
      <c r="BL202" s="1"/>
      <c r="BM202" s="1"/>
      <c r="BO202" s="1">
        <v>44498</v>
      </c>
      <c r="BP202" s="5">
        <v>114.49</v>
      </c>
      <c r="BQ202" s="5">
        <v>0</v>
      </c>
      <c r="BR202" s="5">
        <v>0</v>
      </c>
      <c r="BS202" s="5">
        <v>114.49</v>
      </c>
    </row>
    <row r="203" spans="1:71" x14ac:dyDescent="0.25">
      <c r="A203" s="1">
        <v>44505</v>
      </c>
      <c r="B203">
        <v>288.52999999999997</v>
      </c>
      <c r="D203" s="1"/>
      <c r="E203" s="1"/>
      <c r="F203" s="1"/>
      <c r="G203" s="1"/>
      <c r="L203" s="1">
        <v>43390</v>
      </c>
      <c r="M203" s="1">
        <v>43392</v>
      </c>
      <c r="N203" s="1"/>
      <c r="O203" s="1"/>
      <c r="P203" s="1"/>
      <c r="Q203" s="1"/>
      <c r="S203" s="1">
        <v>44505</v>
      </c>
      <c r="T203" s="5">
        <v>288.52999999999997</v>
      </c>
      <c r="U203" s="5">
        <v>0</v>
      </c>
      <c r="V203" s="5">
        <v>-0.51</v>
      </c>
      <c r="W203" s="5">
        <v>288.02</v>
      </c>
      <c r="Y203" s="1">
        <v>44505</v>
      </c>
      <c r="Z203">
        <v>140.94</v>
      </c>
      <c r="AB203" s="1"/>
      <c r="AC203" s="1"/>
      <c r="AD203" s="1"/>
      <c r="AE203" s="1"/>
      <c r="AJ203" s="1">
        <v>43390</v>
      </c>
      <c r="AK203" s="1">
        <v>43392</v>
      </c>
      <c r="AL203" s="1"/>
      <c r="AM203" s="1"/>
      <c r="AN203" s="1"/>
      <c r="AO203" s="1"/>
      <c r="AQ203" s="1">
        <v>44505</v>
      </c>
      <c r="AR203" s="5">
        <v>140.94</v>
      </c>
      <c r="AS203" s="5">
        <v>0</v>
      </c>
      <c r="AT203" s="5">
        <v>0</v>
      </c>
      <c r="AU203" s="5">
        <v>140.94</v>
      </c>
      <c r="AW203" s="1">
        <v>44505</v>
      </c>
      <c r="AX203">
        <v>114.74</v>
      </c>
      <c r="AZ203" s="1"/>
      <c r="BA203" s="1"/>
      <c r="BB203" s="1"/>
      <c r="BC203" s="1"/>
      <c r="BH203" s="1">
        <v>43390</v>
      </c>
      <c r="BI203" s="1">
        <v>43392</v>
      </c>
      <c r="BJ203" s="1"/>
      <c r="BK203" s="1"/>
      <c r="BL203" s="1"/>
      <c r="BM203" s="1"/>
      <c r="BO203" s="1">
        <v>44505</v>
      </c>
      <c r="BP203" s="5">
        <v>114.74</v>
      </c>
      <c r="BQ203" s="5">
        <v>0</v>
      </c>
      <c r="BR203" s="5">
        <v>0</v>
      </c>
      <c r="BS203" s="5">
        <v>114.74</v>
      </c>
    </row>
    <row r="204" spans="1:71" x14ac:dyDescent="0.25">
      <c r="A204" s="1">
        <v>44512</v>
      </c>
      <c r="B204">
        <v>300.33999999999997</v>
      </c>
      <c r="D204" s="1"/>
      <c r="E204" s="1"/>
      <c r="F204" s="1"/>
      <c r="G204" s="1"/>
      <c r="L204" s="1">
        <v>43391</v>
      </c>
      <c r="M204" s="1">
        <v>43392</v>
      </c>
      <c r="N204" s="1"/>
      <c r="O204" s="1"/>
      <c r="P204" s="1"/>
      <c r="Q204" s="1"/>
      <c r="S204" s="1">
        <v>44512</v>
      </c>
      <c r="T204" s="5">
        <v>300.33999999999997</v>
      </c>
      <c r="U204" s="5">
        <v>0</v>
      </c>
      <c r="V204" s="5">
        <v>0</v>
      </c>
      <c r="W204" s="5">
        <v>300.33999999999997</v>
      </c>
      <c r="Y204" s="1">
        <v>44512</v>
      </c>
      <c r="Z204">
        <v>140.26</v>
      </c>
      <c r="AB204" s="1"/>
      <c r="AC204" s="1"/>
      <c r="AD204" s="1"/>
      <c r="AE204" s="1"/>
      <c r="AJ204" s="1">
        <v>43391</v>
      </c>
      <c r="AK204" s="1">
        <v>43392</v>
      </c>
      <c r="AL204" s="1"/>
      <c r="AM204" s="1"/>
      <c r="AN204" s="1"/>
      <c r="AO204" s="1"/>
      <c r="AQ204" s="1">
        <v>44512</v>
      </c>
      <c r="AR204" s="5">
        <v>140.26</v>
      </c>
      <c r="AS204" s="5">
        <v>0</v>
      </c>
      <c r="AT204" s="5">
        <v>0</v>
      </c>
      <c r="AU204" s="5">
        <v>140.26</v>
      </c>
      <c r="AW204" s="1">
        <v>44512</v>
      </c>
      <c r="AX204">
        <v>114.23</v>
      </c>
      <c r="AZ204" s="1"/>
      <c r="BA204" s="1"/>
      <c r="BB204" s="1"/>
      <c r="BC204" s="1"/>
      <c r="BH204" s="1">
        <v>43391</v>
      </c>
      <c r="BI204" s="1">
        <v>43392</v>
      </c>
      <c r="BJ204" s="1"/>
      <c r="BK204" s="1"/>
      <c r="BL204" s="1"/>
      <c r="BM204" s="1"/>
      <c r="BO204" s="1">
        <v>44512</v>
      </c>
      <c r="BP204" s="5">
        <v>114.23</v>
      </c>
      <c r="BQ204" s="5">
        <v>0</v>
      </c>
      <c r="BR204" s="5">
        <v>0</v>
      </c>
      <c r="BS204" s="5">
        <v>114.23</v>
      </c>
    </row>
    <row r="205" spans="1:71" x14ac:dyDescent="0.25">
      <c r="A205" s="1">
        <v>44519</v>
      </c>
      <c r="B205">
        <v>296.79000000000002</v>
      </c>
      <c r="D205" s="1"/>
      <c r="E205" s="1"/>
      <c r="F205" s="1"/>
      <c r="G205" s="1"/>
      <c r="L205" s="1">
        <v>43392</v>
      </c>
      <c r="M205" s="1">
        <v>43392</v>
      </c>
      <c r="N205" s="1"/>
      <c r="O205" s="1"/>
      <c r="P205" s="1"/>
      <c r="Q205" s="1"/>
      <c r="S205" s="1">
        <v>44519</v>
      </c>
      <c r="T205" s="5">
        <v>296.79000000000002</v>
      </c>
      <c r="U205" s="5">
        <v>0</v>
      </c>
      <c r="V205" s="5">
        <v>0</v>
      </c>
      <c r="W205" s="5">
        <v>296.79000000000002</v>
      </c>
      <c r="Y205" s="1">
        <v>44519</v>
      </c>
      <c r="Z205">
        <v>142.47999999999999</v>
      </c>
      <c r="AB205" s="1"/>
      <c r="AC205" s="1"/>
      <c r="AD205" s="1"/>
      <c r="AE205" s="1"/>
      <c r="AJ205" s="1">
        <v>43392</v>
      </c>
      <c r="AK205" s="1">
        <v>43392</v>
      </c>
      <c r="AL205" s="1"/>
      <c r="AM205" s="1"/>
      <c r="AN205" s="1"/>
      <c r="AO205" s="1"/>
      <c r="AQ205" s="1">
        <v>44519</v>
      </c>
      <c r="AR205" s="5">
        <v>142.47999999999999</v>
      </c>
      <c r="AS205" s="5">
        <v>0</v>
      </c>
      <c r="AT205" s="5">
        <v>0</v>
      </c>
      <c r="AU205" s="5">
        <v>142.47999999999999</v>
      </c>
      <c r="AW205" s="1">
        <v>44519</v>
      </c>
      <c r="AX205">
        <v>111.91</v>
      </c>
      <c r="AZ205" s="1"/>
      <c r="BA205" s="1"/>
      <c r="BB205" s="1"/>
      <c r="BC205" s="1"/>
      <c r="BH205" s="1">
        <v>43392</v>
      </c>
      <c r="BI205" s="1">
        <v>43392</v>
      </c>
      <c r="BJ205" s="1"/>
      <c r="BK205" s="1"/>
      <c r="BL205" s="1"/>
      <c r="BM205" s="1"/>
      <c r="BO205" s="1">
        <v>44519</v>
      </c>
      <c r="BP205" s="5">
        <v>111.91</v>
      </c>
      <c r="BQ205" s="5">
        <v>1.34</v>
      </c>
      <c r="BR205" s="5">
        <v>-1.34</v>
      </c>
      <c r="BS205" s="5">
        <v>111.91</v>
      </c>
    </row>
    <row r="206" spans="1:71" x14ac:dyDescent="0.25">
      <c r="A206" s="1">
        <v>44526</v>
      </c>
      <c r="B206">
        <v>294.11</v>
      </c>
      <c r="D206" s="1"/>
      <c r="E206" s="1"/>
      <c r="F206" s="1"/>
      <c r="G206" s="1"/>
      <c r="L206" s="1">
        <v>43395</v>
      </c>
      <c r="M206" s="1">
        <v>43399</v>
      </c>
      <c r="N206" s="1"/>
      <c r="O206" s="1"/>
      <c r="P206" s="1"/>
      <c r="Q206" s="1"/>
      <c r="S206" s="1">
        <v>44526</v>
      </c>
      <c r="T206" s="5">
        <v>294.11</v>
      </c>
      <c r="U206" s="5">
        <v>0</v>
      </c>
      <c r="V206" s="5">
        <v>0</v>
      </c>
      <c r="W206" s="5">
        <v>294.11</v>
      </c>
      <c r="Y206" s="1">
        <v>44526</v>
      </c>
      <c r="Z206">
        <v>139.09</v>
      </c>
      <c r="AB206" s="1"/>
      <c r="AC206" s="1"/>
      <c r="AD206" s="1"/>
      <c r="AE206" s="1"/>
      <c r="AJ206" s="1">
        <v>43395</v>
      </c>
      <c r="AK206" s="1">
        <v>43399</v>
      </c>
      <c r="AL206" s="1"/>
      <c r="AM206" s="1"/>
      <c r="AN206" s="1"/>
      <c r="AO206" s="1"/>
      <c r="AQ206" s="1">
        <v>44526</v>
      </c>
      <c r="AR206" s="5">
        <v>139.09</v>
      </c>
      <c r="AS206" s="5">
        <v>0</v>
      </c>
      <c r="AT206" s="5">
        <v>0</v>
      </c>
      <c r="AU206" s="5">
        <v>139.09</v>
      </c>
      <c r="AW206" s="1">
        <v>44526</v>
      </c>
      <c r="AX206">
        <v>114.51</v>
      </c>
      <c r="AZ206" s="1"/>
      <c r="BA206" s="1"/>
      <c r="BB206" s="1"/>
      <c r="BC206" s="1"/>
      <c r="BH206" s="1">
        <v>43395</v>
      </c>
      <c r="BI206" s="1">
        <v>43399</v>
      </c>
      <c r="BJ206" s="1"/>
      <c r="BK206" s="1"/>
      <c r="BL206" s="1"/>
      <c r="BM206" s="1"/>
      <c r="BO206" s="1">
        <v>44526</v>
      </c>
      <c r="BP206" s="5">
        <v>114.51</v>
      </c>
      <c r="BQ206" s="5">
        <v>0</v>
      </c>
      <c r="BR206" s="5">
        <v>0</v>
      </c>
      <c r="BS206" s="5">
        <v>114.51</v>
      </c>
    </row>
    <row r="207" spans="1:71" x14ac:dyDescent="0.25">
      <c r="A207" s="1">
        <v>44533</v>
      </c>
      <c r="B207">
        <v>292.89</v>
      </c>
      <c r="D207" s="1"/>
      <c r="E207" s="1"/>
      <c r="F207" s="1"/>
      <c r="G207" s="1"/>
      <c r="L207" s="1">
        <v>43396</v>
      </c>
      <c r="M207" s="1">
        <v>43399</v>
      </c>
      <c r="N207" s="1"/>
      <c r="O207" s="1"/>
      <c r="P207" s="1"/>
      <c r="Q207" s="1"/>
      <c r="S207" s="1">
        <v>44533</v>
      </c>
      <c r="T207" s="5">
        <v>292.89</v>
      </c>
      <c r="U207" s="5">
        <v>0</v>
      </c>
      <c r="V207" s="5">
        <v>0</v>
      </c>
      <c r="W207" s="5">
        <v>292.89</v>
      </c>
      <c r="Y207" s="1">
        <v>44533</v>
      </c>
      <c r="Z207">
        <v>139.13999999999999</v>
      </c>
      <c r="AB207" s="1"/>
      <c r="AC207" s="1"/>
      <c r="AD207" s="1"/>
      <c r="AE207" s="1"/>
      <c r="AJ207" s="1">
        <v>43396</v>
      </c>
      <c r="AK207" s="1">
        <v>43399</v>
      </c>
      <c r="AL207" s="1"/>
      <c r="AM207" s="1"/>
      <c r="AN207" s="1"/>
      <c r="AO207" s="1"/>
      <c r="AQ207" s="1">
        <v>44533</v>
      </c>
      <c r="AR207" s="5">
        <v>139.13999999999999</v>
      </c>
      <c r="AS207" s="5">
        <v>0</v>
      </c>
      <c r="AT207" s="5">
        <v>0</v>
      </c>
      <c r="AU207" s="5">
        <v>139.13999999999999</v>
      </c>
      <c r="AW207" s="1">
        <v>44533</v>
      </c>
      <c r="AX207">
        <v>114.41</v>
      </c>
      <c r="AZ207" s="1"/>
      <c r="BA207" s="1"/>
      <c r="BB207" s="1"/>
      <c r="BC207" s="1"/>
      <c r="BH207" s="1">
        <v>43396</v>
      </c>
      <c r="BI207" s="1">
        <v>43399</v>
      </c>
      <c r="BJ207" s="1"/>
      <c r="BK207" s="1"/>
      <c r="BL207" s="1"/>
      <c r="BM207" s="1"/>
      <c r="BO207" s="1">
        <v>44533</v>
      </c>
      <c r="BP207" s="5">
        <v>114.41</v>
      </c>
      <c r="BQ207" s="5">
        <v>0</v>
      </c>
      <c r="BR207" s="5">
        <v>0</v>
      </c>
      <c r="BS207" s="5">
        <v>114.41</v>
      </c>
    </row>
    <row r="208" spans="1:71" x14ac:dyDescent="0.25">
      <c r="A208" s="1">
        <v>44540</v>
      </c>
      <c r="B208">
        <v>293.74</v>
      </c>
      <c r="D208" s="1"/>
      <c r="E208" s="1"/>
      <c r="F208" s="1"/>
      <c r="G208" s="1"/>
      <c r="L208" s="1">
        <v>43397</v>
      </c>
      <c r="M208" s="1">
        <v>43399</v>
      </c>
      <c r="N208" s="1"/>
      <c r="O208" s="1"/>
      <c r="P208" s="1"/>
      <c r="Q208" s="1"/>
      <c r="S208" s="1">
        <v>44540</v>
      </c>
      <c r="T208" s="5">
        <v>293.74</v>
      </c>
      <c r="U208" s="5">
        <v>0</v>
      </c>
      <c r="V208" s="5">
        <v>0</v>
      </c>
      <c r="W208" s="5">
        <v>293.74</v>
      </c>
      <c r="Y208" s="1">
        <v>44540</v>
      </c>
      <c r="Z208">
        <v>142.75</v>
      </c>
      <c r="AB208" s="1"/>
      <c r="AC208" s="1"/>
      <c r="AD208" s="1"/>
      <c r="AE208" s="1"/>
      <c r="AJ208" s="1">
        <v>43397</v>
      </c>
      <c r="AK208" s="1">
        <v>43399</v>
      </c>
      <c r="AL208" s="1"/>
      <c r="AM208" s="1"/>
      <c r="AN208" s="1"/>
      <c r="AO208" s="1"/>
      <c r="AQ208" s="1">
        <v>44540</v>
      </c>
      <c r="AR208" s="5">
        <v>142.75</v>
      </c>
      <c r="AS208" s="5">
        <v>0.2</v>
      </c>
      <c r="AT208" s="5">
        <v>-0.2</v>
      </c>
      <c r="AU208" s="5">
        <v>142.75</v>
      </c>
      <c r="AW208" s="1">
        <v>44540</v>
      </c>
      <c r="AX208">
        <v>118.34</v>
      </c>
      <c r="AZ208" s="1"/>
      <c r="BA208" s="1"/>
      <c r="BB208" s="1"/>
      <c r="BC208" s="1"/>
      <c r="BH208" s="1">
        <v>43397</v>
      </c>
      <c r="BI208" s="1">
        <v>43399</v>
      </c>
      <c r="BJ208" s="1"/>
      <c r="BK208" s="1"/>
      <c r="BL208" s="1"/>
      <c r="BM208" s="1"/>
      <c r="BO208" s="1">
        <v>44540</v>
      </c>
      <c r="BP208" s="5">
        <v>118.34</v>
      </c>
      <c r="BQ208" s="5">
        <v>0</v>
      </c>
      <c r="BR208" s="5">
        <v>0</v>
      </c>
      <c r="BS208" s="5">
        <v>118.34</v>
      </c>
    </row>
    <row r="209" spans="1:71" x14ac:dyDescent="0.25">
      <c r="A209" s="1">
        <v>44547</v>
      </c>
      <c r="B209">
        <v>292.38</v>
      </c>
      <c r="D209" s="1"/>
      <c r="E209" s="1"/>
      <c r="F209" s="1"/>
      <c r="G209" s="1"/>
      <c r="L209" s="1">
        <v>43398</v>
      </c>
      <c r="M209" s="1">
        <v>43399</v>
      </c>
      <c r="N209" s="1"/>
      <c r="O209" s="1"/>
      <c r="P209" s="1"/>
      <c r="Q209" s="1"/>
      <c r="S209" s="1">
        <v>44547</v>
      </c>
      <c r="T209" s="5">
        <v>292.38</v>
      </c>
      <c r="U209" s="5">
        <v>0</v>
      </c>
      <c r="V209" s="5">
        <v>0</v>
      </c>
      <c r="W209" s="5">
        <v>292.38</v>
      </c>
      <c r="Y209" s="1">
        <v>44547</v>
      </c>
      <c r="Z209">
        <v>139.83000000000001</v>
      </c>
      <c r="AB209" s="1"/>
      <c r="AC209" s="1"/>
      <c r="AD209" s="1"/>
      <c r="AE209" s="1"/>
      <c r="AJ209" s="1">
        <v>43398</v>
      </c>
      <c r="AK209" s="1">
        <v>43399</v>
      </c>
      <c r="AL209" s="1"/>
      <c r="AM209" s="1"/>
      <c r="AN209" s="1"/>
      <c r="AO209" s="1"/>
      <c r="AQ209" s="1">
        <v>44547</v>
      </c>
      <c r="AR209" s="5">
        <v>139.83000000000001</v>
      </c>
      <c r="AS209" s="5">
        <v>0</v>
      </c>
      <c r="AT209" s="5">
        <v>0</v>
      </c>
      <c r="AU209" s="5">
        <v>139.83000000000001</v>
      </c>
      <c r="AW209" s="1">
        <v>44547</v>
      </c>
      <c r="AX209">
        <v>113.6</v>
      </c>
      <c r="AZ209" s="1"/>
      <c r="BA209" s="1"/>
      <c r="BB209" s="1"/>
      <c r="BC209" s="1"/>
      <c r="BH209" s="1">
        <v>43398</v>
      </c>
      <c r="BI209" s="1">
        <v>43399</v>
      </c>
      <c r="BJ209" s="1"/>
      <c r="BK209" s="1"/>
      <c r="BL209" s="1"/>
      <c r="BM209" s="1"/>
      <c r="BO209" s="1">
        <v>44547</v>
      </c>
      <c r="BP209" s="5">
        <v>113.6</v>
      </c>
      <c r="BQ209" s="5">
        <v>0</v>
      </c>
      <c r="BR209" s="5">
        <v>0</v>
      </c>
      <c r="BS209" s="5">
        <v>113.6</v>
      </c>
    </row>
    <row r="210" spans="1:71" x14ac:dyDescent="0.25">
      <c r="A210" s="1">
        <v>44554</v>
      </c>
      <c r="B210">
        <v>292.41000000000003</v>
      </c>
      <c r="D210" s="1"/>
      <c r="E210" s="1"/>
      <c r="F210" s="1"/>
      <c r="G210" s="1"/>
      <c r="L210" s="1">
        <v>43399</v>
      </c>
      <c r="M210" s="1">
        <v>43399</v>
      </c>
      <c r="N210" s="1"/>
      <c r="O210" s="1"/>
      <c r="P210" s="1"/>
      <c r="Q210" s="1"/>
      <c r="S210" s="1">
        <v>44554</v>
      </c>
      <c r="T210" s="5">
        <v>292.41000000000003</v>
      </c>
      <c r="U210" s="5">
        <v>0</v>
      </c>
      <c r="V210" s="5">
        <v>0</v>
      </c>
      <c r="W210" s="5">
        <v>292.41000000000003</v>
      </c>
      <c r="Y210" s="1">
        <v>44554</v>
      </c>
      <c r="Z210">
        <v>142.57</v>
      </c>
      <c r="AB210" s="1"/>
      <c r="AC210" s="1"/>
      <c r="AD210" s="1"/>
      <c r="AE210" s="1"/>
      <c r="AJ210" s="1">
        <v>43399</v>
      </c>
      <c r="AK210" s="1">
        <v>43399</v>
      </c>
      <c r="AL210" s="1"/>
      <c r="AM210" s="1"/>
      <c r="AN210" s="1"/>
      <c r="AO210" s="1"/>
      <c r="AQ210" s="1">
        <v>44554</v>
      </c>
      <c r="AR210" s="5">
        <v>142.57</v>
      </c>
      <c r="AS210" s="5">
        <v>0</v>
      </c>
      <c r="AT210" s="5">
        <v>0</v>
      </c>
      <c r="AU210" s="5">
        <v>142.57</v>
      </c>
      <c r="AW210" s="1">
        <v>44554</v>
      </c>
      <c r="AX210">
        <v>116.41</v>
      </c>
      <c r="AZ210" s="1"/>
      <c r="BA210" s="1"/>
      <c r="BB210" s="1"/>
      <c r="BC210" s="1"/>
      <c r="BH210" s="1">
        <v>43399</v>
      </c>
      <c r="BI210" s="1">
        <v>43399</v>
      </c>
      <c r="BJ210" s="1"/>
      <c r="BK210" s="1"/>
      <c r="BL210" s="1"/>
      <c r="BM210" s="1"/>
      <c r="BO210" s="1">
        <v>44554</v>
      </c>
      <c r="BP210" s="5">
        <v>116.41</v>
      </c>
      <c r="BQ210" s="5">
        <v>0</v>
      </c>
      <c r="BR210" s="5">
        <v>0</v>
      </c>
      <c r="BS210" s="5">
        <v>116.41</v>
      </c>
    </row>
    <row r="211" spans="1:71" x14ac:dyDescent="0.25">
      <c r="A211" s="1">
        <v>44561</v>
      </c>
      <c r="B211">
        <v>300.56</v>
      </c>
      <c r="D211" s="1"/>
      <c r="E211" s="1"/>
      <c r="F211" s="1"/>
      <c r="G211" s="1"/>
      <c r="L211" s="1">
        <v>43402</v>
      </c>
      <c r="M211" s="1">
        <v>43406</v>
      </c>
      <c r="N211" s="1"/>
      <c r="O211" s="1"/>
      <c r="P211" s="1"/>
      <c r="Q211" s="1"/>
      <c r="S211" s="1">
        <v>44561</v>
      </c>
      <c r="T211" s="5">
        <v>300.56</v>
      </c>
      <c r="U211" s="5">
        <v>0</v>
      </c>
      <c r="V211" s="5">
        <v>0</v>
      </c>
      <c r="W211" s="5">
        <v>300.56</v>
      </c>
      <c r="Y211" s="1">
        <v>44561</v>
      </c>
      <c r="Z211">
        <v>147.04</v>
      </c>
      <c r="AB211" s="1"/>
      <c r="AC211" s="1"/>
      <c r="AD211" s="1"/>
      <c r="AE211" s="1"/>
      <c r="AJ211" s="1">
        <v>43402</v>
      </c>
      <c r="AK211" s="1">
        <v>43406</v>
      </c>
      <c r="AL211" s="1"/>
      <c r="AM211" s="1"/>
      <c r="AN211" s="1"/>
      <c r="AO211" s="1"/>
      <c r="AQ211" s="1">
        <v>44561</v>
      </c>
      <c r="AR211" s="5">
        <v>147.04</v>
      </c>
      <c r="AS211" s="5">
        <v>0</v>
      </c>
      <c r="AT211" s="5">
        <v>0</v>
      </c>
      <c r="AU211" s="5">
        <v>147.04</v>
      </c>
      <c r="AW211" s="1">
        <v>44561</v>
      </c>
      <c r="AX211">
        <v>117.35</v>
      </c>
      <c r="AZ211" s="1"/>
      <c r="BA211" s="1"/>
      <c r="BB211" s="1"/>
      <c r="BC211" s="1"/>
      <c r="BH211" s="1">
        <v>43402</v>
      </c>
      <c r="BI211" s="1">
        <v>43406</v>
      </c>
      <c r="BJ211" s="1"/>
      <c r="BK211" s="1"/>
      <c r="BL211" s="1"/>
      <c r="BM211" s="1"/>
      <c r="BO211" s="1">
        <v>44561</v>
      </c>
      <c r="BP211" s="5">
        <v>117.35</v>
      </c>
      <c r="BQ211" s="5">
        <v>0</v>
      </c>
      <c r="BR211" s="5">
        <v>0</v>
      </c>
      <c r="BS211" s="5">
        <v>117.35</v>
      </c>
    </row>
    <row r="212" spans="1:71" x14ac:dyDescent="0.25">
      <c r="A212" s="1">
        <v>44568</v>
      </c>
      <c r="B212">
        <v>282.77999999999997</v>
      </c>
      <c r="D212" s="1"/>
      <c r="E212" s="1"/>
      <c r="F212" s="1"/>
      <c r="G212" s="1"/>
      <c r="L212" s="1">
        <v>43403</v>
      </c>
      <c r="M212" s="1">
        <v>43406</v>
      </c>
      <c r="N212" s="1"/>
      <c r="O212" s="1"/>
      <c r="P212" s="1"/>
      <c r="Q212" s="1"/>
      <c r="S212" s="1">
        <v>44568</v>
      </c>
      <c r="T212" s="5">
        <v>282.77999999999997</v>
      </c>
      <c r="U212" s="5">
        <v>0</v>
      </c>
      <c r="V212" s="5">
        <v>0</v>
      </c>
      <c r="W212" s="5">
        <v>282.77999999999997</v>
      </c>
      <c r="Y212" s="1">
        <v>44568</v>
      </c>
      <c r="Z212">
        <v>142.38</v>
      </c>
      <c r="AB212" s="1"/>
      <c r="AC212" s="1"/>
      <c r="AD212" s="1"/>
      <c r="AE212" s="1"/>
      <c r="AJ212" s="1">
        <v>43403</v>
      </c>
      <c r="AK212" s="1">
        <v>43406</v>
      </c>
      <c r="AL212" s="1"/>
      <c r="AM212" s="1"/>
      <c r="AN212" s="1"/>
      <c r="AO212" s="1"/>
      <c r="AQ212" s="1">
        <v>44568</v>
      </c>
      <c r="AR212" s="5">
        <v>142.38</v>
      </c>
      <c r="AS212" s="5">
        <v>0</v>
      </c>
      <c r="AT212" s="5">
        <v>0</v>
      </c>
      <c r="AU212" s="5">
        <v>142.38</v>
      </c>
      <c r="AW212" s="1">
        <v>44568</v>
      </c>
      <c r="AX212">
        <v>125.03</v>
      </c>
      <c r="AZ212" s="1"/>
      <c r="BA212" s="1"/>
      <c r="BB212" s="1"/>
      <c r="BC212" s="1"/>
      <c r="BH212" s="1">
        <v>43403</v>
      </c>
      <c r="BI212" s="1">
        <v>43406</v>
      </c>
      <c r="BJ212" s="1"/>
      <c r="BK212" s="1"/>
      <c r="BL212" s="1"/>
      <c r="BM212" s="1"/>
      <c r="BO212" s="1">
        <v>44568</v>
      </c>
      <c r="BP212" s="5">
        <v>125.03</v>
      </c>
      <c r="BQ212" s="5">
        <v>0</v>
      </c>
      <c r="BR212" s="5">
        <v>0</v>
      </c>
      <c r="BS212" s="5">
        <v>125.03</v>
      </c>
    </row>
    <row r="213" spans="1:71" x14ac:dyDescent="0.25">
      <c r="A213" s="1">
        <v>44575</v>
      </c>
      <c r="B213">
        <v>273.45</v>
      </c>
      <c r="D213" s="1"/>
      <c r="E213" s="1"/>
      <c r="F213" s="1"/>
      <c r="G213" s="1"/>
      <c r="L213" s="1">
        <v>43404</v>
      </c>
      <c r="M213" s="1">
        <v>43406</v>
      </c>
      <c r="N213" s="1"/>
      <c r="O213" s="1"/>
      <c r="P213" s="1"/>
      <c r="Q213" s="1"/>
      <c r="S213" s="1">
        <v>44575</v>
      </c>
      <c r="T213" s="5">
        <v>273.45</v>
      </c>
      <c r="U213" s="5">
        <v>0</v>
      </c>
      <c r="V213" s="5">
        <v>0</v>
      </c>
      <c r="W213" s="5">
        <v>273.45</v>
      </c>
      <c r="Y213" s="1">
        <v>44575</v>
      </c>
      <c r="Z213">
        <v>141.54</v>
      </c>
      <c r="AB213" s="1"/>
      <c r="AC213" s="1"/>
      <c r="AD213" s="1"/>
      <c r="AE213" s="1"/>
      <c r="AJ213" s="1">
        <v>43404</v>
      </c>
      <c r="AK213" s="1">
        <v>43406</v>
      </c>
      <c r="AL213" s="1"/>
      <c r="AM213" s="1"/>
      <c r="AN213" s="1"/>
      <c r="AO213" s="1"/>
      <c r="AQ213" s="1">
        <v>44575</v>
      </c>
      <c r="AR213" s="5">
        <v>141.54</v>
      </c>
      <c r="AS213" s="5">
        <v>0</v>
      </c>
      <c r="AT213" s="5">
        <v>0</v>
      </c>
      <c r="AU213" s="5">
        <v>141.54</v>
      </c>
      <c r="AW213" s="1">
        <v>44575</v>
      </c>
      <c r="AX213">
        <v>128.96</v>
      </c>
      <c r="AZ213" s="1"/>
      <c r="BA213" s="1"/>
      <c r="BB213" s="1"/>
      <c r="BC213" s="1"/>
      <c r="BH213" s="1">
        <v>43404</v>
      </c>
      <c r="BI213" s="1">
        <v>43406</v>
      </c>
      <c r="BJ213" s="1"/>
      <c r="BK213" s="1"/>
      <c r="BL213" s="1"/>
      <c r="BM213" s="1"/>
      <c r="BO213" s="1">
        <v>44575</v>
      </c>
      <c r="BP213" s="5">
        <v>128.96</v>
      </c>
      <c r="BQ213" s="5">
        <v>0</v>
      </c>
      <c r="BR213" s="5">
        <v>0</v>
      </c>
      <c r="BS213" s="5">
        <v>128.96</v>
      </c>
    </row>
    <row r="214" spans="1:71" x14ac:dyDescent="0.25">
      <c r="A214" s="1">
        <v>44582</v>
      </c>
      <c r="B214">
        <v>266.42</v>
      </c>
      <c r="D214" s="1"/>
      <c r="E214" s="1"/>
      <c r="F214" s="1"/>
      <c r="G214" s="1"/>
      <c r="L214" s="1">
        <v>43405</v>
      </c>
      <c r="M214" s="1">
        <v>43406</v>
      </c>
      <c r="N214" s="1"/>
      <c r="O214" s="1"/>
      <c r="P214" s="1"/>
      <c r="Q214" s="1"/>
      <c r="S214" s="1">
        <v>44582</v>
      </c>
      <c r="T214" s="5">
        <v>266.42</v>
      </c>
      <c r="U214" s="5">
        <v>0</v>
      </c>
      <c r="V214" s="5">
        <v>0</v>
      </c>
      <c r="W214" s="5">
        <v>266.42</v>
      </c>
      <c r="Y214" s="1">
        <v>44582</v>
      </c>
      <c r="Z214">
        <v>136.41999999999999</v>
      </c>
      <c r="AB214" s="1"/>
      <c r="AC214" s="1"/>
      <c r="AD214" s="1"/>
      <c r="AE214" s="1"/>
      <c r="AJ214" s="1">
        <v>43405</v>
      </c>
      <c r="AK214" s="1">
        <v>43406</v>
      </c>
      <c r="AL214" s="1"/>
      <c r="AM214" s="1"/>
      <c r="AN214" s="1"/>
      <c r="AO214" s="1"/>
      <c r="AQ214" s="1">
        <v>44582</v>
      </c>
      <c r="AR214" s="5">
        <v>136.41999999999999</v>
      </c>
      <c r="AS214" s="5">
        <v>0</v>
      </c>
      <c r="AT214" s="5">
        <v>0</v>
      </c>
      <c r="AU214" s="5">
        <v>136.41999999999999</v>
      </c>
      <c r="AW214" s="1">
        <v>44582</v>
      </c>
      <c r="AX214">
        <v>126.91</v>
      </c>
      <c r="AZ214" s="1"/>
      <c r="BA214" s="1"/>
      <c r="BB214" s="1"/>
      <c r="BC214" s="1"/>
      <c r="BH214" s="1">
        <v>43405</v>
      </c>
      <c r="BI214" s="1">
        <v>43406</v>
      </c>
      <c r="BJ214" s="1"/>
      <c r="BK214" s="1"/>
      <c r="BL214" s="1"/>
      <c r="BM214" s="1"/>
      <c r="BO214" s="1">
        <v>44582</v>
      </c>
      <c r="BP214" s="5">
        <v>126.91</v>
      </c>
      <c r="BQ214" s="5">
        <v>0</v>
      </c>
      <c r="BR214" s="5">
        <v>0</v>
      </c>
      <c r="BS214" s="5">
        <v>126.91</v>
      </c>
    </row>
    <row r="215" spans="1:71" x14ac:dyDescent="0.25">
      <c r="A215" s="1">
        <v>44589</v>
      </c>
      <c r="B215">
        <v>270.18</v>
      </c>
      <c r="D215" s="1"/>
      <c r="E215" s="1"/>
      <c r="F215" s="1"/>
      <c r="G215" s="1"/>
      <c r="L215" s="1">
        <v>43406</v>
      </c>
      <c r="M215" s="1">
        <v>43406</v>
      </c>
      <c r="N215" s="1"/>
      <c r="O215" s="1"/>
      <c r="P215" s="1"/>
      <c r="Q215" s="1"/>
      <c r="S215" s="1">
        <v>44589</v>
      </c>
      <c r="T215" s="5">
        <v>270.18</v>
      </c>
      <c r="U215" s="5">
        <v>0</v>
      </c>
      <c r="V215" s="5">
        <v>0</v>
      </c>
      <c r="W215" s="5">
        <v>270.18</v>
      </c>
      <c r="Y215" s="1">
        <v>44589</v>
      </c>
      <c r="Z215">
        <v>134.99</v>
      </c>
      <c r="AB215" s="1"/>
      <c r="AC215" s="1"/>
      <c r="AD215" s="1"/>
      <c r="AE215" s="1"/>
      <c r="AJ215" s="1">
        <v>43406</v>
      </c>
      <c r="AK215" s="1">
        <v>43406</v>
      </c>
      <c r="AL215" s="1"/>
      <c r="AM215" s="1"/>
      <c r="AN215" s="1"/>
      <c r="AO215" s="1"/>
      <c r="AQ215" s="1">
        <v>44589</v>
      </c>
      <c r="AR215" s="5">
        <v>134.99</v>
      </c>
      <c r="AS215" s="5">
        <v>0</v>
      </c>
      <c r="AT215" s="5">
        <v>0</v>
      </c>
      <c r="AU215" s="5">
        <v>134.99</v>
      </c>
      <c r="AW215" s="1">
        <v>44589</v>
      </c>
      <c r="AX215">
        <v>130.61000000000001</v>
      </c>
      <c r="AZ215" s="1"/>
      <c r="BA215" s="1"/>
      <c r="BB215" s="1"/>
      <c r="BC215" s="1"/>
      <c r="BH215" s="1">
        <v>43406</v>
      </c>
      <c r="BI215" s="1">
        <v>43406</v>
      </c>
      <c r="BJ215" s="1"/>
      <c r="BK215" s="1"/>
      <c r="BL215" s="1"/>
      <c r="BM215" s="1"/>
      <c r="BO215" s="1">
        <v>44589</v>
      </c>
      <c r="BP215" s="5">
        <v>130.61000000000001</v>
      </c>
      <c r="BQ215" s="5">
        <v>0</v>
      </c>
      <c r="BR215" s="5">
        <v>0</v>
      </c>
      <c r="BS215" s="5">
        <v>130.61000000000001</v>
      </c>
    </row>
    <row r="216" spans="1:71" x14ac:dyDescent="0.25">
      <c r="A216" s="1">
        <v>44596</v>
      </c>
      <c r="B216">
        <v>291.31</v>
      </c>
      <c r="D216" s="1"/>
      <c r="E216" s="1"/>
      <c r="F216" s="1"/>
      <c r="G216" s="1"/>
      <c r="L216" s="1">
        <v>43409</v>
      </c>
      <c r="M216" s="1">
        <v>43413</v>
      </c>
      <c r="N216" s="1"/>
      <c r="O216" s="1"/>
      <c r="P216" s="1"/>
      <c r="Q216" s="1"/>
      <c r="S216" s="1">
        <v>44596</v>
      </c>
      <c r="T216" s="5">
        <v>291.31</v>
      </c>
      <c r="U216" s="5">
        <v>0.51</v>
      </c>
      <c r="V216" s="5">
        <v>-0.51</v>
      </c>
      <c r="W216" s="5">
        <v>291.31</v>
      </c>
      <c r="Y216" s="1">
        <v>44596</v>
      </c>
      <c r="Z216">
        <v>134.49</v>
      </c>
      <c r="AB216" s="1"/>
      <c r="AC216" s="1"/>
      <c r="AD216" s="1"/>
      <c r="AE216" s="1"/>
      <c r="AJ216" s="1">
        <v>43409</v>
      </c>
      <c r="AK216" s="1">
        <v>43413</v>
      </c>
      <c r="AL216" s="1"/>
      <c r="AM216" s="1"/>
      <c r="AN216" s="1"/>
      <c r="AO216" s="1"/>
      <c r="AQ216" s="1">
        <v>44596</v>
      </c>
      <c r="AR216" s="5">
        <v>134.49</v>
      </c>
      <c r="AS216" s="5">
        <v>0</v>
      </c>
      <c r="AT216" s="5">
        <v>0</v>
      </c>
      <c r="AU216" s="5">
        <v>134.49</v>
      </c>
      <c r="AW216" s="1">
        <v>44596</v>
      </c>
      <c r="AX216">
        <v>135.88</v>
      </c>
      <c r="AZ216" s="1"/>
      <c r="BA216" s="1"/>
      <c r="BB216" s="1"/>
      <c r="BC216" s="1"/>
      <c r="BH216" s="1">
        <v>43409</v>
      </c>
      <c r="BI216" s="1">
        <v>43413</v>
      </c>
      <c r="BJ216" s="1"/>
      <c r="BK216" s="1"/>
      <c r="BL216" s="1"/>
      <c r="BM216" s="1"/>
      <c r="BO216" s="1">
        <v>44596</v>
      </c>
      <c r="BP216" s="5">
        <v>135.88</v>
      </c>
      <c r="BQ216" s="5">
        <v>0</v>
      </c>
      <c r="BR216" s="5">
        <v>0</v>
      </c>
      <c r="BS216" s="5">
        <v>135.88</v>
      </c>
    </row>
    <row r="217" spans="1:71" x14ac:dyDescent="0.25">
      <c r="A217" s="1">
        <v>44603</v>
      </c>
      <c r="B217">
        <v>283.42</v>
      </c>
      <c r="D217" s="1"/>
      <c r="E217" s="1"/>
      <c r="F217" s="1"/>
      <c r="G217" s="1"/>
      <c r="L217" s="1">
        <v>43410</v>
      </c>
      <c r="M217" s="1">
        <v>43413</v>
      </c>
      <c r="N217" s="1"/>
      <c r="O217" s="1"/>
      <c r="P217" s="1"/>
      <c r="Q217" s="1"/>
      <c r="S217" s="1">
        <v>44603</v>
      </c>
      <c r="T217" s="5">
        <v>283.42</v>
      </c>
      <c r="U217" s="5">
        <v>0</v>
      </c>
      <c r="V217" s="5">
        <v>0</v>
      </c>
      <c r="W217" s="5">
        <v>283.42</v>
      </c>
      <c r="Y217" s="1">
        <v>44603</v>
      </c>
      <c r="Z217">
        <v>130.81</v>
      </c>
      <c r="AB217" s="1"/>
      <c r="AC217" s="1"/>
      <c r="AD217" s="1"/>
      <c r="AE217" s="1"/>
      <c r="AJ217" s="1">
        <v>43410</v>
      </c>
      <c r="AK217" s="1">
        <v>43413</v>
      </c>
      <c r="AL217" s="1"/>
      <c r="AM217" s="1"/>
      <c r="AN217" s="1"/>
      <c r="AO217" s="1"/>
      <c r="AQ217" s="1">
        <v>44603</v>
      </c>
      <c r="AR217" s="5">
        <v>130.81</v>
      </c>
      <c r="AS217" s="5">
        <v>0</v>
      </c>
      <c r="AT217" s="5">
        <v>0</v>
      </c>
      <c r="AU217" s="5">
        <v>130.81</v>
      </c>
      <c r="AW217" s="1">
        <v>44603</v>
      </c>
      <c r="AX217">
        <v>138.81</v>
      </c>
      <c r="AZ217" s="1"/>
      <c r="BA217" s="1"/>
      <c r="BB217" s="1"/>
      <c r="BC217" s="1"/>
      <c r="BH217" s="1">
        <v>43410</v>
      </c>
      <c r="BI217" s="1">
        <v>43413</v>
      </c>
      <c r="BJ217" s="1"/>
      <c r="BK217" s="1"/>
      <c r="BL217" s="1"/>
      <c r="BM217" s="1"/>
      <c r="BO217" s="1">
        <v>44603</v>
      </c>
      <c r="BP217" s="5">
        <v>138.81</v>
      </c>
      <c r="BQ217" s="5">
        <v>0</v>
      </c>
      <c r="BR217" s="5">
        <v>0</v>
      </c>
      <c r="BS217" s="5">
        <v>138.81</v>
      </c>
    </row>
    <row r="218" spans="1:71" x14ac:dyDescent="0.25">
      <c r="A218" s="1">
        <v>44610</v>
      </c>
      <c r="B218">
        <v>283.8</v>
      </c>
      <c r="D218" s="1"/>
      <c r="E218" s="1"/>
      <c r="F218" s="1"/>
      <c r="G218" s="1"/>
      <c r="L218" s="1">
        <v>43411</v>
      </c>
      <c r="M218" s="1">
        <v>43413</v>
      </c>
      <c r="N218" s="1"/>
      <c r="O218" s="1"/>
      <c r="P218" s="1"/>
      <c r="Q218" s="1"/>
      <c r="S218" s="1">
        <v>44610</v>
      </c>
      <c r="T218" s="5">
        <v>283.8</v>
      </c>
      <c r="U218" s="5">
        <v>0</v>
      </c>
      <c r="V218" s="5">
        <v>0</v>
      </c>
      <c r="W218" s="5">
        <v>283.8</v>
      </c>
      <c r="Y218" s="1">
        <v>44610</v>
      </c>
      <c r="Z218">
        <v>128.22</v>
      </c>
      <c r="AB218" s="1"/>
      <c r="AC218" s="1"/>
      <c r="AD218" s="1"/>
      <c r="AE218" s="1"/>
      <c r="AJ218" s="1">
        <v>43411</v>
      </c>
      <c r="AK218" s="1">
        <v>43413</v>
      </c>
      <c r="AL218" s="1"/>
      <c r="AM218" s="1"/>
      <c r="AN218" s="1"/>
      <c r="AO218" s="1"/>
      <c r="AQ218" s="1">
        <v>44610</v>
      </c>
      <c r="AR218" s="5">
        <v>128.22</v>
      </c>
      <c r="AS218" s="5">
        <v>0</v>
      </c>
      <c r="AT218" s="5">
        <v>0</v>
      </c>
      <c r="AU218" s="5">
        <v>128.22</v>
      </c>
      <c r="AW218" s="1">
        <v>44610</v>
      </c>
      <c r="AX218">
        <v>133.41999999999999</v>
      </c>
      <c r="AZ218" s="1"/>
      <c r="BA218" s="1"/>
      <c r="BB218" s="1"/>
      <c r="BC218" s="1"/>
      <c r="BH218" s="1">
        <v>43411</v>
      </c>
      <c r="BI218" s="1">
        <v>43413</v>
      </c>
      <c r="BJ218" s="1"/>
      <c r="BK218" s="1"/>
      <c r="BL218" s="1"/>
      <c r="BM218" s="1"/>
      <c r="BO218" s="1">
        <v>44610</v>
      </c>
      <c r="BP218" s="5">
        <v>133.41999999999999</v>
      </c>
      <c r="BQ218" s="5">
        <v>1.42</v>
      </c>
      <c r="BR218" s="5">
        <v>-1.42</v>
      </c>
      <c r="BS218" s="5">
        <v>133.41999999999999</v>
      </c>
    </row>
    <row r="219" spans="1:71" x14ac:dyDescent="0.25">
      <c r="A219" s="1">
        <v>44617</v>
      </c>
      <c r="B219">
        <v>292.95</v>
      </c>
      <c r="D219" s="1"/>
      <c r="E219" s="1"/>
      <c r="F219" s="1"/>
      <c r="G219" s="1"/>
      <c r="L219" s="1">
        <v>43412</v>
      </c>
      <c r="M219" s="1">
        <v>43413</v>
      </c>
      <c r="N219" s="1"/>
      <c r="O219" s="1"/>
      <c r="P219" s="1"/>
      <c r="Q219" s="1"/>
      <c r="S219" s="1">
        <v>44617</v>
      </c>
      <c r="T219" s="5">
        <v>292.95</v>
      </c>
      <c r="U219" s="5">
        <v>0</v>
      </c>
      <c r="V219" s="5">
        <v>0</v>
      </c>
      <c r="W219" s="5">
        <v>292.95</v>
      </c>
      <c r="Y219" s="1">
        <v>44617</v>
      </c>
      <c r="Z219">
        <v>129.87</v>
      </c>
      <c r="AB219" s="1"/>
      <c r="AC219" s="1"/>
      <c r="AD219" s="1"/>
      <c r="AE219" s="1"/>
      <c r="AJ219" s="1">
        <v>43412</v>
      </c>
      <c r="AK219" s="1">
        <v>43413</v>
      </c>
      <c r="AL219" s="1"/>
      <c r="AM219" s="1"/>
      <c r="AN219" s="1"/>
      <c r="AO219" s="1"/>
      <c r="AQ219" s="1">
        <v>44617</v>
      </c>
      <c r="AR219" s="5">
        <v>129.87</v>
      </c>
      <c r="AS219" s="5">
        <v>0</v>
      </c>
      <c r="AT219" s="5">
        <v>0</v>
      </c>
      <c r="AU219" s="5">
        <v>129.87</v>
      </c>
      <c r="AW219" s="1">
        <v>44617</v>
      </c>
      <c r="AX219">
        <v>140.38</v>
      </c>
      <c r="AZ219" s="1"/>
      <c r="BA219" s="1"/>
      <c r="BB219" s="1"/>
      <c r="BC219" s="1"/>
      <c r="BH219" s="1">
        <v>43412</v>
      </c>
      <c r="BI219" s="1">
        <v>43413</v>
      </c>
      <c r="BJ219" s="1"/>
      <c r="BK219" s="1"/>
      <c r="BL219" s="1"/>
      <c r="BM219" s="1"/>
      <c r="BO219" s="1">
        <v>44617</v>
      </c>
      <c r="BP219" s="5">
        <v>140.38</v>
      </c>
      <c r="BQ219" s="5">
        <v>0</v>
      </c>
      <c r="BR219" s="5">
        <v>0</v>
      </c>
      <c r="BS219" s="5">
        <v>140.38</v>
      </c>
    </row>
    <row r="220" spans="1:71" x14ac:dyDescent="0.25">
      <c r="A220" s="1">
        <v>44624</v>
      </c>
      <c r="B220">
        <v>293.74</v>
      </c>
      <c r="D220" s="1"/>
      <c r="E220" s="1"/>
      <c r="F220" s="1"/>
      <c r="G220" s="1"/>
      <c r="L220" s="1">
        <v>43413</v>
      </c>
      <c r="M220" s="1">
        <v>43413</v>
      </c>
      <c r="N220" s="1"/>
      <c r="O220" s="1"/>
      <c r="P220" s="1"/>
      <c r="Q220" s="1"/>
      <c r="S220" s="1">
        <v>44624</v>
      </c>
      <c r="T220" s="5">
        <v>293.74</v>
      </c>
      <c r="U220" s="5">
        <v>0</v>
      </c>
      <c r="V220" s="5">
        <v>0</v>
      </c>
      <c r="W220" s="5">
        <v>293.74</v>
      </c>
      <c r="Y220" s="1">
        <v>44624</v>
      </c>
      <c r="Z220">
        <v>130.99</v>
      </c>
      <c r="AB220" s="1"/>
      <c r="AC220" s="1"/>
      <c r="AD220" s="1"/>
      <c r="AE220" s="1"/>
      <c r="AJ220" s="1">
        <v>43413</v>
      </c>
      <c r="AK220" s="1">
        <v>43413</v>
      </c>
      <c r="AL220" s="1"/>
      <c r="AM220" s="1"/>
      <c r="AN220" s="1"/>
      <c r="AO220" s="1"/>
      <c r="AQ220" s="1">
        <v>44624</v>
      </c>
      <c r="AR220" s="5">
        <v>130.99</v>
      </c>
      <c r="AS220" s="5">
        <v>0</v>
      </c>
      <c r="AT220" s="5">
        <v>0</v>
      </c>
      <c r="AU220" s="5">
        <v>130.99</v>
      </c>
      <c r="AW220" s="1">
        <v>44624</v>
      </c>
      <c r="AX220">
        <v>158.65</v>
      </c>
      <c r="AZ220" s="1"/>
      <c r="BA220" s="1"/>
      <c r="BB220" s="1"/>
      <c r="BC220" s="1"/>
      <c r="BH220" s="1">
        <v>43413</v>
      </c>
      <c r="BI220" s="1">
        <v>43413</v>
      </c>
      <c r="BJ220" s="1"/>
      <c r="BK220" s="1"/>
      <c r="BL220" s="1"/>
      <c r="BM220" s="1"/>
      <c r="BO220" s="1">
        <v>44624</v>
      </c>
      <c r="BP220" s="5">
        <v>158.65</v>
      </c>
      <c r="BQ220" s="5">
        <v>0</v>
      </c>
      <c r="BR220" s="5">
        <v>0</v>
      </c>
      <c r="BS220" s="5">
        <v>158.65</v>
      </c>
    </row>
    <row r="221" spans="1:71" x14ac:dyDescent="0.25">
      <c r="A221" s="1">
        <v>44631</v>
      </c>
      <c r="B221">
        <v>295.33</v>
      </c>
      <c r="D221" s="1"/>
      <c r="E221" s="1"/>
      <c r="F221" s="1"/>
      <c r="G221" s="1"/>
      <c r="L221" s="1">
        <v>43416</v>
      </c>
      <c r="M221" s="1">
        <v>43420</v>
      </c>
      <c r="N221" s="1"/>
      <c r="O221" s="1"/>
      <c r="P221" s="1"/>
      <c r="Q221" s="1"/>
      <c r="S221" s="1">
        <v>44631</v>
      </c>
      <c r="T221" s="5">
        <v>295.33</v>
      </c>
      <c r="U221" s="5">
        <v>0</v>
      </c>
      <c r="V221" s="5">
        <v>0</v>
      </c>
      <c r="W221" s="5">
        <v>295.33</v>
      </c>
      <c r="Y221" s="1">
        <v>44631</v>
      </c>
      <c r="Z221">
        <v>126.34</v>
      </c>
      <c r="AB221" s="1"/>
      <c r="AC221" s="1"/>
      <c r="AD221" s="1"/>
      <c r="AE221" s="1"/>
      <c r="AJ221" s="1">
        <v>43416</v>
      </c>
      <c r="AK221" s="1">
        <v>43420</v>
      </c>
      <c r="AL221" s="1"/>
      <c r="AM221" s="1"/>
      <c r="AN221" s="1"/>
      <c r="AO221" s="1"/>
      <c r="AQ221" s="1">
        <v>44631</v>
      </c>
      <c r="AR221" s="5">
        <v>126.34</v>
      </c>
      <c r="AS221" s="5">
        <v>0.22</v>
      </c>
      <c r="AT221" s="5">
        <v>-0.22</v>
      </c>
      <c r="AU221" s="5">
        <v>126.34</v>
      </c>
      <c r="AW221" s="1">
        <v>44631</v>
      </c>
      <c r="AX221">
        <v>170.9</v>
      </c>
      <c r="AZ221" s="1"/>
      <c r="BA221" s="1"/>
      <c r="BB221" s="1"/>
      <c r="BC221" s="1"/>
      <c r="BH221" s="1">
        <v>43416</v>
      </c>
      <c r="BI221" s="1">
        <v>43420</v>
      </c>
      <c r="BJ221" s="1"/>
      <c r="BK221" s="1"/>
      <c r="BL221" s="1"/>
      <c r="BM221" s="1"/>
      <c r="BO221" s="1">
        <v>44631</v>
      </c>
      <c r="BP221" s="5">
        <v>170.9</v>
      </c>
      <c r="BQ221" s="5">
        <v>0</v>
      </c>
      <c r="BR221" s="5">
        <v>0</v>
      </c>
      <c r="BS221" s="5">
        <v>170.9</v>
      </c>
    </row>
    <row r="222" spans="1:71" x14ac:dyDescent="0.25">
      <c r="A222" s="1">
        <v>44638</v>
      </c>
      <c r="B222">
        <v>318.38</v>
      </c>
      <c r="D222" s="1"/>
      <c r="E222" s="1"/>
      <c r="F222" s="1"/>
      <c r="G222" s="1"/>
      <c r="L222" s="1">
        <v>43417</v>
      </c>
      <c r="M222" s="1">
        <v>43420</v>
      </c>
      <c r="N222" s="1"/>
      <c r="O222" s="1"/>
      <c r="P222" s="1"/>
      <c r="Q222" s="1"/>
      <c r="S222" s="1">
        <v>44638</v>
      </c>
      <c r="T222" s="5">
        <v>318.38</v>
      </c>
      <c r="U222" s="5">
        <v>0</v>
      </c>
      <c r="V222" s="5">
        <v>0</v>
      </c>
      <c r="W222" s="5">
        <v>318.38</v>
      </c>
      <c r="Y222" s="1">
        <v>44638</v>
      </c>
      <c r="Z222">
        <v>134.76</v>
      </c>
      <c r="AB222" s="1"/>
      <c r="AC222" s="1"/>
      <c r="AD222" s="1"/>
      <c r="AE222" s="1"/>
      <c r="AJ222" s="1">
        <v>43417</v>
      </c>
      <c r="AK222" s="1">
        <v>43420</v>
      </c>
      <c r="AL222" s="1"/>
      <c r="AM222" s="1"/>
      <c r="AN222" s="1"/>
      <c r="AO222" s="1"/>
      <c r="AQ222" s="1">
        <v>44638</v>
      </c>
      <c r="AR222" s="5">
        <v>134.76</v>
      </c>
      <c r="AS222" s="5">
        <v>0</v>
      </c>
      <c r="AT222" s="5">
        <v>0</v>
      </c>
      <c r="AU222" s="5">
        <v>134.76</v>
      </c>
      <c r="AW222" s="1">
        <v>44638</v>
      </c>
      <c r="AX222">
        <v>161.72999999999999</v>
      </c>
      <c r="AZ222" s="1"/>
      <c r="BA222" s="1"/>
      <c r="BB222" s="1"/>
      <c r="BC222" s="1"/>
      <c r="BH222" s="1">
        <v>43417</v>
      </c>
      <c r="BI222" s="1">
        <v>43420</v>
      </c>
      <c r="BJ222" s="1"/>
      <c r="BK222" s="1"/>
      <c r="BL222" s="1"/>
      <c r="BM222" s="1"/>
      <c r="BO222" s="1">
        <v>44638</v>
      </c>
      <c r="BP222" s="5">
        <v>161.72999999999999</v>
      </c>
      <c r="BQ222" s="5">
        <v>0</v>
      </c>
      <c r="BR222" s="5">
        <v>0</v>
      </c>
      <c r="BS222" s="5">
        <v>161.72999999999999</v>
      </c>
    </row>
    <row r="223" spans="1:71" x14ac:dyDescent="0.25">
      <c r="A223" s="1">
        <v>44645</v>
      </c>
      <c r="B223">
        <v>322.94</v>
      </c>
      <c r="D223" s="1"/>
      <c r="E223" s="1"/>
      <c r="F223" s="1"/>
      <c r="G223" s="1"/>
      <c r="L223" s="1">
        <v>43418</v>
      </c>
      <c r="M223" s="1">
        <v>43420</v>
      </c>
      <c r="N223" s="1"/>
      <c r="O223" s="1"/>
      <c r="P223" s="1"/>
      <c r="Q223" s="1"/>
      <c r="S223" s="1">
        <v>44645</v>
      </c>
      <c r="T223" s="5">
        <v>322.94</v>
      </c>
      <c r="U223" s="5">
        <v>0</v>
      </c>
      <c r="V223" s="5">
        <v>0</v>
      </c>
      <c r="W223" s="5">
        <v>322.94</v>
      </c>
      <c r="Y223" s="1">
        <v>44645</v>
      </c>
      <c r="Z223">
        <v>133.56</v>
      </c>
      <c r="AB223" s="1"/>
      <c r="AC223" s="1"/>
      <c r="AD223" s="1"/>
      <c r="AE223" s="1"/>
      <c r="AJ223" s="1">
        <v>43418</v>
      </c>
      <c r="AK223" s="1">
        <v>43420</v>
      </c>
      <c r="AL223" s="1"/>
      <c r="AM223" s="1"/>
      <c r="AN223" s="1"/>
      <c r="AO223" s="1"/>
      <c r="AQ223" s="1">
        <v>44645</v>
      </c>
      <c r="AR223" s="5">
        <v>133.56</v>
      </c>
      <c r="AS223" s="5">
        <v>0</v>
      </c>
      <c r="AT223" s="5">
        <v>0</v>
      </c>
      <c r="AU223" s="5">
        <v>133.56</v>
      </c>
      <c r="AW223" s="1">
        <v>44645</v>
      </c>
      <c r="AX223">
        <v>169.31</v>
      </c>
      <c r="AZ223" s="1"/>
      <c r="BA223" s="1"/>
      <c r="BB223" s="1"/>
      <c r="BC223" s="1"/>
      <c r="BH223" s="1">
        <v>43418</v>
      </c>
      <c r="BI223" s="1">
        <v>43420</v>
      </c>
      <c r="BJ223" s="1"/>
      <c r="BK223" s="1"/>
      <c r="BL223" s="1"/>
      <c r="BM223" s="1"/>
      <c r="BO223" s="1">
        <v>44645</v>
      </c>
      <c r="BP223" s="5">
        <v>169.31</v>
      </c>
      <c r="BQ223" s="5">
        <v>0</v>
      </c>
      <c r="BR223" s="5">
        <v>0</v>
      </c>
      <c r="BS223" s="5">
        <v>169.31</v>
      </c>
    </row>
    <row r="224" spans="1:71" x14ac:dyDescent="0.25">
      <c r="A224" s="1">
        <v>44652</v>
      </c>
      <c r="B224">
        <v>328.83</v>
      </c>
      <c r="D224" s="1"/>
      <c r="E224" s="1"/>
      <c r="F224" s="1"/>
      <c r="G224" s="1"/>
      <c r="L224" s="1">
        <v>43419</v>
      </c>
      <c r="M224" s="1">
        <v>43420</v>
      </c>
      <c r="N224" s="1"/>
      <c r="O224" s="1"/>
      <c r="P224" s="1"/>
      <c r="Q224" s="1"/>
      <c r="S224" s="1">
        <v>44652</v>
      </c>
      <c r="T224" s="5">
        <v>328.83</v>
      </c>
      <c r="U224" s="5">
        <v>0</v>
      </c>
      <c r="V224" s="5">
        <v>0</v>
      </c>
      <c r="W224" s="5">
        <v>328.83</v>
      </c>
      <c r="Y224" s="1">
        <v>44652</v>
      </c>
      <c r="Z224">
        <v>134.38</v>
      </c>
      <c r="AB224" s="1"/>
      <c r="AC224" s="1"/>
      <c r="AD224" s="1"/>
      <c r="AE224" s="1"/>
      <c r="AJ224" s="1">
        <v>43419</v>
      </c>
      <c r="AK224" s="1">
        <v>43420</v>
      </c>
      <c r="AL224" s="1"/>
      <c r="AM224" s="1"/>
      <c r="AN224" s="1"/>
      <c r="AO224" s="1"/>
      <c r="AQ224" s="1">
        <v>44652</v>
      </c>
      <c r="AR224" s="5">
        <v>134.38</v>
      </c>
      <c r="AS224" s="5">
        <v>0</v>
      </c>
      <c r="AT224" s="5">
        <v>0</v>
      </c>
      <c r="AU224" s="5">
        <v>134.38</v>
      </c>
      <c r="AW224" s="1">
        <v>44652</v>
      </c>
      <c r="AX224">
        <v>164.22</v>
      </c>
      <c r="AZ224" s="1"/>
      <c r="BA224" s="1"/>
      <c r="BB224" s="1"/>
      <c r="BC224" s="1"/>
      <c r="BH224" s="1">
        <v>43419</v>
      </c>
      <c r="BI224" s="1">
        <v>43420</v>
      </c>
      <c r="BJ224" s="1"/>
      <c r="BK224" s="1"/>
      <c r="BL224" s="1"/>
      <c r="BM224" s="1"/>
      <c r="BO224" s="1">
        <v>44652</v>
      </c>
      <c r="BP224" s="5">
        <v>164.22</v>
      </c>
      <c r="BQ224" s="5">
        <v>0</v>
      </c>
      <c r="BR224" s="5">
        <v>0</v>
      </c>
      <c r="BS224" s="5">
        <v>164.22</v>
      </c>
    </row>
    <row r="225" spans="1:71" x14ac:dyDescent="0.25">
      <c r="A225" s="1">
        <v>44659</v>
      </c>
      <c r="B225">
        <v>333.51</v>
      </c>
      <c r="D225" s="1"/>
      <c r="E225" s="1"/>
      <c r="F225" s="1"/>
      <c r="G225" s="1"/>
      <c r="L225" s="1">
        <v>43420</v>
      </c>
      <c r="M225" s="1">
        <v>43420</v>
      </c>
      <c r="N225" s="1"/>
      <c r="O225" s="1"/>
      <c r="P225" s="1"/>
      <c r="Q225" s="1"/>
      <c r="S225" s="1">
        <v>44659</v>
      </c>
      <c r="T225" s="5">
        <v>333.51</v>
      </c>
      <c r="U225" s="5">
        <v>0</v>
      </c>
      <c r="V225" s="5">
        <v>0</v>
      </c>
      <c r="W225" s="5">
        <v>333.51</v>
      </c>
      <c r="Y225" s="1">
        <v>44659</v>
      </c>
      <c r="Z225">
        <v>131.82</v>
      </c>
      <c r="AB225" s="1"/>
      <c r="AC225" s="1"/>
      <c r="AD225" s="1"/>
      <c r="AE225" s="1"/>
      <c r="AJ225" s="1">
        <v>43420</v>
      </c>
      <c r="AK225" s="1">
        <v>43420</v>
      </c>
      <c r="AL225" s="1"/>
      <c r="AM225" s="1"/>
      <c r="AN225" s="1"/>
      <c r="AO225" s="1"/>
      <c r="AQ225" s="1">
        <v>44659</v>
      </c>
      <c r="AR225" s="5">
        <v>131.82</v>
      </c>
      <c r="AS225" s="5">
        <v>0</v>
      </c>
      <c r="AT225" s="5">
        <v>0</v>
      </c>
      <c r="AU225" s="5">
        <v>131.82</v>
      </c>
      <c r="AW225" s="1">
        <v>44659</v>
      </c>
      <c r="AX225">
        <v>169.93</v>
      </c>
      <c r="AZ225" s="1"/>
      <c r="BA225" s="1"/>
      <c r="BB225" s="1"/>
      <c r="BC225" s="1"/>
      <c r="BH225" s="1">
        <v>43420</v>
      </c>
      <c r="BI225" s="1">
        <v>43420</v>
      </c>
      <c r="BJ225" s="1"/>
      <c r="BK225" s="1"/>
      <c r="BL225" s="1"/>
      <c r="BM225" s="1"/>
      <c r="BO225" s="1">
        <v>44659</v>
      </c>
      <c r="BP225" s="5">
        <v>169.93</v>
      </c>
      <c r="BQ225" s="5">
        <v>0</v>
      </c>
      <c r="BR225" s="5">
        <v>0</v>
      </c>
      <c r="BS225" s="5">
        <v>169.93</v>
      </c>
    </row>
    <row r="226" spans="1:71" x14ac:dyDescent="0.25">
      <c r="A226" s="1">
        <v>44666</v>
      </c>
      <c r="B226">
        <v>328.26</v>
      </c>
      <c r="D226" s="1"/>
      <c r="E226" s="1"/>
      <c r="F226" s="1"/>
      <c r="G226" s="1"/>
      <c r="L226" s="1">
        <v>43423</v>
      </c>
      <c r="M226" s="1">
        <v>43427</v>
      </c>
      <c r="N226" s="1"/>
      <c r="O226" s="1"/>
      <c r="P226" s="1"/>
      <c r="Q226" s="1"/>
      <c r="S226" s="1">
        <v>44666</v>
      </c>
      <c r="T226" s="5">
        <v>328.26</v>
      </c>
      <c r="U226" s="5">
        <v>0</v>
      </c>
      <c r="V226" s="5">
        <v>0</v>
      </c>
      <c r="W226" s="5">
        <v>328.26</v>
      </c>
      <c r="Y226" s="1">
        <v>44666</v>
      </c>
      <c r="Z226">
        <v>127.05</v>
      </c>
      <c r="AB226" s="1"/>
      <c r="AC226" s="1"/>
      <c r="AD226" s="1"/>
      <c r="AE226" s="1"/>
      <c r="AJ226" s="1">
        <v>43423</v>
      </c>
      <c r="AK226" s="1">
        <v>43427</v>
      </c>
      <c r="AL226" s="1"/>
      <c r="AM226" s="1"/>
      <c r="AN226" s="1"/>
      <c r="AO226" s="1"/>
      <c r="AQ226" s="1">
        <v>44666</v>
      </c>
      <c r="AR226" s="5">
        <v>127.05</v>
      </c>
      <c r="AS226" s="5">
        <v>0</v>
      </c>
      <c r="AT226" s="5">
        <v>0</v>
      </c>
      <c r="AU226" s="5">
        <v>127.05</v>
      </c>
      <c r="AW226" s="1">
        <v>44666</v>
      </c>
      <c r="AX226">
        <v>171.59</v>
      </c>
      <c r="AZ226" s="1"/>
      <c r="BA226" s="1"/>
      <c r="BB226" s="1"/>
      <c r="BC226" s="1"/>
      <c r="BH226" s="1">
        <v>43423</v>
      </c>
      <c r="BI226" s="1">
        <v>43427</v>
      </c>
      <c r="BJ226" s="1"/>
      <c r="BK226" s="1"/>
      <c r="BL226" s="1"/>
      <c r="BM226" s="1"/>
      <c r="BO226" s="1">
        <v>44666</v>
      </c>
      <c r="BP226" s="5">
        <v>171.59</v>
      </c>
      <c r="BQ226" s="5">
        <v>0</v>
      </c>
      <c r="BR226" s="5">
        <v>0</v>
      </c>
      <c r="BS226" s="5">
        <v>171.59</v>
      </c>
    </row>
    <row r="227" spans="1:71" x14ac:dyDescent="0.25">
      <c r="A227" s="1">
        <v>44673</v>
      </c>
      <c r="B227">
        <v>321.64</v>
      </c>
      <c r="D227" s="1"/>
      <c r="E227" s="1"/>
      <c r="F227" s="1"/>
      <c r="G227" s="1"/>
      <c r="L227" s="1">
        <v>43424</v>
      </c>
      <c r="M227" s="1">
        <v>43427</v>
      </c>
      <c r="N227" s="1"/>
      <c r="O227" s="1"/>
      <c r="P227" s="1"/>
      <c r="Q227" s="1"/>
      <c r="S227" s="1">
        <v>44673</v>
      </c>
      <c r="T227" s="5">
        <v>321.64</v>
      </c>
      <c r="U227" s="5">
        <v>0</v>
      </c>
      <c r="V227" s="5">
        <v>0</v>
      </c>
      <c r="W227" s="5">
        <v>321.64</v>
      </c>
      <c r="Y227" s="1">
        <v>44673</v>
      </c>
      <c r="Z227">
        <v>127.17</v>
      </c>
      <c r="AB227" s="1"/>
      <c r="AC227" s="1"/>
      <c r="AD227" s="1"/>
      <c r="AE227" s="1"/>
      <c r="AJ227" s="1">
        <v>43424</v>
      </c>
      <c r="AK227" s="1">
        <v>43427</v>
      </c>
      <c r="AL227" s="1"/>
      <c r="AM227" s="1"/>
      <c r="AN227" s="1"/>
      <c r="AO227" s="1"/>
      <c r="AQ227" s="1">
        <v>44673</v>
      </c>
      <c r="AR227" s="5">
        <v>127.17</v>
      </c>
      <c r="AS227" s="5">
        <v>0</v>
      </c>
      <c r="AT227" s="5">
        <v>0</v>
      </c>
      <c r="AU227" s="5">
        <v>127.17</v>
      </c>
      <c r="AW227" s="1">
        <v>44673</v>
      </c>
      <c r="AX227">
        <v>160.94999999999999</v>
      </c>
      <c r="AZ227" s="1"/>
      <c r="BA227" s="1"/>
      <c r="BB227" s="1"/>
      <c r="BC227" s="1"/>
      <c r="BH227" s="1">
        <v>43424</v>
      </c>
      <c r="BI227" s="1">
        <v>43427</v>
      </c>
      <c r="BJ227" s="1"/>
      <c r="BK227" s="1"/>
      <c r="BL227" s="1"/>
      <c r="BM227" s="1"/>
      <c r="BO227" s="1">
        <v>44673</v>
      </c>
      <c r="BP227" s="5">
        <v>160.94999999999999</v>
      </c>
      <c r="BQ227" s="5">
        <v>0</v>
      </c>
      <c r="BR227" s="5">
        <v>0</v>
      </c>
      <c r="BS227" s="5">
        <v>160.94999999999999</v>
      </c>
    </row>
    <row r="228" spans="1:71" x14ac:dyDescent="0.25">
      <c r="A228" s="1">
        <v>44680</v>
      </c>
      <c r="B228">
        <v>287.99</v>
      </c>
      <c r="D228" s="1"/>
      <c r="E228" s="1"/>
      <c r="F228" s="1"/>
      <c r="G228" s="1"/>
      <c r="L228" s="1">
        <v>43425</v>
      </c>
      <c r="M228" s="1">
        <v>43427</v>
      </c>
      <c r="N228" s="1"/>
      <c r="O228" s="1"/>
      <c r="P228" s="1"/>
      <c r="Q228" s="1"/>
      <c r="S228" s="1">
        <v>44680</v>
      </c>
      <c r="T228" s="5">
        <v>287.99</v>
      </c>
      <c r="U228" s="5">
        <v>0.56000000000000005</v>
      </c>
      <c r="V228" s="5">
        <v>0</v>
      </c>
      <c r="W228" s="5">
        <v>288.55</v>
      </c>
      <c r="Y228" s="1">
        <v>44680</v>
      </c>
      <c r="Z228">
        <v>126.26</v>
      </c>
      <c r="AB228" s="1"/>
      <c r="AC228" s="1"/>
      <c r="AD228" s="1"/>
      <c r="AE228" s="1"/>
      <c r="AJ228" s="1">
        <v>43425</v>
      </c>
      <c r="AK228" s="1">
        <v>43427</v>
      </c>
      <c r="AL228" s="1"/>
      <c r="AM228" s="1"/>
      <c r="AN228" s="1"/>
      <c r="AO228" s="1"/>
      <c r="AQ228" s="1">
        <v>44680</v>
      </c>
      <c r="AR228" s="5">
        <v>126.26</v>
      </c>
      <c r="AS228" s="5">
        <v>0</v>
      </c>
      <c r="AT228" s="5">
        <v>0</v>
      </c>
      <c r="AU228" s="5">
        <v>126.26</v>
      </c>
      <c r="AW228" s="1">
        <v>44680</v>
      </c>
      <c r="AX228">
        <v>156.66999999999999</v>
      </c>
      <c r="AZ228" s="1"/>
      <c r="BA228" s="1"/>
      <c r="BB228" s="1"/>
      <c r="BC228" s="1"/>
      <c r="BH228" s="1">
        <v>43425</v>
      </c>
      <c r="BI228" s="1">
        <v>43427</v>
      </c>
      <c r="BJ228" s="1"/>
      <c r="BK228" s="1"/>
      <c r="BL228" s="1"/>
      <c r="BM228" s="1"/>
      <c r="BO228" s="1">
        <v>44680</v>
      </c>
      <c r="BP228" s="5">
        <v>156.66999999999999</v>
      </c>
      <c r="BQ228" s="5">
        <v>0</v>
      </c>
      <c r="BR228" s="5">
        <v>0</v>
      </c>
      <c r="BS228" s="5">
        <v>156.66999999999999</v>
      </c>
    </row>
    <row r="229" spans="1:71" x14ac:dyDescent="0.25">
      <c r="A229" s="1">
        <v>44687</v>
      </c>
      <c r="B229">
        <v>286.29000000000002</v>
      </c>
      <c r="D229" s="1"/>
      <c r="E229" s="1"/>
      <c r="F229" s="1"/>
      <c r="G229" s="1"/>
      <c r="L229" s="1">
        <v>43427</v>
      </c>
      <c r="M229" s="1">
        <v>43427</v>
      </c>
      <c r="N229" s="1"/>
      <c r="O229" s="1"/>
      <c r="P229" s="1"/>
      <c r="Q229" s="1"/>
      <c r="S229" s="1">
        <v>44687</v>
      </c>
      <c r="T229" s="5">
        <v>286.29000000000002</v>
      </c>
      <c r="U229" s="5">
        <v>0</v>
      </c>
      <c r="V229" s="5">
        <v>-0.56000000000000005</v>
      </c>
      <c r="W229" s="5">
        <v>285.73</v>
      </c>
      <c r="Y229" s="1">
        <v>44687</v>
      </c>
      <c r="Z229">
        <v>123.13</v>
      </c>
      <c r="AB229" s="1"/>
      <c r="AC229" s="1"/>
      <c r="AD229" s="1"/>
      <c r="AE229" s="1"/>
      <c r="AJ229" s="1">
        <v>43427</v>
      </c>
      <c r="AK229" s="1">
        <v>43427</v>
      </c>
      <c r="AL229" s="1"/>
      <c r="AM229" s="1"/>
      <c r="AN229" s="1"/>
      <c r="AO229" s="1"/>
      <c r="AQ229" s="1">
        <v>44687</v>
      </c>
      <c r="AR229" s="5">
        <v>123.13</v>
      </c>
      <c r="AS229" s="5">
        <v>0</v>
      </c>
      <c r="AT229" s="5">
        <v>0</v>
      </c>
      <c r="AU229" s="5">
        <v>123.13</v>
      </c>
      <c r="AW229" s="1">
        <v>44687</v>
      </c>
      <c r="AX229">
        <v>170.69</v>
      </c>
      <c r="AZ229" s="1"/>
      <c r="BA229" s="1"/>
      <c r="BB229" s="1"/>
      <c r="BC229" s="1"/>
      <c r="BH229" s="1">
        <v>43427</v>
      </c>
      <c r="BI229" s="1">
        <v>43427</v>
      </c>
      <c r="BJ229" s="1"/>
      <c r="BK229" s="1"/>
      <c r="BL229" s="1"/>
      <c r="BM229" s="1"/>
      <c r="BO229" s="1">
        <v>44687</v>
      </c>
      <c r="BP229" s="5">
        <v>170.69</v>
      </c>
      <c r="BQ229" s="5">
        <v>0</v>
      </c>
      <c r="BR229" s="5">
        <v>0</v>
      </c>
      <c r="BS229" s="5">
        <v>170.69</v>
      </c>
    </row>
    <row r="230" spans="1:71" x14ac:dyDescent="0.25">
      <c r="A230" s="1">
        <v>44694</v>
      </c>
      <c r="B230">
        <v>280.60000000000002</v>
      </c>
      <c r="D230" s="1"/>
      <c r="E230" s="1"/>
      <c r="F230" s="1"/>
      <c r="G230" s="1"/>
      <c r="L230" s="1">
        <v>43430</v>
      </c>
      <c r="M230" s="1">
        <v>43434</v>
      </c>
      <c r="N230" s="1"/>
      <c r="O230" s="1"/>
      <c r="P230" s="1"/>
      <c r="Q230" s="1"/>
      <c r="S230" s="1">
        <v>44694</v>
      </c>
      <c r="T230" s="5">
        <v>280.60000000000002</v>
      </c>
      <c r="U230" s="5">
        <v>0</v>
      </c>
      <c r="V230" s="5">
        <v>0</v>
      </c>
      <c r="W230" s="5">
        <v>280.60000000000002</v>
      </c>
      <c r="Y230" s="1">
        <v>44694</v>
      </c>
      <c r="Z230">
        <v>121.04</v>
      </c>
      <c r="AB230" s="1"/>
      <c r="AC230" s="1"/>
      <c r="AD230" s="1"/>
      <c r="AE230" s="1"/>
      <c r="AJ230" s="1">
        <v>43430</v>
      </c>
      <c r="AK230" s="1">
        <v>43434</v>
      </c>
      <c r="AL230" s="1"/>
      <c r="AM230" s="1"/>
      <c r="AN230" s="1"/>
      <c r="AO230" s="1"/>
      <c r="AQ230" s="1">
        <v>44694</v>
      </c>
      <c r="AR230" s="5">
        <v>121.04</v>
      </c>
      <c r="AS230" s="5">
        <v>0</v>
      </c>
      <c r="AT230" s="5">
        <v>0</v>
      </c>
      <c r="AU230" s="5">
        <v>121.04</v>
      </c>
      <c r="AW230" s="1">
        <v>44694</v>
      </c>
      <c r="AX230">
        <v>167.87</v>
      </c>
      <c r="AZ230" s="1"/>
      <c r="BA230" s="1"/>
      <c r="BB230" s="1"/>
      <c r="BC230" s="1"/>
      <c r="BH230" s="1">
        <v>43430</v>
      </c>
      <c r="BI230" s="1">
        <v>43434</v>
      </c>
      <c r="BJ230" s="1"/>
      <c r="BK230" s="1"/>
      <c r="BL230" s="1"/>
      <c r="BM230" s="1"/>
      <c r="BO230" s="1">
        <v>44694</v>
      </c>
      <c r="BP230" s="5">
        <v>167.87</v>
      </c>
      <c r="BQ230" s="5">
        <v>0</v>
      </c>
      <c r="BR230" s="5">
        <v>0</v>
      </c>
      <c r="BS230" s="5">
        <v>167.87</v>
      </c>
    </row>
    <row r="231" spans="1:71" x14ac:dyDescent="0.25">
      <c r="A231" s="1">
        <v>44701</v>
      </c>
      <c r="B231">
        <v>262.70999999999998</v>
      </c>
      <c r="D231" s="1"/>
      <c r="E231" s="1"/>
      <c r="F231" s="1"/>
      <c r="G231" s="1"/>
      <c r="L231" s="1">
        <v>43431</v>
      </c>
      <c r="M231" s="1">
        <v>43434</v>
      </c>
      <c r="N231" s="1"/>
      <c r="O231" s="1"/>
      <c r="P231" s="1"/>
      <c r="Q231" s="1"/>
      <c r="S231" s="1">
        <v>44701</v>
      </c>
      <c r="T231" s="5">
        <v>262.70999999999998</v>
      </c>
      <c r="U231" s="5">
        <v>0</v>
      </c>
      <c r="V231" s="5">
        <v>0</v>
      </c>
      <c r="W231" s="5">
        <v>262.70999999999998</v>
      </c>
      <c r="Y231" s="1">
        <v>44701</v>
      </c>
      <c r="Z231">
        <v>117.36</v>
      </c>
      <c r="AB231" s="1"/>
      <c r="AC231" s="1"/>
      <c r="AD231" s="1"/>
      <c r="AE231" s="1"/>
      <c r="AJ231" s="1">
        <v>43431</v>
      </c>
      <c r="AK231" s="1">
        <v>43434</v>
      </c>
      <c r="AL231" s="1"/>
      <c r="AM231" s="1"/>
      <c r="AN231" s="1"/>
      <c r="AO231" s="1"/>
      <c r="AQ231" s="1">
        <v>44701</v>
      </c>
      <c r="AR231" s="5">
        <v>117.36</v>
      </c>
      <c r="AS231" s="5">
        <v>0</v>
      </c>
      <c r="AT231" s="5">
        <v>0</v>
      </c>
      <c r="AU231" s="5">
        <v>117.36</v>
      </c>
      <c r="AW231" s="1">
        <v>44701</v>
      </c>
      <c r="AX231">
        <v>167.82</v>
      </c>
      <c r="AZ231" s="1"/>
      <c r="BA231" s="1"/>
      <c r="BB231" s="1"/>
      <c r="BC231" s="1"/>
      <c r="BH231" s="1">
        <v>43431</v>
      </c>
      <c r="BI231" s="1">
        <v>43434</v>
      </c>
      <c r="BJ231" s="1"/>
      <c r="BK231" s="1"/>
      <c r="BL231" s="1"/>
      <c r="BM231" s="1"/>
      <c r="BO231" s="1">
        <v>44701</v>
      </c>
      <c r="BP231" s="5">
        <v>167.82</v>
      </c>
      <c r="BQ231" s="5">
        <v>1.42</v>
      </c>
      <c r="BR231" s="5">
        <v>-1.42</v>
      </c>
      <c r="BS231" s="5">
        <v>167.82</v>
      </c>
    </row>
    <row r="232" spans="1:71" x14ac:dyDescent="0.25">
      <c r="A232" s="1">
        <v>44708</v>
      </c>
      <c r="B232">
        <v>281.68</v>
      </c>
      <c r="D232" s="1"/>
      <c r="E232" s="1"/>
      <c r="F232" s="1"/>
      <c r="G232" s="1"/>
      <c r="L232" s="1">
        <v>43432</v>
      </c>
      <c r="M232" s="1">
        <v>43434</v>
      </c>
      <c r="N232" s="1"/>
      <c r="O232" s="1"/>
      <c r="P232" s="1"/>
      <c r="Q232" s="1"/>
      <c r="S232" s="1">
        <v>44708</v>
      </c>
      <c r="T232" s="5">
        <v>281.68</v>
      </c>
      <c r="U232" s="5">
        <v>0</v>
      </c>
      <c r="V232" s="5">
        <v>0</v>
      </c>
      <c r="W232" s="5">
        <v>281.68</v>
      </c>
      <c r="Y232" s="1">
        <v>44708</v>
      </c>
      <c r="Z232">
        <v>122.46</v>
      </c>
      <c r="AB232" s="1"/>
      <c r="AC232" s="1"/>
      <c r="AD232" s="1"/>
      <c r="AE232" s="1"/>
      <c r="AJ232" s="1">
        <v>43432</v>
      </c>
      <c r="AK232" s="1">
        <v>43434</v>
      </c>
      <c r="AL232" s="1"/>
      <c r="AM232" s="1"/>
      <c r="AN232" s="1"/>
      <c r="AO232" s="1"/>
      <c r="AQ232" s="1">
        <v>44708</v>
      </c>
      <c r="AR232" s="5">
        <v>122.46</v>
      </c>
      <c r="AS232" s="5">
        <v>0</v>
      </c>
      <c r="AT232" s="5">
        <v>0</v>
      </c>
      <c r="AU232" s="5">
        <v>122.46</v>
      </c>
      <c r="AW232" s="1">
        <v>44708</v>
      </c>
      <c r="AX232">
        <v>178.28</v>
      </c>
      <c r="AZ232" s="1"/>
      <c r="BA232" s="1"/>
      <c r="BB232" s="1"/>
      <c r="BC232" s="1"/>
      <c r="BH232" s="1">
        <v>43432</v>
      </c>
      <c r="BI232" s="1">
        <v>43434</v>
      </c>
      <c r="BJ232" s="1"/>
      <c r="BK232" s="1"/>
      <c r="BL232" s="1"/>
      <c r="BM232" s="1"/>
      <c r="BO232" s="1">
        <v>44708</v>
      </c>
      <c r="BP232" s="5">
        <v>178.28</v>
      </c>
      <c r="BQ232" s="5">
        <v>0</v>
      </c>
      <c r="BR232" s="5">
        <v>0</v>
      </c>
      <c r="BS232" s="5">
        <v>178.28</v>
      </c>
    </row>
    <row r="233" spans="1:71" x14ac:dyDescent="0.25">
      <c r="A233" s="1">
        <v>44715</v>
      </c>
      <c r="B233">
        <v>268.58</v>
      </c>
      <c r="D233" s="1"/>
      <c r="E233" s="1"/>
      <c r="F233" s="1"/>
      <c r="G233" s="1"/>
      <c r="L233" s="1">
        <v>43433</v>
      </c>
      <c r="M233" s="1">
        <v>43434</v>
      </c>
      <c r="N233" s="1"/>
      <c r="O233" s="1"/>
      <c r="P233" s="1"/>
      <c r="Q233" s="1"/>
      <c r="S233" s="1">
        <v>44715</v>
      </c>
      <c r="T233" s="5">
        <v>268.58</v>
      </c>
      <c r="U233" s="5">
        <v>0</v>
      </c>
      <c r="V233" s="5">
        <v>0</v>
      </c>
      <c r="W233" s="5">
        <v>268.58</v>
      </c>
      <c r="Y233" s="1">
        <v>44715</v>
      </c>
      <c r="Z233">
        <v>122.41</v>
      </c>
      <c r="AB233" s="1"/>
      <c r="AC233" s="1"/>
      <c r="AD233" s="1"/>
      <c r="AE233" s="1"/>
      <c r="AJ233" s="1">
        <v>43433</v>
      </c>
      <c r="AK233" s="1">
        <v>43434</v>
      </c>
      <c r="AL233" s="1"/>
      <c r="AM233" s="1"/>
      <c r="AN233" s="1"/>
      <c r="AO233" s="1"/>
      <c r="AQ233" s="1">
        <v>44715</v>
      </c>
      <c r="AR233" s="5">
        <v>122.41</v>
      </c>
      <c r="AS233" s="5">
        <v>0</v>
      </c>
      <c r="AT233" s="5">
        <v>0</v>
      </c>
      <c r="AU233" s="5">
        <v>122.41</v>
      </c>
      <c r="AW233" s="1">
        <v>44715</v>
      </c>
      <c r="AX233">
        <v>177.6</v>
      </c>
      <c r="AZ233" s="1"/>
      <c r="BA233" s="1"/>
      <c r="BB233" s="1"/>
      <c r="BC233" s="1"/>
      <c r="BH233" s="1">
        <v>43433</v>
      </c>
      <c r="BI233" s="1">
        <v>43434</v>
      </c>
      <c r="BJ233" s="1"/>
      <c r="BK233" s="1"/>
      <c r="BL233" s="1"/>
      <c r="BM233" s="1"/>
      <c r="BO233" s="1">
        <v>44715</v>
      </c>
      <c r="BP233" s="5">
        <v>177.6</v>
      </c>
      <c r="BQ233" s="5">
        <v>0</v>
      </c>
      <c r="BR233" s="5">
        <v>0</v>
      </c>
      <c r="BS233" s="5">
        <v>177.6</v>
      </c>
    </row>
    <row r="234" spans="1:71" x14ac:dyDescent="0.25">
      <c r="A234" s="1">
        <v>44722</v>
      </c>
      <c r="B234">
        <v>253.64</v>
      </c>
      <c r="D234" s="1"/>
      <c r="E234" s="1"/>
      <c r="F234" s="1"/>
      <c r="G234" s="1"/>
      <c r="L234" s="1">
        <v>43434</v>
      </c>
      <c r="M234" s="1">
        <v>43434</v>
      </c>
      <c r="N234" s="1"/>
      <c r="O234" s="1"/>
      <c r="P234" s="1"/>
      <c r="Q234" s="1"/>
      <c r="S234" s="1">
        <v>44722</v>
      </c>
      <c r="T234" s="5">
        <v>253.64</v>
      </c>
      <c r="U234" s="5">
        <v>0</v>
      </c>
      <c r="V234" s="5">
        <v>0</v>
      </c>
      <c r="W234" s="5">
        <v>253.64</v>
      </c>
      <c r="Y234" s="1">
        <v>44722</v>
      </c>
      <c r="Z234">
        <v>115.46</v>
      </c>
      <c r="AB234" s="1"/>
      <c r="AC234" s="1"/>
      <c r="AD234" s="1"/>
      <c r="AE234" s="1"/>
      <c r="AJ234" s="1">
        <v>43434</v>
      </c>
      <c r="AK234" s="1">
        <v>43434</v>
      </c>
      <c r="AL234" s="1"/>
      <c r="AM234" s="1"/>
      <c r="AN234" s="1"/>
      <c r="AO234" s="1"/>
      <c r="AQ234" s="1">
        <v>44722</v>
      </c>
      <c r="AR234" s="5">
        <v>115.46</v>
      </c>
      <c r="AS234" s="5">
        <v>0.22</v>
      </c>
      <c r="AT234" s="5">
        <v>-0.22</v>
      </c>
      <c r="AU234" s="5">
        <v>115.46</v>
      </c>
      <c r="AW234" s="1">
        <v>44722</v>
      </c>
      <c r="AX234">
        <v>175.4</v>
      </c>
      <c r="AZ234" s="1"/>
      <c r="BA234" s="1"/>
      <c r="BB234" s="1"/>
      <c r="BC234" s="1"/>
      <c r="BH234" s="1">
        <v>43434</v>
      </c>
      <c r="BI234" s="1">
        <v>43434</v>
      </c>
      <c r="BJ234" s="1"/>
      <c r="BK234" s="1"/>
      <c r="BL234" s="1"/>
      <c r="BM234" s="1"/>
      <c r="BO234" s="1">
        <v>44722</v>
      </c>
      <c r="BP234" s="5">
        <v>175.4</v>
      </c>
      <c r="BQ234" s="5">
        <v>0</v>
      </c>
      <c r="BR234" s="5">
        <v>0</v>
      </c>
      <c r="BS234" s="5">
        <v>175.4</v>
      </c>
    </row>
    <row r="235" spans="1:71" x14ac:dyDescent="0.25">
      <c r="A235" s="1">
        <v>44729</v>
      </c>
      <c r="B235">
        <v>251.65</v>
      </c>
      <c r="D235" s="1"/>
      <c r="E235" s="1"/>
      <c r="F235" s="1"/>
      <c r="G235" s="1"/>
      <c r="L235" s="1">
        <v>43437</v>
      </c>
      <c r="M235" s="1">
        <v>43441</v>
      </c>
      <c r="N235" s="1"/>
      <c r="O235" s="1"/>
      <c r="P235" s="1"/>
      <c r="Q235" s="1"/>
      <c r="S235" s="1">
        <v>44729</v>
      </c>
      <c r="T235" s="5">
        <v>251.65</v>
      </c>
      <c r="U235" s="5">
        <v>0</v>
      </c>
      <c r="V235" s="5">
        <v>0</v>
      </c>
      <c r="W235" s="5">
        <v>251.65</v>
      </c>
      <c r="Y235" s="1">
        <v>44729</v>
      </c>
      <c r="Z235">
        <v>107.14</v>
      </c>
      <c r="AB235" s="1"/>
      <c r="AC235" s="1"/>
      <c r="AD235" s="1"/>
      <c r="AE235" s="1"/>
      <c r="AJ235" s="1">
        <v>43437</v>
      </c>
      <c r="AK235" s="1">
        <v>43441</v>
      </c>
      <c r="AL235" s="1"/>
      <c r="AM235" s="1"/>
      <c r="AN235" s="1"/>
      <c r="AO235" s="1"/>
      <c r="AQ235" s="1">
        <v>44729</v>
      </c>
      <c r="AR235" s="5">
        <v>107.14</v>
      </c>
      <c r="AS235" s="5">
        <v>0</v>
      </c>
      <c r="AT235" s="5">
        <v>0</v>
      </c>
      <c r="AU235" s="5">
        <v>107.14</v>
      </c>
      <c r="AW235" s="1">
        <v>44729</v>
      </c>
      <c r="AX235">
        <v>148.38</v>
      </c>
      <c r="AZ235" s="1"/>
      <c r="BA235" s="1"/>
      <c r="BB235" s="1"/>
      <c r="BC235" s="1"/>
      <c r="BH235" s="1">
        <v>43437</v>
      </c>
      <c r="BI235" s="1">
        <v>43441</v>
      </c>
      <c r="BJ235" s="1"/>
      <c r="BK235" s="1"/>
      <c r="BL235" s="1"/>
      <c r="BM235" s="1"/>
      <c r="BO235" s="1">
        <v>44729</v>
      </c>
      <c r="BP235" s="5">
        <v>148.38</v>
      </c>
      <c r="BQ235" s="5">
        <v>0</v>
      </c>
      <c r="BR235" s="5">
        <v>0</v>
      </c>
      <c r="BS235" s="5">
        <v>148.38</v>
      </c>
    </row>
    <row r="236" spans="1:71" x14ac:dyDescent="0.25">
      <c r="A236" s="1">
        <v>44736</v>
      </c>
      <c r="B236">
        <v>271.74</v>
      </c>
      <c r="D236" s="1"/>
      <c r="E236" s="1"/>
      <c r="F236" s="1"/>
      <c r="G236" s="1"/>
      <c r="L236" s="1">
        <v>43438</v>
      </c>
      <c r="M236" s="1">
        <v>43441</v>
      </c>
      <c r="N236" s="1"/>
      <c r="O236" s="1"/>
      <c r="P236" s="1"/>
      <c r="Q236" s="1"/>
      <c r="S236" s="1">
        <v>44736</v>
      </c>
      <c r="T236" s="5">
        <v>271.74</v>
      </c>
      <c r="U236" s="5">
        <v>0</v>
      </c>
      <c r="V236" s="5">
        <v>0</v>
      </c>
      <c r="W236" s="5">
        <v>271.74</v>
      </c>
      <c r="Y236" s="1">
        <v>44736</v>
      </c>
      <c r="Z236">
        <v>113.5</v>
      </c>
      <c r="AB236" s="1"/>
      <c r="AC236" s="1"/>
      <c r="AD236" s="1"/>
      <c r="AE236" s="1"/>
      <c r="AJ236" s="1">
        <v>43438</v>
      </c>
      <c r="AK236" s="1">
        <v>43441</v>
      </c>
      <c r="AL236" s="1"/>
      <c r="AM236" s="1"/>
      <c r="AN236" s="1"/>
      <c r="AO236" s="1"/>
      <c r="AQ236" s="1">
        <v>44736</v>
      </c>
      <c r="AR236" s="5">
        <v>113.5</v>
      </c>
      <c r="AS236" s="5">
        <v>0</v>
      </c>
      <c r="AT236" s="5">
        <v>0</v>
      </c>
      <c r="AU236" s="5">
        <v>113.5</v>
      </c>
      <c r="AW236" s="1">
        <v>44736</v>
      </c>
      <c r="AX236">
        <v>144.77000000000001</v>
      </c>
      <c r="AZ236" s="1"/>
      <c r="BA236" s="1"/>
      <c r="BB236" s="1"/>
      <c r="BC236" s="1"/>
      <c r="BH236" s="1">
        <v>43438</v>
      </c>
      <c r="BI236" s="1">
        <v>43441</v>
      </c>
      <c r="BJ236" s="1"/>
      <c r="BK236" s="1"/>
      <c r="BL236" s="1"/>
      <c r="BM236" s="1"/>
      <c r="BO236" s="1">
        <v>44736</v>
      </c>
      <c r="BP236" s="5">
        <v>144.77000000000001</v>
      </c>
      <c r="BQ236" s="5">
        <v>0</v>
      </c>
      <c r="BR236" s="5">
        <v>0</v>
      </c>
      <c r="BS236" s="5">
        <v>144.77000000000001</v>
      </c>
    </row>
    <row r="237" spans="1:71" x14ac:dyDescent="0.25">
      <c r="A237" s="1">
        <v>44743</v>
      </c>
      <c r="B237">
        <v>273.92</v>
      </c>
      <c r="D237" s="1"/>
      <c r="E237" s="1"/>
      <c r="F237" s="1"/>
      <c r="G237" s="1"/>
      <c r="L237" s="1">
        <v>43440</v>
      </c>
      <c r="M237" s="1">
        <v>43441</v>
      </c>
      <c r="N237" s="1"/>
      <c r="O237" s="1"/>
      <c r="P237" s="1"/>
      <c r="Q237" s="1"/>
      <c r="S237" s="1">
        <v>44743</v>
      </c>
      <c r="T237" s="5">
        <v>273.92</v>
      </c>
      <c r="U237" s="5">
        <v>0</v>
      </c>
      <c r="V237" s="5">
        <v>0</v>
      </c>
      <c r="W237" s="5">
        <v>273.92</v>
      </c>
      <c r="Y237" s="1">
        <v>44743</v>
      </c>
      <c r="Z237">
        <v>111.46</v>
      </c>
      <c r="AB237" s="1"/>
      <c r="AC237" s="1"/>
      <c r="AD237" s="1"/>
      <c r="AE237" s="1"/>
      <c r="AJ237" s="1">
        <v>43440</v>
      </c>
      <c r="AK237" s="1">
        <v>43441</v>
      </c>
      <c r="AL237" s="1"/>
      <c r="AM237" s="1"/>
      <c r="AN237" s="1"/>
      <c r="AO237" s="1"/>
      <c r="AQ237" s="1">
        <v>44743</v>
      </c>
      <c r="AR237" s="5">
        <v>111.46</v>
      </c>
      <c r="AS237" s="5">
        <v>0</v>
      </c>
      <c r="AT237" s="5">
        <v>0</v>
      </c>
      <c r="AU237" s="5">
        <v>111.46</v>
      </c>
      <c r="AW237" s="1">
        <v>44743</v>
      </c>
      <c r="AX237">
        <v>146.51</v>
      </c>
      <c r="AZ237" s="1"/>
      <c r="BA237" s="1"/>
      <c r="BB237" s="1"/>
      <c r="BC237" s="1"/>
      <c r="BH237" s="1">
        <v>43440</v>
      </c>
      <c r="BI237" s="1">
        <v>43441</v>
      </c>
      <c r="BJ237" s="1"/>
      <c r="BK237" s="1"/>
      <c r="BL237" s="1"/>
      <c r="BM237" s="1"/>
      <c r="BO237" s="1">
        <v>44743</v>
      </c>
      <c r="BP237" s="5">
        <v>146.51</v>
      </c>
      <c r="BQ237" s="5">
        <v>0</v>
      </c>
      <c r="BR237" s="5">
        <v>0</v>
      </c>
      <c r="BS237" s="5">
        <v>146.51</v>
      </c>
    </row>
    <row r="238" spans="1:71" x14ac:dyDescent="0.25">
      <c r="A238" s="1">
        <v>44750</v>
      </c>
      <c r="B238">
        <v>274.37</v>
      </c>
      <c r="D238" s="1"/>
      <c r="E238" s="1"/>
      <c r="F238" s="1"/>
      <c r="G238" s="1"/>
      <c r="L238" s="1">
        <v>43441</v>
      </c>
      <c r="M238" s="1">
        <v>43441</v>
      </c>
      <c r="N238" s="1"/>
      <c r="O238" s="1"/>
      <c r="P238" s="1"/>
      <c r="Q238" s="1"/>
      <c r="S238" s="1">
        <v>44750</v>
      </c>
      <c r="T238" s="5">
        <v>274.37</v>
      </c>
      <c r="U238" s="5">
        <v>0</v>
      </c>
      <c r="V238" s="5">
        <v>0</v>
      </c>
      <c r="W238" s="5">
        <v>274.37</v>
      </c>
      <c r="Y238" s="1">
        <v>44750</v>
      </c>
      <c r="Z238">
        <v>112.35</v>
      </c>
      <c r="AB238" s="1"/>
      <c r="AC238" s="1"/>
      <c r="AD238" s="1"/>
      <c r="AE238" s="1"/>
      <c r="AJ238" s="1">
        <v>43441</v>
      </c>
      <c r="AK238" s="1">
        <v>43441</v>
      </c>
      <c r="AL238" s="1"/>
      <c r="AM238" s="1"/>
      <c r="AN238" s="1"/>
      <c r="AO238" s="1"/>
      <c r="AQ238" s="1">
        <v>44750</v>
      </c>
      <c r="AR238" s="5">
        <v>112.35</v>
      </c>
      <c r="AS238" s="5">
        <v>0</v>
      </c>
      <c r="AT238" s="5">
        <v>0</v>
      </c>
      <c r="AU238" s="5">
        <v>112.35</v>
      </c>
      <c r="AW238" s="1">
        <v>44750</v>
      </c>
      <c r="AX238">
        <v>142.77000000000001</v>
      </c>
      <c r="AZ238" s="1"/>
      <c r="BA238" s="1"/>
      <c r="BB238" s="1"/>
      <c r="BC238" s="1"/>
      <c r="BH238" s="1">
        <v>43441</v>
      </c>
      <c r="BI238" s="1">
        <v>43441</v>
      </c>
      <c r="BJ238" s="1"/>
      <c r="BK238" s="1"/>
      <c r="BL238" s="1"/>
      <c r="BM238" s="1"/>
      <c r="BO238" s="1">
        <v>44750</v>
      </c>
      <c r="BP238" s="5">
        <v>142.77000000000001</v>
      </c>
      <c r="BQ238" s="5">
        <v>0</v>
      </c>
      <c r="BR238" s="5">
        <v>0</v>
      </c>
      <c r="BS238" s="5">
        <v>142.77000000000001</v>
      </c>
    </row>
    <row r="239" spans="1:71" x14ac:dyDescent="0.25">
      <c r="A239" s="1">
        <v>44757</v>
      </c>
      <c r="B239">
        <v>271.60000000000002</v>
      </c>
      <c r="D239" s="1"/>
      <c r="E239" s="1"/>
      <c r="F239" s="1"/>
      <c r="G239" s="1"/>
      <c r="L239" s="1">
        <v>43444</v>
      </c>
      <c r="M239" s="1">
        <v>43448</v>
      </c>
      <c r="N239" s="1"/>
      <c r="O239" s="1"/>
      <c r="P239" s="1"/>
      <c r="Q239" s="1"/>
      <c r="S239" s="1">
        <v>44757</v>
      </c>
      <c r="T239" s="5">
        <v>271.60000000000002</v>
      </c>
      <c r="U239" s="5">
        <v>0</v>
      </c>
      <c r="V239" s="5">
        <v>0</v>
      </c>
      <c r="W239" s="5">
        <v>271.60000000000002</v>
      </c>
      <c r="Y239" s="1">
        <v>44757</v>
      </c>
      <c r="Z239">
        <v>111.7</v>
      </c>
      <c r="AB239" s="1"/>
      <c r="AC239" s="1"/>
      <c r="AD239" s="1"/>
      <c r="AE239" s="1"/>
      <c r="AJ239" s="1">
        <v>43444</v>
      </c>
      <c r="AK239" s="1">
        <v>43448</v>
      </c>
      <c r="AL239" s="1"/>
      <c r="AM239" s="1"/>
      <c r="AN239" s="1"/>
      <c r="AO239" s="1"/>
      <c r="AQ239" s="1">
        <v>44757</v>
      </c>
      <c r="AR239" s="5">
        <v>111.7</v>
      </c>
      <c r="AS239" s="5">
        <v>0</v>
      </c>
      <c r="AT239" s="5">
        <v>0</v>
      </c>
      <c r="AU239" s="5">
        <v>111.7</v>
      </c>
      <c r="AW239" s="1">
        <v>44757</v>
      </c>
      <c r="AX239">
        <v>137.65</v>
      </c>
      <c r="AZ239" s="1"/>
      <c r="BA239" s="1"/>
      <c r="BB239" s="1"/>
      <c r="BC239" s="1"/>
      <c r="BH239" s="1">
        <v>43444</v>
      </c>
      <c r="BI239" s="1">
        <v>43448</v>
      </c>
      <c r="BJ239" s="1"/>
      <c r="BK239" s="1"/>
      <c r="BL239" s="1"/>
      <c r="BM239" s="1"/>
      <c r="BO239" s="1">
        <v>44757</v>
      </c>
      <c r="BP239" s="5">
        <v>137.65</v>
      </c>
      <c r="BQ239" s="5">
        <v>0</v>
      </c>
      <c r="BR239" s="5">
        <v>0</v>
      </c>
      <c r="BS239" s="5">
        <v>137.65</v>
      </c>
    </row>
    <row r="240" spans="1:71" x14ac:dyDescent="0.25">
      <c r="A240" s="1">
        <v>44764</v>
      </c>
      <c r="B240">
        <v>279.49</v>
      </c>
      <c r="D240" s="1"/>
      <c r="E240" s="1"/>
      <c r="F240" s="1"/>
      <c r="G240" s="1"/>
      <c r="L240" s="1">
        <v>43445</v>
      </c>
      <c r="M240" s="1">
        <v>43448</v>
      </c>
      <c r="N240" s="1"/>
      <c r="O240" s="1"/>
      <c r="P240" s="1"/>
      <c r="Q240" s="1"/>
      <c r="S240" s="1">
        <v>44764</v>
      </c>
      <c r="T240" s="5">
        <v>279.49</v>
      </c>
      <c r="U240" s="5">
        <v>0</v>
      </c>
      <c r="V240" s="5">
        <v>0</v>
      </c>
      <c r="W240" s="5">
        <v>279.49</v>
      </c>
      <c r="Y240" s="1">
        <v>44764</v>
      </c>
      <c r="Z240">
        <v>115.33</v>
      </c>
      <c r="AB240" s="1"/>
      <c r="AC240" s="1"/>
      <c r="AD240" s="1"/>
      <c r="AE240" s="1"/>
      <c r="AJ240" s="1">
        <v>43445</v>
      </c>
      <c r="AK240" s="1">
        <v>43448</v>
      </c>
      <c r="AL240" s="1"/>
      <c r="AM240" s="1"/>
      <c r="AN240" s="1"/>
      <c r="AO240" s="1"/>
      <c r="AQ240" s="1">
        <v>44764</v>
      </c>
      <c r="AR240" s="5">
        <v>115.33</v>
      </c>
      <c r="AS240" s="5">
        <v>0</v>
      </c>
      <c r="AT240" s="5">
        <v>0</v>
      </c>
      <c r="AU240" s="5">
        <v>115.33</v>
      </c>
      <c r="AW240" s="1">
        <v>44764</v>
      </c>
      <c r="AX240">
        <v>144.19</v>
      </c>
      <c r="AZ240" s="1"/>
      <c r="BA240" s="1"/>
      <c r="BB240" s="1"/>
      <c r="BC240" s="1"/>
      <c r="BH240" s="1">
        <v>43445</v>
      </c>
      <c r="BI240" s="1">
        <v>43448</v>
      </c>
      <c r="BJ240" s="1"/>
      <c r="BK240" s="1"/>
      <c r="BL240" s="1"/>
      <c r="BM240" s="1"/>
      <c r="BO240" s="1">
        <v>44764</v>
      </c>
      <c r="BP240" s="5">
        <v>144.19</v>
      </c>
      <c r="BQ240" s="5">
        <v>0</v>
      </c>
      <c r="BR240" s="5">
        <v>0</v>
      </c>
      <c r="BS240" s="5">
        <v>144.19</v>
      </c>
    </row>
    <row r="241" spans="1:71" x14ac:dyDescent="0.25">
      <c r="A241" s="1">
        <v>44771</v>
      </c>
      <c r="B241">
        <v>291.04000000000002</v>
      </c>
      <c r="D241" s="1"/>
      <c r="E241" s="1"/>
      <c r="F241" s="1"/>
      <c r="G241" s="1"/>
      <c r="L241" s="1">
        <v>43446</v>
      </c>
      <c r="M241" s="1">
        <v>43448</v>
      </c>
      <c r="N241" s="1"/>
      <c r="O241" s="1"/>
      <c r="P241" s="1"/>
      <c r="Q241" s="1"/>
      <c r="S241" s="1">
        <v>44771</v>
      </c>
      <c r="T241" s="5">
        <v>291.04000000000002</v>
      </c>
      <c r="U241" s="5">
        <v>0.56000000000000005</v>
      </c>
      <c r="V241" s="5">
        <v>0</v>
      </c>
      <c r="W241" s="5">
        <v>291.60000000000002</v>
      </c>
      <c r="Y241" s="1">
        <v>44771</v>
      </c>
      <c r="Z241">
        <v>123.5</v>
      </c>
      <c r="AB241" s="1"/>
      <c r="AC241" s="1"/>
      <c r="AD241" s="1"/>
      <c r="AE241" s="1"/>
      <c r="AJ241" s="1">
        <v>43446</v>
      </c>
      <c r="AK241" s="1">
        <v>43448</v>
      </c>
      <c r="AL241" s="1"/>
      <c r="AM241" s="1"/>
      <c r="AN241" s="1"/>
      <c r="AO241" s="1"/>
      <c r="AQ241" s="1">
        <v>44771</v>
      </c>
      <c r="AR241" s="5">
        <v>123.5</v>
      </c>
      <c r="AS241" s="5">
        <v>0</v>
      </c>
      <c r="AT241" s="5">
        <v>0</v>
      </c>
      <c r="AU241" s="5">
        <v>123.5</v>
      </c>
      <c r="AW241" s="1">
        <v>44771</v>
      </c>
      <c r="AX241">
        <v>163.78</v>
      </c>
      <c r="AZ241" s="1"/>
      <c r="BA241" s="1"/>
      <c r="BB241" s="1"/>
      <c r="BC241" s="1"/>
      <c r="BH241" s="1">
        <v>43446</v>
      </c>
      <c r="BI241" s="1">
        <v>43448</v>
      </c>
      <c r="BJ241" s="1"/>
      <c r="BK241" s="1"/>
      <c r="BL241" s="1"/>
      <c r="BM241" s="1"/>
      <c r="BO241" s="1">
        <v>44771</v>
      </c>
      <c r="BP241" s="5">
        <v>163.78</v>
      </c>
      <c r="BQ241" s="5">
        <v>0</v>
      </c>
      <c r="BR241" s="5">
        <v>0</v>
      </c>
      <c r="BS241" s="5">
        <v>163.78</v>
      </c>
    </row>
    <row r="242" spans="1:71" x14ac:dyDescent="0.25">
      <c r="A242" s="1">
        <v>44778</v>
      </c>
      <c r="B242">
        <v>287.52999999999997</v>
      </c>
      <c r="D242" s="1"/>
      <c r="E242" s="1"/>
      <c r="F242" s="1"/>
      <c r="G242" s="1"/>
      <c r="L242" s="1">
        <v>43447</v>
      </c>
      <c r="M242" s="1">
        <v>43448</v>
      </c>
      <c r="N242" s="1"/>
      <c r="O242" s="1"/>
      <c r="P242" s="1"/>
      <c r="Q242" s="1"/>
      <c r="S242" s="1">
        <v>44778</v>
      </c>
      <c r="T242" s="5">
        <v>287.52999999999997</v>
      </c>
      <c r="U242" s="5">
        <v>0</v>
      </c>
      <c r="V242" s="5">
        <v>-0.56000000000000005</v>
      </c>
      <c r="W242" s="5">
        <v>286.96999999999997</v>
      </c>
      <c r="Y242" s="1">
        <v>44778</v>
      </c>
      <c r="Z242">
        <v>126.25</v>
      </c>
      <c r="AB242" s="1"/>
      <c r="AC242" s="1"/>
      <c r="AD242" s="1"/>
      <c r="AE242" s="1"/>
      <c r="AJ242" s="1">
        <v>43447</v>
      </c>
      <c r="AK242" s="1">
        <v>43448</v>
      </c>
      <c r="AL242" s="1"/>
      <c r="AM242" s="1"/>
      <c r="AN242" s="1"/>
      <c r="AO242" s="1"/>
      <c r="AQ242" s="1">
        <v>44778</v>
      </c>
      <c r="AR242" s="5">
        <v>126.25</v>
      </c>
      <c r="AS242" s="5">
        <v>0</v>
      </c>
      <c r="AT242" s="5">
        <v>0</v>
      </c>
      <c r="AU242" s="5">
        <v>126.25</v>
      </c>
      <c r="AW242" s="1">
        <v>44778</v>
      </c>
      <c r="AX242">
        <v>153.63999999999999</v>
      </c>
      <c r="AZ242" s="1"/>
      <c r="BA242" s="1"/>
      <c r="BB242" s="1"/>
      <c r="BC242" s="1"/>
      <c r="BH242" s="1">
        <v>43447</v>
      </c>
      <c r="BI242" s="1">
        <v>43448</v>
      </c>
      <c r="BJ242" s="1"/>
      <c r="BK242" s="1"/>
      <c r="BL242" s="1"/>
      <c r="BM242" s="1"/>
      <c r="BO242" s="1">
        <v>44778</v>
      </c>
      <c r="BP242" s="5">
        <v>153.63999999999999</v>
      </c>
      <c r="BQ242" s="5">
        <v>0</v>
      </c>
      <c r="BR242" s="5">
        <v>0</v>
      </c>
      <c r="BS242" s="5">
        <v>153.63999999999999</v>
      </c>
    </row>
    <row r="243" spans="1:71" x14ac:dyDescent="0.25">
      <c r="A243" s="1">
        <v>44785</v>
      </c>
      <c r="B243">
        <v>301.48</v>
      </c>
      <c r="D243" s="1"/>
      <c r="E243" s="1"/>
      <c r="F243" s="1"/>
      <c r="G243" s="1"/>
      <c r="L243" s="1">
        <v>43448</v>
      </c>
      <c r="M243" s="1">
        <v>43448</v>
      </c>
      <c r="N243" s="1"/>
      <c r="O243" s="1"/>
      <c r="P243" s="1"/>
      <c r="Q243" s="1"/>
      <c r="S243" s="1">
        <v>44785</v>
      </c>
      <c r="T243" s="5">
        <v>301.48</v>
      </c>
      <c r="U243" s="5">
        <v>0</v>
      </c>
      <c r="V243" s="5">
        <v>0</v>
      </c>
      <c r="W243" s="5">
        <v>301.48</v>
      </c>
      <c r="Y243" s="1">
        <v>44785</v>
      </c>
      <c r="Z243">
        <v>129.31</v>
      </c>
      <c r="AB243" s="1"/>
      <c r="AC243" s="1"/>
      <c r="AD243" s="1"/>
      <c r="AE243" s="1"/>
      <c r="AJ243" s="1">
        <v>43448</v>
      </c>
      <c r="AK243" s="1">
        <v>43448</v>
      </c>
      <c r="AL243" s="1"/>
      <c r="AM243" s="1"/>
      <c r="AN243" s="1"/>
      <c r="AO243" s="1"/>
      <c r="AQ243" s="1">
        <v>44785</v>
      </c>
      <c r="AR243" s="5">
        <v>129.31</v>
      </c>
      <c r="AS243" s="5">
        <v>0</v>
      </c>
      <c r="AT243" s="5">
        <v>0</v>
      </c>
      <c r="AU243" s="5">
        <v>129.31</v>
      </c>
      <c r="AW243" s="1">
        <v>44785</v>
      </c>
      <c r="AX243">
        <v>159.85</v>
      </c>
      <c r="AZ243" s="1"/>
      <c r="BA243" s="1"/>
      <c r="BB243" s="1"/>
      <c r="BC243" s="1"/>
      <c r="BH243" s="1">
        <v>43448</v>
      </c>
      <c r="BI243" s="1">
        <v>43448</v>
      </c>
      <c r="BJ243" s="1"/>
      <c r="BK243" s="1"/>
      <c r="BL243" s="1"/>
      <c r="BM243" s="1"/>
      <c r="BO243" s="1">
        <v>44785</v>
      </c>
      <c r="BP243" s="5">
        <v>159.85</v>
      </c>
      <c r="BQ243" s="5">
        <v>0</v>
      </c>
      <c r="BR243" s="5">
        <v>0</v>
      </c>
      <c r="BS243" s="5">
        <v>159.85</v>
      </c>
    </row>
    <row r="244" spans="1:71" x14ac:dyDescent="0.25">
      <c r="A244" s="1">
        <v>44792</v>
      </c>
      <c r="B244">
        <v>299.87</v>
      </c>
      <c r="D244" s="1"/>
      <c r="E244" s="1"/>
      <c r="F244" s="1"/>
      <c r="G244" s="1"/>
      <c r="L244" s="1">
        <v>43451</v>
      </c>
      <c r="M244" s="1">
        <v>43455</v>
      </c>
      <c r="N244" s="1"/>
      <c r="O244" s="1"/>
      <c r="P244" s="1"/>
      <c r="Q244" s="1"/>
      <c r="S244" s="1">
        <v>44792</v>
      </c>
      <c r="T244" s="5">
        <v>299.87</v>
      </c>
      <c r="U244" s="5">
        <v>0</v>
      </c>
      <c r="V244" s="5">
        <v>0</v>
      </c>
      <c r="W244" s="5">
        <v>299.87</v>
      </c>
      <c r="Y244" s="1">
        <v>44792</v>
      </c>
      <c r="Z244">
        <v>128.9</v>
      </c>
      <c r="AB244" s="1"/>
      <c r="AC244" s="1"/>
      <c r="AD244" s="1"/>
      <c r="AE244" s="1"/>
      <c r="AJ244" s="1">
        <v>43451</v>
      </c>
      <c r="AK244" s="1">
        <v>43455</v>
      </c>
      <c r="AL244" s="1"/>
      <c r="AM244" s="1"/>
      <c r="AN244" s="1"/>
      <c r="AO244" s="1"/>
      <c r="AQ244" s="1">
        <v>44792</v>
      </c>
      <c r="AR244" s="5">
        <v>128.9</v>
      </c>
      <c r="AS244" s="5">
        <v>0</v>
      </c>
      <c r="AT244" s="5">
        <v>0</v>
      </c>
      <c r="AU244" s="5">
        <v>128.9</v>
      </c>
      <c r="AW244" s="1">
        <v>44792</v>
      </c>
      <c r="AX244">
        <v>157.69</v>
      </c>
      <c r="AZ244" s="1"/>
      <c r="BA244" s="1"/>
      <c r="BB244" s="1"/>
      <c r="BC244" s="1"/>
      <c r="BH244" s="1">
        <v>43451</v>
      </c>
      <c r="BI244" s="1">
        <v>43455</v>
      </c>
      <c r="BJ244" s="1"/>
      <c r="BK244" s="1"/>
      <c r="BL244" s="1"/>
      <c r="BM244" s="1"/>
      <c r="BO244" s="1">
        <v>44792</v>
      </c>
      <c r="BP244" s="5">
        <v>157.69</v>
      </c>
      <c r="BQ244" s="5">
        <v>1.42</v>
      </c>
      <c r="BR244" s="5">
        <v>-1.42</v>
      </c>
      <c r="BS244" s="5">
        <v>157.69</v>
      </c>
    </row>
    <row r="245" spans="1:71" x14ac:dyDescent="0.25">
      <c r="A245" s="1">
        <v>44799</v>
      </c>
      <c r="B245">
        <v>285.87</v>
      </c>
      <c r="D245" s="1"/>
      <c r="E245" s="1"/>
      <c r="F245" s="1"/>
      <c r="G245" s="1"/>
      <c r="L245" s="1">
        <v>43452</v>
      </c>
      <c r="M245" s="1">
        <v>43455</v>
      </c>
      <c r="N245" s="1"/>
      <c r="O245" s="1"/>
      <c r="P245" s="1"/>
      <c r="Q245" s="1"/>
      <c r="S245" s="1">
        <v>44799</v>
      </c>
      <c r="T245" s="5">
        <v>285.87</v>
      </c>
      <c r="U245" s="5">
        <v>0</v>
      </c>
      <c r="V245" s="5">
        <v>0</v>
      </c>
      <c r="W245" s="5">
        <v>285.87</v>
      </c>
      <c r="Y245" s="1">
        <v>44799</v>
      </c>
      <c r="Z245">
        <v>122.66</v>
      </c>
      <c r="AB245" s="1"/>
      <c r="AC245" s="1"/>
      <c r="AD245" s="1"/>
      <c r="AE245" s="1"/>
      <c r="AJ245" s="1">
        <v>43452</v>
      </c>
      <c r="AK245" s="1">
        <v>43455</v>
      </c>
      <c r="AL245" s="1"/>
      <c r="AM245" s="1"/>
      <c r="AN245" s="1"/>
      <c r="AO245" s="1"/>
      <c r="AQ245" s="1">
        <v>44799</v>
      </c>
      <c r="AR245" s="5">
        <v>122.66</v>
      </c>
      <c r="AS245" s="5">
        <v>0</v>
      </c>
      <c r="AT245" s="5">
        <v>0</v>
      </c>
      <c r="AU245" s="5">
        <v>122.66</v>
      </c>
      <c r="AW245" s="1">
        <v>44799</v>
      </c>
      <c r="AX245">
        <v>163.41</v>
      </c>
      <c r="AZ245" s="1"/>
      <c r="BA245" s="1"/>
      <c r="BB245" s="1"/>
      <c r="BC245" s="1"/>
      <c r="BH245" s="1">
        <v>43452</v>
      </c>
      <c r="BI245" s="1">
        <v>43455</v>
      </c>
      <c r="BJ245" s="1"/>
      <c r="BK245" s="1"/>
      <c r="BL245" s="1"/>
      <c r="BM245" s="1"/>
      <c r="BO245" s="1">
        <v>44799</v>
      </c>
      <c r="BP245" s="5">
        <v>163.41</v>
      </c>
      <c r="BQ245" s="5">
        <v>0</v>
      </c>
      <c r="BR245" s="5">
        <v>0</v>
      </c>
      <c r="BS245" s="5">
        <v>163.41</v>
      </c>
    </row>
    <row r="246" spans="1:71" x14ac:dyDescent="0.25">
      <c r="A246" s="1">
        <v>44806</v>
      </c>
      <c r="B246">
        <v>278.33999999999997</v>
      </c>
      <c r="D246" s="1"/>
      <c r="E246" s="1"/>
      <c r="F246" s="1"/>
      <c r="G246" s="1"/>
      <c r="L246" s="1">
        <v>43453</v>
      </c>
      <c r="M246" s="1">
        <v>43455</v>
      </c>
      <c r="N246" s="1"/>
      <c r="O246" s="1"/>
      <c r="P246" s="1"/>
      <c r="Q246" s="1"/>
      <c r="S246" s="1">
        <v>44806</v>
      </c>
      <c r="T246" s="5">
        <v>278.33999999999997</v>
      </c>
      <c r="U246" s="5">
        <v>0</v>
      </c>
      <c r="V246" s="5">
        <v>0</v>
      </c>
      <c r="W246" s="5">
        <v>278.33999999999997</v>
      </c>
      <c r="Y246" s="1">
        <v>44806</v>
      </c>
      <c r="Z246">
        <v>117.83</v>
      </c>
      <c r="AB246" s="1"/>
      <c r="AC246" s="1"/>
      <c r="AD246" s="1"/>
      <c r="AE246" s="1"/>
      <c r="AJ246" s="1">
        <v>43453</v>
      </c>
      <c r="AK246" s="1">
        <v>43455</v>
      </c>
      <c r="AL246" s="1"/>
      <c r="AM246" s="1"/>
      <c r="AN246" s="1"/>
      <c r="AO246" s="1"/>
      <c r="AQ246" s="1">
        <v>44806</v>
      </c>
      <c r="AR246" s="5">
        <v>117.83</v>
      </c>
      <c r="AS246" s="5">
        <v>0</v>
      </c>
      <c r="AT246" s="5">
        <v>0</v>
      </c>
      <c r="AU246" s="5">
        <v>117.83</v>
      </c>
      <c r="AW246" s="1">
        <v>44806</v>
      </c>
      <c r="AX246">
        <v>157.85</v>
      </c>
      <c r="AZ246" s="1"/>
      <c r="BA246" s="1"/>
      <c r="BB246" s="1"/>
      <c r="BC246" s="1"/>
      <c r="BH246" s="1">
        <v>43453</v>
      </c>
      <c r="BI246" s="1">
        <v>43455</v>
      </c>
      <c r="BJ246" s="1"/>
      <c r="BK246" s="1"/>
      <c r="BL246" s="1"/>
      <c r="BM246" s="1"/>
      <c r="BO246" s="1">
        <v>44806</v>
      </c>
      <c r="BP246" s="5">
        <v>157.85</v>
      </c>
      <c r="BQ246" s="5">
        <v>0</v>
      </c>
      <c r="BR246" s="5">
        <v>0</v>
      </c>
      <c r="BS246" s="5">
        <v>157.85</v>
      </c>
    </row>
    <row r="247" spans="1:71" x14ac:dyDescent="0.25">
      <c r="A247" s="1">
        <v>44813</v>
      </c>
      <c r="B247">
        <v>292.08999999999997</v>
      </c>
      <c r="D247" s="1"/>
      <c r="E247" s="1"/>
      <c r="F247" s="1"/>
      <c r="G247" s="1"/>
      <c r="L247" s="1">
        <v>43454</v>
      </c>
      <c r="M247" s="1">
        <v>43455</v>
      </c>
      <c r="N247" s="1"/>
      <c r="O247" s="1"/>
      <c r="P247" s="1"/>
      <c r="Q247" s="1"/>
      <c r="S247" s="1">
        <v>44813</v>
      </c>
      <c r="T247" s="5">
        <v>292.08999999999997</v>
      </c>
      <c r="U247" s="5">
        <v>0</v>
      </c>
      <c r="V247" s="5">
        <v>0</v>
      </c>
      <c r="W247" s="5">
        <v>292.08999999999997</v>
      </c>
      <c r="Y247" s="1">
        <v>44813</v>
      </c>
      <c r="Z247">
        <v>125.78</v>
      </c>
      <c r="AB247" s="1"/>
      <c r="AC247" s="1"/>
      <c r="AD247" s="1"/>
      <c r="AE247" s="1"/>
      <c r="AJ247" s="1">
        <v>43454</v>
      </c>
      <c r="AK247" s="1">
        <v>43455</v>
      </c>
      <c r="AL247" s="1"/>
      <c r="AM247" s="1"/>
      <c r="AN247" s="1"/>
      <c r="AO247" s="1"/>
      <c r="AQ247" s="1">
        <v>44813</v>
      </c>
      <c r="AR247" s="5">
        <v>125.78</v>
      </c>
      <c r="AS247" s="5">
        <v>0</v>
      </c>
      <c r="AT247" s="5">
        <v>0</v>
      </c>
      <c r="AU247" s="5">
        <v>125.78</v>
      </c>
      <c r="AW247" s="1">
        <v>44813</v>
      </c>
      <c r="AX247">
        <v>159.97</v>
      </c>
      <c r="AZ247" s="1"/>
      <c r="BA247" s="1"/>
      <c r="BB247" s="1"/>
      <c r="BC247" s="1"/>
      <c r="BH247" s="1">
        <v>43454</v>
      </c>
      <c r="BI247" s="1">
        <v>43455</v>
      </c>
      <c r="BJ247" s="1"/>
      <c r="BK247" s="1"/>
      <c r="BL247" s="1"/>
      <c r="BM247" s="1"/>
      <c r="BO247" s="1">
        <v>44813</v>
      </c>
      <c r="BP247" s="5">
        <v>159.97</v>
      </c>
      <c r="BQ247" s="5">
        <v>0</v>
      </c>
      <c r="BR247" s="5">
        <v>0</v>
      </c>
      <c r="BS247" s="5">
        <v>159.97</v>
      </c>
    </row>
    <row r="248" spans="1:71" x14ac:dyDescent="0.25">
      <c r="A248" s="1">
        <v>44820</v>
      </c>
      <c r="B248">
        <v>277.12</v>
      </c>
      <c r="D248" s="1"/>
      <c r="E248" s="1"/>
      <c r="F248" s="1"/>
      <c r="G248" s="1"/>
      <c r="L248" s="1">
        <v>43455</v>
      </c>
      <c r="M248" s="1">
        <v>43455</v>
      </c>
      <c r="N248" s="1"/>
      <c r="O248" s="1"/>
      <c r="P248" s="1"/>
      <c r="Q248" s="1"/>
      <c r="S248" s="1">
        <v>44820</v>
      </c>
      <c r="T248" s="5">
        <v>277.12</v>
      </c>
      <c r="U248" s="5">
        <v>0</v>
      </c>
      <c r="V248" s="5">
        <v>0</v>
      </c>
      <c r="W248" s="5">
        <v>277.12</v>
      </c>
      <c r="Y248" s="1">
        <v>44820</v>
      </c>
      <c r="Z248">
        <v>118.95</v>
      </c>
      <c r="AB248" s="1"/>
      <c r="AC248" s="1"/>
      <c r="AD248" s="1"/>
      <c r="AE248" s="1"/>
      <c r="AJ248" s="1">
        <v>43455</v>
      </c>
      <c r="AK248" s="1">
        <v>43455</v>
      </c>
      <c r="AL248" s="1"/>
      <c r="AM248" s="1"/>
      <c r="AN248" s="1"/>
      <c r="AO248" s="1"/>
      <c r="AQ248" s="1">
        <v>44820</v>
      </c>
      <c r="AR248" s="5">
        <v>118.95</v>
      </c>
      <c r="AS248" s="5">
        <v>0.22</v>
      </c>
      <c r="AT248" s="5">
        <v>-0.22</v>
      </c>
      <c r="AU248" s="5">
        <v>118.95</v>
      </c>
      <c r="AW248" s="1">
        <v>44820</v>
      </c>
      <c r="AX248">
        <v>156.44999999999999</v>
      </c>
      <c r="AZ248" s="1"/>
      <c r="BA248" s="1"/>
      <c r="BB248" s="1"/>
      <c r="BC248" s="1"/>
      <c r="BH248" s="1">
        <v>43455</v>
      </c>
      <c r="BI248" s="1">
        <v>43455</v>
      </c>
      <c r="BJ248" s="1"/>
      <c r="BK248" s="1"/>
      <c r="BL248" s="1"/>
      <c r="BM248" s="1"/>
      <c r="BO248" s="1">
        <v>44820</v>
      </c>
      <c r="BP248" s="5">
        <v>156.44999999999999</v>
      </c>
      <c r="BQ248" s="5">
        <v>0</v>
      </c>
      <c r="BR248" s="5">
        <v>0</v>
      </c>
      <c r="BS248" s="5">
        <v>156.44999999999999</v>
      </c>
    </row>
    <row r="249" spans="1:71" x14ac:dyDescent="0.25">
      <c r="A249" s="1">
        <v>44827</v>
      </c>
      <c r="B249">
        <v>273.92</v>
      </c>
      <c r="D249" s="1"/>
      <c r="E249" s="1"/>
      <c r="F249" s="1"/>
      <c r="G249" s="1"/>
      <c r="L249" s="1">
        <v>43458</v>
      </c>
      <c r="M249" s="1">
        <v>43462</v>
      </c>
      <c r="N249" s="1"/>
      <c r="O249" s="1"/>
      <c r="P249" s="1"/>
      <c r="Q249" s="1"/>
      <c r="S249" s="1">
        <v>44827</v>
      </c>
      <c r="T249" s="5">
        <v>273.92</v>
      </c>
      <c r="U249" s="5">
        <v>0</v>
      </c>
      <c r="V249" s="5">
        <v>0</v>
      </c>
      <c r="W249" s="5">
        <v>273.92</v>
      </c>
      <c r="Y249" s="1">
        <v>44827</v>
      </c>
      <c r="Z249">
        <v>114.43</v>
      </c>
      <c r="AB249" s="1"/>
      <c r="AC249" s="1"/>
      <c r="AD249" s="1"/>
      <c r="AE249" s="1"/>
      <c r="AJ249" s="1">
        <v>43458</v>
      </c>
      <c r="AK249" s="1">
        <v>43462</v>
      </c>
      <c r="AL249" s="1"/>
      <c r="AM249" s="1"/>
      <c r="AN249" s="1"/>
      <c r="AO249" s="1"/>
      <c r="AQ249" s="1">
        <v>44827</v>
      </c>
      <c r="AR249" s="5">
        <v>114.43</v>
      </c>
      <c r="AS249" s="5">
        <v>0</v>
      </c>
      <c r="AT249" s="5">
        <v>0</v>
      </c>
      <c r="AU249" s="5">
        <v>114.43</v>
      </c>
      <c r="AW249" s="1">
        <v>44827</v>
      </c>
      <c r="AX249">
        <v>144.77000000000001</v>
      </c>
      <c r="AZ249" s="1"/>
      <c r="BA249" s="1"/>
      <c r="BB249" s="1"/>
      <c r="BC249" s="1"/>
      <c r="BH249" s="1">
        <v>43458</v>
      </c>
      <c r="BI249" s="1">
        <v>43462</v>
      </c>
      <c r="BJ249" s="1"/>
      <c r="BK249" s="1"/>
      <c r="BL249" s="1"/>
      <c r="BM249" s="1"/>
      <c r="BO249" s="1">
        <v>44827</v>
      </c>
      <c r="BP249" s="5">
        <v>144.77000000000001</v>
      </c>
      <c r="BQ249" s="5">
        <v>0</v>
      </c>
      <c r="BR249" s="5">
        <v>0</v>
      </c>
      <c r="BS249" s="5">
        <v>144.77000000000001</v>
      </c>
    </row>
    <row r="250" spans="1:71" x14ac:dyDescent="0.25">
      <c r="A250" s="1">
        <v>44834</v>
      </c>
      <c r="B250">
        <v>267.87</v>
      </c>
      <c r="D250" s="1"/>
      <c r="E250" s="1"/>
      <c r="F250" s="1"/>
      <c r="G250" s="1"/>
      <c r="L250" s="1">
        <v>43460</v>
      </c>
      <c r="M250" s="1">
        <v>43462</v>
      </c>
      <c r="N250" s="1"/>
      <c r="O250" s="1"/>
      <c r="P250" s="1"/>
      <c r="Q250" s="1"/>
      <c r="S250" s="1">
        <v>44834</v>
      </c>
      <c r="T250" s="5">
        <v>267.87</v>
      </c>
      <c r="U250" s="5">
        <v>0</v>
      </c>
      <c r="V250" s="5">
        <v>0</v>
      </c>
      <c r="W250" s="5">
        <v>267.87</v>
      </c>
      <c r="Y250" s="1">
        <v>44834</v>
      </c>
      <c r="Z250">
        <v>113.41</v>
      </c>
      <c r="AB250" s="1"/>
      <c r="AC250" s="1"/>
      <c r="AD250" s="1"/>
      <c r="AE250" s="1"/>
      <c r="AJ250" s="1">
        <v>43460</v>
      </c>
      <c r="AK250" s="1">
        <v>43462</v>
      </c>
      <c r="AL250" s="1"/>
      <c r="AM250" s="1"/>
      <c r="AN250" s="1"/>
      <c r="AO250" s="1"/>
      <c r="AQ250" s="1">
        <v>44834</v>
      </c>
      <c r="AR250" s="5">
        <v>113.41</v>
      </c>
      <c r="AS250" s="5">
        <v>0</v>
      </c>
      <c r="AT250" s="5">
        <v>0</v>
      </c>
      <c r="AU250" s="5">
        <v>113.41</v>
      </c>
      <c r="AW250" s="1">
        <v>44834</v>
      </c>
      <c r="AX250">
        <v>143.66999999999999</v>
      </c>
      <c r="AZ250" s="1"/>
      <c r="BA250" s="1"/>
      <c r="BB250" s="1"/>
      <c r="BC250" s="1"/>
      <c r="BH250" s="1">
        <v>43460</v>
      </c>
      <c r="BI250" s="1">
        <v>43462</v>
      </c>
      <c r="BJ250" s="1"/>
      <c r="BK250" s="1"/>
      <c r="BL250" s="1"/>
      <c r="BM250" s="1"/>
      <c r="BO250" s="1">
        <v>44834</v>
      </c>
      <c r="BP250" s="5">
        <v>143.66999999999999</v>
      </c>
      <c r="BQ250" s="5">
        <v>0</v>
      </c>
      <c r="BR250" s="5">
        <v>0</v>
      </c>
      <c r="BS250" s="5">
        <v>143.66999999999999</v>
      </c>
    </row>
    <row r="251" spans="1:71" x14ac:dyDescent="0.25">
      <c r="A251" s="1">
        <v>44841</v>
      </c>
      <c r="B251">
        <v>273.11</v>
      </c>
      <c r="D251" s="1"/>
      <c r="E251" s="1"/>
      <c r="F251" s="1"/>
      <c r="G251" s="1"/>
      <c r="L251" s="1">
        <v>43461</v>
      </c>
      <c r="M251" s="1">
        <v>43462</v>
      </c>
      <c r="N251" s="1"/>
      <c r="O251" s="1"/>
      <c r="P251" s="1"/>
      <c r="Q251" s="1"/>
      <c r="S251" s="1">
        <v>44841</v>
      </c>
      <c r="T251" s="5">
        <v>273.11</v>
      </c>
      <c r="U251" s="5">
        <v>0</v>
      </c>
      <c r="V251" s="5">
        <v>0</v>
      </c>
      <c r="W251" s="5">
        <v>273.11</v>
      </c>
      <c r="Y251" s="1">
        <v>44841</v>
      </c>
      <c r="Z251">
        <v>116.29</v>
      </c>
      <c r="AB251" s="1"/>
      <c r="AC251" s="1"/>
      <c r="AD251" s="1"/>
      <c r="AE251" s="1"/>
      <c r="AJ251" s="1">
        <v>43461</v>
      </c>
      <c r="AK251" s="1">
        <v>43462</v>
      </c>
      <c r="AL251" s="1"/>
      <c r="AM251" s="1"/>
      <c r="AN251" s="1"/>
      <c r="AO251" s="1"/>
      <c r="AQ251" s="1">
        <v>44841</v>
      </c>
      <c r="AR251" s="5">
        <v>116.29</v>
      </c>
      <c r="AS251" s="5">
        <v>0</v>
      </c>
      <c r="AT251" s="5">
        <v>0</v>
      </c>
      <c r="AU251" s="5">
        <v>116.29</v>
      </c>
      <c r="AW251" s="1">
        <v>44841</v>
      </c>
      <c r="AX251">
        <v>160.03</v>
      </c>
      <c r="AZ251" s="1"/>
      <c r="BA251" s="1"/>
      <c r="BB251" s="1"/>
      <c r="BC251" s="1"/>
      <c r="BH251" s="1">
        <v>43461</v>
      </c>
      <c r="BI251" s="1">
        <v>43462</v>
      </c>
      <c r="BJ251" s="1"/>
      <c r="BK251" s="1"/>
      <c r="BL251" s="1"/>
      <c r="BM251" s="1"/>
      <c r="BO251" s="1">
        <v>44841</v>
      </c>
      <c r="BP251" s="5">
        <v>160.03</v>
      </c>
      <c r="BQ251" s="5">
        <v>0</v>
      </c>
      <c r="BR251" s="5">
        <v>0</v>
      </c>
      <c r="BS251" s="5">
        <v>160.03</v>
      </c>
    </row>
    <row r="252" spans="1:71" x14ac:dyDescent="0.25">
      <c r="A252" s="1">
        <v>44848</v>
      </c>
      <c r="B252">
        <v>270.81</v>
      </c>
      <c r="D252" s="1"/>
      <c r="E252" s="1"/>
      <c r="F252" s="1"/>
      <c r="G252" s="1"/>
      <c r="L252" s="1">
        <v>43462</v>
      </c>
      <c r="M252" s="1">
        <v>43462</v>
      </c>
      <c r="N252" s="1"/>
      <c r="O252" s="1"/>
      <c r="P252" s="1"/>
      <c r="Q252" s="1"/>
      <c r="S252" s="1">
        <v>44848</v>
      </c>
      <c r="T252" s="5">
        <v>270.81</v>
      </c>
      <c r="U252" s="5">
        <v>0</v>
      </c>
      <c r="V252" s="5">
        <v>0</v>
      </c>
      <c r="W252" s="5">
        <v>270.81</v>
      </c>
      <c r="Y252" s="1">
        <v>44848</v>
      </c>
      <c r="Z252">
        <v>113.26</v>
      </c>
      <c r="AB252" s="1"/>
      <c r="AC252" s="1"/>
      <c r="AD252" s="1"/>
      <c r="AE252" s="1"/>
      <c r="AJ252" s="1">
        <v>43462</v>
      </c>
      <c r="AK252" s="1">
        <v>43462</v>
      </c>
      <c r="AL252" s="1"/>
      <c r="AM252" s="1"/>
      <c r="AN252" s="1"/>
      <c r="AO252" s="1"/>
      <c r="AQ252" s="1">
        <v>44848</v>
      </c>
      <c r="AR252" s="5">
        <v>113.26</v>
      </c>
      <c r="AS252" s="5">
        <v>0</v>
      </c>
      <c r="AT252" s="5">
        <v>0</v>
      </c>
      <c r="AU252" s="5">
        <v>113.26</v>
      </c>
      <c r="AW252" s="1">
        <v>44848</v>
      </c>
      <c r="AX252">
        <v>160.13999999999999</v>
      </c>
      <c r="AZ252" s="1"/>
      <c r="BA252" s="1"/>
      <c r="BB252" s="1"/>
      <c r="BC252" s="1"/>
      <c r="BH252" s="1">
        <v>43462</v>
      </c>
      <c r="BI252" s="1">
        <v>43462</v>
      </c>
      <c r="BJ252" s="1"/>
      <c r="BK252" s="1"/>
      <c r="BL252" s="1"/>
      <c r="BM252" s="1"/>
      <c r="BO252" s="1">
        <v>44848</v>
      </c>
      <c r="BP252" s="5">
        <v>160.13999999999999</v>
      </c>
      <c r="BQ252" s="5">
        <v>0</v>
      </c>
      <c r="BR252" s="5">
        <v>0</v>
      </c>
      <c r="BS252" s="5">
        <v>160.13999999999999</v>
      </c>
    </row>
    <row r="253" spans="1:71" x14ac:dyDescent="0.25">
      <c r="A253" s="1">
        <v>44855</v>
      </c>
      <c r="B253">
        <v>280.12</v>
      </c>
      <c r="D253" s="1"/>
      <c r="E253" s="1"/>
      <c r="F253" s="1"/>
      <c r="G253" s="1"/>
      <c r="L253" s="1">
        <v>43465</v>
      </c>
      <c r="M253" s="1">
        <v>43469</v>
      </c>
      <c r="N253" s="1"/>
      <c r="O253" s="1"/>
      <c r="P253" s="1"/>
      <c r="Q253" s="1"/>
      <c r="S253" s="1">
        <v>44855</v>
      </c>
      <c r="T253" s="5">
        <v>280.12</v>
      </c>
      <c r="U253" s="5">
        <v>0</v>
      </c>
      <c r="V253" s="5">
        <v>0</v>
      </c>
      <c r="W253" s="5">
        <v>280.12</v>
      </c>
      <c r="Y253" s="1">
        <v>44855</v>
      </c>
      <c r="Z253">
        <v>119.18</v>
      </c>
      <c r="AB253" s="1"/>
      <c r="AC253" s="1"/>
      <c r="AD253" s="1"/>
      <c r="AE253" s="1"/>
      <c r="AJ253" s="1">
        <v>43465</v>
      </c>
      <c r="AK253" s="1">
        <v>43469</v>
      </c>
      <c r="AL253" s="1"/>
      <c r="AM253" s="1"/>
      <c r="AN253" s="1"/>
      <c r="AO253" s="1"/>
      <c r="AQ253" s="1">
        <v>44855</v>
      </c>
      <c r="AR253" s="5">
        <v>119.18</v>
      </c>
      <c r="AS253" s="5">
        <v>0</v>
      </c>
      <c r="AT253" s="5">
        <v>0</v>
      </c>
      <c r="AU253" s="5">
        <v>119.18</v>
      </c>
      <c r="AW253" s="1">
        <v>44855</v>
      </c>
      <c r="AX253">
        <v>173.19</v>
      </c>
      <c r="AZ253" s="1"/>
      <c r="BA253" s="1"/>
      <c r="BB253" s="1"/>
      <c r="BC253" s="1"/>
      <c r="BH253" s="1">
        <v>43465</v>
      </c>
      <c r="BI253" s="1">
        <v>43469</v>
      </c>
      <c r="BJ253" s="1"/>
      <c r="BK253" s="1"/>
      <c r="BL253" s="1"/>
      <c r="BM253" s="1"/>
      <c r="BO253" s="1">
        <v>44855</v>
      </c>
      <c r="BP253" s="5">
        <v>173.19</v>
      </c>
      <c r="BQ253" s="5">
        <v>0</v>
      </c>
      <c r="BR253" s="5">
        <v>0</v>
      </c>
      <c r="BS253" s="5">
        <v>173.19</v>
      </c>
    </row>
    <row r="254" spans="1:71" x14ac:dyDescent="0.25">
      <c r="A254" s="1">
        <v>44862</v>
      </c>
      <c r="B254">
        <v>289.2</v>
      </c>
      <c r="D254" s="1"/>
      <c r="E254" s="1"/>
      <c r="F254" s="1"/>
      <c r="G254" s="1"/>
      <c r="L254" s="1">
        <v>43467</v>
      </c>
      <c r="M254" s="1">
        <v>43469</v>
      </c>
      <c r="N254" s="1"/>
      <c r="O254" s="1"/>
      <c r="P254" s="1"/>
      <c r="Q254" s="1"/>
      <c r="S254" s="1">
        <v>44862</v>
      </c>
      <c r="T254" s="5">
        <v>289.2</v>
      </c>
      <c r="U254" s="5">
        <v>0</v>
      </c>
      <c r="V254" s="5">
        <v>0</v>
      </c>
      <c r="W254" s="5">
        <v>289.2</v>
      </c>
      <c r="Y254" s="1">
        <v>44862</v>
      </c>
      <c r="Z254">
        <v>129.28</v>
      </c>
      <c r="AB254" s="1"/>
      <c r="AC254" s="1"/>
      <c r="AD254" s="1"/>
      <c r="AE254" s="1"/>
      <c r="AJ254" s="1">
        <v>43467</v>
      </c>
      <c r="AK254" s="1">
        <v>43469</v>
      </c>
      <c r="AL254" s="1"/>
      <c r="AM254" s="1"/>
      <c r="AN254" s="1"/>
      <c r="AO254" s="1"/>
      <c r="AQ254" s="1">
        <v>44862</v>
      </c>
      <c r="AR254" s="5">
        <v>129.28</v>
      </c>
      <c r="AS254" s="5">
        <v>0</v>
      </c>
      <c r="AT254" s="5">
        <v>0</v>
      </c>
      <c r="AU254" s="5">
        <v>129.28</v>
      </c>
      <c r="AW254" s="1">
        <v>44862</v>
      </c>
      <c r="AX254">
        <v>179.98</v>
      </c>
      <c r="AZ254" s="1"/>
      <c r="BA254" s="1"/>
      <c r="BB254" s="1"/>
      <c r="BC254" s="1"/>
      <c r="BH254" s="1">
        <v>43467</v>
      </c>
      <c r="BI254" s="1">
        <v>43469</v>
      </c>
      <c r="BJ254" s="1"/>
      <c r="BK254" s="1"/>
      <c r="BL254" s="1"/>
      <c r="BM254" s="1"/>
      <c r="BO254" s="1">
        <v>44862</v>
      </c>
      <c r="BP254" s="5">
        <v>179.98</v>
      </c>
      <c r="BQ254" s="5">
        <v>0</v>
      </c>
      <c r="BR254" s="5">
        <v>0</v>
      </c>
      <c r="BS254" s="5">
        <v>179.98</v>
      </c>
    </row>
    <row r="255" spans="1:71" x14ac:dyDescent="0.25">
      <c r="A255" s="1">
        <v>44869</v>
      </c>
      <c r="B255">
        <v>279.70999999999998</v>
      </c>
      <c r="D255" s="1"/>
      <c r="E255" s="1"/>
      <c r="F255" s="1"/>
      <c r="G255" s="1"/>
      <c r="L255" s="1">
        <v>43468</v>
      </c>
      <c r="M255" s="1">
        <v>43469</v>
      </c>
      <c r="N255" s="1"/>
      <c r="O255" s="1"/>
      <c r="P255" s="1"/>
      <c r="Q255" s="1"/>
      <c r="S255" s="1">
        <v>44869</v>
      </c>
      <c r="T255" s="5">
        <v>279.70999999999998</v>
      </c>
      <c r="U255" s="5">
        <v>0.56000000000000005</v>
      </c>
      <c r="V255" s="5">
        <v>-0.56000000000000005</v>
      </c>
      <c r="W255" s="5">
        <v>279.70999999999998</v>
      </c>
      <c r="Y255" s="1">
        <v>44869</v>
      </c>
      <c r="Z255">
        <v>135.25</v>
      </c>
      <c r="AB255" s="1"/>
      <c r="AC255" s="1"/>
      <c r="AD255" s="1"/>
      <c r="AE255" s="1"/>
      <c r="AJ255" s="1">
        <v>43468</v>
      </c>
      <c r="AK255" s="1">
        <v>43469</v>
      </c>
      <c r="AL255" s="1"/>
      <c r="AM255" s="1"/>
      <c r="AN255" s="1"/>
      <c r="AO255" s="1"/>
      <c r="AQ255" s="1">
        <v>44869</v>
      </c>
      <c r="AR255" s="5">
        <v>135.25</v>
      </c>
      <c r="AS255" s="5">
        <v>0</v>
      </c>
      <c r="AT255" s="5">
        <v>0</v>
      </c>
      <c r="AU255" s="5">
        <v>135.25</v>
      </c>
      <c r="AW255" s="1">
        <v>44869</v>
      </c>
      <c r="AX255">
        <v>183.42</v>
      </c>
      <c r="AZ255" s="1"/>
      <c r="BA255" s="1"/>
      <c r="BB255" s="1"/>
      <c r="BC255" s="1"/>
      <c r="BH255" s="1">
        <v>43468</v>
      </c>
      <c r="BI255" s="1">
        <v>43469</v>
      </c>
      <c r="BJ255" s="1"/>
      <c r="BK255" s="1"/>
      <c r="BL255" s="1"/>
      <c r="BM255" s="1"/>
      <c r="BO255" s="1">
        <v>44869</v>
      </c>
      <c r="BP255" s="5">
        <v>183.42</v>
      </c>
      <c r="BQ255" s="5">
        <v>0</v>
      </c>
      <c r="BR255" s="5">
        <v>0</v>
      </c>
      <c r="BS255" s="5">
        <v>183.42</v>
      </c>
    </row>
    <row r="256" spans="1:71" x14ac:dyDescent="0.25">
      <c r="A256" s="1">
        <v>44876</v>
      </c>
      <c r="B256">
        <v>293</v>
      </c>
      <c r="D256" s="1"/>
      <c r="E256" s="1"/>
      <c r="F256" s="1"/>
      <c r="G256" s="1"/>
      <c r="L256" s="1">
        <v>43469</v>
      </c>
      <c r="M256" s="1">
        <v>43469</v>
      </c>
      <c r="N256" s="1"/>
      <c r="O256" s="1"/>
      <c r="P256" s="1"/>
      <c r="Q256" s="1"/>
      <c r="S256" s="1">
        <v>44876</v>
      </c>
      <c r="T256" s="5">
        <v>293</v>
      </c>
      <c r="U256" s="5">
        <v>0</v>
      </c>
      <c r="V256" s="5">
        <v>0</v>
      </c>
      <c r="W256" s="5">
        <v>293</v>
      </c>
      <c r="Y256" s="1">
        <v>44876</v>
      </c>
      <c r="Z256">
        <v>138.85</v>
      </c>
      <c r="AB256" s="1"/>
      <c r="AC256" s="1"/>
      <c r="AD256" s="1"/>
      <c r="AE256" s="1"/>
      <c r="AJ256" s="1">
        <v>43469</v>
      </c>
      <c r="AK256" s="1">
        <v>43469</v>
      </c>
      <c r="AL256" s="1"/>
      <c r="AM256" s="1"/>
      <c r="AN256" s="1"/>
      <c r="AO256" s="1"/>
      <c r="AQ256" s="1">
        <v>44876</v>
      </c>
      <c r="AR256" s="5">
        <v>138.85</v>
      </c>
      <c r="AS256" s="5">
        <v>0</v>
      </c>
      <c r="AT256" s="5">
        <v>0</v>
      </c>
      <c r="AU256" s="5">
        <v>138.85</v>
      </c>
      <c r="AW256" s="1">
        <v>44876</v>
      </c>
      <c r="AX256">
        <v>186.46</v>
      </c>
      <c r="AZ256" s="1"/>
      <c r="BA256" s="1"/>
      <c r="BB256" s="1"/>
      <c r="BC256" s="1"/>
      <c r="BH256" s="1">
        <v>43469</v>
      </c>
      <c r="BI256" s="1">
        <v>43469</v>
      </c>
      <c r="BJ256" s="1"/>
      <c r="BK256" s="1"/>
      <c r="BL256" s="1"/>
      <c r="BM256" s="1"/>
      <c r="BO256" s="1">
        <v>44876</v>
      </c>
      <c r="BP256" s="5">
        <v>186.46</v>
      </c>
      <c r="BQ256" s="5">
        <v>0</v>
      </c>
      <c r="BR256" s="5">
        <v>0</v>
      </c>
      <c r="BS256" s="5">
        <v>186.46</v>
      </c>
    </row>
    <row r="257" spans="1:71" x14ac:dyDescent="0.25">
      <c r="A257" s="1">
        <v>44883</v>
      </c>
      <c r="B257">
        <v>301.32</v>
      </c>
      <c r="D257" s="1"/>
      <c r="E257" s="1"/>
      <c r="F257" s="1"/>
      <c r="G257" s="1"/>
      <c r="L257" s="1">
        <v>43472</v>
      </c>
      <c r="M257" s="1">
        <v>43476</v>
      </c>
      <c r="N257" s="1"/>
      <c r="O257" s="1"/>
      <c r="P257" s="1"/>
      <c r="Q257" s="1"/>
      <c r="S257" s="1">
        <v>44883</v>
      </c>
      <c r="T257" s="5">
        <v>301.32</v>
      </c>
      <c r="U257" s="5">
        <v>0</v>
      </c>
      <c r="V257" s="5">
        <v>0</v>
      </c>
      <c r="W257" s="5">
        <v>301.32</v>
      </c>
      <c r="Y257" s="1">
        <v>44883</v>
      </c>
      <c r="Z257">
        <v>139.32</v>
      </c>
      <c r="AB257" s="1"/>
      <c r="AC257" s="1"/>
      <c r="AD257" s="1"/>
      <c r="AE257" s="1"/>
      <c r="AJ257" s="1">
        <v>43472</v>
      </c>
      <c r="AK257" s="1">
        <v>43476</v>
      </c>
      <c r="AL257" s="1"/>
      <c r="AM257" s="1"/>
      <c r="AN257" s="1"/>
      <c r="AO257" s="1"/>
      <c r="AQ257" s="1">
        <v>44883</v>
      </c>
      <c r="AR257" s="5">
        <v>139.32</v>
      </c>
      <c r="AS257" s="5">
        <v>0</v>
      </c>
      <c r="AT257" s="5">
        <v>0</v>
      </c>
      <c r="AU257" s="5">
        <v>139.32</v>
      </c>
      <c r="AW257" s="1">
        <v>44883</v>
      </c>
      <c r="AX257">
        <v>182.99</v>
      </c>
      <c r="AZ257" s="1"/>
      <c r="BA257" s="1"/>
      <c r="BB257" s="1"/>
      <c r="BC257" s="1"/>
      <c r="BH257" s="1">
        <v>43472</v>
      </c>
      <c r="BI257" s="1">
        <v>43476</v>
      </c>
      <c r="BJ257" s="1"/>
      <c r="BK257" s="1"/>
      <c r="BL257" s="1"/>
      <c r="BM257" s="1"/>
      <c r="BO257" s="1">
        <v>44883</v>
      </c>
      <c r="BP257" s="5">
        <v>182.99</v>
      </c>
      <c r="BQ257" s="5">
        <v>1.42</v>
      </c>
      <c r="BR257" s="5">
        <v>-1.42</v>
      </c>
      <c r="BS257" s="5">
        <v>182.99</v>
      </c>
    </row>
    <row r="258" spans="1:71" x14ac:dyDescent="0.25">
      <c r="A258" s="1">
        <v>44890</v>
      </c>
      <c r="B258">
        <v>307.08</v>
      </c>
      <c r="D258" s="1"/>
      <c r="E258" s="1"/>
      <c r="F258" s="1"/>
      <c r="G258" s="1"/>
      <c r="L258" s="1">
        <v>43473</v>
      </c>
      <c r="M258" s="1">
        <v>43476</v>
      </c>
      <c r="N258" s="1"/>
      <c r="O258" s="1"/>
      <c r="P258" s="1"/>
      <c r="Q258" s="1"/>
      <c r="S258" s="1">
        <v>44890</v>
      </c>
      <c r="T258" s="5">
        <v>307.08</v>
      </c>
      <c r="U258" s="5">
        <v>0</v>
      </c>
      <c r="V258" s="5">
        <v>0</v>
      </c>
      <c r="W258" s="5">
        <v>307.08</v>
      </c>
      <c r="Y258" s="1">
        <v>44890</v>
      </c>
      <c r="Z258">
        <v>142.57</v>
      </c>
      <c r="AB258" s="1"/>
      <c r="AC258" s="1"/>
      <c r="AD258" s="1"/>
      <c r="AE258" s="1"/>
      <c r="AJ258" s="1">
        <v>43473</v>
      </c>
      <c r="AK258" s="1">
        <v>43476</v>
      </c>
      <c r="AL258" s="1"/>
      <c r="AM258" s="1"/>
      <c r="AN258" s="1"/>
      <c r="AO258" s="1"/>
      <c r="AQ258" s="1">
        <v>44890</v>
      </c>
      <c r="AR258" s="5">
        <v>142.57</v>
      </c>
      <c r="AS258" s="5">
        <v>0</v>
      </c>
      <c r="AT258" s="5">
        <v>0</v>
      </c>
      <c r="AU258" s="5">
        <v>142.57</v>
      </c>
      <c r="AW258" s="1">
        <v>44890</v>
      </c>
      <c r="AX258">
        <v>183.7</v>
      </c>
      <c r="AZ258" s="1"/>
      <c r="BA258" s="1"/>
      <c r="BB258" s="1"/>
      <c r="BC258" s="1"/>
      <c r="BH258" s="1">
        <v>43473</v>
      </c>
      <c r="BI258" s="1">
        <v>43476</v>
      </c>
      <c r="BJ258" s="1"/>
      <c r="BK258" s="1"/>
      <c r="BL258" s="1"/>
      <c r="BM258" s="1"/>
      <c r="BO258" s="1">
        <v>44890</v>
      </c>
      <c r="BP258" s="5">
        <v>183.7</v>
      </c>
      <c r="BQ258" s="5">
        <v>0</v>
      </c>
      <c r="BR258" s="5">
        <v>0</v>
      </c>
      <c r="BS258" s="5">
        <v>183.7</v>
      </c>
    </row>
    <row r="259" spans="1:71" x14ac:dyDescent="0.25">
      <c r="A259" s="1">
        <v>44897</v>
      </c>
      <c r="B259">
        <v>306.77999999999997</v>
      </c>
      <c r="D259" s="1"/>
      <c r="E259" s="1"/>
      <c r="F259" s="1"/>
      <c r="G259" s="1"/>
      <c r="L259" s="1">
        <v>43474</v>
      </c>
      <c r="M259" s="1">
        <v>43476</v>
      </c>
      <c r="N259" s="1"/>
      <c r="O259" s="1"/>
      <c r="P259" s="1"/>
      <c r="Q259" s="1"/>
      <c r="S259" s="1">
        <v>44897</v>
      </c>
      <c r="T259" s="5">
        <v>306.77999999999997</v>
      </c>
      <c r="U259" s="5">
        <v>0</v>
      </c>
      <c r="V259" s="5">
        <v>0</v>
      </c>
      <c r="W259" s="5">
        <v>306.77999999999997</v>
      </c>
      <c r="Y259" s="1">
        <v>44897</v>
      </c>
      <c r="Z259">
        <v>144.38999999999999</v>
      </c>
      <c r="AB259" s="1"/>
      <c r="AC259" s="1"/>
      <c r="AD259" s="1"/>
      <c r="AE259" s="1"/>
      <c r="AJ259" s="1">
        <v>43474</v>
      </c>
      <c r="AK259" s="1">
        <v>43476</v>
      </c>
      <c r="AL259" s="1"/>
      <c r="AM259" s="1"/>
      <c r="AN259" s="1"/>
      <c r="AO259" s="1"/>
      <c r="AQ259" s="1">
        <v>44897</v>
      </c>
      <c r="AR259" s="5">
        <v>144.38999999999999</v>
      </c>
      <c r="AS259" s="5">
        <v>0</v>
      </c>
      <c r="AT259" s="5">
        <v>0</v>
      </c>
      <c r="AU259" s="5">
        <v>144.38999999999999</v>
      </c>
      <c r="AW259" s="1">
        <v>44897</v>
      </c>
      <c r="AX259">
        <v>181.03</v>
      </c>
      <c r="AZ259" s="1"/>
      <c r="BA259" s="1"/>
      <c r="BB259" s="1"/>
      <c r="BC259" s="1"/>
      <c r="BH259" s="1">
        <v>43474</v>
      </c>
      <c r="BI259" s="1">
        <v>43476</v>
      </c>
      <c r="BJ259" s="1"/>
      <c r="BK259" s="1"/>
      <c r="BL259" s="1"/>
      <c r="BM259" s="1"/>
      <c r="BO259" s="1">
        <v>44897</v>
      </c>
      <c r="BP259" s="5">
        <v>181.03</v>
      </c>
      <c r="BQ259" s="5">
        <v>0</v>
      </c>
      <c r="BR259" s="5">
        <v>0</v>
      </c>
      <c r="BS259" s="5">
        <v>181.03</v>
      </c>
    </row>
    <row r="260" spans="1:71" x14ac:dyDescent="0.25">
      <c r="A260" s="1">
        <v>44904</v>
      </c>
      <c r="B260">
        <v>305.68</v>
      </c>
      <c r="D260" s="1"/>
      <c r="E260" s="1"/>
      <c r="F260" s="1"/>
      <c r="G260" s="1"/>
      <c r="L260" s="1">
        <v>43475</v>
      </c>
      <c r="M260" s="1">
        <v>43476</v>
      </c>
      <c r="N260" s="1"/>
      <c r="O260" s="1"/>
      <c r="P260" s="1"/>
      <c r="Q260" s="1"/>
      <c r="S260" s="1">
        <v>44904</v>
      </c>
      <c r="T260" s="5">
        <v>305.68</v>
      </c>
      <c r="U260" s="5">
        <v>0</v>
      </c>
      <c r="V260" s="5">
        <v>0</v>
      </c>
      <c r="W260" s="5">
        <v>305.68</v>
      </c>
      <c r="Y260" s="1">
        <v>44904</v>
      </c>
      <c r="Z260">
        <v>139.11000000000001</v>
      </c>
      <c r="AB260" s="1"/>
      <c r="AC260" s="1"/>
      <c r="AD260" s="1"/>
      <c r="AE260" s="1"/>
      <c r="AJ260" s="1">
        <v>43475</v>
      </c>
      <c r="AK260" s="1">
        <v>43476</v>
      </c>
      <c r="AL260" s="1"/>
      <c r="AM260" s="1"/>
      <c r="AN260" s="1"/>
      <c r="AO260" s="1"/>
      <c r="AQ260" s="1">
        <v>44904</v>
      </c>
      <c r="AR260" s="5">
        <v>139.11000000000001</v>
      </c>
      <c r="AS260" s="5">
        <v>0.22</v>
      </c>
      <c r="AT260" s="5">
        <v>-0.22</v>
      </c>
      <c r="AU260" s="5">
        <v>139.11000000000001</v>
      </c>
      <c r="AW260" s="1">
        <v>44904</v>
      </c>
      <c r="AX260">
        <v>168</v>
      </c>
      <c r="AZ260" s="1"/>
      <c r="BA260" s="1"/>
      <c r="BB260" s="1"/>
      <c r="BC260" s="1"/>
      <c r="BH260" s="1">
        <v>43475</v>
      </c>
      <c r="BI260" s="1">
        <v>43476</v>
      </c>
      <c r="BJ260" s="1"/>
      <c r="BK260" s="1"/>
      <c r="BL260" s="1"/>
      <c r="BM260" s="1"/>
      <c r="BO260" s="1">
        <v>44904</v>
      </c>
      <c r="BP260" s="5">
        <v>168</v>
      </c>
      <c r="BQ260" s="5">
        <v>0</v>
      </c>
      <c r="BR260" s="5">
        <v>0</v>
      </c>
      <c r="BS260" s="5">
        <v>168</v>
      </c>
    </row>
    <row r="261" spans="1:71" x14ac:dyDescent="0.25">
      <c r="A261" s="1">
        <v>44911</v>
      </c>
      <c r="B261">
        <v>298.76</v>
      </c>
      <c r="D261" s="1"/>
      <c r="E261" s="1"/>
      <c r="F261" s="1"/>
      <c r="G261" s="1"/>
      <c r="L261" s="1">
        <v>43476</v>
      </c>
      <c r="M261" s="1">
        <v>43476</v>
      </c>
      <c r="N261" s="1"/>
      <c r="O261" s="1"/>
      <c r="P261" s="1"/>
      <c r="Q261" s="1"/>
      <c r="S261" s="1">
        <v>44911</v>
      </c>
      <c r="T261" s="5">
        <v>298.76</v>
      </c>
      <c r="U261" s="5">
        <v>0</v>
      </c>
      <c r="V261" s="5">
        <v>0</v>
      </c>
      <c r="W261" s="5">
        <v>298.76</v>
      </c>
      <c r="Y261" s="1">
        <v>44911</v>
      </c>
      <c r="Z261">
        <v>136.77000000000001</v>
      </c>
      <c r="AB261" s="1"/>
      <c r="AC261" s="1"/>
      <c r="AD261" s="1"/>
      <c r="AE261" s="1"/>
      <c r="AJ261" s="1">
        <v>43476</v>
      </c>
      <c r="AK261" s="1">
        <v>43476</v>
      </c>
      <c r="AL261" s="1"/>
      <c r="AM261" s="1"/>
      <c r="AN261" s="1"/>
      <c r="AO261" s="1"/>
      <c r="AQ261" s="1">
        <v>44911</v>
      </c>
      <c r="AR261" s="5">
        <v>136.77000000000001</v>
      </c>
      <c r="AS261" s="5">
        <v>0</v>
      </c>
      <c r="AT261" s="5">
        <v>0</v>
      </c>
      <c r="AU261" s="5">
        <v>136.77000000000001</v>
      </c>
      <c r="AW261" s="1">
        <v>44911</v>
      </c>
      <c r="AX261">
        <v>168.72</v>
      </c>
      <c r="AZ261" s="1"/>
      <c r="BA261" s="1"/>
      <c r="BB261" s="1"/>
      <c r="BC261" s="1"/>
      <c r="BH261" s="1">
        <v>43476</v>
      </c>
      <c r="BI261" s="1">
        <v>43476</v>
      </c>
      <c r="BJ261" s="1"/>
      <c r="BK261" s="1"/>
      <c r="BL261" s="1"/>
      <c r="BM261" s="1"/>
      <c r="BO261" s="1">
        <v>44911</v>
      </c>
      <c r="BP261" s="5">
        <v>168.72</v>
      </c>
      <c r="BQ261" s="5">
        <v>0</v>
      </c>
      <c r="BR261" s="5">
        <v>0</v>
      </c>
      <c r="BS261" s="5">
        <v>168.72</v>
      </c>
    </row>
    <row r="262" spans="1:71" x14ac:dyDescent="0.25">
      <c r="A262" s="1">
        <v>44918</v>
      </c>
      <c r="B262">
        <v>300.58999999999997</v>
      </c>
      <c r="D262" s="1"/>
      <c r="E262" s="1"/>
      <c r="F262" s="1"/>
      <c r="G262" s="1"/>
      <c r="L262" s="1">
        <v>43479</v>
      </c>
      <c r="M262" s="1">
        <v>43483</v>
      </c>
      <c r="N262" s="1"/>
      <c r="O262" s="1"/>
      <c r="P262" s="1"/>
      <c r="Q262" s="1"/>
      <c r="S262" s="1">
        <v>44918</v>
      </c>
      <c r="T262" s="5">
        <v>300.58999999999997</v>
      </c>
      <c r="U262" s="5">
        <v>0</v>
      </c>
      <c r="V262" s="5">
        <v>0</v>
      </c>
      <c r="W262" s="5">
        <v>300.58999999999997</v>
      </c>
      <c r="Y262" s="1">
        <v>44918</v>
      </c>
      <c r="Z262">
        <v>139.38</v>
      </c>
      <c r="AB262" s="1"/>
      <c r="AC262" s="1"/>
      <c r="AD262" s="1"/>
      <c r="AE262" s="1"/>
      <c r="AJ262" s="1">
        <v>43479</v>
      </c>
      <c r="AK262" s="1">
        <v>43483</v>
      </c>
      <c r="AL262" s="1"/>
      <c r="AM262" s="1"/>
      <c r="AN262" s="1"/>
      <c r="AO262" s="1"/>
      <c r="AQ262" s="1">
        <v>44918</v>
      </c>
      <c r="AR262" s="5">
        <v>139.38</v>
      </c>
      <c r="AS262" s="5">
        <v>0</v>
      </c>
      <c r="AT262" s="5">
        <v>0</v>
      </c>
      <c r="AU262" s="5">
        <v>139.38</v>
      </c>
      <c r="AW262" s="1">
        <v>44918</v>
      </c>
      <c r="AX262">
        <v>177.4</v>
      </c>
      <c r="AZ262" s="1"/>
      <c r="BA262" s="1"/>
      <c r="BB262" s="1"/>
      <c r="BC262" s="1"/>
      <c r="BH262" s="1">
        <v>43479</v>
      </c>
      <c r="BI262" s="1">
        <v>43483</v>
      </c>
      <c r="BJ262" s="1"/>
      <c r="BK262" s="1"/>
      <c r="BL262" s="1"/>
      <c r="BM262" s="1"/>
      <c r="BO262" s="1">
        <v>44918</v>
      </c>
      <c r="BP262" s="5">
        <v>177.4</v>
      </c>
      <c r="BQ262" s="5">
        <v>0</v>
      </c>
      <c r="BR262" s="5">
        <v>0</v>
      </c>
      <c r="BS262" s="5">
        <v>177.4</v>
      </c>
    </row>
    <row r="263" spans="1:71" x14ac:dyDescent="0.25">
      <c r="A263" s="1">
        <v>44925</v>
      </c>
      <c r="B263">
        <v>300.14</v>
      </c>
      <c r="D263" s="1"/>
      <c r="E263" s="1"/>
      <c r="F263" s="1"/>
      <c r="G263" s="1"/>
      <c r="L263" s="1">
        <v>43480</v>
      </c>
      <c r="M263" s="1">
        <v>43483</v>
      </c>
      <c r="N263" s="1"/>
      <c r="O263" s="1"/>
      <c r="P263" s="1"/>
      <c r="Q263" s="1"/>
      <c r="S263" s="1">
        <v>44925</v>
      </c>
      <c r="T263" s="5">
        <v>300.14</v>
      </c>
      <c r="U263" s="5">
        <v>0</v>
      </c>
      <c r="V263" s="5">
        <v>0</v>
      </c>
      <c r="W263" s="5">
        <v>300.14</v>
      </c>
      <c r="Y263" s="1">
        <v>44925</v>
      </c>
      <c r="Z263">
        <v>139.72</v>
      </c>
      <c r="AB263" s="1"/>
      <c r="AC263" s="1"/>
      <c r="AD263" s="1"/>
      <c r="AE263" s="1"/>
      <c r="AJ263" s="1">
        <v>43480</v>
      </c>
      <c r="AK263" s="1">
        <v>43483</v>
      </c>
      <c r="AL263" s="1"/>
      <c r="AM263" s="1"/>
      <c r="AN263" s="1"/>
      <c r="AO263" s="1"/>
      <c r="AQ263" s="1">
        <v>44925</v>
      </c>
      <c r="AR263" s="5">
        <v>139.72</v>
      </c>
      <c r="AS263" s="5">
        <v>0</v>
      </c>
      <c r="AT263" s="5">
        <v>0</v>
      </c>
      <c r="AU263" s="5">
        <v>139.72</v>
      </c>
      <c r="AW263" s="1">
        <v>44925</v>
      </c>
      <c r="AX263">
        <v>179.49</v>
      </c>
      <c r="AZ263" s="1"/>
      <c r="BA263" s="1"/>
      <c r="BB263" s="1"/>
      <c r="BC263" s="1"/>
      <c r="BH263" s="1">
        <v>43480</v>
      </c>
      <c r="BI263" s="1">
        <v>43483</v>
      </c>
      <c r="BJ263" s="1"/>
      <c r="BK263" s="1"/>
      <c r="BL263" s="1"/>
      <c r="BM263" s="1"/>
      <c r="BO263" s="1">
        <v>44925</v>
      </c>
      <c r="BP263" s="5">
        <v>179.49</v>
      </c>
      <c r="BQ263" s="5">
        <v>0</v>
      </c>
      <c r="BR263" s="5">
        <v>0</v>
      </c>
      <c r="BS263" s="5">
        <v>179.49</v>
      </c>
    </row>
    <row r="264" spans="1:71" x14ac:dyDescent="0.25">
      <c r="A264" s="1">
        <v>44932</v>
      </c>
      <c r="B264">
        <v>307.33</v>
      </c>
      <c r="D264" s="1"/>
      <c r="E264" s="1"/>
      <c r="F264" s="1"/>
      <c r="G264" s="1"/>
      <c r="L264" s="1">
        <v>43481</v>
      </c>
      <c r="M264" s="1">
        <v>43483</v>
      </c>
      <c r="N264" s="1"/>
      <c r="O264" s="1"/>
      <c r="P264" s="1"/>
      <c r="Q264" s="1"/>
      <c r="S264" s="1">
        <v>44932</v>
      </c>
      <c r="T264" s="5">
        <v>307.33</v>
      </c>
      <c r="U264" s="5">
        <v>0</v>
      </c>
      <c r="V264" s="5">
        <v>0</v>
      </c>
      <c r="W264" s="5">
        <v>307.33</v>
      </c>
      <c r="Y264" s="1">
        <v>44932</v>
      </c>
      <c r="Z264">
        <v>143.84</v>
      </c>
      <c r="AB264" s="1"/>
      <c r="AC264" s="1"/>
      <c r="AD264" s="1"/>
      <c r="AE264" s="1"/>
      <c r="AJ264" s="1">
        <v>43481</v>
      </c>
      <c r="AK264" s="1">
        <v>43483</v>
      </c>
      <c r="AL264" s="1"/>
      <c r="AM264" s="1"/>
      <c r="AN264" s="1"/>
      <c r="AO264" s="1"/>
      <c r="AQ264" s="1">
        <v>44932</v>
      </c>
      <c r="AR264" s="5">
        <v>143.84</v>
      </c>
      <c r="AS264" s="5">
        <v>0</v>
      </c>
      <c r="AT264" s="5">
        <v>0</v>
      </c>
      <c r="AU264" s="5">
        <v>143.84</v>
      </c>
      <c r="AW264" s="1">
        <v>44932</v>
      </c>
      <c r="AX264">
        <v>176.56</v>
      </c>
      <c r="AZ264" s="1"/>
      <c r="BA264" s="1"/>
      <c r="BB264" s="1"/>
      <c r="BC264" s="1"/>
      <c r="BH264" s="1">
        <v>43481</v>
      </c>
      <c r="BI264" s="1">
        <v>43483</v>
      </c>
      <c r="BJ264" s="1"/>
      <c r="BK264" s="1"/>
      <c r="BL264" s="1"/>
      <c r="BM264" s="1"/>
      <c r="BO264" s="1">
        <v>44932</v>
      </c>
      <c r="BP264" s="5">
        <v>176.56</v>
      </c>
      <c r="BQ264" s="5">
        <v>0</v>
      </c>
      <c r="BR264" s="5">
        <v>0</v>
      </c>
      <c r="BS264" s="5">
        <v>176.56</v>
      </c>
    </row>
    <row r="265" spans="1:71" x14ac:dyDescent="0.25">
      <c r="A265" s="1">
        <v>44939</v>
      </c>
      <c r="B265">
        <v>317.17</v>
      </c>
      <c r="D265" s="1"/>
      <c r="E265" s="1"/>
      <c r="F265" s="1"/>
      <c r="G265" s="1"/>
      <c r="L265" s="1">
        <v>43482</v>
      </c>
      <c r="M265" s="1">
        <v>43483</v>
      </c>
      <c r="N265" s="1"/>
      <c r="O265" s="1"/>
      <c r="P265" s="1"/>
      <c r="Q265" s="1"/>
      <c r="S265" s="1">
        <v>44939</v>
      </c>
      <c r="T265" s="5">
        <v>317.17</v>
      </c>
      <c r="U265" s="5">
        <v>0</v>
      </c>
      <c r="V265" s="5">
        <v>0</v>
      </c>
      <c r="W265" s="5">
        <v>317.17</v>
      </c>
      <c r="Y265" s="1">
        <v>44939</v>
      </c>
      <c r="Z265">
        <v>146.13</v>
      </c>
      <c r="AB265" s="1"/>
      <c r="AC265" s="1"/>
      <c r="AD265" s="1"/>
      <c r="AE265" s="1"/>
      <c r="AJ265" s="1">
        <v>43482</v>
      </c>
      <c r="AK265" s="1">
        <v>43483</v>
      </c>
      <c r="AL265" s="1"/>
      <c r="AM265" s="1"/>
      <c r="AN265" s="1"/>
      <c r="AO265" s="1"/>
      <c r="AQ265" s="1">
        <v>44939</v>
      </c>
      <c r="AR265" s="5">
        <v>146.13</v>
      </c>
      <c r="AS265" s="5">
        <v>0</v>
      </c>
      <c r="AT265" s="5">
        <v>0</v>
      </c>
      <c r="AU265" s="5">
        <v>146.13</v>
      </c>
      <c r="AW265" s="1">
        <v>44939</v>
      </c>
      <c r="AX265">
        <v>177.56</v>
      </c>
      <c r="AZ265" s="1"/>
      <c r="BA265" s="1"/>
      <c r="BB265" s="1"/>
      <c r="BC265" s="1"/>
      <c r="BH265" s="1">
        <v>43482</v>
      </c>
      <c r="BI265" s="1">
        <v>43483</v>
      </c>
      <c r="BJ265" s="1"/>
      <c r="BK265" s="1"/>
      <c r="BL265" s="1"/>
      <c r="BM265" s="1"/>
      <c r="BO265" s="1">
        <v>44939</v>
      </c>
      <c r="BP265" s="5">
        <v>177.56</v>
      </c>
      <c r="BQ265" s="5">
        <v>0</v>
      </c>
      <c r="BR265" s="5">
        <v>0</v>
      </c>
      <c r="BS265" s="5">
        <v>177.56</v>
      </c>
    </row>
    <row r="266" spans="1:71" x14ac:dyDescent="0.25">
      <c r="A266" s="1">
        <v>44946</v>
      </c>
      <c r="B266">
        <v>325.39999999999998</v>
      </c>
      <c r="D266" s="1"/>
      <c r="E266" s="1"/>
      <c r="F266" s="1"/>
      <c r="G266" s="1"/>
      <c r="L266" s="1">
        <v>43483</v>
      </c>
      <c r="M266" s="1">
        <v>43483</v>
      </c>
      <c r="N266" s="1"/>
      <c r="O266" s="1"/>
      <c r="P266" s="1"/>
      <c r="Q266" s="1"/>
      <c r="S266" s="1">
        <v>44946</v>
      </c>
      <c r="T266" s="5">
        <v>325.39999999999998</v>
      </c>
      <c r="U266" s="5">
        <v>0</v>
      </c>
      <c r="V266" s="5">
        <v>0</v>
      </c>
      <c r="W266" s="5">
        <v>325.39999999999998</v>
      </c>
      <c r="Y266" s="1">
        <v>44946</v>
      </c>
      <c r="Z266">
        <v>142.5</v>
      </c>
      <c r="AB266" s="1"/>
      <c r="AC266" s="1"/>
      <c r="AD266" s="1"/>
      <c r="AE266" s="1"/>
      <c r="AJ266" s="1">
        <v>43483</v>
      </c>
      <c r="AK266" s="1">
        <v>43483</v>
      </c>
      <c r="AL266" s="1"/>
      <c r="AM266" s="1"/>
      <c r="AN266" s="1"/>
      <c r="AO266" s="1"/>
      <c r="AQ266" s="1">
        <v>44946</v>
      </c>
      <c r="AR266" s="5">
        <v>142.5</v>
      </c>
      <c r="AS266" s="5">
        <v>0</v>
      </c>
      <c r="AT266" s="5">
        <v>0</v>
      </c>
      <c r="AU266" s="5">
        <v>142.5</v>
      </c>
      <c r="AW266" s="1">
        <v>44946</v>
      </c>
      <c r="AX266">
        <v>180.9</v>
      </c>
      <c r="AZ266" s="1"/>
      <c r="BA266" s="1"/>
      <c r="BB266" s="1"/>
      <c r="BC266" s="1"/>
      <c r="BH266" s="1">
        <v>43483</v>
      </c>
      <c r="BI266" s="1">
        <v>43483</v>
      </c>
      <c r="BJ266" s="1"/>
      <c r="BK266" s="1"/>
      <c r="BL266" s="1"/>
      <c r="BM266" s="1"/>
      <c r="BO266" s="1">
        <v>44946</v>
      </c>
      <c r="BP266" s="5">
        <v>180.9</v>
      </c>
      <c r="BQ266" s="5">
        <v>0</v>
      </c>
      <c r="BR266" s="5">
        <v>0</v>
      </c>
      <c r="BS266" s="5">
        <v>180.9</v>
      </c>
    </row>
    <row r="267" spans="1:71" x14ac:dyDescent="0.25">
      <c r="A267" s="1">
        <v>44953</v>
      </c>
      <c r="B267">
        <v>319.3</v>
      </c>
      <c r="D267" s="1"/>
      <c r="E267" s="1"/>
      <c r="F267" s="1"/>
      <c r="G267" s="1"/>
      <c r="L267" s="1">
        <v>43487</v>
      </c>
      <c r="M267" s="1">
        <v>43490</v>
      </c>
      <c r="N267" s="1"/>
      <c r="O267" s="1"/>
      <c r="P267" s="1"/>
      <c r="Q267" s="1"/>
      <c r="S267" s="1">
        <v>44953</v>
      </c>
      <c r="T267" s="5">
        <v>319.3</v>
      </c>
      <c r="U267" s="5">
        <v>0</v>
      </c>
      <c r="V267" s="5">
        <v>0</v>
      </c>
      <c r="W267" s="5">
        <v>319.3</v>
      </c>
      <c r="Y267" s="1">
        <v>44953</v>
      </c>
      <c r="Z267">
        <v>143.9</v>
      </c>
      <c r="AB267" s="1"/>
      <c r="AC267" s="1"/>
      <c r="AD267" s="1"/>
      <c r="AE267" s="1"/>
      <c r="AJ267" s="1">
        <v>43487</v>
      </c>
      <c r="AK267" s="1">
        <v>43490</v>
      </c>
      <c r="AL267" s="1"/>
      <c r="AM267" s="1"/>
      <c r="AN267" s="1"/>
      <c r="AO267" s="1"/>
      <c r="AQ267" s="1">
        <v>44953</v>
      </c>
      <c r="AR267" s="5">
        <v>143.9</v>
      </c>
      <c r="AS267" s="5">
        <v>0</v>
      </c>
      <c r="AT267" s="5">
        <v>0</v>
      </c>
      <c r="AU267" s="5">
        <v>143.9</v>
      </c>
      <c r="AW267" s="1">
        <v>44953</v>
      </c>
      <c r="AX267">
        <v>179.45</v>
      </c>
      <c r="AZ267" s="1"/>
      <c r="BA267" s="1"/>
      <c r="BB267" s="1"/>
      <c r="BC267" s="1"/>
      <c r="BH267" s="1">
        <v>43487</v>
      </c>
      <c r="BI267" s="1">
        <v>43490</v>
      </c>
      <c r="BJ267" s="1"/>
      <c r="BK267" s="1"/>
      <c r="BL267" s="1"/>
      <c r="BM267" s="1"/>
      <c r="BO267" s="1">
        <v>44953</v>
      </c>
      <c r="BP267" s="5">
        <v>179.45</v>
      </c>
      <c r="BQ267" s="5">
        <v>0</v>
      </c>
      <c r="BR267" s="5">
        <v>0</v>
      </c>
      <c r="BS267" s="5">
        <v>179.45</v>
      </c>
    </row>
    <row r="268" spans="1:71" x14ac:dyDescent="0.25">
      <c r="A268" s="1">
        <v>44960</v>
      </c>
      <c r="B268">
        <v>313.64</v>
      </c>
      <c r="D268" s="1"/>
      <c r="E268" s="1"/>
      <c r="F268" s="1"/>
      <c r="G268" s="1"/>
      <c r="L268" s="1">
        <v>43488</v>
      </c>
      <c r="M268" s="1">
        <v>43490</v>
      </c>
      <c r="N268" s="1"/>
      <c r="O268" s="1"/>
      <c r="P268" s="1"/>
      <c r="Q268" s="1"/>
      <c r="S268" s="1">
        <v>44960</v>
      </c>
      <c r="T268" s="5">
        <v>313.64</v>
      </c>
      <c r="U268" s="5">
        <v>0.56000000000000005</v>
      </c>
      <c r="V268" s="5">
        <v>-0.56000000000000005</v>
      </c>
      <c r="W268" s="5">
        <v>313.64</v>
      </c>
      <c r="Y268" s="1">
        <v>44960</v>
      </c>
      <c r="Z268">
        <v>146.38</v>
      </c>
      <c r="AB268" s="1"/>
      <c r="AC268" s="1"/>
      <c r="AD268" s="1"/>
      <c r="AE268" s="1"/>
      <c r="AJ268" s="1">
        <v>43488</v>
      </c>
      <c r="AK268" s="1">
        <v>43490</v>
      </c>
      <c r="AL268" s="1"/>
      <c r="AM268" s="1"/>
      <c r="AN268" s="1"/>
      <c r="AO268" s="1"/>
      <c r="AQ268" s="1">
        <v>44960</v>
      </c>
      <c r="AR268" s="5">
        <v>146.38</v>
      </c>
      <c r="AS268" s="5">
        <v>0</v>
      </c>
      <c r="AT268" s="5">
        <v>0</v>
      </c>
      <c r="AU268" s="5">
        <v>146.38</v>
      </c>
      <c r="AW268" s="1">
        <v>44960</v>
      </c>
      <c r="AX268">
        <v>169.45</v>
      </c>
      <c r="AZ268" s="1"/>
      <c r="BA268" s="1"/>
      <c r="BB268" s="1"/>
      <c r="BC268" s="1"/>
      <c r="BH268" s="1">
        <v>43488</v>
      </c>
      <c r="BI268" s="1">
        <v>43490</v>
      </c>
      <c r="BJ268" s="1"/>
      <c r="BK268" s="1"/>
      <c r="BL268" s="1"/>
      <c r="BM268" s="1"/>
      <c r="BO268" s="1">
        <v>44960</v>
      </c>
      <c r="BP268" s="5">
        <v>169.45</v>
      </c>
      <c r="BQ268" s="5">
        <v>0</v>
      </c>
      <c r="BR268" s="5">
        <v>0</v>
      </c>
      <c r="BS268" s="5">
        <v>169.45</v>
      </c>
    </row>
    <row r="269" spans="1:71" x14ac:dyDescent="0.25">
      <c r="A269" s="1">
        <v>44967</v>
      </c>
      <c r="B269">
        <v>317.82</v>
      </c>
      <c r="D269" s="1"/>
      <c r="E269" s="1"/>
      <c r="F269" s="1"/>
      <c r="G269" s="1"/>
      <c r="L269" s="1">
        <v>43489</v>
      </c>
      <c r="M269" s="1">
        <v>43490</v>
      </c>
      <c r="N269" s="1"/>
      <c r="O269" s="1"/>
      <c r="P269" s="1"/>
      <c r="Q269" s="1"/>
      <c r="S269" s="1">
        <v>44967</v>
      </c>
      <c r="T269" s="5">
        <v>317.82</v>
      </c>
      <c r="U269" s="5">
        <v>0</v>
      </c>
      <c r="V269" s="5">
        <v>0</v>
      </c>
      <c r="W269" s="5">
        <v>317.82</v>
      </c>
      <c r="Y269" s="1">
        <v>44967</v>
      </c>
      <c r="Z269">
        <v>144.69</v>
      </c>
      <c r="AB269" s="1"/>
      <c r="AC269" s="1"/>
      <c r="AD269" s="1"/>
      <c r="AE269" s="1"/>
      <c r="AJ269" s="1">
        <v>43489</v>
      </c>
      <c r="AK269" s="1">
        <v>43490</v>
      </c>
      <c r="AL269" s="1"/>
      <c r="AM269" s="1"/>
      <c r="AN269" s="1"/>
      <c r="AO269" s="1"/>
      <c r="AQ269" s="1">
        <v>44967</v>
      </c>
      <c r="AR269" s="5">
        <v>144.69</v>
      </c>
      <c r="AS269" s="5">
        <v>0</v>
      </c>
      <c r="AT269" s="5">
        <v>0</v>
      </c>
      <c r="AU269" s="5">
        <v>144.69</v>
      </c>
      <c r="AW269" s="1">
        <v>44967</v>
      </c>
      <c r="AX269">
        <v>171.97</v>
      </c>
      <c r="AZ269" s="1"/>
      <c r="BA269" s="1"/>
      <c r="BB269" s="1"/>
      <c r="BC269" s="1"/>
      <c r="BH269" s="1">
        <v>43489</v>
      </c>
      <c r="BI269" s="1">
        <v>43490</v>
      </c>
      <c r="BJ269" s="1"/>
      <c r="BK269" s="1"/>
      <c r="BL269" s="1"/>
      <c r="BM269" s="1"/>
      <c r="BO269" s="1">
        <v>44967</v>
      </c>
      <c r="BP269" s="5">
        <v>171.97</v>
      </c>
      <c r="BQ269" s="5">
        <v>0</v>
      </c>
      <c r="BR269" s="5">
        <v>0</v>
      </c>
      <c r="BS269" s="5">
        <v>171.97</v>
      </c>
    </row>
    <row r="270" spans="1:71" x14ac:dyDescent="0.25">
      <c r="A270" s="1">
        <v>44974</v>
      </c>
      <c r="B270">
        <v>310.27</v>
      </c>
      <c r="D270" s="1"/>
      <c r="E270" s="1"/>
      <c r="F270" s="1"/>
      <c r="G270" s="1"/>
      <c r="L270" s="1">
        <v>43490</v>
      </c>
      <c r="M270" s="1">
        <v>43490</v>
      </c>
      <c r="N270" s="1"/>
      <c r="O270" s="1"/>
      <c r="P270" s="1"/>
      <c r="Q270" s="1"/>
      <c r="S270" s="1">
        <v>44974</v>
      </c>
      <c r="T270" s="5">
        <v>310.27</v>
      </c>
      <c r="U270" s="5">
        <v>0</v>
      </c>
      <c r="V270" s="5">
        <v>0</v>
      </c>
      <c r="W270" s="5">
        <v>310.27</v>
      </c>
      <c r="Y270" s="1">
        <v>44974</v>
      </c>
      <c r="Z270">
        <v>146.49</v>
      </c>
      <c r="AB270" s="1"/>
      <c r="AC270" s="1"/>
      <c r="AD270" s="1"/>
      <c r="AE270" s="1"/>
      <c r="AJ270" s="1">
        <v>43490</v>
      </c>
      <c r="AK270" s="1">
        <v>43490</v>
      </c>
      <c r="AL270" s="1"/>
      <c r="AM270" s="1"/>
      <c r="AN270" s="1"/>
      <c r="AO270" s="1"/>
      <c r="AQ270" s="1">
        <v>44974</v>
      </c>
      <c r="AR270" s="5">
        <v>146.49</v>
      </c>
      <c r="AS270" s="5">
        <v>0</v>
      </c>
      <c r="AT270" s="5">
        <v>0</v>
      </c>
      <c r="AU270" s="5">
        <v>146.49</v>
      </c>
      <c r="AW270" s="1">
        <v>44974</v>
      </c>
      <c r="AX270">
        <v>162.85</v>
      </c>
      <c r="AZ270" s="1"/>
      <c r="BA270" s="1"/>
      <c r="BB270" s="1"/>
      <c r="BC270" s="1"/>
      <c r="BH270" s="1">
        <v>43490</v>
      </c>
      <c r="BI270" s="1">
        <v>43490</v>
      </c>
      <c r="BJ270" s="1"/>
      <c r="BK270" s="1"/>
      <c r="BL270" s="1"/>
      <c r="BM270" s="1"/>
      <c r="BO270" s="1">
        <v>44974</v>
      </c>
      <c r="BP270" s="5">
        <v>162.85</v>
      </c>
      <c r="BQ270" s="5">
        <v>1.51</v>
      </c>
      <c r="BR270" s="5">
        <v>-1.51</v>
      </c>
      <c r="BS270" s="5">
        <v>162.85</v>
      </c>
    </row>
    <row r="271" spans="1:71" x14ac:dyDescent="0.25">
      <c r="A271" s="1">
        <v>44981</v>
      </c>
      <c r="B271">
        <v>302.97000000000003</v>
      </c>
      <c r="D271" s="1"/>
      <c r="E271" s="1"/>
      <c r="F271" s="1"/>
      <c r="G271" s="1"/>
      <c r="L271" s="1">
        <v>43493</v>
      </c>
      <c r="M271" s="1">
        <v>43497</v>
      </c>
      <c r="N271" s="1"/>
      <c r="O271" s="1"/>
      <c r="P271" s="1"/>
      <c r="Q271" s="1"/>
      <c r="S271" s="1">
        <v>44981</v>
      </c>
      <c r="T271" s="5">
        <v>302.97000000000003</v>
      </c>
      <c r="U271" s="5">
        <v>0</v>
      </c>
      <c r="V271" s="5">
        <v>0</v>
      </c>
      <c r="W271" s="5">
        <v>302.97000000000003</v>
      </c>
      <c r="Y271" s="1">
        <v>44981</v>
      </c>
      <c r="Z271">
        <v>140.94</v>
      </c>
      <c r="AB271" s="1"/>
      <c r="AC271" s="1"/>
      <c r="AD271" s="1"/>
      <c r="AE271" s="1"/>
      <c r="AJ271" s="1">
        <v>43493</v>
      </c>
      <c r="AK271" s="1">
        <v>43497</v>
      </c>
      <c r="AL271" s="1"/>
      <c r="AM271" s="1"/>
      <c r="AN271" s="1"/>
      <c r="AO271" s="1"/>
      <c r="AQ271" s="1">
        <v>44981</v>
      </c>
      <c r="AR271" s="5">
        <v>140.94</v>
      </c>
      <c r="AS271" s="5">
        <v>0</v>
      </c>
      <c r="AT271" s="5">
        <v>0</v>
      </c>
      <c r="AU271" s="5">
        <v>140.94</v>
      </c>
      <c r="AW271" s="1">
        <v>44981</v>
      </c>
      <c r="AX271">
        <v>162.41</v>
      </c>
      <c r="AZ271" s="1"/>
      <c r="BA271" s="1"/>
      <c r="BB271" s="1"/>
      <c r="BC271" s="1"/>
      <c r="BH271" s="1">
        <v>43493</v>
      </c>
      <c r="BI271" s="1">
        <v>43497</v>
      </c>
      <c r="BJ271" s="1"/>
      <c r="BK271" s="1"/>
      <c r="BL271" s="1"/>
      <c r="BM271" s="1"/>
      <c r="BO271" s="1">
        <v>44981</v>
      </c>
      <c r="BP271" s="5">
        <v>162.41</v>
      </c>
      <c r="BQ271" s="5">
        <v>0</v>
      </c>
      <c r="BR271" s="5">
        <v>0</v>
      </c>
      <c r="BS271" s="5">
        <v>162.41</v>
      </c>
    </row>
    <row r="272" spans="1:71" x14ac:dyDescent="0.25">
      <c r="A272" s="1">
        <v>44988</v>
      </c>
      <c r="B272">
        <v>304.07</v>
      </c>
      <c r="D272" s="1"/>
      <c r="E272" s="1"/>
      <c r="F272" s="1"/>
      <c r="G272" s="1"/>
      <c r="L272" s="1">
        <v>43494</v>
      </c>
      <c r="M272" s="1">
        <v>43497</v>
      </c>
      <c r="N272" s="1"/>
      <c r="O272" s="1"/>
      <c r="P272" s="1"/>
      <c r="Q272" s="1"/>
      <c r="S272" s="1">
        <v>44988</v>
      </c>
      <c r="T272" s="5">
        <v>304.07</v>
      </c>
      <c r="U272" s="5">
        <v>0</v>
      </c>
      <c r="V272" s="5">
        <v>0</v>
      </c>
      <c r="W272" s="5">
        <v>304.07</v>
      </c>
      <c r="Y272" s="1">
        <v>44988</v>
      </c>
      <c r="Z272">
        <v>143.93</v>
      </c>
      <c r="AB272" s="1"/>
      <c r="AC272" s="1"/>
      <c r="AD272" s="1"/>
      <c r="AE272" s="1"/>
      <c r="AJ272" s="1">
        <v>43494</v>
      </c>
      <c r="AK272" s="1">
        <v>43497</v>
      </c>
      <c r="AL272" s="1"/>
      <c r="AM272" s="1"/>
      <c r="AN272" s="1"/>
      <c r="AO272" s="1"/>
      <c r="AQ272" s="1">
        <v>44988</v>
      </c>
      <c r="AR272" s="5">
        <v>143.93</v>
      </c>
      <c r="AS272" s="5">
        <v>0</v>
      </c>
      <c r="AT272" s="5">
        <v>0</v>
      </c>
      <c r="AU272" s="5">
        <v>143.93</v>
      </c>
      <c r="AW272" s="1">
        <v>44988</v>
      </c>
      <c r="AX272">
        <v>164.96</v>
      </c>
      <c r="AZ272" s="1"/>
      <c r="BA272" s="1"/>
      <c r="BB272" s="1"/>
      <c r="BC272" s="1"/>
      <c r="BH272" s="1">
        <v>43494</v>
      </c>
      <c r="BI272" s="1">
        <v>43497</v>
      </c>
      <c r="BJ272" s="1"/>
      <c r="BK272" s="1"/>
      <c r="BL272" s="1"/>
      <c r="BM272" s="1"/>
      <c r="BO272" s="1">
        <v>44988</v>
      </c>
      <c r="BP272" s="5">
        <v>164.96</v>
      </c>
      <c r="BQ272" s="5">
        <v>0</v>
      </c>
      <c r="BR272" s="5">
        <v>0</v>
      </c>
      <c r="BS272" s="5">
        <v>164.96</v>
      </c>
    </row>
    <row r="273" spans="1:71" x14ac:dyDescent="0.25">
      <c r="A273" s="1">
        <v>44995</v>
      </c>
      <c r="B273">
        <v>294.24</v>
      </c>
      <c r="D273" s="1"/>
      <c r="E273" s="1"/>
      <c r="F273" s="1"/>
      <c r="G273" s="1"/>
      <c r="L273" s="1">
        <v>43495</v>
      </c>
      <c r="M273" s="1">
        <v>43497</v>
      </c>
      <c r="N273" s="1"/>
      <c r="O273" s="1"/>
      <c r="P273" s="1"/>
      <c r="Q273" s="1"/>
      <c r="S273" s="1">
        <v>44995</v>
      </c>
      <c r="T273" s="5">
        <v>294.24</v>
      </c>
      <c r="U273" s="5">
        <v>0</v>
      </c>
      <c r="V273" s="5">
        <v>0</v>
      </c>
      <c r="W273" s="5">
        <v>294.24</v>
      </c>
      <c r="Y273" s="1">
        <v>44995</v>
      </c>
      <c r="Z273">
        <v>135.72</v>
      </c>
      <c r="AB273" s="1"/>
      <c r="AC273" s="1"/>
      <c r="AD273" s="1"/>
      <c r="AE273" s="1"/>
      <c r="AJ273" s="1">
        <v>43495</v>
      </c>
      <c r="AK273" s="1">
        <v>43497</v>
      </c>
      <c r="AL273" s="1"/>
      <c r="AM273" s="1"/>
      <c r="AN273" s="1"/>
      <c r="AO273" s="1"/>
      <c r="AQ273" s="1">
        <v>44995</v>
      </c>
      <c r="AR273" s="5">
        <v>135.72</v>
      </c>
      <c r="AS273" s="5">
        <v>0.25</v>
      </c>
      <c r="AT273" s="5">
        <v>-0.25</v>
      </c>
      <c r="AU273" s="5">
        <v>135.72</v>
      </c>
      <c r="AW273" s="1">
        <v>44995</v>
      </c>
      <c r="AX273">
        <v>159.66999999999999</v>
      </c>
      <c r="AZ273" s="1"/>
      <c r="BA273" s="1"/>
      <c r="BB273" s="1"/>
      <c r="BC273" s="1"/>
      <c r="BH273" s="1">
        <v>43495</v>
      </c>
      <c r="BI273" s="1">
        <v>43497</v>
      </c>
      <c r="BJ273" s="1"/>
      <c r="BK273" s="1"/>
      <c r="BL273" s="1"/>
      <c r="BM273" s="1"/>
      <c r="BO273" s="1">
        <v>44995</v>
      </c>
      <c r="BP273" s="5">
        <v>159.66999999999999</v>
      </c>
      <c r="BQ273" s="5">
        <v>0</v>
      </c>
      <c r="BR273" s="5">
        <v>0</v>
      </c>
      <c r="BS273" s="5">
        <v>159.66999999999999</v>
      </c>
    </row>
    <row r="274" spans="1:71" x14ac:dyDescent="0.25">
      <c r="A274" s="1">
        <v>45002</v>
      </c>
      <c r="B274">
        <v>296.58999999999997</v>
      </c>
      <c r="D274" s="1"/>
      <c r="E274" s="1"/>
      <c r="F274" s="1"/>
      <c r="G274" s="1"/>
      <c r="L274" s="1">
        <v>43496</v>
      </c>
      <c r="M274" s="1">
        <v>43497</v>
      </c>
      <c r="N274" s="1"/>
      <c r="O274" s="1"/>
      <c r="P274" s="1"/>
      <c r="Q274" s="1"/>
      <c r="S274" s="1">
        <v>45002</v>
      </c>
      <c r="T274" s="5">
        <v>296.58999999999997</v>
      </c>
      <c r="U274" s="5">
        <v>0</v>
      </c>
      <c r="V274" s="5">
        <v>0</v>
      </c>
      <c r="W274" s="5">
        <v>296.58999999999997</v>
      </c>
      <c r="Y274" s="1">
        <v>45002</v>
      </c>
      <c r="Z274">
        <v>134.99</v>
      </c>
      <c r="AB274" s="1"/>
      <c r="AC274" s="1"/>
      <c r="AD274" s="1"/>
      <c r="AE274" s="1"/>
      <c r="AJ274" s="1">
        <v>43496</v>
      </c>
      <c r="AK274" s="1">
        <v>43497</v>
      </c>
      <c r="AL274" s="1"/>
      <c r="AM274" s="1"/>
      <c r="AN274" s="1"/>
      <c r="AO274" s="1"/>
      <c r="AQ274" s="1">
        <v>45002</v>
      </c>
      <c r="AR274" s="5">
        <v>134.99</v>
      </c>
      <c r="AS274" s="5">
        <v>0</v>
      </c>
      <c r="AT274" s="5">
        <v>0</v>
      </c>
      <c r="AU274" s="5">
        <v>134.99</v>
      </c>
      <c r="AW274" s="1">
        <v>45002</v>
      </c>
      <c r="AX274">
        <v>152.34</v>
      </c>
      <c r="AZ274" s="1"/>
      <c r="BA274" s="1"/>
      <c r="BB274" s="1"/>
      <c r="BC274" s="1"/>
      <c r="BH274" s="1">
        <v>43496</v>
      </c>
      <c r="BI274" s="1">
        <v>43497</v>
      </c>
      <c r="BJ274" s="1"/>
      <c r="BK274" s="1"/>
      <c r="BL274" s="1"/>
      <c r="BM274" s="1"/>
      <c r="BO274" s="1">
        <v>45002</v>
      </c>
      <c r="BP274" s="5">
        <v>152.34</v>
      </c>
      <c r="BQ274" s="5">
        <v>0</v>
      </c>
      <c r="BR274" s="5">
        <v>0</v>
      </c>
      <c r="BS274" s="5">
        <v>152.34</v>
      </c>
    </row>
    <row r="275" spans="1:71" x14ac:dyDescent="0.25">
      <c r="A275" s="1">
        <v>45009</v>
      </c>
      <c r="B275">
        <v>309.16000000000003</v>
      </c>
      <c r="D275" s="1"/>
      <c r="E275" s="1"/>
      <c r="F275" s="1"/>
      <c r="G275" s="1"/>
      <c r="L275" s="1">
        <v>43497</v>
      </c>
      <c r="M275" s="1">
        <v>43497</v>
      </c>
      <c r="N275" s="1"/>
      <c r="O275" s="1"/>
      <c r="P275" s="1"/>
      <c r="Q275" s="1"/>
      <c r="S275" s="1">
        <v>45009</v>
      </c>
      <c r="T275" s="5">
        <v>309.16000000000003</v>
      </c>
      <c r="U275" s="5">
        <v>0</v>
      </c>
      <c r="V275" s="5">
        <v>0</v>
      </c>
      <c r="W275" s="5">
        <v>309.16000000000003</v>
      </c>
      <c r="Y275" s="1">
        <v>45009</v>
      </c>
      <c r="Z275">
        <v>139.32</v>
      </c>
      <c r="AB275" s="1"/>
      <c r="AC275" s="1"/>
      <c r="AD275" s="1"/>
      <c r="AE275" s="1"/>
      <c r="AJ275" s="1">
        <v>43497</v>
      </c>
      <c r="AK275" s="1">
        <v>43497</v>
      </c>
      <c r="AL275" s="1"/>
      <c r="AM275" s="1"/>
      <c r="AN275" s="1"/>
      <c r="AO275" s="1"/>
      <c r="AQ275" s="1">
        <v>45009</v>
      </c>
      <c r="AR275" s="5">
        <v>139.32</v>
      </c>
      <c r="AS275" s="5">
        <v>0</v>
      </c>
      <c r="AT275" s="5">
        <v>0</v>
      </c>
      <c r="AU275" s="5">
        <v>139.32</v>
      </c>
      <c r="AW275" s="1">
        <v>45009</v>
      </c>
      <c r="AX275">
        <v>156.06</v>
      </c>
      <c r="AZ275" s="1"/>
      <c r="BA275" s="1"/>
      <c r="BB275" s="1"/>
      <c r="BC275" s="1"/>
      <c r="BH275" s="1">
        <v>43497</v>
      </c>
      <c r="BI275" s="1">
        <v>43497</v>
      </c>
      <c r="BJ275" s="1"/>
      <c r="BK275" s="1"/>
      <c r="BL275" s="1"/>
      <c r="BM275" s="1"/>
      <c r="BO275" s="1">
        <v>45009</v>
      </c>
      <c r="BP275" s="5">
        <v>156.06</v>
      </c>
      <c r="BQ275" s="5">
        <v>0</v>
      </c>
      <c r="BR275" s="5">
        <v>0</v>
      </c>
      <c r="BS275" s="5">
        <v>156.06</v>
      </c>
    </row>
    <row r="276" spans="1:71" x14ac:dyDescent="0.25">
      <c r="A276" s="1">
        <v>45016</v>
      </c>
      <c r="B276">
        <v>315.29000000000002</v>
      </c>
      <c r="D276" s="1"/>
      <c r="E276" s="1"/>
      <c r="F276" s="1"/>
      <c r="G276" s="1"/>
      <c r="L276" s="1">
        <v>43500</v>
      </c>
      <c r="M276" s="1">
        <v>43504</v>
      </c>
      <c r="N276" s="1"/>
      <c r="O276" s="1"/>
      <c r="P276" s="1"/>
      <c r="Q276" s="1"/>
      <c r="S276" s="1">
        <v>45016</v>
      </c>
      <c r="T276" s="5">
        <v>315.29000000000002</v>
      </c>
      <c r="U276" s="5">
        <v>0</v>
      </c>
      <c r="V276" s="5">
        <v>0</v>
      </c>
      <c r="W276" s="5">
        <v>315.29000000000002</v>
      </c>
      <c r="Y276" s="1">
        <v>45016</v>
      </c>
      <c r="Z276">
        <v>145.33000000000001</v>
      </c>
      <c r="AB276" s="1"/>
      <c r="AC276" s="1"/>
      <c r="AD276" s="1"/>
      <c r="AE276" s="1"/>
      <c r="AJ276" s="1">
        <v>43500</v>
      </c>
      <c r="AK276" s="1">
        <v>43504</v>
      </c>
      <c r="AL276" s="1"/>
      <c r="AM276" s="1"/>
      <c r="AN276" s="1"/>
      <c r="AO276" s="1"/>
      <c r="AQ276" s="1">
        <v>45016</v>
      </c>
      <c r="AR276" s="5">
        <v>145.33000000000001</v>
      </c>
      <c r="AS276" s="5">
        <v>0</v>
      </c>
      <c r="AT276" s="5">
        <v>0</v>
      </c>
      <c r="AU276" s="5">
        <v>145.33000000000001</v>
      </c>
      <c r="AW276" s="1">
        <v>45016</v>
      </c>
      <c r="AX276">
        <v>163.16</v>
      </c>
      <c r="AZ276" s="1"/>
      <c r="BA276" s="1"/>
      <c r="BB276" s="1"/>
      <c r="BC276" s="1"/>
      <c r="BH276" s="1">
        <v>43500</v>
      </c>
      <c r="BI276" s="1">
        <v>43504</v>
      </c>
      <c r="BJ276" s="1"/>
      <c r="BK276" s="1"/>
      <c r="BL276" s="1"/>
      <c r="BM276" s="1"/>
      <c r="BO276" s="1">
        <v>45016</v>
      </c>
      <c r="BP276" s="5">
        <v>163.16</v>
      </c>
      <c r="BQ276" s="5">
        <v>0</v>
      </c>
      <c r="BR276" s="5">
        <v>0</v>
      </c>
      <c r="BS276" s="5">
        <v>163.16</v>
      </c>
    </row>
    <row r="277" spans="1:71" x14ac:dyDescent="0.25">
      <c r="A277" s="1">
        <v>45023</v>
      </c>
      <c r="B277">
        <v>322.05</v>
      </c>
      <c r="D277" s="1"/>
      <c r="E277" s="1"/>
      <c r="F277" s="1"/>
      <c r="G277" s="1"/>
      <c r="L277" s="1">
        <v>43501</v>
      </c>
      <c r="M277" s="1">
        <v>43504</v>
      </c>
      <c r="N277" s="1"/>
      <c r="O277" s="1"/>
      <c r="P277" s="1"/>
      <c r="Q277" s="1"/>
      <c r="S277" s="1">
        <v>45023</v>
      </c>
      <c r="T277" s="5">
        <v>322.05</v>
      </c>
      <c r="U277" s="5">
        <v>0</v>
      </c>
      <c r="V277" s="5">
        <v>0</v>
      </c>
      <c r="W277" s="5">
        <v>322.05</v>
      </c>
      <c r="Y277" s="1">
        <v>45023</v>
      </c>
      <c r="Z277">
        <v>135.25</v>
      </c>
      <c r="AB277" s="1"/>
      <c r="AC277" s="1"/>
      <c r="AD277" s="1"/>
      <c r="AE277" s="1"/>
      <c r="AJ277" s="1">
        <v>43501</v>
      </c>
      <c r="AK277" s="1">
        <v>43504</v>
      </c>
      <c r="AL277" s="1"/>
      <c r="AM277" s="1"/>
      <c r="AN277" s="1"/>
      <c r="AO277" s="1"/>
      <c r="AQ277" s="1">
        <v>45023</v>
      </c>
      <c r="AR277" s="5">
        <v>135.25</v>
      </c>
      <c r="AS277" s="5">
        <v>0</v>
      </c>
      <c r="AT277" s="5">
        <v>0</v>
      </c>
      <c r="AU277" s="5">
        <v>135.25</v>
      </c>
      <c r="AW277" s="1">
        <v>45023</v>
      </c>
      <c r="AX277">
        <v>167.65</v>
      </c>
      <c r="AZ277" s="1"/>
      <c r="BA277" s="1"/>
      <c r="BB277" s="1"/>
      <c r="BC277" s="1"/>
      <c r="BH277" s="1">
        <v>43501</v>
      </c>
      <c r="BI277" s="1">
        <v>43504</v>
      </c>
      <c r="BJ277" s="1"/>
      <c r="BK277" s="1"/>
      <c r="BL277" s="1"/>
      <c r="BM277" s="1"/>
      <c r="BO277" s="1">
        <v>45023</v>
      </c>
      <c r="BP277" s="5">
        <v>167.65</v>
      </c>
      <c r="BQ277" s="5">
        <v>0</v>
      </c>
      <c r="BR277" s="5">
        <v>0</v>
      </c>
      <c r="BS277" s="5">
        <v>167.65</v>
      </c>
    </row>
    <row r="278" spans="1:71" x14ac:dyDescent="0.25">
      <c r="A278" s="1">
        <v>45030</v>
      </c>
      <c r="B278">
        <v>324.48</v>
      </c>
      <c r="D278" s="1"/>
      <c r="E278" s="1"/>
      <c r="F278" s="1"/>
      <c r="G278" s="1"/>
      <c r="L278" s="1">
        <v>43502</v>
      </c>
      <c r="M278" s="1">
        <v>43504</v>
      </c>
      <c r="N278" s="1"/>
      <c r="O278" s="1"/>
      <c r="P278" s="1"/>
      <c r="Q278" s="1"/>
      <c r="S278" s="1">
        <v>45030</v>
      </c>
      <c r="T278" s="5">
        <v>324.48</v>
      </c>
      <c r="U278" s="5">
        <v>0</v>
      </c>
      <c r="V278" s="5">
        <v>0</v>
      </c>
      <c r="W278" s="5">
        <v>324.48</v>
      </c>
      <c r="Y278" s="1">
        <v>45030</v>
      </c>
      <c r="Z278">
        <v>138.35</v>
      </c>
      <c r="AB278" s="1"/>
      <c r="AC278" s="1"/>
      <c r="AD278" s="1"/>
      <c r="AE278" s="1"/>
      <c r="AJ278" s="1">
        <v>43502</v>
      </c>
      <c r="AK278" s="1">
        <v>43504</v>
      </c>
      <c r="AL278" s="1"/>
      <c r="AM278" s="1"/>
      <c r="AN278" s="1"/>
      <c r="AO278" s="1"/>
      <c r="AQ278" s="1">
        <v>45030</v>
      </c>
      <c r="AR278" s="5">
        <v>138.35</v>
      </c>
      <c r="AS278" s="5">
        <v>0</v>
      </c>
      <c r="AT278" s="5">
        <v>0</v>
      </c>
      <c r="AU278" s="5">
        <v>138.35</v>
      </c>
      <c r="AW278" s="1">
        <v>45030</v>
      </c>
      <c r="AX278">
        <v>172.44</v>
      </c>
      <c r="AZ278" s="1"/>
      <c r="BA278" s="1"/>
      <c r="BB278" s="1"/>
      <c r="BC278" s="1"/>
      <c r="BH278" s="1">
        <v>43502</v>
      </c>
      <c r="BI278" s="1">
        <v>43504</v>
      </c>
      <c r="BJ278" s="1"/>
      <c r="BK278" s="1"/>
      <c r="BL278" s="1"/>
      <c r="BM278" s="1"/>
      <c r="BO278" s="1">
        <v>45030</v>
      </c>
      <c r="BP278" s="5">
        <v>172.44</v>
      </c>
      <c r="BQ278" s="5">
        <v>0</v>
      </c>
      <c r="BR278" s="5">
        <v>0</v>
      </c>
      <c r="BS278" s="5">
        <v>172.44</v>
      </c>
    </row>
    <row r="279" spans="1:71" x14ac:dyDescent="0.25">
      <c r="A279" s="1">
        <v>45037</v>
      </c>
      <c r="B279">
        <v>333.6</v>
      </c>
      <c r="D279" s="1"/>
      <c r="E279" s="1"/>
      <c r="F279" s="1"/>
      <c r="G279" s="1"/>
      <c r="L279" s="1">
        <v>43503</v>
      </c>
      <c r="M279" s="1">
        <v>43504</v>
      </c>
      <c r="N279" s="1"/>
      <c r="O279" s="1"/>
      <c r="P279" s="1"/>
      <c r="Q279" s="1"/>
      <c r="S279" s="1">
        <v>45037</v>
      </c>
      <c r="T279" s="5">
        <v>333.6</v>
      </c>
      <c r="U279" s="5">
        <v>0</v>
      </c>
      <c r="V279" s="5">
        <v>0</v>
      </c>
      <c r="W279" s="5">
        <v>333.6</v>
      </c>
      <c r="Y279" s="1">
        <v>45037</v>
      </c>
      <c r="Z279">
        <v>137.58000000000001</v>
      </c>
      <c r="AB279" s="1"/>
      <c r="AC279" s="1"/>
      <c r="AD279" s="1"/>
      <c r="AE279" s="1"/>
      <c r="AJ279" s="1">
        <v>43503</v>
      </c>
      <c r="AK279" s="1">
        <v>43504</v>
      </c>
      <c r="AL279" s="1"/>
      <c r="AM279" s="1"/>
      <c r="AN279" s="1"/>
      <c r="AO279" s="1"/>
      <c r="AQ279" s="1">
        <v>45037</v>
      </c>
      <c r="AR279" s="5">
        <v>137.58000000000001</v>
      </c>
      <c r="AS279" s="5">
        <v>0</v>
      </c>
      <c r="AT279" s="5">
        <v>0</v>
      </c>
      <c r="AU279" s="5">
        <v>137.58000000000001</v>
      </c>
      <c r="AW279" s="1">
        <v>45037</v>
      </c>
      <c r="AX279">
        <v>169.12</v>
      </c>
      <c r="AZ279" s="1"/>
      <c r="BA279" s="1"/>
      <c r="BB279" s="1"/>
      <c r="BC279" s="1"/>
      <c r="BH279" s="1">
        <v>43503</v>
      </c>
      <c r="BI279" s="1">
        <v>43504</v>
      </c>
      <c r="BJ279" s="1"/>
      <c r="BK279" s="1"/>
      <c r="BL279" s="1"/>
      <c r="BM279" s="1"/>
      <c r="BO279" s="1">
        <v>45037</v>
      </c>
      <c r="BP279" s="5">
        <v>169.12</v>
      </c>
      <c r="BQ279" s="5">
        <v>0</v>
      </c>
      <c r="BR279" s="5">
        <v>0</v>
      </c>
      <c r="BS279" s="5">
        <v>169.12</v>
      </c>
    </row>
    <row r="280" spans="1:71" x14ac:dyDescent="0.25">
      <c r="A280" s="1">
        <v>45044</v>
      </c>
      <c r="B280">
        <v>325.18</v>
      </c>
      <c r="D280" s="1"/>
      <c r="E280" s="1"/>
      <c r="F280" s="1"/>
      <c r="G280" s="1"/>
      <c r="L280" s="1">
        <v>43504</v>
      </c>
      <c r="M280" s="1">
        <v>43504</v>
      </c>
      <c r="N280" s="1"/>
      <c r="O280" s="1"/>
      <c r="P280" s="1"/>
      <c r="Q280" s="1"/>
      <c r="S280" s="1">
        <v>45044</v>
      </c>
      <c r="T280" s="5">
        <v>325.18</v>
      </c>
      <c r="U280" s="5">
        <v>0.61499999999999999</v>
      </c>
      <c r="V280" s="5">
        <v>0</v>
      </c>
      <c r="W280" s="5">
        <v>325.79500000000002</v>
      </c>
      <c r="Y280" s="1">
        <v>45044</v>
      </c>
      <c r="Z280">
        <v>137.93</v>
      </c>
      <c r="AB280" s="1"/>
      <c r="AC280" s="1"/>
      <c r="AD280" s="1"/>
      <c r="AE280" s="1"/>
      <c r="AJ280" s="1">
        <v>43504</v>
      </c>
      <c r="AK280" s="1">
        <v>43504</v>
      </c>
      <c r="AL280" s="1"/>
      <c r="AM280" s="1"/>
      <c r="AN280" s="1"/>
      <c r="AO280" s="1"/>
      <c r="AQ280" s="1">
        <v>45044</v>
      </c>
      <c r="AR280" s="5">
        <v>137.93</v>
      </c>
      <c r="AS280" s="5">
        <v>0</v>
      </c>
      <c r="AT280" s="5">
        <v>0</v>
      </c>
      <c r="AU280" s="5">
        <v>137.93</v>
      </c>
      <c r="AW280" s="1">
        <v>45044</v>
      </c>
      <c r="AX280">
        <v>168.58</v>
      </c>
      <c r="AZ280" s="1"/>
      <c r="BA280" s="1"/>
      <c r="BB280" s="1"/>
      <c r="BC280" s="1"/>
      <c r="BH280" s="1">
        <v>43504</v>
      </c>
      <c r="BI280" s="1">
        <v>43504</v>
      </c>
      <c r="BJ280" s="1"/>
      <c r="BK280" s="1"/>
      <c r="BL280" s="1"/>
      <c r="BM280" s="1"/>
      <c r="BO280" s="1">
        <v>45044</v>
      </c>
      <c r="BP280" s="5">
        <v>168.58</v>
      </c>
      <c r="BQ280" s="5">
        <v>0</v>
      </c>
      <c r="BR280" s="5">
        <v>0</v>
      </c>
      <c r="BS280" s="5">
        <v>168.58</v>
      </c>
    </row>
    <row r="281" spans="1:71" x14ac:dyDescent="0.25">
      <c r="A281" s="1">
        <v>45051</v>
      </c>
      <c r="B281">
        <v>328.4</v>
      </c>
      <c r="D281" s="1"/>
      <c r="E281" s="1"/>
      <c r="F281" s="1"/>
      <c r="G281" s="1"/>
      <c r="L281" s="1">
        <v>43507</v>
      </c>
      <c r="M281" s="1">
        <v>43511</v>
      </c>
      <c r="N281" s="1"/>
      <c r="O281" s="1"/>
      <c r="P281" s="1"/>
      <c r="Q281" s="1"/>
      <c r="S281" s="1">
        <v>45051</v>
      </c>
      <c r="T281" s="5">
        <v>328.4</v>
      </c>
      <c r="U281" s="5">
        <v>0</v>
      </c>
      <c r="V281" s="5">
        <v>-0.61499999999999999</v>
      </c>
      <c r="W281" s="5">
        <v>327.78499999999997</v>
      </c>
      <c r="Y281" s="1">
        <v>45051</v>
      </c>
      <c r="Z281">
        <v>145.02000000000001</v>
      </c>
      <c r="AB281" s="1"/>
      <c r="AC281" s="1"/>
      <c r="AD281" s="1"/>
      <c r="AE281" s="1"/>
      <c r="AJ281" s="1">
        <v>43507</v>
      </c>
      <c r="AK281" s="1">
        <v>43511</v>
      </c>
      <c r="AL281" s="1"/>
      <c r="AM281" s="1"/>
      <c r="AN281" s="1"/>
      <c r="AO281" s="1"/>
      <c r="AQ281" s="1">
        <v>45051</v>
      </c>
      <c r="AR281" s="5">
        <v>145.02000000000001</v>
      </c>
      <c r="AS281" s="5">
        <v>0</v>
      </c>
      <c r="AT281" s="5">
        <v>0</v>
      </c>
      <c r="AU281" s="5">
        <v>145.02000000000001</v>
      </c>
      <c r="AW281" s="1">
        <v>45051</v>
      </c>
      <c r="AX281">
        <v>160.21</v>
      </c>
      <c r="AZ281" s="1"/>
      <c r="BA281" s="1"/>
      <c r="BB281" s="1"/>
      <c r="BC281" s="1"/>
      <c r="BH281" s="1">
        <v>43507</v>
      </c>
      <c r="BI281" s="1">
        <v>43511</v>
      </c>
      <c r="BJ281" s="1"/>
      <c r="BK281" s="1"/>
      <c r="BL281" s="1"/>
      <c r="BM281" s="1"/>
      <c r="BO281" s="1">
        <v>45051</v>
      </c>
      <c r="BP281" s="5">
        <v>160.21</v>
      </c>
      <c r="BQ281" s="5">
        <v>0</v>
      </c>
      <c r="BR281" s="5">
        <v>0</v>
      </c>
      <c r="BS281" s="5">
        <v>160.21</v>
      </c>
    </row>
    <row r="282" spans="1:71" x14ac:dyDescent="0.25">
      <c r="A282" s="1">
        <v>45058</v>
      </c>
      <c r="B282">
        <v>336.17</v>
      </c>
      <c r="D282" s="1"/>
      <c r="E282" s="1"/>
      <c r="F282" s="1"/>
      <c r="G282" s="1"/>
      <c r="L282" s="1">
        <v>43508</v>
      </c>
      <c r="M282" s="1">
        <v>43511</v>
      </c>
      <c r="N282" s="1"/>
      <c r="O282" s="1"/>
      <c r="P282" s="1"/>
      <c r="Q282" s="1"/>
      <c r="S282" s="1">
        <v>45058</v>
      </c>
      <c r="T282" s="5">
        <v>336.17</v>
      </c>
      <c r="U282" s="5">
        <v>0</v>
      </c>
      <c r="V282" s="5">
        <v>0</v>
      </c>
      <c r="W282" s="5">
        <v>336.17</v>
      </c>
      <c r="Y282" s="1">
        <v>45058</v>
      </c>
      <c r="Z282">
        <v>145.41999999999999</v>
      </c>
      <c r="AB282" s="1"/>
      <c r="AC282" s="1"/>
      <c r="AD282" s="1"/>
      <c r="AE282" s="1"/>
      <c r="AJ282" s="1">
        <v>43508</v>
      </c>
      <c r="AK282" s="1">
        <v>43511</v>
      </c>
      <c r="AL282" s="1"/>
      <c r="AM282" s="1"/>
      <c r="AN282" s="1"/>
      <c r="AO282" s="1"/>
      <c r="AQ282" s="1">
        <v>45058</v>
      </c>
      <c r="AR282" s="5">
        <v>145.41999999999999</v>
      </c>
      <c r="AS282" s="5">
        <v>0</v>
      </c>
      <c r="AT282" s="5">
        <v>0</v>
      </c>
      <c r="AU282" s="5">
        <v>145.41999999999999</v>
      </c>
      <c r="AW282" s="1">
        <v>45058</v>
      </c>
      <c r="AX282">
        <v>156.62</v>
      </c>
      <c r="AZ282" s="1"/>
      <c r="BA282" s="1"/>
      <c r="BB282" s="1"/>
      <c r="BC282" s="1"/>
      <c r="BH282" s="1">
        <v>43508</v>
      </c>
      <c r="BI282" s="1">
        <v>43511</v>
      </c>
      <c r="BJ282" s="1"/>
      <c r="BK282" s="1"/>
      <c r="BL282" s="1"/>
      <c r="BM282" s="1"/>
      <c r="BO282" s="1">
        <v>45058</v>
      </c>
      <c r="BP282" s="5">
        <v>156.62</v>
      </c>
      <c r="BQ282" s="5">
        <v>0</v>
      </c>
      <c r="BR282" s="5">
        <v>0</v>
      </c>
      <c r="BS282" s="5">
        <v>156.62</v>
      </c>
    </row>
    <row r="283" spans="1:71" x14ac:dyDescent="0.25">
      <c r="A283" s="1">
        <v>45065</v>
      </c>
      <c r="B283">
        <v>327.12</v>
      </c>
      <c r="D283" s="1"/>
      <c r="E283" s="1"/>
      <c r="F283" s="1"/>
      <c r="G283" s="1"/>
      <c r="L283" s="1">
        <v>43509</v>
      </c>
      <c r="M283" s="1">
        <v>43511</v>
      </c>
      <c r="N283" s="1"/>
      <c r="O283" s="1"/>
      <c r="P283" s="1"/>
      <c r="Q283" s="1"/>
      <c r="S283" s="1">
        <v>45065</v>
      </c>
      <c r="T283" s="5">
        <v>327.12</v>
      </c>
      <c r="U283" s="5">
        <v>0</v>
      </c>
      <c r="V283" s="5">
        <v>0</v>
      </c>
      <c r="W283" s="5">
        <v>327.12</v>
      </c>
      <c r="Y283" s="1">
        <v>45065</v>
      </c>
      <c r="Z283">
        <v>147.57</v>
      </c>
      <c r="AB283" s="1"/>
      <c r="AC283" s="1"/>
      <c r="AD283" s="1"/>
      <c r="AE283" s="1"/>
      <c r="AJ283" s="1">
        <v>43509</v>
      </c>
      <c r="AK283" s="1">
        <v>43511</v>
      </c>
      <c r="AL283" s="1"/>
      <c r="AM283" s="1"/>
      <c r="AN283" s="1"/>
      <c r="AO283" s="1"/>
      <c r="AQ283" s="1">
        <v>45065</v>
      </c>
      <c r="AR283" s="5">
        <v>147.57</v>
      </c>
      <c r="AS283" s="5">
        <v>0</v>
      </c>
      <c r="AT283" s="5">
        <v>0</v>
      </c>
      <c r="AU283" s="5">
        <v>147.57</v>
      </c>
      <c r="AW283" s="1">
        <v>45065</v>
      </c>
      <c r="AX283">
        <v>155.22999999999999</v>
      </c>
      <c r="AZ283" s="1"/>
      <c r="BA283" s="1"/>
      <c r="BB283" s="1"/>
      <c r="BC283" s="1"/>
      <c r="BH283" s="1">
        <v>43509</v>
      </c>
      <c r="BI283" s="1">
        <v>43511</v>
      </c>
      <c r="BJ283" s="1"/>
      <c r="BK283" s="1"/>
      <c r="BL283" s="1"/>
      <c r="BM283" s="1"/>
      <c r="BO283" s="1">
        <v>45065</v>
      </c>
      <c r="BP283" s="5">
        <v>155.22999999999999</v>
      </c>
      <c r="BQ283" s="5">
        <v>1.51</v>
      </c>
      <c r="BR283" s="5">
        <v>-1.51</v>
      </c>
      <c r="BS283" s="5">
        <v>155.22999999999999</v>
      </c>
    </row>
    <row r="284" spans="1:71" x14ac:dyDescent="0.25">
      <c r="A284" s="1">
        <v>45072</v>
      </c>
      <c r="B284">
        <v>310.67</v>
      </c>
      <c r="D284" s="1"/>
      <c r="E284" s="1"/>
      <c r="F284" s="1"/>
      <c r="G284" s="1"/>
      <c r="L284" s="1">
        <v>43510</v>
      </c>
      <c r="M284" s="1">
        <v>43511</v>
      </c>
      <c r="N284" s="1"/>
      <c r="O284" s="1"/>
      <c r="P284" s="1"/>
      <c r="Q284" s="1"/>
      <c r="S284" s="1">
        <v>45072</v>
      </c>
      <c r="T284" s="5">
        <v>310.67</v>
      </c>
      <c r="U284" s="5">
        <v>0</v>
      </c>
      <c r="V284" s="5">
        <v>0</v>
      </c>
      <c r="W284" s="5">
        <v>310.67</v>
      </c>
      <c r="Y284" s="1">
        <v>45072</v>
      </c>
      <c r="Z284">
        <v>148.22</v>
      </c>
      <c r="AB284" s="1"/>
      <c r="AC284" s="1"/>
      <c r="AD284" s="1"/>
      <c r="AE284" s="1"/>
      <c r="AJ284" s="1">
        <v>43510</v>
      </c>
      <c r="AK284" s="1">
        <v>43511</v>
      </c>
      <c r="AL284" s="1"/>
      <c r="AM284" s="1"/>
      <c r="AN284" s="1"/>
      <c r="AO284" s="1"/>
      <c r="AQ284" s="1">
        <v>45072</v>
      </c>
      <c r="AR284" s="5">
        <v>148.22</v>
      </c>
      <c r="AS284" s="5">
        <v>0</v>
      </c>
      <c r="AT284" s="5">
        <v>0</v>
      </c>
      <c r="AU284" s="5">
        <v>148.22</v>
      </c>
      <c r="AW284" s="1">
        <v>45072</v>
      </c>
      <c r="AX284">
        <v>154.08000000000001</v>
      </c>
      <c r="AZ284" s="1"/>
      <c r="BA284" s="1"/>
      <c r="BB284" s="1"/>
      <c r="BC284" s="1"/>
      <c r="BH284" s="1">
        <v>43510</v>
      </c>
      <c r="BI284" s="1">
        <v>43511</v>
      </c>
      <c r="BJ284" s="1"/>
      <c r="BK284" s="1"/>
      <c r="BL284" s="1"/>
      <c r="BM284" s="1"/>
      <c r="BO284" s="1">
        <v>45072</v>
      </c>
      <c r="BP284" s="5">
        <v>154.08000000000001</v>
      </c>
      <c r="BQ284" s="5">
        <v>0</v>
      </c>
      <c r="BR284" s="5">
        <v>0</v>
      </c>
      <c r="BS284" s="5">
        <v>154.08000000000001</v>
      </c>
    </row>
    <row r="285" spans="1:71" x14ac:dyDescent="0.25">
      <c r="A285" s="1">
        <v>45079</v>
      </c>
      <c r="B285">
        <v>313.8</v>
      </c>
      <c r="D285" s="1"/>
      <c r="E285" s="1"/>
      <c r="F285" s="1"/>
      <c r="G285" s="1"/>
      <c r="L285" s="1">
        <v>43511</v>
      </c>
      <c r="M285" s="1">
        <v>43511</v>
      </c>
      <c r="N285" s="1"/>
      <c r="O285" s="1"/>
      <c r="P285" s="1"/>
      <c r="Q285" s="1"/>
      <c r="S285" s="1">
        <v>45079</v>
      </c>
      <c r="T285" s="5">
        <v>313.8</v>
      </c>
      <c r="U285" s="5">
        <v>0</v>
      </c>
      <c r="V285" s="5">
        <v>0</v>
      </c>
      <c r="W285" s="5">
        <v>313.8</v>
      </c>
      <c r="Y285" s="1">
        <v>45079</v>
      </c>
      <c r="Z285">
        <v>150.68</v>
      </c>
      <c r="AB285" s="1"/>
      <c r="AC285" s="1"/>
      <c r="AD285" s="1"/>
      <c r="AE285" s="1"/>
      <c r="AJ285" s="1">
        <v>43511</v>
      </c>
      <c r="AK285" s="1">
        <v>43511</v>
      </c>
      <c r="AL285" s="1"/>
      <c r="AM285" s="1"/>
      <c r="AN285" s="1"/>
      <c r="AO285" s="1"/>
      <c r="AQ285" s="1">
        <v>45079</v>
      </c>
      <c r="AR285" s="5">
        <v>150.68</v>
      </c>
      <c r="AS285" s="5">
        <v>0</v>
      </c>
      <c r="AT285" s="5">
        <v>0</v>
      </c>
      <c r="AU285" s="5">
        <v>150.68</v>
      </c>
      <c r="AW285" s="1">
        <v>45079</v>
      </c>
      <c r="AX285">
        <v>156.26</v>
      </c>
      <c r="AZ285" s="1"/>
      <c r="BA285" s="1"/>
      <c r="BB285" s="1"/>
      <c r="BC285" s="1"/>
      <c r="BH285" s="1">
        <v>43511</v>
      </c>
      <c r="BI285" s="1">
        <v>43511</v>
      </c>
      <c r="BJ285" s="1"/>
      <c r="BK285" s="1"/>
      <c r="BL285" s="1"/>
      <c r="BM285" s="1"/>
      <c r="BO285" s="1">
        <v>45079</v>
      </c>
      <c r="BP285" s="5">
        <v>156.26</v>
      </c>
      <c r="BQ285" s="5">
        <v>0</v>
      </c>
      <c r="BR285" s="5">
        <v>0</v>
      </c>
      <c r="BS285" s="5">
        <v>156.26</v>
      </c>
    </row>
    <row r="286" spans="1:71" x14ac:dyDescent="0.25">
      <c r="A286" s="1">
        <v>45086</v>
      </c>
      <c r="B286">
        <v>314.32</v>
      </c>
      <c r="D286" s="1"/>
      <c r="E286" s="1"/>
      <c r="F286" s="1"/>
      <c r="G286" s="1"/>
      <c r="L286" s="1">
        <v>43515</v>
      </c>
      <c r="M286" s="1">
        <v>43518</v>
      </c>
      <c r="N286" s="1"/>
      <c r="O286" s="1"/>
      <c r="P286" s="1"/>
      <c r="Q286" s="1"/>
      <c r="S286" s="1">
        <v>45086</v>
      </c>
      <c r="T286" s="5">
        <v>314.32</v>
      </c>
      <c r="U286" s="5">
        <v>0</v>
      </c>
      <c r="V286" s="5">
        <v>0</v>
      </c>
      <c r="W286" s="5">
        <v>314.32</v>
      </c>
      <c r="Y286" s="1">
        <v>45086</v>
      </c>
      <c r="Z286">
        <v>150.29</v>
      </c>
      <c r="AB286" s="1"/>
      <c r="AC286" s="1"/>
      <c r="AD286" s="1"/>
      <c r="AE286" s="1"/>
      <c r="AJ286" s="1">
        <v>43515</v>
      </c>
      <c r="AK286" s="1">
        <v>43518</v>
      </c>
      <c r="AL286" s="1"/>
      <c r="AM286" s="1"/>
      <c r="AN286" s="1"/>
      <c r="AO286" s="1"/>
      <c r="AQ286" s="1">
        <v>45086</v>
      </c>
      <c r="AR286" s="5">
        <v>150.29</v>
      </c>
      <c r="AS286" s="5">
        <v>0.25</v>
      </c>
      <c r="AT286" s="5">
        <v>0</v>
      </c>
      <c r="AU286" s="5">
        <v>150.54</v>
      </c>
      <c r="AW286" s="1">
        <v>45086</v>
      </c>
      <c r="AX286">
        <v>158.86000000000001</v>
      </c>
      <c r="AZ286" s="1"/>
      <c r="BA286" s="1"/>
      <c r="BB286" s="1"/>
      <c r="BC286" s="1"/>
      <c r="BH286" s="1">
        <v>43515</v>
      </c>
      <c r="BI286" s="1">
        <v>43518</v>
      </c>
      <c r="BJ286" s="1"/>
      <c r="BK286" s="1"/>
      <c r="BL286" s="1"/>
      <c r="BM286" s="1"/>
      <c r="BO286" s="1">
        <v>45086</v>
      </c>
      <c r="BP286" s="5">
        <v>158.86000000000001</v>
      </c>
      <c r="BQ286" s="5">
        <v>0</v>
      </c>
      <c r="BR286" s="5">
        <v>0</v>
      </c>
      <c r="BS286" s="5">
        <v>158.86000000000001</v>
      </c>
    </row>
    <row r="287" spans="1:71" x14ac:dyDescent="0.25">
      <c r="A287" s="1">
        <v>45093</v>
      </c>
      <c r="B287">
        <v>329.38</v>
      </c>
      <c r="D287" s="1"/>
      <c r="E287" s="1"/>
      <c r="F287" s="1"/>
      <c r="G287" s="1"/>
      <c r="L287" s="1">
        <v>43516</v>
      </c>
      <c r="M287" s="1">
        <v>43518</v>
      </c>
      <c r="N287" s="1"/>
      <c r="O287" s="1"/>
      <c r="P287" s="1"/>
      <c r="Q287" s="1"/>
      <c r="S287" s="1">
        <v>45093</v>
      </c>
      <c r="T287" s="5">
        <v>329.38</v>
      </c>
      <c r="U287" s="5">
        <v>0</v>
      </c>
      <c r="V287" s="5">
        <v>0</v>
      </c>
      <c r="W287" s="5">
        <v>329.38</v>
      </c>
      <c r="Y287" s="1">
        <v>45093</v>
      </c>
      <c r="Z287">
        <v>155.91</v>
      </c>
      <c r="AB287" s="1"/>
      <c r="AC287" s="1"/>
      <c r="AD287" s="1"/>
      <c r="AE287" s="1"/>
      <c r="AJ287" s="1">
        <v>43516</v>
      </c>
      <c r="AK287" s="1">
        <v>43518</v>
      </c>
      <c r="AL287" s="1"/>
      <c r="AM287" s="1"/>
      <c r="AN287" s="1"/>
      <c r="AO287" s="1"/>
      <c r="AQ287" s="1">
        <v>45093</v>
      </c>
      <c r="AR287" s="5">
        <v>155.91</v>
      </c>
      <c r="AS287" s="5">
        <v>0</v>
      </c>
      <c r="AT287" s="5">
        <v>-0.25</v>
      </c>
      <c r="AU287" s="5">
        <v>155.66</v>
      </c>
      <c r="AW287" s="1">
        <v>45093</v>
      </c>
      <c r="AX287">
        <v>157.26</v>
      </c>
      <c r="AZ287" s="1"/>
      <c r="BA287" s="1"/>
      <c r="BB287" s="1"/>
      <c r="BC287" s="1"/>
      <c r="BH287" s="1">
        <v>43516</v>
      </c>
      <c r="BI287" s="1">
        <v>43518</v>
      </c>
      <c r="BJ287" s="1"/>
      <c r="BK287" s="1"/>
      <c r="BL287" s="1"/>
      <c r="BM287" s="1"/>
      <c r="BO287" s="1">
        <v>45093</v>
      </c>
      <c r="BP287" s="5">
        <v>157.26</v>
      </c>
      <c r="BQ287" s="5">
        <v>0</v>
      </c>
      <c r="BR287" s="5">
        <v>0</v>
      </c>
      <c r="BS287" s="5">
        <v>157.26</v>
      </c>
    </row>
    <row r="288" spans="1:71" x14ac:dyDescent="0.25">
      <c r="A288" s="1">
        <v>45100</v>
      </c>
      <c r="B288">
        <v>331.43</v>
      </c>
      <c r="D288" s="1"/>
      <c r="E288" s="1"/>
      <c r="F288" s="1"/>
      <c r="G288" s="1"/>
      <c r="L288" s="1">
        <v>43517</v>
      </c>
      <c r="M288" s="1">
        <v>43518</v>
      </c>
      <c r="N288" s="1"/>
      <c r="O288" s="1"/>
      <c r="P288" s="1"/>
      <c r="Q288" s="1"/>
      <c r="S288" s="1">
        <v>45100</v>
      </c>
      <c r="T288" s="5">
        <v>331.43</v>
      </c>
      <c r="U288" s="5">
        <v>0</v>
      </c>
      <c r="V288" s="5">
        <v>0</v>
      </c>
      <c r="W288" s="5">
        <v>331.43</v>
      </c>
      <c r="Y288" s="1">
        <v>45100</v>
      </c>
      <c r="Z288">
        <v>156.06</v>
      </c>
      <c r="AB288" s="1"/>
      <c r="AC288" s="1"/>
      <c r="AD288" s="1"/>
      <c r="AE288" s="1"/>
      <c r="AJ288" s="1">
        <v>43517</v>
      </c>
      <c r="AK288" s="1">
        <v>43518</v>
      </c>
      <c r="AL288" s="1"/>
      <c r="AM288" s="1"/>
      <c r="AN288" s="1"/>
      <c r="AO288" s="1"/>
      <c r="AQ288" s="1">
        <v>45100</v>
      </c>
      <c r="AR288" s="5">
        <v>156.06</v>
      </c>
      <c r="AS288" s="5">
        <v>0</v>
      </c>
      <c r="AT288" s="5">
        <v>0</v>
      </c>
      <c r="AU288" s="5">
        <v>156.06</v>
      </c>
      <c r="AW288" s="1">
        <v>45100</v>
      </c>
      <c r="AX288">
        <v>151.35</v>
      </c>
      <c r="AZ288" s="1"/>
      <c r="BA288" s="1"/>
      <c r="BB288" s="1"/>
      <c r="BC288" s="1"/>
      <c r="BH288" s="1">
        <v>43517</v>
      </c>
      <c r="BI288" s="1">
        <v>43518</v>
      </c>
      <c r="BJ288" s="1"/>
      <c r="BK288" s="1"/>
      <c r="BL288" s="1"/>
      <c r="BM288" s="1"/>
      <c r="BO288" s="1">
        <v>45100</v>
      </c>
      <c r="BP288" s="5">
        <v>151.35</v>
      </c>
      <c r="BQ288" s="5">
        <v>0</v>
      </c>
      <c r="BR288" s="5">
        <v>0</v>
      </c>
      <c r="BS288" s="5">
        <v>151.35</v>
      </c>
    </row>
    <row r="289" spans="1:71" x14ac:dyDescent="0.25">
      <c r="A289" s="1">
        <v>45107</v>
      </c>
      <c r="B289">
        <v>345.2</v>
      </c>
      <c r="D289" s="1"/>
      <c r="E289" s="1"/>
      <c r="F289" s="1"/>
      <c r="G289" s="1"/>
      <c r="L289" s="1">
        <v>43518</v>
      </c>
      <c r="M289" s="1">
        <v>43518</v>
      </c>
      <c r="N289" s="1"/>
      <c r="O289" s="1"/>
      <c r="P289" s="1"/>
      <c r="Q289" s="1"/>
      <c r="S289" s="1">
        <v>45107</v>
      </c>
      <c r="T289" s="5">
        <v>345.2</v>
      </c>
      <c r="U289" s="5">
        <v>0</v>
      </c>
      <c r="V289" s="5">
        <v>0</v>
      </c>
      <c r="W289" s="5">
        <v>345.2</v>
      </c>
      <c r="Y289" s="1">
        <v>45107</v>
      </c>
      <c r="Z289">
        <v>161.88</v>
      </c>
      <c r="AB289" s="1"/>
      <c r="AC289" s="1"/>
      <c r="AD289" s="1"/>
      <c r="AE289" s="1"/>
      <c r="AJ289" s="1">
        <v>43518</v>
      </c>
      <c r="AK289" s="1">
        <v>43518</v>
      </c>
      <c r="AL289" s="1"/>
      <c r="AM289" s="1"/>
      <c r="AN289" s="1"/>
      <c r="AO289" s="1"/>
      <c r="AQ289" s="1">
        <v>45107</v>
      </c>
      <c r="AR289" s="5">
        <v>161.88</v>
      </c>
      <c r="AS289" s="5">
        <v>0</v>
      </c>
      <c r="AT289" s="5">
        <v>0</v>
      </c>
      <c r="AU289" s="5">
        <v>161.88</v>
      </c>
      <c r="AW289" s="1">
        <v>45107</v>
      </c>
      <c r="AX289">
        <v>157.35</v>
      </c>
      <c r="AZ289" s="1"/>
      <c r="BA289" s="1"/>
      <c r="BB289" s="1"/>
      <c r="BC289" s="1"/>
      <c r="BH289" s="1">
        <v>43518</v>
      </c>
      <c r="BI289" s="1">
        <v>43518</v>
      </c>
      <c r="BJ289" s="1"/>
      <c r="BK289" s="1"/>
      <c r="BL289" s="1"/>
      <c r="BM289" s="1"/>
      <c r="BO289" s="1">
        <v>45107</v>
      </c>
      <c r="BP289" s="5">
        <v>157.35</v>
      </c>
      <c r="BQ289" s="5">
        <v>0</v>
      </c>
      <c r="BR289" s="5">
        <v>0</v>
      </c>
      <c r="BS289" s="5">
        <v>157.35</v>
      </c>
    </row>
    <row r="290" spans="1:71" x14ac:dyDescent="0.25">
      <c r="A290" s="1">
        <v>45114</v>
      </c>
      <c r="B290">
        <v>335.41</v>
      </c>
      <c r="D290" s="1"/>
      <c r="E290" s="1"/>
      <c r="F290" s="1"/>
      <c r="G290" s="1"/>
      <c r="L290" s="1">
        <v>43521</v>
      </c>
      <c r="M290" s="1">
        <v>43525</v>
      </c>
      <c r="N290" s="1"/>
      <c r="O290" s="1"/>
      <c r="P290" s="1"/>
      <c r="Q290" s="1"/>
      <c r="S290" s="1">
        <v>45114</v>
      </c>
      <c r="T290" s="5">
        <v>335.41</v>
      </c>
      <c r="U290" s="5">
        <v>0</v>
      </c>
      <c r="V290" s="5">
        <v>0</v>
      </c>
      <c r="W290" s="5">
        <v>335.41</v>
      </c>
      <c r="Y290" s="1">
        <v>45114</v>
      </c>
      <c r="Z290">
        <v>157.08000000000001</v>
      </c>
      <c r="AB290" s="1"/>
      <c r="AC290" s="1"/>
      <c r="AD290" s="1"/>
      <c r="AE290" s="1"/>
      <c r="AJ290" s="1">
        <v>43521</v>
      </c>
      <c r="AK290" s="1">
        <v>43525</v>
      </c>
      <c r="AL290" s="1"/>
      <c r="AM290" s="1"/>
      <c r="AN290" s="1"/>
      <c r="AO290" s="1"/>
      <c r="AQ290" s="1">
        <v>45114</v>
      </c>
      <c r="AR290" s="5">
        <v>157.08000000000001</v>
      </c>
      <c r="AS290" s="5">
        <v>0</v>
      </c>
      <c r="AT290" s="5">
        <v>0</v>
      </c>
      <c r="AU290" s="5">
        <v>157.08000000000001</v>
      </c>
      <c r="AW290" s="1">
        <v>45114</v>
      </c>
      <c r="AX290">
        <v>154.22</v>
      </c>
      <c r="AZ290" s="1"/>
      <c r="BA290" s="1"/>
      <c r="BB290" s="1"/>
      <c r="BC290" s="1"/>
      <c r="BH290" s="1">
        <v>43521</v>
      </c>
      <c r="BI290" s="1">
        <v>43525</v>
      </c>
      <c r="BJ290" s="1"/>
      <c r="BK290" s="1"/>
      <c r="BL290" s="1"/>
      <c r="BM290" s="1"/>
      <c r="BO290" s="1">
        <v>45114</v>
      </c>
      <c r="BP290" s="5">
        <v>154.22</v>
      </c>
      <c r="BQ290" s="5">
        <v>0</v>
      </c>
      <c r="BR290" s="5">
        <v>0</v>
      </c>
      <c r="BS290" s="5">
        <v>154.22</v>
      </c>
    </row>
    <row r="291" spans="1:71" x14ac:dyDescent="0.25">
      <c r="A291" s="1">
        <v>45121</v>
      </c>
      <c r="B291">
        <v>336.51</v>
      </c>
      <c r="D291" s="1"/>
      <c r="E291" s="1"/>
      <c r="F291" s="1"/>
      <c r="G291" s="1"/>
      <c r="L291" s="1">
        <v>43522</v>
      </c>
      <c r="M291" s="1">
        <v>43525</v>
      </c>
      <c r="N291" s="1"/>
      <c r="O291" s="1"/>
      <c r="P291" s="1"/>
      <c r="Q291" s="1"/>
      <c r="S291" s="1">
        <v>45121</v>
      </c>
      <c r="T291" s="5">
        <v>336.51</v>
      </c>
      <c r="U291" s="5">
        <v>0</v>
      </c>
      <c r="V291" s="5">
        <v>0</v>
      </c>
      <c r="W291" s="5">
        <v>336.51</v>
      </c>
      <c r="Y291" s="1">
        <v>45121</v>
      </c>
      <c r="Z291">
        <v>157.54</v>
      </c>
      <c r="AB291" s="1"/>
      <c r="AC291" s="1"/>
      <c r="AD291" s="1"/>
      <c r="AE291" s="1"/>
      <c r="AJ291" s="1">
        <v>43522</v>
      </c>
      <c r="AK291" s="1">
        <v>43525</v>
      </c>
      <c r="AL291" s="1"/>
      <c r="AM291" s="1"/>
      <c r="AN291" s="1"/>
      <c r="AO291" s="1"/>
      <c r="AQ291" s="1">
        <v>45121</v>
      </c>
      <c r="AR291" s="5">
        <v>157.54</v>
      </c>
      <c r="AS291" s="5">
        <v>0</v>
      </c>
      <c r="AT291" s="5">
        <v>0</v>
      </c>
      <c r="AU291" s="5">
        <v>157.54</v>
      </c>
      <c r="AW291" s="1">
        <v>45121</v>
      </c>
      <c r="AX291">
        <v>153.58000000000001</v>
      </c>
      <c r="AZ291" s="1"/>
      <c r="BA291" s="1"/>
      <c r="BB291" s="1"/>
      <c r="BC291" s="1"/>
      <c r="BH291" s="1">
        <v>43522</v>
      </c>
      <c r="BI291" s="1">
        <v>43525</v>
      </c>
      <c r="BJ291" s="1"/>
      <c r="BK291" s="1"/>
      <c r="BL291" s="1"/>
      <c r="BM291" s="1"/>
      <c r="BO291" s="1">
        <v>45121</v>
      </c>
      <c r="BP291" s="5">
        <v>153.58000000000001</v>
      </c>
      <c r="BQ291" s="5">
        <v>0</v>
      </c>
      <c r="BR291" s="5">
        <v>0</v>
      </c>
      <c r="BS291" s="5">
        <v>153.58000000000001</v>
      </c>
    </row>
    <row r="292" spans="1:71" x14ac:dyDescent="0.25">
      <c r="A292" s="1">
        <v>45128</v>
      </c>
      <c r="B292">
        <v>340.9</v>
      </c>
      <c r="D292" s="1"/>
      <c r="E292" s="1"/>
      <c r="F292" s="1"/>
      <c r="G292" s="1"/>
      <c r="L292" s="1">
        <v>43523</v>
      </c>
      <c r="M292" s="1">
        <v>43525</v>
      </c>
      <c r="N292" s="1"/>
      <c r="O292" s="1"/>
      <c r="P292" s="1"/>
      <c r="Q292" s="1"/>
      <c r="S292" s="1">
        <v>45128</v>
      </c>
      <c r="T292" s="5">
        <v>340.9</v>
      </c>
      <c r="U292" s="5">
        <v>0</v>
      </c>
      <c r="V292" s="5">
        <v>0</v>
      </c>
      <c r="W292" s="5">
        <v>340.9</v>
      </c>
      <c r="Y292" s="1">
        <v>45128</v>
      </c>
      <c r="Z292">
        <v>157.53</v>
      </c>
      <c r="AB292" s="1"/>
      <c r="AC292" s="1"/>
      <c r="AD292" s="1"/>
      <c r="AE292" s="1"/>
      <c r="AJ292" s="1">
        <v>43523</v>
      </c>
      <c r="AK292" s="1">
        <v>43525</v>
      </c>
      <c r="AL292" s="1"/>
      <c r="AM292" s="1"/>
      <c r="AN292" s="1"/>
      <c r="AO292" s="1"/>
      <c r="AQ292" s="1">
        <v>45128</v>
      </c>
      <c r="AR292" s="5">
        <v>157.53</v>
      </c>
      <c r="AS292" s="5">
        <v>0</v>
      </c>
      <c r="AT292" s="5">
        <v>0</v>
      </c>
      <c r="AU292" s="5">
        <v>157.53</v>
      </c>
      <c r="AW292" s="1">
        <v>45128</v>
      </c>
      <c r="AX292">
        <v>158.69</v>
      </c>
      <c r="AZ292" s="1"/>
      <c r="BA292" s="1"/>
      <c r="BB292" s="1"/>
      <c r="BC292" s="1"/>
      <c r="BH292" s="1">
        <v>43523</v>
      </c>
      <c r="BI292" s="1">
        <v>43525</v>
      </c>
      <c r="BJ292" s="1"/>
      <c r="BK292" s="1"/>
      <c r="BL292" s="1"/>
      <c r="BM292" s="1"/>
      <c r="BO292" s="1">
        <v>45128</v>
      </c>
      <c r="BP292" s="5">
        <v>158.69</v>
      </c>
      <c r="BQ292" s="5">
        <v>0</v>
      </c>
      <c r="BR292" s="5">
        <v>0</v>
      </c>
      <c r="BS292" s="5">
        <v>158.69</v>
      </c>
    </row>
    <row r="293" spans="1:71" x14ac:dyDescent="0.25">
      <c r="A293" s="1">
        <v>45135</v>
      </c>
      <c r="B293">
        <v>319.82</v>
      </c>
      <c r="D293" s="1"/>
      <c r="E293" s="1"/>
      <c r="F293" s="1"/>
      <c r="G293" s="1"/>
      <c r="L293" s="1">
        <v>43524</v>
      </c>
      <c r="M293" s="1">
        <v>43525</v>
      </c>
      <c r="N293" s="1"/>
      <c r="O293" s="1"/>
      <c r="P293" s="1"/>
      <c r="Q293" s="1"/>
      <c r="S293" s="1">
        <v>45135</v>
      </c>
      <c r="T293" s="5">
        <v>319.82</v>
      </c>
      <c r="U293" s="5">
        <v>0</v>
      </c>
      <c r="V293" s="5">
        <v>0</v>
      </c>
      <c r="W293" s="5">
        <v>319.82</v>
      </c>
      <c r="Y293" s="1">
        <v>45135</v>
      </c>
      <c r="Z293">
        <v>158.25</v>
      </c>
      <c r="AB293" s="1"/>
      <c r="AC293" s="1"/>
      <c r="AD293" s="1"/>
      <c r="AE293" s="1"/>
      <c r="AJ293" s="1">
        <v>43524</v>
      </c>
      <c r="AK293" s="1">
        <v>43525</v>
      </c>
      <c r="AL293" s="1"/>
      <c r="AM293" s="1"/>
      <c r="AN293" s="1"/>
      <c r="AO293" s="1"/>
      <c r="AQ293" s="1">
        <v>45135</v>
      </c>
      <c r="AR293" s="5">
        <v>158.25</v>
      </c>
      <c r="AS293" s="5">
        <v>0</v>
      </c>
      <c r="AT293" s="5">
        <v>0</v>
      </c>
      <c r="AU293" s="5">
        <v>158.25</v>
      </c>
      <c r="AW293" s="1">
        <v>45135</v>
      </c>
      <c r="AX293">
        <v>158.87</v>
      </c>
      <c r="AZ293" s="1"/>
      <c r="BA293" s="1"/>
      <c r="BB293" s="1"/>
      <c r="BC293" s="1"/>
      <c r="BH293" s="1">
        <v>43524</v>
      </c>
      <c r="BI293" s="1">
        <v>43525</v>
      </c>
      <c r="BJ293" s="1"/>
      <c r="BK293" s="1"/>
      <c r="BL293" s="1"/>
      <c r="BM293" s="1"/>
      <c r="BO293" s="1">
        <v>45135</v>
      </c>
      <c r="BP293" s="5">
        <v>158.87</v>
      </c>
      <c r="BQ293" s="5">
        <v>0</v>
      </c>
      <c r="BR293" s="5">
        <v>0</v>
      </c>
      <c r="BS293" s="5">
        <v>158.87</v>
      </c>
    </row>
    <row r="294" spans="1:71" x14ac:dyDescent="0.25">
      <c r="A294" s="1">
        <v>45142</v>
      </c>
      <c r="B294">
        <v>315.06</v>
      </c>
      <c r="D294" s="1"/>
      <c r="E294" s="1"/>
      <c r="F294" s="1"/>
      <c r="G294" s="1"/>
      <c r="L294" s="1">
        <v>43525</v>
      </c>
      <c r="M294" s="1">
        <v>43525</v>
      </c>
      <c r="N294" s="1"/>
      <c r="O294" s="1"/>
      <c r="P294" s="1"/>
      <c r="Q294" s="1"/>
      <c r="S294" s="1">
        <v>45142</v>
      </c>
      <c r="T294" s="5">
        <v>315.06</v>
      </c>
      <c r="U294" s="5">
        <v>0.61499999999999999</v>
      </c>
      <c r="V294" s="5">
        <v>-0.61499999999999999</v>
      </c>
      <c r="W294" s="5">
        <v>315.06</v>
      </c>
      <c r="Y294" s="1">
        <v>45142</v>
      </c>
      <c r="Z294">
        <v>156.57</v>
      </c>
      <c r="AB294" s="1"/>
      <c r="AC294" s="1"/>
      <c r="AD294" s="1"/>
      <c r="AE294" s="1"/>
      <c r="AJ294" s="1">
        <v>43525</v>
      </c>
      <c r="AK294" s="1">
        <v>43525</v>
      </c>
      <c r="AL294" s="1"/>
      <c r="AM294" s="1"/>
      <c r="AN294" s="1"/>
      <c r="AO294" s="1"/>
      <c r="AQ294" s="1">
        <v>45142</v>
      </c>
      <c r="AR294" s="5">
        <v>156.57</v>
      </c>
      <c r="AS294" s="5">
        <v>0</v>
      </c>
      <c r="AT294" s="5">
        <v>0</v>
      </c>
      <c r="AU294" s="5">
        <v>156.57</v>
      </c>
      <c r="AW294" s="1">
        <v>45142</v>
      </c>
      <c r="AX294">
        <v>159.31</v>
      </c>
      <c r="AZ294" s="1"/>
      <c r="BA294" s="1"/>
      <c r="BB294" s="1"/>
      <c r="BC294" s="1"/>
      <c r="BH294" s="1">
        <v>43525</v>
      </c>
      <c r="BI294" s="1">
        <v>43525</v>
      </c>
      <c r="BJ294" s="1"/>
      <c r="BK294" s="1"/>
      <c r="BL294" s="1"/>
      <c r="BM294" s="1"/>
      <c r="BO294" s="1">
        <v>45142</v>
      </c>
      <c r="BP294" s="5">
        <v>159.31</v>
      </c>
      <c r="BQ294" s="5">
        <v>0</v>
      </c>
      <c r="BR294" s="5">
        <v>0</v>
      </c>
      <c r="BS294" s="5">
        <v>159.31</v>
      </c>
    </row>
    <row r="295" spans="1:71" x14ac:dyDescent="0.25">
      <c r="A295" s="1">
        <v>45149</v>
      </c>
      <c r="B295">
        <v>320.8</v>
      </c>
      <c r="D295" s="1"/>
      <c r="E295" s="1"/>
      <c r="F295" s="1"/>
      <c r="G295" s="1"/>
      <c r="L295" s="1">
        <v>43528</v>
      </c>
      <c r="M295" s="1">
        <v>43532</v>
      </c>
      <c r="N295" s="1"/>
      <c r="O295" s="1"/>
      <c r="P295" s="1"/>
      <c r="Q295" s="1"/>
      <c r="S295" s="1">
        <v>45149</v>
      </c>
      <c r="T295" s="5">
        <v>320.8</v>
      </c>
      <c r="U295" s="5">
        <v>0</v>
      </c>
      <c r="V295" s="5">
        <v>0</v>
      </c>
      <c r="W295" s="5">
        <v>320.8</v>
      </c>
      <c r="Y295" s="1">
        <v>45149</v>
      </c>
      <c r="Z295">
        <v>158.22</v>
      </c>
      <c r="AB295" s="1"/>
      <c r="AC295" s="1"/>
      <c r="AD295" s="1"/>
      <c r="AE295" s="1"/>
      <c r="AJ295" s="1">
        <v>43528</v>
      </c>
      <c r="AK295" s="1">
        <v>43532</v>
      </c>
      <c r="AL295" s="1"/>
      <c r="AM295" s="1"/>
      <c r="AN295" s="1"/>
      <c r="AO295" s="1"/>
      <c r="AQ295" s="1">
        <v>45149</v>
      </c>
      <c r="AR295" s="5">
        <v>158.22</v>
      </c>
      <c r="AS295" s="5">
        <v>0</v>
      </c>
      <c r="AT295" s="5">
        <v>0</v>
      </c>
      <c r="AU295" s="5">
        <v>158.22</v>
      </c>
      <c r="AW295" s="1">
        <v>45149</v>
      </c>
      <c r="AX295">
        <v>164.15</v>
      </c>
      <c r="AZ295" s="1"/>
      <c r="BA295" s="1"/>
      <c r="BB295" s="1"/>
      <c r="BC295" s="1"/>
      <c r="BH295" s="1">
        <v>43528</v>
      </c>
      <c r="BI295" s="1">
        <v>43532</v>
      </c>
      <c r="BJ295" s="1"/>
      <c r="BK295" s="1"/>
      <c r="BL295" s="1"/>
      <c r="BM295" s="1"/>
      <c r="BO295" s="1">
        <v>45149</v>
      </c>
      <c r="BP295" s="5">
        <v>164.15</v>
      </c>
      <c r="BQ295" s="5">
        <v>0</v>
      </c>
      <c r="BR295" s="5">
        <v>0</v>
      </c>
      <c r="BS295" s="5">
        <v>164.15</v>
      </c>
    </row>
    <row r="296" spans="1:71" x14ac:dyDescent="0.25">
      <c r="A296" s="1">
        <v>45156</v>
      </c>
      <c r="B296">
        <v>324.06</v>
      </c>
      <c r="D296" s="1"/>
      <c r="E296" s="1"/>
      <c r="F296" s="1"/>
      <c r="G296" s="1"/>
      <c r="L296" s="1">
        <v>43529</v>
      </c>
      <c r="M296" s="1">
        <v>43532</v>
      </c>
      <c r="N296" s="1"/>
      <c r="O296" s="1"/>
      <c r="P296" s="1"/>
      <c r="Q296" s="1"/>
      <c r="S296" s="1">
        <v>45156</v>
      </c>
      <c r="T296" s="5">
        <v>324.06</v>
      </c>
      <c r="U296" s="5">
        <v>0</v>
      </c>
      <c r="V296" s="5">
        <v>0</v>
      </c>
      <c r="W296" s="5">
        <v>324.06</v>
      </c>
      <c r="Y296" s="1">
        <v>45156</v>
      </c>
      <c r="Z296">
        <v>154.44999999999999</v>
      </c>
      <c r="AB296" s="1"/>
      <c r="AC296" s="1"/>
      <c r="AD296" s="1"/>
      <c r="AE296" s="1"/>
      <c r="AJ296" s="1">
        <v>43529</v>
      </c>
      <c r="AK296" s="1">
        <v>43532</v>
      </c>
      <c r="AL296" s="1"/>
      <c r="AM296" s="1"/>
      <c r="AN296" s="1"/>
      <c r="AO296" s="1"/>
      <c r="AQ296" s="1">
        <v>45156</v>
      </c>
      <c r="AR296" s="5">
        <v>154.44999999999999</v>
      </c>
      <c r="AS296" s="5">
        <v>0</v>
      </c>
      <c r="AT296" s="5">
        <v>0</v>
      </c>
      <c r="AU296" s="5">
        <v>154.44999999999999</v>
      </c>
      <c r="AW296" s="1">
        <v>45156</v>
      </c>
      <c r="AX296">
        <v>160.9</v>
      </c>
      <c r="AZ296" s="1"/>
      <c r="BA296" s="1"/>
      <c r="BB296" s="1"/>
      <c r="BC296" s="1"/>
      <c r="BH296" s="1">
        <v>43529</v>
      </c>
      <c r="BI296" s="1">
        <v>43532</v>
      </c>
      <c r="BJ296" s="1"/>
      <c r="BK296" s="1"/>
      <c r="BL296" s="1"/>
      <c r="BM296" s="1"/>
      <c r="BO296" s="1">
        <v>45156</v>
      </c>
      <c r="BP296" s="5">
        <v>160.9</v>
      </c>
      <c r="BQ296" s="5">
        <v>1.51</v>
      </c>
      <c r="BR296" s="5">
        <v>-1.51</v>
      </c>
      <c r="BS296" s="5">
        <v>160.9</v>
      </c>
    </row>
    <row r="297" spans="1:71" x14ac:dyDescent="0.25">
      <c r="A297" s="1">
        <v>45163</v>
      </c>
      <c r="B297">
        <v>332.07</v>
      </c>
      <c r="D297" s="1"/>
      <c r="E297" s="1"/>
      <c r="F297" s="1"/>
      <c r="G297" s="1"/>
      <c r="L297" s="1">
        <v>43530</v>
      </c>
      <c r="M297" s="1">
        <v>43532</v>
      </c>
      <c r="N297" s="1"/>
      <c r="O297" s="1"/>
      <c r="P297" s="1"/>
      <c r="Q297" s="1"/>
      <c r="S297" s="1">
        <v>45163</v>
      </c>
      <c r="T297" s="5">
        <v>332.07</v>
      </c>
      <c r="U297" s="5">
        <v>0</v>
      </c>
      <c r="V297" s="5">
        <v>0</v>
      </c>
      <c r="W297" s="5">
        <v>332.07</v>
      </c>
      <c r="Y297" s="1">
        <v>45163</v>
      </c>
      <c r="Z297">
        <v>157.59</v>
      </c>
      <c r="AB297" s="1"/>
      <c r="AC297" s="1"/>
      <c r="AD297" s="1"/>
      <c r="AE297" s="1"/>
      <c r="AJ297" s="1">
        <v>43530</v>
      </c>
      <c r="AK297" s="1">
        <v>43532</v>
      </c>
      <c r="AL297" s="1"/>
      <c r="AM297" s="1"/>
      <c r="AN297" s="1"/>
      <c r="AO297" s="1"/>
      <c r="AQ297" s="1">
        <v>45163</v>
      </c>
      <c r="AR297" s="5">
        <v>157.59</v>
      </c>
      <c r="AS297" s="5">
        <v>0</v>
      </c>
      <c r="AT297" s="5">
        <v>0</v>
      </c>
      <c r="AU297" s="5">
        <v>157.59</v>
      </c>
      <c r="AW297" s="1">
        <v>45163</v>
      </c>
      <c r="AX297">
        <v>159.12</v>
      </c>
      <c r="AZ297" s="1"/>
      <c r="BA297" s="1"/>
      <c r="BB297" s="1"/>
      <c r="BC297" s="1"/>
      <c r="BH297" s="1">
        <v>43530</v>
      </c>
      <c r="BI297" s="1">
        <v>43532</v>
      </c>
      <c r="BJ297" s="1"/>
      <c r="BK297" s="1"/>
      <c r="BL297" s="1"/>
      <c r="BM297" s="1"/>
      <c r="BO297" s="1">
        <v>45163</v>
      </c>
      <c r="BP297" s="5">
        <v>159.12</v>
      </c>
      <c r="BQ297" s="5">
        <v>0</v>
      </c>
      <c r="BR297" s="5">
        <v>0</v>
      </c>
      <c r="BS297" s="5">
        <v>159.12</v>
      </c>
    </row>
    <row r="298" spans="1:71" x14ac:dyDescent="0.25">
      <c r="A298" s="1"/>
      <c r="L298" s="1">
        <v>43531</v>
      </c>
      <c r="M298" s="1">
        <v>43532</v>
      </c>
      <c r="N298" s="1"/>
      <c r="O298" s="1"/>
      <c r="P298" s="1"/>
      <c r="Q298" s="1"/>
      <c r="AJ298" s="1">
        <v>43531</v>
      </c>
      <c r="AK298" s="1">
        <v>43532</v>
      </c>
      <c r="AL298" s="1"/>
      <c r="AM298" s="1"/>
      <c r="AN298" s="1"/>
      <c r="AO298" s="1"/>
      <c r="BH298" s="1">
        <v>43531</v>
      </c>
      <c r="BI298" s="1">
        <v>43532</v>
      </c>
      <c r="BJ298" s="1"/>
      <c r="BK298" s="1"/>
      <c r="BL298" s="1"/>
      <c r="BM298" s="1"/>
    </row>
    <row r="299" spans="1:71" x14ac:dyDescent="0.25">
      <c r="A299" s="1"/>
      <c r="L299" s="1">
        <v>43532</v>
      </c>
      <c r="M299" s="1">
        <v>43532</v>
      </c>
      <c r="N299" s="1"/>
      <c r="O299" s="1"/>
      <c r="P299" s="1"/>
      <c r="Q299" s="1"/>
      <c r="AJ299" s="1">
        <v>43532</v>
      </c>
      <c r="AK299" s="1">
        <v>43532</v>
      </c>
      <c r="AL299" s="1"/>
      <c r="AM299" s="1"/>
      <c r="AN299" s="1"/>
      <c r="AO299" s="1"/>
      <c r="BH299" s="1">
        <v>43532</v>
      </c>
      <c r="BI299" s="1">
        <v>43532</v>
      </c>
      <c r="BJ299" s="1"/>
      <c r="BK299" s="1"/>
      <c r="BL299" s="1"/>
      <c r="BM299" s="1"/>
    </row>
    <row r="300" spans="1:71" x14ac:dyDescent="0.25">
      <c r="A300" s="1"/>
      <c r="L300" s="1">
        <v>43535</v>
      </c>
      <c r="M300" s="1">
        <v>43539</v>
      </c>
      <c r="N300" s="1"/>
      <c r="O300" s="1"/>
      <c r="P300" s="1"/>
      <c r="Q300" s="1"/>
      <c r="AJ300" s="1">
        <v>43535</v>
      </c>
      <c r="AK300" s="1">
        <v>43539</v>
      </c>
      <c r="AL300" s="1"/>
      <c r="AM300" s="1"/>
      <c r="AN300" s="1"/>
      <c r="AO300" s="1"/>
      <c r="BH300" s="1">
        <v>43535</v>
      </c>
      <c r="BI300" s="1">
        <v>43539</v>
      </c>
      <c r="BJ300" s="1"/>
      <c r="BK300" s="1"/>
      <c r="BL300" s="1"/>
      <c r="BM300" s="1"/>
    </row>
    <row r="301" spans="1:71" x14ac:dyDescent="0.25">
      <c r="A301" s="1"/>
      <c r="L301" s="1">
        <v>43536</v>
      </c>
      <c r="M301" s="1">
        <v>43539</v>
      </c>
      <c r="N301" s="1"/>
      <c r="O301" s="1"/>
      <c r="P301" s="1"/>
      <c r="Q301" s="1"/>
      <c r="AJ301" s="1">
        <v>43536</v>
      </c>
      <c r="AK301" s="1">
        <v>43539</v>
      </c>
      <c r="AL301" s="1"/>
      <c r="AM301" s="1"/>
      <c r="AN301" s="1"/>
      <c r="AO301" s="1"/>
      <c r="BH301" s="1">
        <v>43536</v>
      </c>
      <c r="BI301" s="1">
        <v>43539</v>
      </c>
      <c r="BJ301" s="1"/>
      <c r="BK301" s="1"/>
      <c r="BL301" s="1"/>
      <c r="BM301" s="1"/>
    </row>
    <row r="302" spans="1:71" x14ac:dyDescent="0.25">
      <c r="A302" s="1"/>
      <c r="L302" s="1">
        <v>43537</v>
      </c>
      <c r="M302" s="1">
        <v>43539</v>
      </c>
      <c r="N302" s="1"/>
      <c r="O302" s="1"/>
      <c r="P302" s="1"/>
      <c r="Q302" s="1"/>
      <c r="AJ302" s="1">
        <v>43537</v>
      </c>
      <c r="AK302" s="1">
        <v>43539</v>
      </c>
      <c r="AL302" s="1"/>
      <c r="AM302" s="1"/>
      <c r="AN302" s="1"/>
      <c r="AO302" s="1"/>
      <c r="BH302" s="1">
        <v>43537</v>
      </c>
      <c r="BI302" s="1">
        <v>43539</v>
      </c>
      <c r="BJ302" s="1"/>
      <c r="BK302" s="1"/>
      <c r="BL302" s="1"/>
      <c r="BM302" s="1"/>
    </row>
    <row r="303" spans="1:71" x14ac:dyDescent="0.25">
      <c r="A303" s="1"/>
      <c r="L303" s="1">
        <v>43538</v>
      </c>
      <c r="M303" s="1">
        <v>43539</v>
      </c>
      <c r="N303" s="1"/>
      <c r="O303" s="1"/>
      <c r="P303" s="1"/>
      <c r="Q303" s="1"/>
      <c r="AJ303" s="1">
        <v>43538</v>
      </c>
      <c r="AK303" s="1">
        <v>43539</v>
      </c>
      <c r="AL303" s="1"/>
      <c r="AM303" s="1"/>
      <c r="AN303" s="1"/>
      <c r="AO303" s="1"/>
      <c r="BH303" s="1">
        <v>43538</v>
      </c>
      <c r="BI303" s="1">
        <v>43539</v>
      </c>
      <c r="BJ303" s="1"/>
      <c r="BK303" s="1"/>
      <c r="BL303" s="1"/>
      <c r="BM303" s="1"/>
    </row>
    <row r="304" spans="1:71" x14ac:dyDescent="0.25">
      <c r="A304" s="1"/>
      <c r="L304" s="1">
        <v>43539</v>
      </c>
      <c r="M304" s="1">
        <v>43539</v>
      </c>
      <c r="N304" s="1"/>
      <c r="O304" s="1"/>
      <c r="P304" s="1"/>
      <c r="Q304" s="1"/>
      <c r="AJ304" s="1">
        <v>43539</v>
      </c>
      <c r="AK304" s="1">
        <v>43539</v>
      </c>
      <c r="AL304" s="1"/>
      <c r="AM304" s="1"/>
      <c r="AN304" s="1"/>
      <c r="AO304" s="1"/>
      <c r="BH304" s="1">
        <v>43539</v>
      </c>
      <c r="BI304" s="1">
        <v>43539</v>
      </c>
      <c r="BJ304" s="1"/>
      <c r="BK304" s="1"/>
      <c r="BL304" s="1"/>
      <c r="BM304" s="1"/>
    </row>
    <row r="305" spans="1:65" x14ac:dyDescent="0.25">
      <c r="A305" s="1"/>
      <c r="L305" s="1">
        <v>43542</v>
      </c>
      <c r="M305" s="1">
        <v>43546</v>
      </c>
      <c r="N305" s="1"/>
      <c r="O305" s="1"/>
      <c r="P305" s="1"/>
      <c r="Q305" s="1"/>
      <c r="AJ305" s="1">
        <v>43542</v>
      </c>
      <c r="AK305" s="1">
        <v>43546</v>
      </c>
      <c r="AL305" s="1"/>
      <c r="AM305" s="1"/>
      <c r="AN305" s="1"/>
      <c r="AO305" s="1"/>
      <c r="BH305" s="1">
        <v>43542</v>
      </c>
      <c r="BI305" s="1">
        <v>43546</v>
      </c>
      <c r="BJ305" s="1"/>
      <c r="BK305" s="1"/>
      <c r="BL305" s="1"/>
      <c r="BM305" s="1"/>
    </row>
    <row r="306" spans="1:65" x14ac:dyDescent="0.25">
      <c r="A306" s="1"/>
      <c r="L306" s="1">
        <v>43543</v>
      </c>
      <c r="M306" s="1">
        <v>43546</v>
      </c>
      <c r="N306" s="1"/>
      <c r="O306" s="1"/>
      <c r="P306" s="1"/>
      <c r="Q306" s="1"/>
      <c r="AJ306" s="1">
        <v>43543</v>
      </c>
      <c r="AK306" s="1">
        <v>43546</v>
      </c>
      <c r="AL306" s="1"/>
      <c r="AM306" s="1"/>
      <c r="AN306" s="1"/>
      <c r="AO306" s="1"/>
      <c r="BH306" s="1">
        <v>43543</v>
      </c>
      <c r="BI306" s="1">
        <v>43546</v>
      </c>
      <c r="BJ306" s="1"/>
      <c r="BK306" s="1"/>
      <c r="BL306" s="1"/>
      <c r="BM306" s="1"/>
    </row>
    <row r="307" spans="1:65" x14ac:dyDescent="0.25">
      <c r="A307" s="1"/>
      <c r="L307" s="1">
        <v>43544</v>
      </c>
      <c r="M307" s="1">
        <v>43546</v>
      </c>
      <c r="N307" s="1"/>
      <c r="O307" s="1"/>
      <c r="P307" s="1"/>
      <c r="Q307" s="1"/>
      <c r="AJ307" s="1">
        <v>43544</v>
      </c>
      <c r="AK307" s="1">
        <v>43546</v>
      </c>
      <c r="AL307" s="1"/>
      <c r="AM307" s="1"/>
      <c r="AN307" s="1"/>
      <c r="AO307" s="1"/>
      <c r="BH307" s="1">
        <v>43544</v>
      </c>
      <c r="BI307" s="1">
        <v>43546</v>
      </c>
      <c r="BJ307" s="1"/>
      <c r="BK307" s="1"/>
      <c r="BL307" s="1"/>
      <c r="BM307" s="1"/>
    </row>
    <row r="308" spans="1:65" x14ac:dyDescent="0.25">
      <c r="A308" s="1"/>
      <c r="L308" s="1">
        <v>43545</v>
      </c>
      <c r="M308" s="1">
        <v>43546</v>
      </c>
      <c r="N308" s="1"/>
      <c r="O308" s="1"/>
      <c r="P308" s="1"/>
      <c r="Q308" s="1"/>
      <c r="AJ308" s="1">
        <v>43545</v>
      </c>
      <c r="AK308" s="1">
        <v>43546</v>
      </c>
      <c r="AL308" s="1"/>
      <c r="AM308" s="1"/>
      <c r="AN308" s="1"/>
      <c r="AO308" s="1"/>
      <c r="BH308" s="1">
        <v>43545</v>
      </c>
      <c r="BI308" s="1">
        <v>43546</v>
      </c>
      <c r="BJ308" s="1"/>
      <c r="BK308" s="1"/>
      <c r="BL308" s="1"/>
      <c r="BM308" s="1"/>
    </row>
    <row r="309" spans="1:65" x14ac:dyDescent="0.25">
      <c r="A309" s="1"/>
      <c r="L309" s="1">
        <v>43546</v>
      </c>
      <c r="M309" s="1">
        <v>43546</v>
      </c>
      <c r="N309" s="1"/>
      <c r="O309" s="1"/>
      <c r="P309" s="1"/>
      <c r="Q309" s="1"/>
      <c r="AJ309" s="1">
        <v>43546</v>
      </c>
      <c r="AK309" s="1">
        <v>43546</v>
      </c>
      <c r="AL309" s="1"/>
      <c r="AM309" s="1"/>
      <c r="AN309" s="1"/>
      <c r="AO309" s="1"/>
      <c r="BH309" s="1">
        <v>43546</v>
      </c>
      <c r="BI309" s="1">
        <v>43546</v>
      </c>
      <c r="BJ309" s="1"/>
      <c r="BK309" s="1"/>
      <c r="BL309" s="1"/>
      <c r="BM309" s="1"/>
    </row>
    <row r="310" spans="1:65" x14ac:dyDescent="0.25">
      <c r="A310" s="1"/>
      <c r="L310" s="1">
        <v>43549</v>
      </c>
      <c r="M310" s="1">
        <v>43553</v>
      </c>
      <c r="N310" s="1"/>
      <c r="O310" s="1"/>
      <c r="P310" s="1"/>
      <c r="Q310" s="1"/>
      <c r="AJ310" s="1">
        <v>43549</v>
      </c>
      <c r="AK310" s="1">
        <v>43553</v>
      </c>
      <c r="AL310" s="1"/>
      <c r="AM310" s="1"/>
      <c r="AN310" s="1"/>
      <c r="AO310" s="1"/>
      <c r="BH310" s="1">
        <v>43549</v>
      </c>
      <c r="BI310" s="1">
        <v>43553</v>
      </c>
      <c r="BJ310" s="1"/>
      <c r="BK310" s="1"/>
      <c r="BL310" s="1"/>
      <c r="BM310" s="1"/>
    </row>
    <row r="311" spans="1:65" x14ac:dyDescent="0.25">
      <c r="A311" s="1"/>
      <c r="L311" s="1">
        <v>43550</v>
      </c>
      <c r="M311" s="1">
        <v>43553</v>
      </c>
      <c r="N311" s="1"/>
      <c r="O311" s="1"/>
      <c r="P311" s="1"/>
      <c r="Q311" s="1"/>
      <c r="AJ311" s="1">
        <v>43550</v>
      </c>
      <c r="AK311" s="1">
        <v>43553</v>
      </c>
      <c r="AL311" s="1"/>
      <c r="AM311" s="1"/>
      <c r="AN311" s="1"/>
      <c r="AO311" s="1"/>
      <c r="BH311" s="1">
        <v>43550</v>
      </c>
      <c r="BI311" s="1">
        <v>43553</v>
      </c>
      <c r="BJ311" s="1"/>
      <c r="BK311" s="1"/>
      <c r="BL311" s="1"/>
      <c r="BM311" s="1"/>
    </row>
    <row r="312" spans="1:65" x14ac:dyDescent="0.25">
      <c r="A312" s="1"/>
      <c r="L312" s="1">
        <v>43551</v>
      </c>
      <c r="M312" s="1">
        <v>43553</v>
      </c>
      <c r="N312" s="1"/>
      <c r="O312" s="1"/>
      <c r="P312" s="1"/>
      <c r="Q312" s="1"/>
      <c r="AJ312" s="1">
        <v>43551</v>
      </c>
      <c r="AK312" s="1">
        <v>43553</v>
      </c>
      <c r="AL312" s="1"/>
      <c r="AM312" s="1"/>
      <c r="AN312" s="1"/>
      <c r="AO312" s="1"/>
      <c r="BH312" s="1">
        <v>43551</v>
      </c>
      <c r="BI312" s="1">
        <v>43553</v>
      </c>
      <c r="BJ312" s="1"/>
      <c r="BK312" s="1"/>
      <c r="BL312" s="1"/>
      <c r="BM312" s="1"/>
    </row>
    <row r="313" spans="1:65" x14ac:dyDescent="0.25">
      <c r="A313" s="1"/>
      <c r="L313" s="1">
        <v>43552</v>
      </c>
      <c r="M313" s="1">
        <v>43553</v>
      </c>
      <c r="N313" s="1"/>
      <c r="O313" s="1"/>
      <c r="P313" s="1"/>
      <c r="Q313" s="1"/>
      <c r="AJ313" s="1">
        <v>43552</v>
      </c>
      <c r="AK313" s="1">
        <v>43553</v>
      </c>
      <c r="AL313" s="1"/>
      <c r="AM313" s="1"/>
      <c r="AN313" s="1"/>
      <c r="AO313" s="1"/>
      <c r="BH313" s="1">
        <v>43552</v>
      </c>
      <c r="BI313" s="1">
        <v>43553</v>
      </c>
      <c r="BJ313" s="1"/>
      <c r="BK313" s="1"/>
      <c r="BL313" s="1"/>
      <c r="BM313" s="1"/>
    </row>
    <row r="314" spans="1:65" x14ac:dyDescent="0.25">
      <c r="A314" s="1"/>
      <c r="L314" s="1">
        <v>43553</v>
      </c>
      <c r="M314" s="1">
        <v>43553</v>
      </c>
      <c r="N314" s="1"/>
      <c r="O314" s="1"/>
      <c r="P314" s="1"/>
      <c r="Q314" s="1"/>
      <c r="AJ314" s="1">
        <v>43553</v>
      </c>
      <c r="AK314" s="1">
        <v>43553</v>
      </c>
      <c r="AL314" s="1"/>
      <c r="AM314" s="1"/>
      <c r="AN314" s="1"/>
      <c r="AO314" s="1"/>
      <c r="BH314" s="1">
        <v>43553</v>
      </c>
      <c r="BI314" s="1">
        <v>43553</v>
      </c>
      <c r="BJ314" s="1"/>
      <c r="BK314" s="1"/>
      <c r="BL314" s="1"/>
      <c r="BM314" s="1"/>
    </row>
    <row r="315" spans="1:65" x14ac:dyDescent="0.25">
      <c r="A315" s="1"/>
      <c r="L315" s="1">
        <v>43556</v>
      </c>
      <c r="M315" s="1">
        <v>43560</v>
      </c>
      <c r="N315" s="1"/>
      <c r="O315" s="1"/>
      <c r="P315" s="1"/>
      <c r="Q315" s="1"/>
      <c r="AJ315" s="1">
        <v>43556</v>
      </c>
      <c r="AK315" s="1">
        <v>43560</v>
      </c>
      <c r="AL315" s="1"/>
      <c r="AM315" s="1"/>
      <c r="AN315" s="1"/>
      <c r="AO315" s="1"/>
      <c r="BH315" s="1">
        <v>43556</v>
      </c>
      <c r="BI315" s="1">
        <v>43560</v>
      </c>
      <c r="BJ315" s="1"/>
      <c r="BK315" s="1"/>
      <c r="BL315" s="1"/>
      <c r="BM315" s="1"/>
    </row>
    <row r="316" spans="1:65" x14ac:dyDescent="0.25">
      <c r="L316" s="1">
        <v>43557</v>
      </c>
      <c r="M316" s="1">
        <v>43560</v>
      </c>
      <c r="N316" s="1"/>
      <c r="O316" s="1"/>
      <c r="P316" s="1"/>
      <c r="Q316" s="1"/>
      <c r="AJ316" s="1">
        <v>43557</v>
      </c>
      <c r="AK316" s="1">
        <v>43560</v>
      </c>
      <c r="AL316" s="1"/>
      <c r="AM316" s="1"/>
      <c r="AN316" s="1"/>
      <c r="AO316" s="1"/>
      <c r="BH316" s="1">
        <v>43557</v>
      </c>
      <c r="BI316" s="1">
        <v>43560</v>
      </c>
      <c r="BJ316" s="1"/>
      <c r="BK316" s="1"/>
      <c r="BL316" s="1"/>
      <c r="BM316" s="1"/>
    </row>
    <row r="317" spans="1:65" x14ac:dyDescent="0.25">
      <c r="L317" s="1">
        <v>43558</v>
      </c>
      <c r="M317" s="1">
        <v>43560</v>
      </c>
      <c r="N317" s="1"/>
      <c r="O317" s="1"/>
      <c r="P317" s="1"/>
      <c r="Q317" s="1"/>
      <c r="AJ317" s="1">
        <v>43558</v>
      </c>
      <c r="AK317" s="1">
        <v>43560</v>
      </c>
      <c r="AL317" s="1"/>
      <c r="AM317" s="1"/>
      <c r="AN317" s="1"/>
      <c r="AO317" s="1"/>
      <c r="BH317" s="1">
        <v>43558</v>
      </c>
      <c r="BI317" s="1">
        <v>43560</v>
      </c>
      <c r="BJ317" s="1"/>
      <c r="BK317" s="1"/>
      <c r="BL317" s="1"/>
      <c r="BM317" s="1"/>
    </row>
    <row r="318" spans="1:65" x14ac:dyDescent="0.25">
      <c r="L318" s="1">
        <v>43559</v>
      </c>
      <c r="M318" s="1">
        <v>43560</v>
      </c>
      <c r="N318" s="1"/>
      <c r="O318" s="1"/>
      <c r="P318" s="1"/>
      <c r="Q318" s="1"/>
      <c r="AJ318" s="1">
        <v>43559</v>
      </c>
      <c r="AK318" s="1">
        <v>43560</v>
      </c>
      <c r="AL318" s="1"/>
      <c r="AM318" s="1"/>
      <c r="AN318" s="1"/>
      <c r="AO318" s="1"/>
      <c r="BH318" s="1">
        <v>43559</v>
      </c>
      <c r="BI318" s="1">
        <v>43560</v>
      </c>
      <c r="BJ318" s="1"/>
      <c r="BK318" s="1"/>
      <c r="BL318" s="1"/>
      <c r="BM318" s="1"/>
    </row>
    <row r="319" spans="1:65" x14ac:dyDescent="0.25">
      <c r="L319" s="1">
        <v>43560</v>
      </c>
      <c r="M319" s="1">
        <v>43560</v>
      </c>
      <c r="N319" s="1"/>
      <c r="O319" s="1"/>
      <c r="P319" s="1"/>
      <c r="Q319" s="1"/>
      <c r="AJ319" s="1">
        <v>43560</v>
      </c>
      <c r="AK319" s="1">
        <v>43560</v>
      </c>
      <c r="AL319" s="1"/>
      <c r="AM319" s="1"/>
      <c r="AN319" s="1"/>
      <c r="AO319" s="1"/>
      <c r="BH319" s="1">
        <v>43560</v>
      </c>
      <c r="BI319" s="1">
        <v>43560</v>
      </c>
      <c r="BJ319" s="1"/>
      <c r="BK319" s="1"/>
      <c r="BL319" s="1"/>
      <c r="BM319" s="1"/>
    </row>
    <row r="320" spans="1:65" x14ac:dyDescent="0.25">
      <c r="L320" s="1">
        <v>43563</v>
      </c>
      <c r="M320" s="1">
        <v>43567</v>
      </c>
      <c r="N320" s="1"/>
      <c r="O320" s="1"/>
      <c r="P320" s="1"/>
      <c r="Q320" s="1"/>
      <c r="AJ320" s="1">
        <v>43563</v>
      </c>
      <c r="AK320" s="1">
        <v>43567</v>
      </c>
      <c r="AL320" s="1"/>
      <c r="AM320" s="1"/>
      <c r="AN320" s="1"/>
      <c r="AO320" s="1"/>
      <c r="BH320" s="1">
        <v>43563</v>
      </c>
      <c r="BI320" s="1">
        <v>43567</v>
      </c>
      <c r="BJ320" s="1"/>
      <c r="BK320" s="1"/>
      <c r="BL320" s="1"/>
      <c r="BM320" s="1"/>
    </row>
    <row r="321" spans="12:65" x14ac:dyDescent="0.25">
      <c r="L321" s="1">
        <v>43564</v>
      </c>
      <c r="M321" s="1">
        <v>43567</v>
      </c>
      <c r="N321" s="1"/>
      <c r="O321" s="1"/>
      <c r="P321" s="1"/>
      <c r="Q321" s="1"/>
      <c r="AJ321" s="1">
        <v>43564</v>
      </c>
      <c r="AK321" s="1">
        <v>43567</v>
      </c>
      <c r="AL321" s="1"/>
      <c r="AM321" s="1"/>
      <c r="AN321" s="1"/>
      <c r="AO321" s="1"/>
      <c r="BH321" s="1">
        <v>43564</v>
      </c>
      <c r="BI321" s="1">
        <v>43567</v>
      </c>
      <c r="BJ321" s="1"/>
      <c r="BK321" s="1"/>
      <c r="BL321" s="1"/>
      <c r="BM321" s="1"/>
    </row>
    <row r="322" spans="12:65" x14ac:dyDescent="0.25">
      <c r="L322" s="1">
        <v>43565</v>
      </c>
      <c r="M322" s="1">
        <v>43567</v>
      </c>
      <c r="N322" s="1"/>
      <c r="O322" s="1"/>
      <c r="P322" s="1"/>
      <c r="Q322" s="1"/>
      <c r="AJ322" s="1">
        <v>43565</v>
      </c>
      <c r="AK322" s="1">
        <v>43567</v>
      </c>
      <c r="AL322" s="1"/>
      <c r="AM322" s="1"/>
      <c r="AN322" s="1"/>
      <c r="AO322" s="1"/>
      <c r="BH322" s="1">
        <v>43565</v>
      </c>
      <c r="BI322" s="1">
        <v>43567</v>
      </c>
      <c r="BJ322" s="1"/>
      <c r="BK322" s="1"/>
      <c r="BL322" s="1"/>
      <c r="BM322" s="1"/>
    </row>
    <row r="323" spans="12:65" x14ac:dyDescent="0.25">
      <c r="L323" s="1">
        <v>43566</v>
      </c>
      <c r="M323" s="1">
        <v>43567</v>
      </c>
      <c r="N323" s="1"/>
      <c r="O323" s="1"/>
      <c r="P323" s="1"/>
      <c r="Q323" s="1"/>
      <c r="AJ323" s="1">
        <v>43566</v>
      </c>
      <c r="AK323" s="1">
        <v>43567</v>
      </c>
      <c r="AL323" s="1"/>
      <c r="AM323" s="1"/>
      <c r="AN323" s="1"/>
      <c r="AO323" s="1"/>
      <c r="BH323" s="1">
        <v>43566</v>
      </c>
      <c r="BI323" s="1">
        <v>43567</v>
      </c>
      <c r="BJ323" s="1"/>
      <c r="BK323" s="1"/>
      <c r="BL323" s="1"/>
      <c r="BM323" s="1"/>
    </row>
    <row r="324" spans="12:65" x14ac:dyDescent="0.25">
      <c r="L324" s="1">
        <v>43567</v>
      </c>
      <c r="M324" s="1">
        <v>43567</v>
      </c>
      <c r="N324" s="1"/>
      <c r="O324" s="1"/>
      <c r="P324" s="1"/>
      <c r="Q324" s="1"/>
      <c r="AJ324" s="1">
        <v>43567</v>
      </c>
      <c r="AK324" s="1">
        <v>43567</v>
      </c>
      <c r="AL324" s="1"/>
      <c r="AM324" s="1"/>
      <c r="AN324" s="1"/>
      <c r="AO324" s="1"/>
      <c r="BH324" s="1">
        <v>43567</v>
      </c>
      <c r="BI324" s="1">
        <v>43567</v>
      </c>
      <c r="BJ324" s="1"/>
      <c r="BK324" s="1"/>
      <c r="BL324" s="1"/>
      <c r="BM324" s="1"/>
    </row>
    <row r="325" spans="12:65" x14ac:dyDescent="0.25">
      <c r="L325" s="1">
        <v>43570</v>
      </c>
      <c r="M325" s="1">
        <v>43574</v>
      </c>
      <c r="N325" s="1"/>
      <c r="O325" s="1"/>
      <c r="P325" s="1"/>
      <c r="Q325" s="1"/>
      <c r="AJ325" s="1">
        <v>43570</v>
      </c>
      <c r="AK325" s="1">
        <v>43574</v>
      </c>
      <c r="AL325" s="1"/>
      <c r="AM325" s="1"/>
      <c r="AN325" s="1"/>
      <c r="AO325" s="1"/>
      <c r="BH325" s="1">
        <v>43570</v>
      </c>
      <c r="BI325" s="1">
        <v>43574</v>
      </c>
      <c r="BJ325" s="1"/>
      <c r="BK325" s="1"/>
      <c r="BL325" s="1"/>
      <c r="BM325" s="1"/>
    </row>
    <row r="326" spans="12:65" x14ac:dyDescent="0.25">
      <c r="L326" s="1">
        <v>43571</v>
      </c>
      <c r="M326" s="1">
        <v>43574</v>
      </c>
      <c r="N326" s="1"/>
      <c r="O326" s="1"/>
      <c r="P326" s="1"/>
      <c r="Q326" s="1"/>
      <c r="AJ326" s="1">
        <v>43571</v>
      </c>
      <c r="AK326" s="1">
        <v>43574</v>
      </c>
      <c r="AL326" s="1"/>
      <c r="AM326" s="1"/>
      <c r="AN326" s="1"/>
      <c r="AO326" s="1"/>
      <c r="BH326" s="1">
        <v>43571</v>
      </c>
      <c r="BI326" s="1">
        <v>43574</v>
      </c>
      <c r="BJ326" s="1"/>
      <c r="BK326" s="1"/>
      <c r="BL326" s="1"/>
      <c r="BM326" s="1"/>
    </row>
    <row r="327" spans="12:65" x14ac:dyDescent="0.25">
      <c r="L327" s="1">
        <v>43572</v>
      </c>
      <c r="M327" s="1">
        <v>43574</v>
      </c>
      <c r="N327" s="1"/>
      <c r="O327" s="1"/>
      <c r="P327" s="1"/>
      <c r="Q327" s="1"/>
      <c r="AJ327" s="1">
        <v>43572</v>
      </c>
      <c r="AK327" s="1">
        <v>43574</v>
      </c>
      <c r="AL327" s="1"/>
      <c r="AM327" s="1"/>
      <c r="AN327" s="1"/>
      <c r="AO327" s="1"/>
      <c r="BH327" s="1">
        <v>43572</v>
      </c>
      <c r="BI327" s="1">
        <v>43574</v>
      </c>
      <c r="BJ327" s="1"/>
      <c r="BK327" s="1"/>
      <c r="BL327" s="1"/>
      <c r="BM327" s="1"/>
    </row>
    <row r="328" spans="12:65" x14ac:dyDescent="0.25">
      <c r="L328" s="1">
        <v>43573</v>
      </c>
      <c r="M328" s="1">
        <v>43574</v>
      </c>
      <c r="N328" s="1"/>
      <c r="O328" s="1"/>
      <c r="P328" s="1"/>
      <c r="Q328" s="1"/>
      <c r="AJ328" s="1">
        <v>43573</v>
      </c>
      <c r="AK328" s="1">
        <v>43574</v>
      </c>
      <c r="AL328" s="1"/>
      <c r="AM328" s="1"/>
      <c r="AN328" s="1"/>
      <c r="AO328" s="1"/>
      <c r="BH328" s="1">
        <v>43573</v>
      </c>
      <c r="BI328" s="1">
        <v>43574</v>
      </c>
      <c r="BJ328" s="1"/>
      <c r="BK328" s="1"/>
      <c r="BL328" s="1"/>
      <c r="BM328" s="1"/>
    </row>
    <row r="329" spans="12:65" x14ac:dyDescent="0.25">
      <c r="L329" s="1">
        <v>43577</v>
      </c>
      <c r="M329" s="1">
        <v>43581</v>
      </c>
      <c r="N329" s="1"/>
      <c r="O329" s="1"/>
      <c r="P329" s="1"/>
      <c r="Q329" s="1"/>
      <c r="AJ329" s="1">
        <v>43577</v>
      </c>
      <c r="AK329" s="1">
        <v>43581</v>
      </c>
      <c r="AL329" s="1"/>
      <c r="AM329" s="1"/>
      <c r="AN329" s="1"/>
      <c r="AO329" s="1"/>
      <c r="BH329" s="1">
        <v>43577</v>
      </c>
      <c r="BI329" s="1">
        <v>43581</v>
      </c>
      <c r="BJ329" s="1"/>
      <c r="BK329" s="1"/>
      <c r="BL329" s="1"/>
      <c r="BM329" s="1"/>
    </row>
    <row r="330" spans="12:65" x14ac:dyDescent="0.25">
      <c r="L330" s="1">
        <v>43578</v>
      </c>
      <c r="M330" s="1">
        <v>43581</v>
      </c>
      <c r="N330" s="1"/>
      <c r="O330" s="1"/>
      <c r="P330" s="1"/>
      <c r="Q330" s="1"/>
      <c r="AJ330" s="1">
        <v>43578</v>
      </c>
      <c r="AK330" s="1">
        <v>43581</v>
      </c>
      <c r="AL330" s="1"/>
      <c r="AM330" s="1"/>
      <c r="AN330" s="1"/>
      <c r="AO330" s="1"/>
      <c r="BH330" s="1">
        <v>43578</v>
      </c>
      <c r="BI330" s="1">
        <v>43581</v>
      </c>
      <c r="BJ330" s="1"/>
      <c r="BK330" s="1"/>
      <c r="BL330" s="1"/>
      <c r="BM330" s="1"/>
    </row>
    <row r="331" spans="12:65" x14ac:dyDescent="0.25">
      <c r="L331" s="1">
        <v>43579</v>
      </c>
      <c r="M331" s="1">
        <v>43581</v>
      </c>
      <c r="N331" s="1"/>
      <c r="O331" s="1"/>
      <c r="P331" s="1"/>
      <c r="Q331" s="1"/>
      <c r="AJ331" s="1">
        <v>43579</v>
      </c>
      <c r="AK331" s="1">
        <v>43581</v>
      </c>
      <c r="AL331" s="1"/>
      <c r="AM331" s="1"/>
      <c r="AN331" s="1"/>
      <c r="AO331" s="1"/>
      <c r="BH331" s="1">
        <v>43579</v>
      </c>
      <c r="BI331" s="1">
        <v>43581</v>
      </c>
      <c r="BJ331" s="1"/>
      <c r="BK331" s="1"/>
      <c r="BL331" s="1"/>
      <c r="BM331" s="1"/>
    </row>
    <row r="332" spans="12:65" x14ac:dyDescent="0.25">
      <c r="L332" s="1">
        <v>43580</v>
      </c>
      <c r="M332" s="1">
        <v>43581</v>
      </c>
      <c r="N332" s="1"/>
      <c r="O332" s="1"/>
      <c r="P332" s="1"/>
      <c r="Q332" s="1"/>
      <c r="AJ332" s="1">
        <v>43580</v>
      </c>
      <c r="AK332" s="1">
        <v>43581</v>
      </c>
      <c r="AL332" s="1"/>
      <c r="AM332" s="1"/>
      <c r="AN332" s="1"/>
      <c r="AO332" s="1"/>
      <c r="BH332" s="1">
        <v>43580</v>
      </c>
      <c r="BI332" s="1">
        <v>43581</v>
      </c>
      <c r="BJ332" s="1"/>
      <c r="BK332" s="1"/>
      <c r="BL332" s="1"/>
      <c r="BM332" s="1"/>
    </row>
    <row r="333" spans="12:65" x14ac:dyDescent="0.25">
      <c r="L333" s="1">
        <v>43581</v>
      </c>
      <c r="M333" s="1">
        <v>43581</v>
      </c>
      <c r="N333" s="1"/>
      <c r="O333" s="1"/>
      <c r="P333" s="1"/>
      <c r="Q333" s="1"/>
      <c r="AJ333" s="1">
        <v>43581</v>
      </c>
      <c r="AK333" s="1">
        <v>43581</v>
      </c>
      <c r="AL333" s="1"/>
      <c r="AM333" s="1"/>
      <c r="AN333" s="1"/>
      <c r="AO333" s="1"/>
      <c r="BH333" s="1">
        <v>43581</v>
      </c>
      <c r="BI333" s="1">
        <v>43581</v>
      </c>
      <c r="BJ333" s="1"/>
      <c r="BK333" s="1"/>
      <c r="BL333" s="1"/>
      <c r="BM333" s="1"/>
    </row>
    <row r="334" spans="12:65" x14ac:dyDescent="0.25">
      <c r="L334" s="1">
        <v>43584</v>
      </c>
      <c r="M334" s="1">
        <v>43588</v>
      </c>
      <c r="N334" s="1"/>
      <c r="O334" s="1"/>
      <c r="P334" s="1"/>
      <c r="Q334" s="1"/>
      <c r="AJ334" s="1">
        <v>43584</v>
      </c>
      <c r="AK334" s="1">
        <v>43588</v>
      </c>
      <c r="AL334" s="1"/>
      <c r="AM334" s="1"/>
      <c r="AN334" s="1"/>
      <c r="AO334" s="1"/>
      <c r="BH334" s="1">
        <v>43584</v>
      </c>
      <c r="BI334" s="1">
        <v>43588</v>
      </c>
      <c r="BJ334" s="1"/>
      <c r="BK334" s="1"/>
      <c r="BL334" s="1"/>
      <c r="BM334" s="1"/>
    </row>
    <row r="335" spans="12:65" x14ac:dyDescent="0.25">
      <c r="L335" s="1">
        <v>43585</v>
      </c>
      <c r="M335" s="1">
        <v>43588</v>
      </c>
      <c r="N335" s="1"/>
      <c r="O335" s="1"/>
      <c r="P335" s="1"/>
      <c r="Q335" s="1"/>
      <c r="AJ335" s="1">
        <v>43585</v>
      </c>
      <c r="AK335" s="1">
        <v>43588</v>
      </c>
      <c r="AL335" s="1"/>
      <c r="AM335" s="1"/>
      <c r="AN335" s="1"/>
      <c r="AO335" s="1"/>
      <c r="BH335" s="1">
        <v>43585</v>
      </c>
      <c r="BI335" s="1">
        <v>43588</v>
      </c>
      <c r="BJ335" s="1"/>
      <c r="BK335" s="1"/>
      <c r="BL335" s="1"/>
      <c r="BM335" s="1"/>
    </row>
    <row r="336" spans="12:65" x14ac:dyDescent="0.25">
      <c r="L336" s="1">
        <v>43586</v>
      </c>
      <c r="M336" s="1">
        <v>43588</v>
      </c>
      <c r="N336" s="1"/>
      <c r="O336" s="1"/>
      <c r="P336" s="1"/>
      <c r="Q336" s="1"/>
      <c r="AJ336" s="1">
        <v>43586</v>
      </c>
      <c r="AK336" s="1">
        <v>43588</v>
      </c>
      <c r="AL336" s="1"/>
      <c r="AM336" s="1"/>
      <c r="AN336" s="1"/>
      <c r="AO336" s="1"/>
      <c r="BH336" s="1">
        <v>43586</v>
      </c>
      <c r="BI336" s="1">
        <v>43588</v>
      </c>
      <c r="BJ336" s="1"/>
      <c r="BK336" s="1"/>
      <c r="BL336" s="1"/>
      <c r="BM336" s="1"/>
    </row>
    <row r="337" spans="12:65" x14ac:dyDescent="0.25">
      <c r="L337" s="1">
        <v>43587</v>
      </c>
      <c r="M337" s="1">
        <v>43588</v>
      </c>
      <c r="N337" s="1"/>
      <c r="O337" s="1"/>
      <c r="P337" s="1"/>
      <c r="Q337" s="1"/>
      <c r="AJ337" s="1">
        <v>43587</v>
      </c>
      <c r="AK337" s="1">
        <v>43588</v>
      </c>
      <c r="AL337" s="1"/>
      <c r="AM337" s="1"/>
      <c r="AN337" s="1"/>
      <c r="AO337" s="1"/>
      <c r="BH337" s="1">
        <v>43587</v>
      </c>
      <c r="BI337" s="1">
        <v>43588</v>
      </c>
      <c r="BJ337" s="1"/>
      <c r="BK337" s="1"/>
      <c r="BL337" s="1"/>
      <c r="BM337" s="1"/>
    </row>
    <row r="338" spans="12:65" x14ac:dyDescent="0.25">
      <c r="L338" s="1">
        <v>43588</v>
      </c>
      <c r="M338" s="1">
        <v>43588</v>
      </c>
      <c r="N338" s="1"/>
      <c r="O338" s="1"/>
      <c r="P338" s="1"/>
      <c r="Q338" s="1"/>
      <c r="AJ338" s="1">
        <v>43588</v>
      </c>
      <c r="AK338" s="1">
        <v>43588</v>
      </c>
      <c r="AL338" s="1"/>
      <c r="AM338" s="1"/>
      <c r="AN338" s="1"/>
      <c r="AO338" s="1"/>
      <c r="BH338" s="1">
        <v>43588</v>
      </c>
      <c r="BI338" s="1">
        <v>43588</v>
      </c>
      <c r="BJ338" s="1"/>
      <c r="BK338" s="1"/>
      <c r="BL338" s="1"/>
      <c r="BM338" s="1"/>
    </row>
    <row r="339" spans="12:65" x14ac:dyDescent="0.25">
      <c r="L339" s="1">
        <v>43591</v>
      </c>
      <c r="M339" s="1">
        <v>43595</v>
      </c>
      <c r="N339" s="1"/>
      <c r="O339" s="1"/>
      <c r="P339" s="1"/>
      <c r="Q339" s="1"/>
      <c r="AJ339" s="1">
        <v>43591</v>
      </c>
      <c r="AK339" s="1">
        <v>43595</v>
      </c>
      <c r="AL339" s="1"/>
      <c r="AM339" s="1"/>
      <c r="AN339" s="1"/>
      <c r="AO339" s="1"/>
      <c r="BH339" s="1">
        <v>43591</v>
      </c>
      <c r="BI339" s="1">
        <v>43595</v>
      </c>
      <c r="BJ339" s="1"/>
      <c r="BK339" s="1"/>
      <c r="BL339" s="1"/>
      <c r="BM339" s="1"/>
    </row>
    <row r="340" spans="12:65" x14ac:dyDescent="0.25">
      <c r="L340" s="1">
        <v>43592</v>
      </c>
      <c r="M340" s="1">
        <v>43595</v>
      </c>
      <c r="N340" s="1"/>
      <c r="O340" s="1"/>
      <c r="P340" s="1"/>
      <c r="Q340" s="1"/>
      <c r="AJ340" s="1">
        <v>43592</v>
      </c>
      <c r="AK340" s="1">
        <v>43595</v>
      </c>
      <c r="AL340" s="1"/>
      <c r="AM340" s="1"/>
      <c r="AN340" s="1"/>
      <c r="AO340" s="1"/>
      <c r="BH340" s="1">
        <v>43592</v>
      </c>
      <c r="BI340" s="1">
        <v>43595</v>
      </c>
      <c r="BJ340" s="1"/>
      <c r="BK340" s="1"/>
      <c r="BL340" s="1"/>
      <c r="BM340" s="1"/>
    </row>
    <row r="341" spans="12:65" x14ac:dyDescent="0.25">
      <c r="L341" s="1">
        <v>43593</v>
      </c>
      <c r="M341" s="1">
        <v>43595</v>
      </c>
      <c r="N341" s="1"/>
      <c r="O341" s="1"/>
      <c r="P341" s="1"/>
      <c r="Q341" s="1"/>
      <c r="AJ341" s="1">
        <v>43593</v>
      </c>
      <c r="AK341" s="1">
        <v>43595</v>
      </c>
      <c r="AL341" s="1"/>
      <c r="AM341" s="1"/>
      <c r="AN341" s="1"/>
      <c r="AO341" s="1"/>
      <c r="BH341" s="1">
        <v>43593</v>
      </c>
      <c r="BI341" s="1">
        <v>43595</v>
      </c>
      <c r="BJ341" s="1"/>
      <c r="BK341" s="1"/>
      <c r="BL341" s="1"/>
      <c r="BM341" s="1"/>
    </row>
    <row r="342" spans="12:65" x14ac:dyDescent="0.25">
      <c r="L342" s="1">
        <v>43594</v>
      </c>
      <c r="M342" s="1">
        <v>43595</v>
      </c>
      <c r="N342" s="1"/>
      <c r="O342" s="1"/>
      <c r="P342" s="1"/>
      <c r="Q342" s="1"/>
      <c r="AJ342" s="1">
        <v>43594</v>
      </c>
      <c r="AK342" s="1">
        <v>43595</v>
      </c>
      <c r="AL342" s="1"/>
      <c r="AM342" s="1"/>
      <c r="AN342" s="1"/>
      <c r="AO342" s="1"/>
      <c r="BH342" s="1">
        <v>43594</v>
      </c>
      <c r="BI342" s="1">
        <v>43595</v>
      </c>
      <c r="BJ342" s="1"/>
      <c r="BK342" s="1"/>
      <c r="BL342" s="1"/>
      <c r="BM342" s="1"/>
    </row>
    <row r="343" spans="12:65" x14ac:dyDescent="0.25">
      <c r="L343" s="1">
        <v>43595</v>
      </c>
      <c r="M343" s="1">
        <v>43595</v>
      </c>
      <c r="N343" s="1"/>
      <c r="O343" s="1"/>
      <c r="P343" s="1"/>
      <c r="Q343" s="1"/>
      <c r="AJ343" s="1">
        <v>43595</v>
      </c>
      <c r="AK343" s="1">
        <v>43595</v>
      </c>
      <c r="AL343" s="1"/>
      <c r="AM343" s="1"/>
      <c r="AN343" s="1"/>
      <c r="AO343" s="1"/>
      <c r="BH343" s="1">
        <v>43595</v>
      </c>
      <c r="BI343" s="1">
        <v>43595</v>
      </c>
      <c r="BJ343" s="1"/>
      <c r="BK343" s="1"/>
      <c r="BL343" s="1"/>
      <c r="BM343" s="1"/>
    </row>
    <row r="344" spans="12:65" x14ac:dyDescent="0.25">
      <c r="L344" s="1">
        <v>43598</v>
      </c>
      <c r="M344" s="1">
        <v>43602</v>
      </c>
      <c r="N344" s="1"/>
      <c r="O344" s="1"/>
      <c r="P344" s="1"/>
      <c r="Q344" s="1"/>
      <c r="AJ344" s="1">
        <v>43598</v>
      </c>
      <c r="AK344" s="1">
        <v>43602</v>
      </c>
      <c r="AL344" s="1"/>
      <c r="AM344" s="1"/>
      <c r="AN344" s="1"/>
      <c r="AO344" s="1"/>
      <c r="BH344" s="1">
        <v>43598</v>
      </c>
      <c r="BI344" s="1">
        <v>43602</v>
      </c>
      <c r="BJ344" s="1"/>
      <c r="BK344" s="1"/>
      <c r="BL344" s="1"/>
      <c r="BM344" s="1"/>
    </row>
    <row r="345" spans="12:65" x14ac:dyDescent="0.25">
      <c r="L345" s="1">
        <v>43599</v>
      </c>
      <c r="M345" s="1">
        <v>43602</v>
      </c>
      <c r="N345" s="1"/>
      <c r="O345" s="1"/>
      <c r="P345" s="1"/>
      <c r="Q345" s="1"/>
      <c r="AJ345" s="1">
        <v>43599</v>
      </c>
      <c r="AK345" s="1">
        <v>43602</v>
      </c>
      <c r="AL345" s="1"/>
      <c r="AM345" s="1"/>
      <c r="AN345" s="1"/>
      <c r="AO345" s="1"/>
      <c r="BH345" s="1">
        <v>43599</v>
      </c>
      <c r="BI345" s="1">
        <v>43602</v>
      </c>
      <c r="BJ345" s="1"/>
      <c r="BK345" s="1"/>
      <c r="BL345" s="1"/>
      <c r="BM345" s="1"/>
    </row>
    <row r="346" spans="12:65" x14ac:dyDescent="0.25">
      <c r="L346" s="1">
        <v>43600</v>
      </c>
      <c r="M346" s="1">
        <v>43602</v>
      </c>
      <c r="N346" s="1"/>
      <c r="O346" s="1"/>
      <c r="P346" s="1"/>
      <c r="Q346" s="1"/>
      <c r="AJ346" s="1">
        <v>43600</v>
      </c>
      <c r="AK346" s="1">
        <v>43602</v>
      </c>
      <c r="AL346" s="1"/>
      <c r="AM346" s="1"/>
      <c r="AN346" s="1"/>
      <c r="AO346" s="1"/>
      <c r="BH346" s="1">
        <v>43600</v>
      </c>
      <c r="BI346" s="1">
        <v>43602</v>
      </c>
      <c r="BJ346" s="1"/>
      <c r="BK346" s="1"/>
      <c r="BL346" s="1"/>
      <c r="BM346" s="1"/>
    </row>
    <row r="347" spans="12:65" x14ac:dyDescent="0.25">
      <c r="L347" s="1">
        <v>43601</v>
      </c>
      <c r="M347" s="1">
        <v>43602</v>
      </c>
      <c r="N347" s="1"/>
      <c r="O347" s="1"/>
      <c r="P347" s="1"/>
      <c r="Q347" s="1"/>
      <c r="AJ347" s="1">
        <v>43601</v>
      </c>
      <c r="AK347" s="1">
        <v>43602</v>
      </c>
      <c r="AL347" s="1"/>
      <c r="AM347" s="1"/>
      <c r="AN347" s="1"/>
      <c r="AO347" s="1"/>
      <c r="BH347" s="1">
        <v>43601</v>
      </c>
      <c r="BI347" s="1">
        <v>43602</v>
      </c>
      <c r="BJ347" s="1"/>
      <c r="BK347" s="1"/>
      <c r="BL347" s="1"/>
      <c r="BM347" s="1"/>
    </row>
    <row r="348" spans="12:65" x14ac:dyDescent="0.25">
      <c r="L348" s="1">
        <v>43602</v>
      </c>
      <c r="M348" s="1">
        <v>43602</v>
      </c>
      <c r="N348" s="1"/>
      <c r="O348" s="1"/>
      <c r="P348" s="1"/>
      <c r="Q348" s="1"/>
      <c r="AJ348" s="1">
        <v>43602</v>
      </c>
      <c r="AK348" s="1">
        <v>43602</v>
      </c>
      <c r="AL348" s="1"/>
      <c r="AM348" s="1"/>
      <c r="AN348" s="1"/>
      <c r="AO348" s="1"/>
      <c r="BH348" s="1">
        <v>43602</v>
      </c>
      <c r="BI348" s="1">
        <v>43602</v>
      </c>
      <c r="BJ348" s="1"/>
      <c r="BK348" s="1"/>
      <c r="BL348" s="1"/>
      <c r="BM348" s="1"/>
    </row>
    <row r="349" spans="12:65" x14ac:dyDescent="0.25">
      <c r="L349" s="1">
        <v>43605</v>
      </c>
      <c r="M349" s="1">
        <v>43609</v>
      </c>
      <c r="N349" s="1"/>
      <c r="O349" s="1"/>
      <c r="P349" s="1"/>
      <c r="Q349" s="1"/>
      <c r="AJ349" s="1">
        <v>43605</v>
      </c>
      <c r="AK349" s="1">
        <v>43609</v>
      </c>
      <c r="AL349" s="1"/>
      <c r="AM349" s="1"/>
      <c r="AN349" s="1"/>
      <c r="AO349" s="1"/>
      <c r="BH349" s="1">
        <v>43605</v>
      </c>
      <c r="BI349" s="1">
        <v>43609</v>
      </c>
      <c r="BJ349" s="1"/>
      <c r="BK349" s="1"/>
      <c r="BL349" s="1"/>
      <c r="BM349" s="1"/>
    </row>
    <row r="350" spans="12:65" x14ac:dyDescent="0.25">
      <c r="L350" s="1">
        <v>43606</v>
      </c>
      <c r="M350" s="1">
        <v>43609</v>
      </c>
      <c r="N350" s="1"/>
      <c r="O350" s="1"/>
      <c r="P350" s="1"/>
      <c r="Q350" s="1"/>
      <c r="AJ350" s="1">
        <v>43606</v>
      </c>
      <c r="AK350" s="1">
        <v>43609</v>
      </c>
      <c r="AL350" s="1"/>
      <c r="AM350" s="1"/>
      <c r="AN350" s="1"/>
      <c r="AO350" s="1"/>
      <c r="BH350" s="1">
        <v>43606</v>
      </c>
      <c r="BI350" s="1">
        <v>43609</v>
      </c>
      <c r="BJ350" s="1"/>
      <c r="BK350" s="1"/>
      <c r="BL350" s="1"/>
      <c r="BM350" s="1"/>
    </row>
    <row r="351" spans="12:65" x14ac:dyDescent="0.25">
      <c r="L351" s="1">
        <v>43607</v>
      </c>
      <c r="M351" s="1">
        <v>43609</v>
      </c>
      <c r="N351" s="1"/>
      <c r="O351" s="1"/>
      <c r="P351" s="1"/>
      <c r="Q351" s="1"/>
      <c r="AJ351" s="1">
        <v>43607</v>
      </c>
      <c r="AK351" s="1">
        <v>43609</v>
      </c>
      <c r="AL351" s="1"/>
      <c r="AM351" s="1"/>
      <c r="AN351" s="1"/>
      <c r="AO351" s="1"/>
      <c r="BH351" s="1">
        <v>43607</v>
      </c>
      <c r="BI351" s="1">
        <v>43609</v>
      </c>
      <c r="BJ351" s="1"/>
      <c r="BK351" s="1"/>
      <c r="BL351" s="1"/>
      <c r="BM351" s="1"/>
    </row>
    <row r="352" spans="12:65" x14ac:dyDescent="0.25">
      <c r="L352" s="1">
        <v>43608</v>
      </c>
      <c r="M352" s="1">
        <v>43609</v>
      </c>
      <c r="N352" s="1"/>
      <c r="O352" s="1"/>
      <c r="P352" s="1"/>
      <c r="Q352" s="1"/>
      <c r="AJ352" s="1">
        <v>43608</v>
      </c>
      <c r="AK352" s="1">
        <v>43609</v>
      </c>
      <c r="AL352" s="1"/>
      <c r="AM352" s="1"/>
      <c r="AN352" s="1"/>
      <c r="AO352" s="1"/>
      <c r="BH352" s="1">
        <v>43608</v>
      </c>
      <c r="BI352" s="1">
        <v>43609</v>
      </c>
      <c r="BJ352" s="1"/>
      <c r="BK352" s="1"/>
      <c r="BL352" s="1"/>
      <c r="BM352" s="1"/>
    </row>
    <row r="353" spans="12:65" x14ac:dyDescent="0.25">
      <c r="L353" s="1">
        <v>43609</v>
      </c>
      <c r="M353" s="1">
        <v>43609</v>
      </c>
      <c r="N353" s="1"/>
      <c r="O353" s="1"/>
      <c r="P353" s="1"/>
      <c r="Q353" s="1"/>
      <c r="AJ353" s="1">
        <v>43609</v>
      </c>
      <c r="AK353" s="1">
        <v>43609</v>
      </c>
      <c r="AL353" s="1"/>
      <c r="AM353" s="1"/>
      <c r="AN353" s="1"/>
      <c r="AO353" s="1"/>
      <c r="BH353" s="1">
        <v>43609</v>
      </c>
      <c r="BI353" s="1">
        <v>43609</v>
      </c>
      <c r="BJ353" s="1"/>
      <c r="BK353" s="1"/>
      <c r="BL353" s="1"/>
      <c r="BM353" s="1"/>
    </row>
    <row r="354" spans="12:65" x14ac:dyDescent="0.25">
      <c r="L354" s="1">
        <v>43613</v>
      </c>
      <c r="M354" s="1">
        <v>43616</v>
      </c>
      <c r="N354" s="1"/>
      <c r="O354" s="1"/>
      <c r="P354" s="1"/>
      <c r="Q354" s="1"/>
      <c r="AJ354" s="1">
        <v>43613</v>
      </c>
      <c r="AK354" s="1">
        <v>43616</v>
      </c>
      <c r="AL354" s="1"/>
      <c r="AM354" s="1"/>
      <c r="AN354" s="1"/>
      <c r="AO354" s="1"/>
      <c r="BH354" s="1">
        <v>43613</v>
      </c>
      <c r="BI354" s="1">
        <v>43616</v>
      </c>
      <c r="BJ354" s="1"/>
      <c r="BK354" s="1"/>
      <c r="BL354" s="1"/>
      <c r="BM354" s="1"/>
    </row>
    <row r="355" spans="12:65" x14ac:dyDescent="0.25">
      <c r="L355" s="1">
        <v>43614</v>
      </c>
      <c r="M355" s="1">
        <v>43616</v>
      </c>
      <c r="N355" s="1"/>
      <c r="O355" s="1"/>
      <c r="P355" s="1"/>
      <c r="Q355" s="1"/>
      <c r="AJ355" s="1">
        <v>43614</v>
      </c>
      <c r="AK355" s="1">
        <v>43616</v>
      </c>
      <c r="AL355" s="1"/>
      <c r="AM355" s="1"/>
      <c r="AN355" s="1"/>
      <c r="AO355" s="1"/>
      <c r="BH355" s="1">
        <v>43614</v>
      </c>
      <c r="BI355" s="1">
        <v>43616</v>
      </c>
      <c r="BJ355" s="1"/>
      <c r="BK355" s="1"/>
      <c r="BL355" s="1"/>
      <c r="BM355" s="1"/>
    </row>
    <row r="356" spans="12:65" x14ac:dyDescent="0.25">
      <c r="L356" s="1">
        <v>43615</v>
      </c>
      <c r="M356" s="1">
        <v>43616</v>
      </c>
      <c r="N356" s="1"/>
      <c r="O356" s="1"/>
      <c r="P356" s="1"/>
      <c r="Q356" s="1"/>
      <c r="AJ356" s="1">
        <v>43615</v>
      </c>
      <c r="AK356" s="1">
        <v>43616</v>
      </c>
      <c r="AL356" s="1"/>
      <c r="AM356" s="1"/>
      <c r="AN356" s="1"/>
      <c r="AO356" s="1"/>
      <c r="BH356" s="1">
        <v>43615</v>
      </c>
      <c r="BI356" s="1">
        <v>43616</v>
      </c>
      <c r="BJ356" s="1"/>
      <c r="BK356" s="1"/>
      <c r="BL356" s="1"/>
      <c r="BM356" s="1"/>
    </row>
    <row r="357" spans="12:65" x14ac:dyDescent="0.25">
      <c r="L357" s="1">
        <v>43616</v>
      </c>
      <c r="M357" s="1">
        <v>43616</v>
      </c>
      <c r="N357" s="1"/>
      <c r="O357" s="1"/>
      <c r="P357" s="1"/>
      <c r="Q357" s="1"/>
      <c r="AJ357" s="1">
        <v>43616</v>
      </c>
      <c r="AK357" s="1">
        <v>43616</v>
      </c>
      <c r="AL357" s="1"/>
      <c r="AM357" s="1"/>
      <c r="AN357" s="1"/>
      <c r="AO357" s="1"/>
      <c r="BH357" s="1">
        <v>43616</v>
      </c>
      <c r="BI357" s="1">
        <v>43616</v>
      </c>
      <c r="BJ357" s="1"/>
      <c r="BK357" s="1"/>
      <c r="BL357" s="1"/>
      <c r="BM357" s="1"/>
    </row>
    <row r="358" spans="12:65" x14ac:dyDescent="0.25">
      <c r="L358" s="1">
        <v>43619</v>
      </c>
      <c r="M358" s="1">
        <v>43623</v>
      </c>
      <c r="N358" s="1"/>
      <c r="O358" s="1"/>
      <c r="P358" s="1"/>
      <c r="Q358" s="1"/>
      <c r="AJ358" s="1">
        <v>43619</v>
      </c>
      <c r="AK358" s="1">
        <v>43623</v>
      </c>
      <c r="AL358" s="1"/>
      <c r="AM358" s="1"/>
      <c r="AN358" s="1"/>
      <c r="AO358" s="1"/>
      <c r="BH358" s="1">
        <v>43619</v>
      </c>
      <c r="BI358" s="1">
        <v>43623</v>
      </c>
      <c r="BJ358" s="1"/>
      <c r="BK358" s="1"/>
      <c r="BL358" s="1"/>
      <c r="BM358" s="1"/>
    </row>
    <row r="359" spans="12:65" x14ac:dyDescent="0.25">
      <c r="L359" s="1">
        <v>43620</v>
      </c>
      <c r="M359" s="1">
        <v>43623</v>
      </c>
      <c r="N359" s="1"/>
      <c r="O359" s="1"/>
      <c r="P359" s="1"/>
      <c r="Q359" s="1"/>
      <c r="AJ359" s="1">
        <v>43620</v>
      </c>
      <c r="AK359" s="1">
        <v>43623</v>
      </c>
      <c r="AL359" s="1"/>
      <c r="AM359" s="1"/>
      <c r="AN359" s="1"/>
      <c r="AO359" s="1"/>
      <c r="BH359" s="1">
        <v>43620</v>
      </c>
      <c r="BI359" s="1">
        <v>43623</v>
      </c>
      <c r="BJ359" s="1"/>
      <c r="BK359" s="1"/>
      <c r="BL359" s="1"/>
      <c r="BM359" s="1"/>
    </row>
    <row r="360" spans="12:65" x14ac:dyDescent="0.25">
      <c r="L360" s="1">
        <v>43621</v>
      </c>
      <c r="M360" s="1">
        <v>43623</v>
      </c>
      <c r="N360" s="1"/>
      <c r="O360" s="1"/>
      <c r="P360" s="1"/>
      <c r="Q360" s="1"/>
      <c r="AJ360" s="1">
        <v>43621</v>
      </c>
      <c r="AK360" s="1">
        <v>43623</v>
      </c>
      <c r="AL360" s="1"/>
      <c r="AM360" s="1"/>
      <c r="AN360" s="1"/>
      <c r="AO360" s="1"/>
      <c r="BH360" s="1">
        <v>43621</v>
      </c>
      <c r="BI360" s="1">
        <v>43623</v>
      </c>
      <c r="BJ360" s="1"/>
      <c r="BK360" s="1"/>
      <c r="BL360" s="1"/>
      <c r="BM360" s="1"/>
    </row>
    <row r="361" spans="12:65" x14ac:dyDescent="0.25">
      <c r="L361" s="1">
        <v>43622</v>
      </c>
      <c r="M361" s="1">
        <v>43623</v>
      </c>
      <c r="N361" s="1"/>
      <c r="O361" s="1"/>
      <c r="P361" s="1"/>
      <c r="Q361" s="1"/>
      <c r="AJ361" s="1">
        <v>43622</v>
      </c>
      <c r="AK361" s="1">
        <v>43623</v>
      </c>
      <c r="AL361" s="1"/>
      <c r="AM361" s="1"/>
      <c r="AN361" s="1"/>
      <c r="AO361" s="1"/>
      <c r="BH361" s="1">
        <v>43622</v>
      </c>
      <c r="BI361" s="1">
        <v>43623</v>
      </c>
      <c r="BJ361" s="1"/>
      <c r="BK361" s="1"/>
      <c r="BL361" s="1"/>
      <c r="BM361" s="1"/>
    </row>
    <row r="362" spans="12:65" x14ac:dyDescent="0.25">
      <c r="L362" s="1">
        <v>43623</v>
      </c>
      <c r="M362" s="1">
        <v>43623</v>
      </c>
      <c r="N362" s="1"/>
      <c r="O362" s="1"/>
      <c r="P362" s="1"/>
      <c r="Q362" s="1"/>
      <c r="AJ362" s="1">
        <v>43623</v>
      </c>
      <c r="AK362" s="1">
        <v>43623</v>
      </c>
      <c r="AL362" s="1"/>
      <c r="AM362" s="1"/>
      <c r="AN362" s="1"/>
      <c r="AO362" s="1"/>
      <c r="BH362" s="1">
        <v>43623</v>
      </c>
      <c r="BI362" s="1">
        <v>43623</v>
      </c>
      <c r="BJ362" s="1"/>
      <c r="BK362" s="1"/>
      <c r="BL362" s="1"/>
      <c r="BM362" s="1"/>
    </row>
    <row r="363" spans="12:65" x14ac:dyDescent="0.25">
      <c r="L363" s="1">
        <v>43626</v>
      </c>
      <c r="M363" s="1">
        <v>43630</v>
      </c>
      <c r="N363" s="1"/>
      <c r="O363" s="1"/>
      <c r="P363" s="1"/>
      <c r="Q363" s="1"/>
      <c r="AJ363" s="1">
        <v>43626</v>
      </c>
      <c r="AK363" s="1">
        <v>43630</v>
      </c>
      <c r="AL363" s="1"/>
      <c r="AM363" s="1"/>
      <c r="AN363" s="1"/>
      <c r="AO363" s="1"/>
      <c r="BH363" s="1">
        <v>43626</v>
      </c>
      <c r="BI363" s="1">
        <v>43630</v>
      </c>
      <c r="BJ363" s="1"/>
      <c r="BK363" s="1"/>
      <c r="BL363" s="1"/>
      <c r="BM363" s="1"/>
    </row>
    <row r="364" spans="12:65" x14ac:dyDescent="0.25">
      <c r="L364" s="1">
        <v>43627</v>
      </c>
      <c r="M364" s="1">
        <v>43630</v>
      </c>
      <c r="N364" s="1"/>
      <c r="O364" s="1"/>
      <c r="P364" s="1"/>
      <c r="Q364" s="1"/>
      <c r="AJ364" s="1">
        <v>43627</v>
      </c>
      <c r="AK364" s="1">
        <v>43630</v>
      </c>
      <c r="AL364" s="1"/>
      <c r="AM364" s="1"/>
      <c r="AN364" s="1"/>
      <c r="AO364" s="1"/>
      <c r="BH364" s="1">
        <v>43627</v>
      </c>
      <c r="BI364" s="1">
        <v>43630</v>
      </c>
      <c r="BJ364" s="1"/>
      <c r="BK364" s="1"/>
      <c r="BL364" s="1"/>
      <c r="BM364" s="1"/>
    </row>
    <row r="365" spans="12:65" x14ac:dyDescent="0.25">
      <c r="L365" s="1">
        <v>43628</v>
      </c>
      <c r="M365" s="1">
        <v>43630</v>
      </c>
      <c r="N365" s="1"/>
      <c r="O365" s="1"/>
      <c r="P365" s="1"/>
      <c r="Q365" s="1"/>
      <c r="AJ365" s="1">
        <v>43628</v>
      </c>
      <c r="AK365" s="1">
        <v>43630</v>
      </c>
      <c r="AL365" s="1"/>
      <c r="AM365" s="1"/>
      <c r="AN365" s="1"/>
      <c r="AO365" s="1"/>
      <c r="BH365" s="1">
        <v>43628</v>
      </c>
      <c r="BI365" s="1">
        <v>43630</v>
      </c>
      <c r="BJ365" s="1"/>
      <c r="BK365" s="1"/>
      <c r="BL365" s="1"/>
      <c r="BM365" s="1"/>
    </row>
    <row r="366" spans="12:65" x14ac:dyDescent="0.25">
      <c r="L366" s="1">
        <v>43629</v>
      </c>
      <c r="M366" s="1">
        <v>43630</v>
      </c>
      <c r="N366" s="1"/>
      <c r="O366" s="1"/>
      <c r="P366" s="1"/>
      <c r="Q366" s="1"/>
      <c r="AJ366" s="1">
        <v>43629</v>
      </c>
      <c r="AK366" s="1">
        <v>43630</v>
      </c>
      <c r="AL366" s="1"/>
      <c r="AM366" s="1"/>
      <c r="AN366" s="1"/>
      <c r="AO366" s="1"/>
      <c r="BH366" s="1">
        <v>43629</v>
      </c>
      <c r="BI366" s="1">
        <v>43630</v>
      </c>
      <c r="BJ366" s="1"/>
      <c r="BK366" s="1"/>
      <c r="BL366" s="1"/>
      <c r="BM366" s="1"/>
    </row>
    <row r="367" spans="12:65" x14ac:dyDescent="0.25">
      <c r="L367" s="1">
        <v>43630</v>
      </c>
      <c r="M367" s="1">
        <v>43630</v>
      </c>
      <c r="N367" s="1"/>
      <c r="O367" s="1"/>
      <c r="P367" s="1"/>
      <c r="Q367" s="1"/>
      <c r="AJ367" s="1">
        <v>43630</v>
      </c>
      <c r="AK367" s="1">
        <v>43630</v>
      </c>
      <c r="AL367" s="1"/>
      <c r="AM367" s="1"/>
      <c r="AN367" s="1"/>
      <c r="AO367" s="1"/>
      <c r="BH367" s="1">
        <v>43630</v>
      </c>
      <c r="BI367" s="1">
        <v>43630</v>
      </c>
      <c r="BJ367" s="1"/>
      <c r="BK367" s="1"/>
      <c r="BL367" s="1"/>
      <c r="BM367" s="1"/>
    </row>
    <row r="368" spans="12:65" x14ac:dyDescent="0.25">
      <c r="L368" s="1">
        <v>43633</v>
      </c>
      <c r="M368" s="1">
        <v>43637</v>
      </c>
      <c r="N368" s="1"/>
      <c r="O368" s="1"/>
      <c r="P368" s="1"/>
      <c r="Q368" s="1"/>
      <c r="AJ368" s="1">
        <v>43633</v>
      </c>
      <c r="AK368" s="1">
        <v>43637</v>
      </c>
      <c r="AL368" s="1"/>
      <c r="AM368" s="1"/>
      <c r="AN368" s="1"/>
      <c r="AO368" s="1"/>
      <c r="BH368" s="1">
        <v>43633</v>
      </c>
      <c r="BI368" s="1">
        <v>43637</v>
      </c>
      <c r="BJ368" s="1"/>
      <c r="BK368" s="1"/>
      <c r="BL368" s="1"/>
      <c r="BM368" s="1"/>
    </row>
    <row r="369" spans="12:65" x14ac:dyDescent="0.25">
      <c r="L369" s="1">
        <v>43634</v>
      </c>
      <c r="M369" s="1">
        <v>43637</v>
      </c>
      <c r="N369" s="1"/>
      <c r="O369" s="1"/>
      <c r="P369" s="1"/>
      <c r="Q369" s="1"/>
      <c r="AJ369" s="1">
        <v>43634</v>
      </c>
      <c r="AK369" s="1">
        <v>43637</v>
      </c>
      <c r="AL369" s="1"/>
      <c r="AM369" s="1"/>
      <c r="AN369" s="1"/>
      <c r="AO369" s="1"/>
      <c r="BH369" s="1">
        <v>43634</v>
      </c>
      <c r="BI369" s="1">
        <v>43637</v>
      </c>
      <c r="BJ369" s="1"/>
      <c r="BK369" s="1"/>
      <c r="BL369" s="1"/>
      <c r="BM369" s="1"/>
    </row>
    <row r="370" spans="12:65" x14ac:dyDescent="0.25">
      <c r="L370" s="1">
        <v>43635</v>
      </c>
      <c r="M370" s="1">
        <v>43637</v>
      </c>
      <c r="N370" s="1"/>
      <c r="O370" s="1"/>
      <c r="P370" s="1"/>
      <c r="Q370" s="1"/>
      <c r="AJ370" s="1">
        <v>43635</v>
      </c>
      <c r="AK370" s="1">
        <v>43637</v>
      </c>
      <c r="AL370" s="1"/>
      <c r="AM370" s="1"/>
      <c r="AN370" s="1"/>
      <c r="AO370" s="1"/>
      <c r="BH370" s="1">
        <v>43635</v>
      </c>
      <c r="BI370" s="1">
        <v>43637</v>
      </c>
      <c r="BJ370" s="1"/>
      <c r="BK370" s="1"/>
      <c r="BL370" s="1"/>
      <c r="BM370" s="1"/>
    </row>
    <row r="371" spans="12:65" x14ac:dyDescent="0.25">
      <c r="L371" s="1">
        <v>43636</v>
      </c>
      <c r="M371" s="1">
        <v>43637</v>
      </c>
      <c r="N371" s="1"/>
      <c r="O371" s="1"/>
      <c r="P371" s="1"/>
      <c r="Q371" s="1"/>
      <c r="AJ371" s="1">
        <v>43636</v>
      </c>
      <c r="AK371" s="1">
        <v>43637</v>
      </c>
      <c r="AL371" s="1"/>
      <c r="AM371" s="1"/>
      <c r="AN371" s="1"/>
      <c r="AO371" s="1"/>
      <c r="BH371" s="1">
        <v>43636</v>
      </c>
      <c r="BI371" s="1">
        <v>43637</v>
      </c>
      <c r="BJ371" s="1"/>
      <c r="BK371" s="1"/>
      <c r="BL371" s="1"/>
      <c r="BM371" s="1"/>
    </row>
    <row r="372" spans="12:65" x14ac:dyDescent="0.25">
      <c r="L372" s="1">
        <v>43637</v>
      </c>
      <c r="M372" s="1">
        <v>43637</v>
      </c>
      <c r="N372" s="1"/>
      <c r="O372" s="1"/>
      <c r="P372" s="1"/>
      <c r="Q372" s="1"/>
      <c r="AJ372" s="1">
        <v>43637</v>
      </c>
      <c r="AK372" s="1">
        <v>43637</v>
      </c>
      <c r="AL372" s="1"/>
      <c r="AM372" s="1"/>
      <c r="AN372" s="1"/>
      <c r="AO372" s="1"/>
      <c r="BH372" s="1">
        <v>43637</v>
      </c>
      <c r="BI372" s="1">
        <v>43637</v>
      </c>
      <c r="BJ372" s="1"/>
      <c r="BK372" s="1"/>
      <c r="BL372" s="1"/>
      <c r="BM372" s="1"/>
    </row>
    <row r="373" spans="12:65" x14ac:dyDescent="0.25">
      <c r="L373" s="1">
        <v>43640</v>
      </c>
      <c r="M373" s="1">
        <v>43644</v>
      </c>
      <c r="N373" s="1"/>
      <c r="O373" s="1"/>
      <c r="P373" s="1"/>
      <c r="Q373" s="1"/>
      <c r="AJ373" s="1">
        <v>43640</v>
      </c>
      <c r="AK373" s="1">
        <v>43644</v>
      </c>
      <c r="AL373" s="1"/>
      <c r="AM373" s="1"/>
      <c r="AN373" s="1"/>
      <c r="AO373" s="1"/>
      <c r="BH373" s="1">
        <v>43640</v>
      </c>
      <c r="BI373" s="1">
        <v>43644</v>
      </c>
      <c r="BJ373" s="1"/>
      <c r="BK373" s="1"/>
      <c r="BL373" s="1"/>
      <c r="BM373" s="1"/>
    </row>
    <row r="374" spans="12:65" x14ac:dyDescent="0.25">
      <c r="L374" s="1">
        <v>43641</v>
      </c>
      <c r="M374" s="1">
        <v>43644</v>
      </c>
      <c r="N374" s="1"/>
      <c r="O374" s="1"/>
      <c r="P374" s="1"/>
      <c r="Q374" s="1"/>
      <c r="AJ374" s="1">
        <v>43641</v>
      </c>
      <c r="AK374" s="1">
        <v>43644</v>
      </c>
      <c r="AL374" s="1"/>
      <c r="AM374" s="1"/>
      <c r="AN374" s="1"/>
      <c r="AO374" s="1"/>
      <c r="BH374" s="1">
        <v>43641</v>
      </c>
      <c r="BI374" s="1">
        <v>43644</v>
      </c>
      <c r="BJ374" s="1"/>
      <c r="BK374" s="1"/>
      <c r="BL374" s="1"/>
      <c r="BM374" s="1"/>
    </row>
    <row r="375" spans="12:65" x14ac:dyDescent="0.25">
      <c r="L375" s="1">
        <v>43642</v>
      </c>
      <c r="M375" s="1">
        <v>43644</v>
      </c>
      <c r="N375" s="1"/>
      <c r="O375" s="1"/>
      <c r="P375" s="1"/>
      <c r="Q375" s="1"/>
      <c r="AJ375" s="1">
        <v>43642</v>
      </c>
      <c r="AK375" s="1">
        <v>43644</v>
      </c>
      <c r="AL375" s="1"/>
      <c r="AM375" s="1"/>
      <c r="AN375" s="1"/>
      <c r="AO375" s="1"/>
      <c r="BH375" s="1">
        <v>43642</v>
      </c>
      <c r="BI375" s="1">
        <v>43644</v>
      </c>
      <c r="BJ375" s="1"/>
      <c r="BK375" s="1"/>
      <c r="BL375" s="1"/>
      <c r="BM375" s="1"/>
    </row>
    <row r="376" spans="12:65" x14ac:dyDescent="0.25">
      <c r="L376" s="1">
        <v>43643</v>
      </c>
      <c r="M376" s="1">
        <v>43644</v>
      </c>
      <c r="N376" s="1"/>
      <c r="O376" s="1"/>
      <c r="P376" s="1"/>
      <c r="Q376" s="1"/>
      <c r="AJ376" s="1">
        <v>43643</v>
      </c>
      <c r="AK376" s="1">
        <v>43644</v>
      </c>
      <c r="AL376" s="1"/>
      <c r="AM376" s="1"/>
      <c r="AN376" s="1"/>
      <c r="AO376" s="1"/>
      <c r="BH376" s="1">
        <v>43643</v>
      </c>
      <c r="BI376" s="1">
        <v>43644</v>
      </c>
      <c r="BJ376" s="1"/>
      <c r="BK376" s="1"/>
      <c r="BL376" s="1"/>
      <c r="BM376" s="1"/>
    </row>
    <row r="377" spans="12:65" x14ac:dyDescent="0.25">
      <c r="L377" s="1">
        <v>43644</v>
      </c>
      <c r="M377" s="1">
        <v>43644</v>
      </c>
      <c r="N377" s="1"/>
      <c r="O377" s="1"/>
      <c r="P377" s="1"/>
      <c r="Q377" s="1"/>
      <c r="AJ377" s="1">
        <v>43644</v>
      </c>
      <c r="AK377" s="1">
        <v>43644</v>
      </c>
      <c r="AL377" s="1"/>
      <c r="AM377" s="1"/>
      <c r="AN377" s="1"/>
      <c r="AO377" s="1"/>
      <c r="BH377" s="1">
        <v>43644</v>
      </c>
      <c r="BI377" s="1">
        <v>43644</v>
      </c>
      <c r="BJ377" s="1"/>
      <c r="BK377" s="1"/>
      <c r="BL377" s="1"/>
      <c r="BM377" s="1"/>
    </row>
    <row r="378" spans="12:65" x14ac:dyDescent="0.25">
      <c r="L378" s="1">
        <v>43647</v>
      </c>
      <c r="M378" s="1">
        <v>43651</v>
      </c>
      <c r="N378" s="1"/>
      <c r="O378" s="1"/>
      <c r="P378" s="1"/>
      <c r="Q378" s="1"/>
      <c r="AJ378" s="1">
        <v>43647</v>
      </c>
      <c r="AK378" s="1">
        <v>43651</v>
      </c>
      <c r="AL378" s="1"/>
      <c r="AM378" s="1"/>
      <c r="AN378" s="1"/>
      <c r="AO378" s="1"/>
      <c r="BH378" s="1">
        <v>43647</v>
      </c>
      <c r="BI378" s="1">
        <v>43651</v>
      </c>
      <c r="BJ378" s="1"/>
      <c r="BK378" s="1"/>
      <c r="BL378" s="1"/>
      <c r="BM378" s="1"/>
    </row>
    <row r="379" spans="12:65" x14ac:dyDescent="0.25">
      <c r="L379" s="1">
        <v>43648</v>
      </c>
      <c r="M379" s="1">
        <v>43651</v>
      </c>
      <c r="N379" s="1"/>
      <c r="O379" s="1"/>
      <c r="P379" s="1"/>
      <c r="Q379" s="1"/>
      <c r="AJ379" s="1">
        <v>43648</v>
      </c>
      <c r="AK379" s="1">
        <v>43651</v>
      </c>
      <c r="AL379" s="1"/>
      <c r="AM379" s="1"/>
      <c r="AN379" s="1"/>
      <c r="AO379" s="1"/>
      <c r="BH379" s="1">
        <v>43648</v>
      </c>
      <c r="BI379" s="1">
        <v>43651</v>
      </c>
      <c r="BJ379" s="1"/>
      <c r="BK379" s="1"/>
      <c r="BL379" s="1"/>
      <c r="BM379" s="1"/>
    </row>
    <row r="380" spans="12:65" x14ac:dyDescent="0.25">
      <c r="L380" s="1">
        <v>43649</v>
      </c>
      <c r="M380" s="1">
        <v>43651</v>
      </c>
      <c r="N380" s="1"/>
      <c r="O380" s="1"/>
      <c r="P380" s="1"/>
      <c r="Q380" s="1"/>
      <c r="AJ380" s="1">
        <v>43649</v>
      </c>
      <c r="AK380" s="1">
        <v>43651</v>
      </c>
      <c r="AL380" s="1"/>
      <c r="AM380" s="1"/>
      <c r="AN380" s="1"/>
      <c r="AO380" s="1"/>
      <c r="BH380" s="1">
        <v>43649</v>
      </c>
      <c r="BI380" s="1">
        <v>43651</v>
      </c>
      <c r="BJ380" s="1"/>
      <c r="BK380" s="1"/>
      <c r="BL380" s="1"/>
      <c r="BM380" s="1"/>
    </row>
    <row r="381" spans="12:65" x14ac:dyDescent="0.25">
      <c r="L381" s="1">
        <v>43651</v>
      </c>
      <c r="M381" s="1">
        <v>43651</v>
      </c>
      <c r="N381" s="1"/>
      <c r="O381" s="1"/>
      <c r="P381" s="1"/>
      <c r="Q381" s="1"/>
      <c r="AJ381" s="1">
        <v>43651</v>
      </c>
      <c r="AK381" s="1">
        <v>43651</v>
      </c>
      <c r="AL381" s="1"/>
      <c r="AM381" s="1"/>
      <c r="AN381" s="1"/>
      <c r="AO381" s="1"/>
      <c r="BH381" s="1">
        <v>43651</v>
      </c>
      <c r="BI381" s="1">
        <v>43651</v>
      </c>
      <c r="BJ381" s="1"/>
      <c r="BK381" s="1"/>
      <c r="BL381" s="1"/>
      <c r="BM381" s="1"/>
    </row>
    <row r="382" spans="12:65" x14ac:dyDescent="0.25">
      <c r="L382" s="1">
        <v>43654</v>
      </c>
      <c r="M382" s="1">
        <v>43658</v>
      </c>
      <c r="N382" s="1"/>
      <c r="O382" s="1"/>
      <c r="P382" s="1"/>
      <c r="Q382" s="1"/>
      <c r="AJ382" s="1">
        <v>43654</v>
      </c>
      <c r="AK382" s="1">
        <v>43658</v>
      </c>
      <c r="AL382" s="1"/>
      <c r="AM382" s="1"/>
      <c r="AN382" s="1"/>
      <c r="AO382" s="1"/>
      <c r="BH382" s="1">
        <v>43654</v>
      </c>
      <c r="BI382" s="1">
        <v>43658</v>
      </c>
      <c r="BJ382" s="1"/>
      <c r="BK382" s="1"/>
      <c r="BL382" s="1"/>
      <c r="BM382" s="1"/>
    </row>
    <row r="383" spans="12:65" x14ac:dyDescent="0.25">
      <c r="L383" s="1">
        <v>43655</v>
      </c>
      <c r="M383" s="1">
        <v>43658</v>
      </c>
      <c r="N383" s="1"/>
      <c r="O383" s="1"/>
      <c r="P383" s="1"/>
      <c r="Q383" s="1"/>
      <c r="AJ383" s="1">
        <v>43655</v>
      </c>
      <c r="AK383" s="1">
        <v>43658</v>
      </c>
      <c r="AL383" s="1"/>
      <c r="AM383" s="1"/>
      <c r="AN383" s="1"/>
      <c r="AO383" s="1"/>
      <c r="BH383" s="1">
        <v>43655</v>
      </c>
      <c r="BI383" s="1">
        <v>43658</v>
      </c>
      <c r="BJ383" s="1"/>
      <c r="BK383" s="1"/>
      <c r="BL383" s="1"/>
      <c r="BM383" s="1"/>
    </row>
    <row r="384" spans="12:65" x14ac:dyDescent="0.25">
      <c r="L384" s="1">
        <v>43656</v>
      </c>
      <c r="M384" s="1">
        <v>43658</v>
      </c>
      <c r="N384" s="1"/>
      <c r="O384" s="1"/>
      <c r="P384" s="1"/>
      <c r="Q384" s="1"/>
      <c r="AJ384" s="1">
        <v>43656</v>
      </c>
      <c r="AK384" s="1">
        <v>43658</v>
      </c>
      <c r="AL384" s="1"/>
      <c r="AM384" s="1"/>
      <c r="AN384" s="1"/>
      <c r="AO384" s="1"/>
      <c r="BH384" s="1">
        <v>43656</v>
      </c>
      <c r="BI384" s="1">
        <v>43658</v>
      </c>
      <c r="BJ384" s="1"/>
      <c r="BK384" s="1"/>
      <c r="BL384" s="1"/>
      <c r="BM384" s="1"/>
    </row>
    <row r="385" spans="12:65" x14ac:dyDescent="0.25">
      <c r="L385" s="1">
        <v>43657</v>
      </c>
      <c r="M385" s="1">
        <v>43658</v>
      </c>
      <c r="N385" s="1"/>
      <c r="O385" s="1"/>
      <c r="P385" s="1"/>
      <c r="Q385" s="1"/>
      <c r="AJ385" s="1">
        <v>43657</v>
      </c>
      <c r="AK385" s="1">
        <v>43658</v>
      </c>
      <c r="AL385" s="1"/>
      <c r="AM385" s="1"/>
      <c r="AN385" s="1"/>
      <c r="AO385" s="1"/>
      <c r="BH385" s="1">
        <v>43657</v>
      </c>
      <c r="BI385" s="1">
        <v>43658</v>
      </c>
      <c r="BJ385" s="1"/>
      <c r="BK385" s="1"/>
      <c r="BL385" s="1"/>
      <c r="BM385" s="1"/>
    </row>
    <row r="386" spans="12:65" x14ac:dyDescent="0.25">
      <c r="L386" s="1">
        <v>43658</v>
      </c>
      <c r="M386" s="1">
        <v>43658</v>
      </c>
      <c r="N386" s="1"/>
      <c r="O386" s="1"/>
      <c r="P386" s="1"/>
      <c r="Q386" s="1"/>
      <c r="AJ386" s="1">
        <v>43658</v>
      </c>
      <c r="AK386" s="1">
        <v>43658</v>
      </c>
      <c r="AL386" s="1"/>
      <c r="AM386" s="1"/>
      <c r="AN386" s="1"/>
      <c r="AO386" s="1"/>
      <c r="BH386" s="1">
        <v>43658</v>
      </c>
      <c r="BI386" s="1">
        <v>43658</v>
      </c>
      <c r="BJ386" s="1"/>
      <c r="BK386" s="1"/>
      <c r="BL386" s="1"/>
      <c r="BM386" s="1"/>
    </row>
    <row r="387" spans="12:65" x14ac:dyDescent="0.25">
      <c r="L387" s="1">
        <v>43661</v>
      </c>
      <c r="M387" s="1">
        <v>43665</v>
      </c>
      <c r="N387" s="1"/>
      <c r="O387" s="1"/>
      <c r="P387" s="1"/>
      <c r="Q387" s="1"/>
      <c r="AJ387" s="1">
        <v>43661</v>
      </c>
      <c r="AK387" s="1">
        <v>43665</v>
      </c>
      <c r="AL387" s="1"/>
      <c r="AM387" s="1"/>
      <c r="AN387" s="1"/>
      <c r="AO387" s="1"/>
      <c r="BH387" s="1">
        <v>43661</v>
      </c>
      <c r="BI387" s="1">
        <v>43665</v>
      </c>
      <c r="BJ387" s="1"/>
      <c r="BK387" s="1"/>
      <c r="BL387" s="1"/>
      <c r="BM387" s="1"/>
    </row>
    <row r="388" spans="12:65" x14ac:dyDescent="0.25">
      <c r="L388" s="1">
        <v>43662</v>
      </c>
      <c r="M388" s="1">
        <v>43665</v>
      </c>
      <c r="N388" s="1"/>
      <c r="O388" s="1"/>
      <c r="P388" s="1"/>
      <c r="Q388" s="1"/>
      <c r="AJ388" s="1">
        <v>43662</v>
      </c>
      <c r="AK388" s="1">
        <v>43665</v>
      </c>
      <c r="AL388" s="1"/>
      <c r="AM388" s="1"/>
      <c r="AN388" s="1"/>
      <c r="AO388" s="1"/>
      <c r="BH388" s="1">
        <v>43662</v>
      </c>
      <c r="BI388" s="1">
        <v>43665</v>
      </c>
      <c r="BJ388" s="1"/>
      <c r="BK388" s="1"/>
      <c r="BL388" s="1"/>
      <c r="BM388" s="1"/>
    </row>
    <row r="389" spans="12:65" x14ac:dyDescent="0.25">
      <c r="L389" s="1">
        <v>43663</v>
      </c>
      <c r="M389" s="1">
        <v>43665</v>
      </c>
      <c r="N389" s="1"/>
      <c r="O389" s="1"/>
      <c r="P389" s="1"/>
      <c r="Q389" s="1"/>
      <c r="AJ389" s="1">
        <v>43663</v>
      </c>
      <c r="AK389" s="1">
        <v>43665</v>
      </c>
      <c r="AL389" s="1"/>
      <c r="AM389" s="1"/>
      <c r="AN389" s="1"/>
      <c r="AO389" s="1"/>
      <c r="BH389" s="1">
        <v>43663</v>
      </c>
      <c r="BI389" s="1">
        <v>43665</v>
      </c>
      <c r="BJ389" s="1"/>
      <c r="BK389" s="1"/>
      <c r="BL389" s="1"/>
      <c r="BM389" s="1"/>
    </row>
    <row r="390" spans="12:65" x14ac:dyDescent="0.25">
      <c r="L390" s="1">
        <v>43664</v>
      </c>
      <c r="M390" s="1">
        <v>43665</v>
      </c>
      <c r="N390" s="1"/>
      <c r="O390" s="1"/>
      <c r="P390" s="1"/>
      <c r="Q390" s="1"/>
      <c r="AJ390" s="1">
        <v>43664</v>
      </c>
      <c r="AK390" s="1">
        <v>43665</v>
      </c>
      <c r="AL390" s="1"/>
      <c r="AM390" s="1"/>
      <c r="AN390" s="1"/>
      <c r="AO390" s="1"/>
      <c r="BH390" s="1">
        <v>43664</v>
      </c>
      <c r="BI390" s="1">
        <v>43665</v>
      </c>
      <c r="BJ390" s="1"/>
      <c r="BK390" s="1"/>
      <c r="BL390" s="1"/>
      <c r="BM390" s="1"/>
    </row>
    <row r="391" spans="12:65" x14ac:dyDescent="0.25">
      <c r="L391" s="1">
        <v>43665</v>
      </c>
      <c r="M391" s="1">
        <v>43665</v>
      </c>
      <c r="N391" s="1"/>
      <c r="O391" s="1"/>
      <c r="P391" s="1"/>
      <c r="Q391" s="1"/>
      <c r="AJ391" s="1">
        <v>43665</v>
      </c>
      <c r="AK391" s="1">
        <v>43665</v>
      </c>
      <c r="AL391" s="1"/>
      <c r="AM391" s="1"/>
      <c r="AN391" s="1"/>
      <c r="AO391" s="1"/>
      <c r="BH391" s="1">
        <v>43665</v>
      </c>
      <c r="BI391" s="1">
        <v>43665</v>
      </c>
      <c r="BJ391" s="1"/>
      <c r="BK391" s="1"/>
      <c r="BL391" s="1"/>
      <c r="BM391" s="1"/>
    </row>
    <row r="392" spans="12:65" x14ac:dyDescent="0.25">
      <c r="L392" s="1">
        <v>43668</v>
      </c>
      <c r="M392" s="1">
        <v>43672</v>
      </c>
      <c r="N392" s="1"/>
      <c r="O392" s="1"/>
      <c r="P392" s="1"/>
      <c r="Q392" s="1"/>
      <c r="AJ392" s="1">
        <v>43668</v>
      </c>
      <c r="AK392" s="1">
        <v>43672</v>
      </c>
      <c r="AL392" s="1"/>
      <c r="AM392" s="1"/>
      <c r="AN392" s="1"/>
      <c r="AO392" s="1"/>
      <c r="BH392" s="1">
        <v>43668</v>
      </c>
      <c r="BI392" s="1">
        <v>43672</v>
      </c>
      <c r="BJ392" s="1"/>
      <c r="BK392" s="1"/>
      <c r="BL392" s="1"/>
      <c r="BM392" s="1"/>
    </row>
    <row r="393" spans="12:65" x14ac:dyDescent="0.25">
      <c r="L393" s="1">
        <v>43669</v>
      </c>
      <c r="M393" s="1">
        <v>43672</v>
      </c>
      <c r="N393" s="1"/>
      <c r="O393" s="1"/>
      <c r="P393" s="1"/>
      <c r="Q393" s="1"/>
      <c r="AJ393" s="1">
        <v>43669</v>
      </c>
      <c r="AK393" s="1">
        <v>43672</v>
      </c>
      <c r="AL393" s="1"/>
      <c r="AM393" s="1"/>
      <c r="AN393" s="1"/>
      <c r="AO393" s="1"/>
      <c r="BH393" s="1">
        <v>43669</v>
      </c>
      <c r="BI393" s="1">
        <v>43672</v>
      </c>
      <c r="BJ393" s="1"/>
      <c r="BK393" s="1"/>
      <c r="BL393" s="1"/>
      <c r="BM393" s="1"/>
    </row>
    <row r="394" spans="12:65" x14ac:dyDescent="0.25">
      <c r="L394" s="1">
        <v>43670</v>
      </c>
      <c r="M394" s="1">
        <v>43672</v>
      </c>
      <c r="N394" s="1"/>
      <c r="O394" s="1"/>
      <c r="P394" s="1"/>
      <c r="Q394" s="1"/>
      <c r="AJ394" s="1">
        <v>43670</v>
      </c>
      <c r="AK394" s="1">
        <v>43672</v>
      </c>
      <c r="AL394" s="1"/>
      <c r="AM394" s="1"/>
      <c r="AN394" s="1"/>
      <c r="AO394" s="1"/>
      <c r="BH394" s="1">
        <v>43670</v>
      </c>
      <c r="BI394" s="1">
        <v>43672</v>
      </c>
      <c r="BJ394" s="1"/>
      <c r="BK394" s="1"/>
      <c r="BL394" s="1"/>
      <c r="BM394" s="1"/>
    </row>
    <row r="395" spans="12:65" x14ac:dyDescent="0.25">
      <c r="L395" s="1">
        <v>43671</v>
      </c>
      <c r="M395" s="1">
        <v>43672</v>
      </c>
      <c r="N395" s="1"/>
      <c r="O395" s="1"/>
      <c r="P395" s="1"/>
      <c r="Q395" s="1"/>
      <c r="AJ395" s="1">
        <v>43671</v>
      </c>
      <c r="AK395" s="1">
        <v>43672</v>
      </c>
      <c r="AL395" s="1"/>
      <c r="AM395" s="1"/>
      <c r="AN395" s="1"/>
      <c r="AO395" s="1"/>
      <c r="BH395" s="1">
        <v>43671</v>
      </c>
      <c r="BI395" s="1">
        <v>43672</v>
      </c>
      <c r="BJ395" s="1"/>
      <c r="BK395" s="1"/>
      <c r="BL395" s="1"/>
      <c r="BM395" s="1"/>
    </row>
    <row r="396" spans="12:65" x14ac:dyDescent="0.25">
      <c r="L396" s="1">
        <v>43672</v>
      </c>
      <c r="M396" s="1">
        <v>43672</v>
      </c>
      <c r="N396" s="1"/>
      <c r="O396" s="1"/>
      <c r="P396" s="1"/>
      <c r="Q396" s="1"/>
      <c r="AJ396" s="1">
        <v>43672</v>
      </c>
      <c r="AK396" s="1">
        <v>43672</v>
      </c>
      <c r="AL396" s="1"/>
      <c r="AM396" s="1"/>
      <c r="AN396" s="1"/>
      <c r="AO396" s="1"/>
      <c r="BH396" s="1">
        <v>43672</v>
      </c>
      <c r="BI396" s="1">
        <v>43672</v>
      </c>
      <c r="BJ396" s="1"/>
      <c r="BK396" s="1"/>
      <c r="BL396" s="1"/>
      <c r="BM396" s="1"/>
    </row>
    <row r="397" spans="12:65" x14ac:dyDescent="0.25">
      <c r="L397" s="1">
        <v>43675</v>
      </c>
      <c r="M397" s="1">
        <v>43679</v>
      </c>
      <c r="N397" s="1"/>
      <c r="O397" s="1"/>
      <c r="P397" s="1"/>
      <c r="Q397" s="1"/>
      <c r="AJ397" s="1">
        <v>43675</v>
      </c>
      <c r="AK397" s="1">
        <v>43679</v>
      </c>
      <c r="AL397" s="1"/>
      <c r="AM397" s="1"/>
      <c r="AN397" s="1"/>
      <c r="AO397" s="1"/>
      <c r="BH397" s="1">
        <v>43675</v>
      </c>
      <c r="BI397" s="1">
        <v>43679</v>
      </c>
      <c r="BJ397" s="1"/>
      <c r="BK397" s="1"/>
      <c r="BL397" s="1"/>
      <c r="BM397" s="1"/>
    </row>
    <row r="398" spans="12:65" x14ac:dyDescent="0.25">
      <c r="L398" s="1">
        <v>43676</v>
      </c>
      <c r="M398" s="1">
        <v>43679</v>
      </c>
      <c r="N398" s="1"/>
      <c r="O398" s="1"/>
      <c r="P398" s="1"/>
      <c r="Q398" s="1"/>
      <c r="AJ398" s="1">
        <v>43676</v>
      </c>
      <c r="AK398" s="1">
        <v>43679</v>
      </c>
      <c r="AL398" s="1"/>
      <c r="AM398" s="1"/>
      <c r="AN398" s="1"/>
      <c r="AO398" s="1"/>
      <c r="BH398" s="1">
        <v>43676</v>
      </c>
      <c r="BI398" s="1">
        <v>43679</v>
      </c>
      <c r="BJ398" s="1"/>
      <c r="BK398" s="1"/>
      <c r="BL398" s="1"/>
      <c r="BM398" s="1"/>
    </row>
    <row r="399" spans="12:65" x14ac:dyDescent="0.25">
      <c r="L399" s="1">
        <v>43677</v>
      </c>
      <c r="M399" s="1">
        <v>43679</v>
      </c>
      <c r="N399" s="1"/>
      <c r="O399" s="1"/>
      <c r="P399" s="1"/>
      <c r="Q399" s="1"/>
      <c r="AJ399" s="1">
        <v>43677</v>
      </c>
      <c r="AK399" s="1">
        <v>43679</v>
      </c>
      <c r="AL399" s="1"/>
      <c r="AM399" s="1"/>
      <c r="AN399" s="1"/>
      <c r="AO399" s="1"/>
      <c r="BH399" s="1">
        <v>43677</v>
      </c>
      <c r="BI399" s="1">
        <v>43679</v>
      </c>
      <c r="BJ399" s="1"/>
      <c r="BK399" s="1"/>
      <c r="BL399" s="1"/>
      <c r="BM399" s="1"/>
    </row>
    <row r="400" spans="12:65" x14ac:dyDescent="0.25">
      <c r="L400" s="1">
        <v>43678</v>
      </c>
      <c r="M400" s="1">
        <v>43679</v>
      </c>
      <c r="N400" s="1"/>
      <c r="O400" s="1"/>
      <c r="P400" s="1"/>
      <c r="Q400" s="1"/>
      <c r="AJ400" s="1">
        <v>43678</v>
      </c>
      <c r="AK400" s="1">
        <v>43679</v>
      </c>
      <c r="AL400" s="1"/>
      <c r="AM400" s="1"/>
      <c r="AN400" s="1"/>
      <c r="AO400" s="1"/>
      <c r="BH400" s="1">
        <v>43678</v>
      </c>
      <c r="BI400" s="1">
        <v>43679</v>
      </c>
      <c r="BJ400" s="1"/>
      <c r="BK400" s="1"/>
      <c r="BL400" s="1"/>
      <c r="BM400" s="1"/>
    </row>
    <row r="401" spans="12:65" x14ac:dyDescent="0.25">
      <c r="L401" s="1">
        <v>43679</v>
      </c>
      <c r="M401" s="1">
        <v>43679</v>
      </c>
      <c r="N401" s="1"/>
      <c r="O401" s="1"/>
      <c r="P401" s="1"/>
      <c r="Q401" s="1"/>
      <c r="AJ401" s="1">
        <v>43679</v>
      </c>
      <c r="AK401" s="1">
        <v>43679</v>
      </c>
      <c r="AL401" s="1"/>
      <c r="AM401" s="1"/>
      <c r="AN401" s="1"/>
      <c r="AO401" s="1"/>
      <c r="BH401" s="1">
        <v>43679</v>
      </c>
      <c r="BI401" s="1">
        <v>43679</v>
      </c>
      <c r="BJ401" s="1"/>
      <c r="BK401" s="1"/>
      <c r="BL401" s="1"/>
      <c r="BM401" s="1"/>
    </row>
    <row r="402" spans="12:65" x14ac:dyDescent="0.25">
      <c r="L402" s="1">
        <v>43682</v>
      </c>
      <c r="M402" s="1">
        <v>43686</v>
      </c>
      <c r="N402" s="1"/>
      <c r="O402" s="1"/>
      <c r="P402" s="1"/>
      <c r="Q402" s="1"/>
      <c r="AJ402" s="1">
        <v>43682</v>
      </c>
      <c r="AK402" s="1">
        <v>43686</v>
      </c>
      <c r="AL402" s="1"/>
      <c r="AM402" s="1"/>
      <c r="AN402" s="1"/>
      <c r="AO402" s="1"/>
      <c r="BH402" s="1">
        <v>43682</v>
      </c>
      <c r="BI402" s="1">
        <v>43686</v>
      </c>
      <c r="BJ402" s="1"/>
      <c r="BK402" s="1"/>
      <c r="BL402" s="1"/>
      <c r="BM402" s="1"/>
    </row>
    <row r="403" spans="12:65" x14ac:dyDescent="0.25">
      <c r="L403" s="1">
        <v>43683</v>
      </c>
      <c r="M403" s="1">
        <v>43686</v>
      </c>
      <c r="N403" s="1"/>
      <c r="O403" s="1"/>
      <c r="P403" s="1"/>
      <c r="Q403" s="1"/>
      <c r="AJ403" s="1">
        <v>43683</v>
      </c>
      <c r="AK403" s="1">
        <v>43686</v>
      </c>
      <c r="AL403" s="1"/>
      <c r="AM403" s="1"/>
      <c r="AN403" s="1"/>
      <c r="AO403" s="1"/>
      <c r="BH403" s="1">
        <v>43683</v>
      </c>
      <c r="BI403" s="1">
        <v>43686</v>
      </c>
      <c r="BJ403" s="1"/>
      <c r="BK403" s="1"/>
      <c r="BL403" s="1"/>
      <c r="BM403" s="1"/>
    </row>
    <row r="404" spans="12:65" x14ac:dyDescent="0.25">
      <c r="L404" s="1">
        <v>43684</v>
      </c>
      <c r="M404" s="1">
        <v>43686</v>
      </c>
      <c r="N404" s="1"/>
      <c r="O404" s="1"/>
      <c r="P404" s="1"/>
      <c r="Q404" s="1"/>
      <c r="AJ404" s="1">
        <v>43684</v>
      </c>
      <c r="AK404" s="1">
        <v>43686</v>
      </c>
      <c r="AL404" s="1"/>
      <c r="AM404" s="1"/>
      <c r="AN404" s="1"/>
      <c r="AO404" s="1"/>
      <c r="BH404" s="1">
        <v>43684</v>
      </c>
      <c r="BI404" s="1">
        <v>43686</v>
      </c>
      <c r="BJ404" s="1"/>
      <c r="BK404" s="1"/>
      <c r="BL404" s="1"/>
      <c r="BM404" s="1"/>
    </row>
    <row r="405" spans="12:65" x14ac:dyDescent="0.25">
      <c r="L405" s="1">
        <v>43685</v>
      </c>
      <c r="M405" s="1">
        <v>43686</v>
      </c>
      <c r="N405" s="1"/>
      <c r="O405" s="1"/>
      <c r="P405" s="1"/>
      <c r="Q405" s="1"/>
      <c r="AJ405" s="1">
        <v>43685</v>
      </c>
      <c r="AK405" s="1">
        <v>43686</v>
      </c>
      <c r="AL405" s="1"/>
      <c r="AM405" s="1"/>
      <c r="AN405" s="1"/>
      <c r="AO405" s="1"/>
      <c r="BH405" s="1">
        <v>43685</v>
      </c>
      <c r="BI405" s="1">
        <v>43686</v>
      </c>
      <c r="BJ405" s="1"/>
      <c r="BK405" s="1"/>
      <c r="BL405" s="1"/>
      <c r="BM405" s="1"/>
    </row>
    <row r="406" spans="12:65" x14ac:dyDescent="0.25">
      <c r="L406" s="1">
        <v>43686</v>
      </c>
      <c r="M406" s="1">
        <v>43686</v>
      </c>
      <c r="N406" s="1"/>
      <c r="O406" s="1"/>
      <c r="P406" s="1"/>
      <c r="Q406" s="1"/>
      <c r="AJ406" s="1">
        <v>43686</v>
      </c>
      <c r="AK406" s="1">
        <v>43686</v>
      </c>
      <c r="AL406" s="1"/>
      <c r="AM406" s="1"/>
      <c r="AN406" s="1"/>
      <c r="AO406" s="1"/>
      <c r="BH406" s="1">
        <v>43686</v>
      </c>
      <c r="BI406" s="1">
        <v>43686</v>
      </c>
      <c r="BJ406" s="1"/>
      <c r="BK406" s="1"/>
      <c r="BL406" s="1"/>
      <c r="BM406" s="1"/>
    </row>
    <row r="407" spans="12:65" x14ac:dyDescent="0.25">
      <c r="L407" s="1">
        <v>43689</v>
      </c>
      <c r="M407" s="1">
        <v>43693</v>
      </c>
      <c r="N407" s="1"/>
      <c r="O407" s="1"/>
      <c r="P407" s="1"/>
      <c r="Q407" s="1"/>
      <c r="AJ407" s="1">
        <v>43689</v>
      </c>
      <c r="AK407" s="1">
        <v>43693</v>
      </c>
      <c r="AL407" s="1"/>
      <c r="AM407" s="1"/>
      <c r="AN407" s="1"/>
      <c r="AO407" s="1"/>
      <c r="BH407" s="1">
        <v>43689</v>
      </c>
      <c r="BI407" s="1">
        <v>43693</v>
      </c>
      <c r="BJ407" s="1"/>
      <c r="BK407" s="1"/>
      <c r="BL407" s="1"/>
      <c r="BM407" s="1"/>
    </row>
    <row r="408" spans="12:65" x14ac:dyDescent="0.25">
      <c r="L408" s="1">
        <v>43690</v>
      </c>
      <c r="M408" s="1">
        <v>43693</v>
      </c>
      <c r="N408" s="1"/>
      <c r="O408" s="1"/>
      <c r="P408" s="1"/>
      <c r="Q408" s="1"/>
      <c r="AJ408" s="1">
        <v>43690</v>
      </c>
      <c r="AK408" s="1">
        <v>43693</v>
      </c>
      <c r="AL408" s="1"/>
      <c r="AM408" s="1"/>
      <c r="AN408" s="1"/>
      <c r="AO408" s="1"/>
      <c r="BH408" s="1">
        <v>43690</v>
      </c>
      <c r="BI408" s="1">
        <v>43693</v>
      </c>
      <c r="BJ408" s="1"/>
      <c r="BK408" s="1"/>
      <c r="BL408" s="1"/>
      <c r="BM408" s="1"/>
    </row>
    <row r="409" spans="12:65" x14ac:dyDescent="0.25">
      <c r="L409" s="1">
        <v>43691</v>
      </c>
      <c r="M409" s="1">
        <v>43693</v>
      </c>
      <c r="N409" s="1"/>
      <c r="O409" s="1"/>
      <c r="P409" s="1"/>
      <c r="Q409" s="1"/>
      <c r="AJ409" s="1">
        <v>43691</v>
      </c>
      <c r="AK409" s="1">
        <v>43693</v>
      </c>
      <c r="AL409" s="1"/>
      <c r="AM409" s="1"/>
      <c r="AN409" s="1"/>
      <c r="AO409" s="1"/>
      <c r="BH409" s="1">
        <v>43691</v>
      </c>
      <c r="BI409" s="1">
        <v>43693</v>
      </c>
      <c r="BJ409" s="1"/>
      <c r="BK409" s="1"/>
      <c r="BL409" s="1"/>
      <c r="BM409" s="1"/>
    </row>
    <row r="410" spans="12:65" x14ac:dyDescent="0.25">
      <c r="L410" s="1">
        <v>43692</v>
      </c>
      <c r="M410" s="1">
        <v>43693</v>
      </c>
      <c r="N410" s="1"/>
      <c r="O410" s="1"/>
      <c r="P410" s="1"/>
      <c r="Q410" s="1"/>
      <c r="AJ410" s="1">
        <v>43692</v>
      </c>
      <c r="AK410" s="1">
        <v>43693</v>
      </c>
      <c r="AL410" s="1"/>
      <c r="AM410" s="1"/>
      <c r="AN410" s="1"/>
      <c r="AO410" s="1"/>
      <c r="BH410" s="1">
        <v>43692</v>
      </c>
      <c r="BI410" s="1">
        <v>43693</v>
      </c>
      <c r="BJ410" s="1"/>
      <c r="BK410" s="1"/>
      <c r="BL410" s="1"/>
      <c r="BM410" s="1"/>
    </row>
    <row r="411" spans="12:65" x14ac:dyDescent="0.25">
      <c r="L411" s="1">
        <v>43693</v>
      </c>
      <c r="M411" s="1">
        <v>43693</v>
      </c>
      <c r="N411" s="1"/>
      <c r="O411" s="1"/>
      <c r="P411" s="1"/>
      <c r="Q411" s="1"/>
      <c r="AJ411" s="1">
        <v>43693</v>
      </c>
      <c r="AK411" s="1">
        <v>43693</v>
      </c>
      <c r="AL411" s="1"/>
      <c r="AM411" s="1"/>
      <c r="AN411" s="1"/>
      <c r="AO411" s="1"/>
      <c r="BH411" s="1">
        <v>43693</v>
      </c>
      <c r="BI411" s="1">
        <v>43693</v>
      </c>
      <c r="BJ411" s="1"/>
      <c r="BK411" s="1"/>
      <c r="BL411" s="1"/>
      <c r="BM411" s="1"/>
    </row>
    <row r="412" spans="12:65" x14ac:dyDescent="0.25">
      <c r="L412" s="1">
        <v>43696</v>
      </c>
      <c r="M412" s="1">
        <v>43700</v>
      </c>
      <c r="N412" s="1"/>
      <c r="O412" s="1"/>
      <c r="P412" s="1"/>
      <c r="Q412" s="1"/>
      <c r="AJ412" s="1">
        <v>43696</v>
      </c>
      <c r="AK412" s="1">
        <v>43700</v>
      </c>
      <c r="AL412" s="1"/>
      <c r="AM412" s="1"/>
      <c r="AN412" s="1"/>
      <c r="AO412" s="1"/>
      <c r="BH412" s="1">
        <v>43696</v>
      </c>
      <c r="BI412" s="1">
        <v>43700</v>
      </c>
      <c r="BJ412" s="1"/>
      <c r="BK412" s="1"/>
      <c r="BL412" s="1"/>
      <c r="BM412" s="1"/>
    </row>
    <row r="413" spans="12:65" x14ac:dyDescent="0.25">
      <c r="L413" s="1">
        <v>43697</v>
      </c>
      <c r="M413" s="1">
        <v>43700</v>
      </c>
      <c r="N413" s="1"/>
      <c r="O413" s="1"/>
      <c r="P413" s="1"/>
      <c r="Q413" s="1"/>
      <c r="AJ413" s="1">
        <v>43697</v>
      </c>
      <c r="AK413" s="1">
        <v>43700</v>
      </c>
      <c r="AL413" s="1"/>
      <c r="AM413" s="1"/>
      <c r="AN413" s="1"/>
      <c r="AO413" s="1"/>
      <c r="BH413" s="1">
        <v>43697</v>
      </c>
      <c r="BI413" s="1">
        <v>43700</v>
      </c>
      <c r="BJ413" s="1"/>
      <c r="BK413" s="1"/>
      <c r="BL413" s="1"/>
      <c r="BM413" s="1"/>
    </row>
    <row r="414" spans="12:65" x14ac:dyDescent="0.25">
      <c r="L414" s="1">
        <v>43698</v>
      </c>
      <c r="M414" s="1">
        <v>43700</v>
      </c>
      <c r="N414" s="1"/>
      <c r="O414" s="1"/>
      <c r="P414" s="1"/>
      <c r="Q414" s="1"/>
      <c r="AJ414" s="1">
        <v>43698</v>
      </c>
      <c r="AK414" s="1">
        <v>43700</v>
      </c>
      <c r="AL414" s="1"/>
      <c r="AM414" s="1"/>
      <c r="AN414" s="1"/>
      <c r="AO414" s="1"/>
      <c r="BH414" s="1">
        <v>43698</v>
      </c>
      <c r="BI414" s="1">
        <v>43700</v>
      </c>
      <c r="BJ414" s="1"/>
      <c r="BK414" s="1"/>
      <c r="BL414" s="1"/>
      <c r="BM414" s="1"/>
    </row>
    <row r="415" spans="12:65" x14ac:dyDescent="0.25">
      <c r="L415" s="1">
        <v>43699</v>
      </c>
      <c r="M415" s="1">
        <v>43700</v>
      </c>
      <c r="N415" s="1"/>
      <c r="O415" s="1"/>
      <c r="P415" s="1"/>
      <c r="Q415" s="1"/>
      <c r="AJ415" s="1">
        <v>43699</v>
      </c>
      <c r="AK415" s="1">
        <v>43700</v>
      </c>
      <c r="AL415" s="1"/>
      <c r="AM415" s="1"/>
      <c r="AN415" s="1"/>
      <c r="AO415" s="1"/>
      <c r="BH415" s="1">
        <v>43699</v>
      </c>
      <c r="BI415" s="1">
        <v>43700</v>
      </c>
      <c r="BJ415" s="1"/>
      <c r="BK415" s="1"/>
      <c r="BL415" s="1"/>
      <c r="BM415" s="1"/>
    </row>
    <row r="416" spans="12:65" x14ac:dyDescent="0.25">
      <c r="L416" s="1">
        <v>43700</v>
      </c>
      <c r="M416" s="1">
        <v>43700</v>
      </c>
      <c r="N416" s="1"/>
      <c r="O416" s="1"/>
      <c r="P416" s="1"/>
      <c r="Q416" s="1"/>
      <c r="AJ416" s="1">
        <v>43700</v>
      </c>
      <c r="AK416" s="1">
        <v>43700</v>
      </c>
      <c r="AL416" s="1"/>
      <c r="AM416" s="1"/>
      <c r="AN416" s="1"/>
      <c r="AO416" s="1"/>
      <c r="BH416" s="1">
        <v>43700</v>
      </c>
      <c r="BI416" s="1">
        <v>43700</v>
      </c>
      <c r="BJ416" s="1"/>
      <c r="BK416" s="1"/>
      <c r="BL416" s="1"/>
      <c r="BM416" s="1"/>
    </row>
    <row r="417" spans="12:65" x14ac:dyDescent="0.25">
      <c r="L417" s="1">
        <v>43703</v>
      </c>
      <c r="M417" s="1">
        <v>43707</v>
      </c>
      <c r="N417" s="1"/>
      <c r="O417" s="1"/>
      <c r="P417" s="1"/>
      <c r="Q417" s="1"/>
      <c r="AJ417" s="1">
        <v>43703</v>
      </c>
      <c r="AK417" s="1">
        <v>43707</v>
      </c>
      <c r="AL417" s="1"/>
      <c r="AM417" s="1"/>
      <c r="AN417" s="1"/>
      <c r="AO417" s="1"/>
      <c r="BH417" s="1">
        <v>43703</v>
      </c>
      <c r="BI417" s="1">
        <v>43707</v>
      </c>
      <c r="BJ417" s="1"/>
      <c r="BK417" s="1"/>
      <c r="BL417" s="1"/>
      <c r="BM417" s="1"/>
    </row>
    <row r="418" spans="12:65" x14ac:dyDescent="0.25">
      <c r="L418" s="1">
        <v>43704</v>
      </c>
      <c r="M418" s="1">
        <v>43707</v>
      </c>
      <c r="N418" s="1"/>
      <c r="O418" s="1"/>
      <c r="P418" s="1"/>
      <c r="Q418" s="1"/>
      <c r="AJ418" s="1">
        <v>43704</v>
      </c>
      <c r="AK418" s="1">
        <v>43707</v>
      </c>
      <c r="AL418" s="1"/>
      <c r="AM418" s="1"/>
      <c r="AN418" s="1"/>
      <c r="AO418" s="1"/>
      <c r="BH418" s="1">
        <v>43704</v>
      </c>
      <c r="BI418" s="1">
        <v>43707</v>
      </c>
      <c r="BJ418" s="1"/>
      <c r="BK418" s="1"/>
      <c r="BL418" s="1"/>
      <c r="BM418" s="1"/>
    </row>
    <row r="419" spans="12:65" x14ac:dyDescent="0.25">
      <c r="L419" s="1">
        <v>43705</v>
      </c>
      <c r="M419" s="1">
        <v>43707</v>
      </c>
      <c r="N419" s="1"/>
      <c r="O419" s="1"/>
      <c r="P419" s="1"/>
      <c r="Q419" s="1"/>
      <c r="AJ419" s="1">
        <v>43705</v>
      </c>
      <c r="AK419" s="1">
        <v>43707</v>
      </c>
      <c r="AL419" s="1"/>
      <c r="AM419" s="1"/>
      <c r="AN419" s="1"/>
      <c r="AO419" s="1"/>
      <c r="BH419" s="1">
        <v>43705</v>
      </c>
      <c r="BI419" s="1">
        <v>43707</v>
      </c>
      <c r="BJ419" s="1"/>
      <c r="BK419" s="1"/>
      <c r="BL419" s="1"/>
      <c r="BM419" s="1"/>
    </row>
    <row r="420" spans="12:65" x14ac:dyDescent="0.25">
      <c r="L420" s="1">
        <v>43706</v>
      </c>
      <c r="M420" s="1">
        <v>43707</v>
      </c>
      <c r="N420" s="1"/>
      <c r="O420" s="1"/>
      <c r="P420" s="1"/>
      <c r="Q420" s="1"/>
      <c r="AJ420" s="1">
        <v>43706</v>
      </c>
      <c r="AK420" s="1">
        <v>43707</v>
      </c>
      <c r="AL420" s="1"/>
      <c r="AM420" s="1"/>
      <c r="AN420" s="1"/>
      <c r="AO420" s="1"/>
      <c r="BH420" s="1">
        <v>43706</v>
      </c>
      <c r="BI420" s="1">
        <v>43707</v>
      </c>
      <c r="BJ420" s="1"/>
      <c r="BK420" s="1"/>
      <c r="BL420" s="1"/>
      <c r="BM420" s="1"/>
    </row>
    <row r="421" spans="12:65" x14ac:dyDescent="0.25">
      <c r="L421" s="1">
        <v>43707</v>
      </c>
      <c r="M421" s="1">
        <v>43707</v>
      </c>
      <c r="N421" s="1"/>
      <c r="O421" s="1"/>
      <c r="P421" s="1"/>
      <c r="Q421" s="1"/>
      <c r="AJ421" s="1">
        <v>43707</v>
      </c>
      <c r="AK421" s="1">
        <v>43707</v>
      </c>
      <c r="AL421" s="1"/>
      <c r="AM421" s="1"/>
      <c r="AN421" s="1"/>
      <c r="AO421" s="1"/>
      <c r="BH421" s="1">
        <v>43707</v>
      </c>
      <c r="BI421" s="1">
        <v>43707</v>
      </c>
      <c r="BJ421" s="1"/>
      <c r="BK421" s="1"/>
      <c r="BL421" s="1"/>
      <c r="BM421" s="1"/>
    </row>
    <row r="422" spans="12:65" x14ac:dyDescent="0.25">
      <c r="L422" s="1">
        <v>43711</v>
      </c>
      <c r="M422" s="1">
        <v>43714</v>
      </c>
      <c r="N422" s="1"/>
      <c r="O422" s="1"/>
      <c r="P422" s="1"/>
      <c r="Q422" s="1"/>
      <c r="AJ422" s="1">
        <v>43711</v>
      </c>
      <c r="AK422" s="1">
        <v>43714</v>
      </c>
      <c r="AL422" s="1"/>
      <c r="AM422" s="1"/>
      <c r="AN422" s="1"/>
      <c r="AO422" s="1"/>
      <c r="BH422" s="1">
        <v>43711</v>
      </c>
      <c r="BI422" s="1">
        <v>43714</v>
      </c>
      <c r="BJ422" s="1"/>
      <c r="BK422" s="1"/>
      <c r="BL422" s="1"/>
      <c r="BM422" s="1"/>
    </row>
    <row r="423" spans="12:65" x14ac:dyDescent="0.25">
      <c r="L423" s="1">
        <v>43712</v>
      </c>
      <c r="M423" s="1">
        <v>43714</v>
      </c>
      <c r="N423" s="1"/>
      <c r="O423" s="1"/>
      <c r="P423" s="1"/>
      <c r="Q423" s="1"/>
      <c r="AJ423" s="1">
        <v>43712</v>
      </c>
      <c r="AK423" s="1">
        <v>43714</v>
      </c>
      <c r="AL423" s="1"/>
      <c r="AM423" s="1"/>
      <c r="AN423" s="1"/>
      <c r="AO423" s="1"/>
      <c r="BH423" s="1">
        <v>43712</v>
      </c>
      <c r="BI423" s="1">
        <v>43714</v>
      </c>
      <c r="BJ423" s="1"/>
      <c r="BK423" s="1"/>
      <c r="BL423" s="1"/>
      <c r="BM423" s="1"/>
    </row>
    <row r="424" spans="12:65" x14ac:dyDescent="0.25">
      <c r="L424" s="1">
        <v>43713</v>
      </c>
      <c r="M424" s="1">
        <v>43714</v>
      </c>
      <c r="N424" s="1"/>
      <c r="O424" s="1"/>
      <c r="P424" s="1"/>
      <c r="Q424" s="1"/>
      <c r="AJ424" s="1">
        <v>43713</v>
      </c>
      <c r="AK424" s="1">
        <v>43714</v>
      </c>
      <c r="AL424" s="1"/>
      <c r="AM424" s="1"/>
      <c r="AN424" s="1"/>
      <c r="AO424" s="1"/>
      <c r="BH424" s="1">
        <v>43713</v>
      </c>
      <c r="BI424" s="1">
        <v>43714</v>
      </c>
      <c r="BJ424" s="1"/>
      <c r="BK424" s="1"/>
      <c r="BL424" s="1"/>
      <c r="BM424" s="1"/>
    </row>
    <row r="425" spans="12:65" x14ac:dyDescent="0.25">
      <c r="L425" s="1">
        <v>43714</v>
      </c>
      <c r="M425" s="1">
        <v>43714</v>
      </c>
      <c r="N425" s="1"/>
      <c r="O425" s="1"/>
      <c r="P425" s="1"/>
      <c r="Q425" s="1"/>
      <c r="AJ425" s="1">
        <v>43714</v>
      </c>
      <c r="AK425" s="1">
        <v>43714</v>
      </c>
      <c r="AL425" s="1"/>
      <c r="AM425" s="1"/>
      <c r="AN425" s="1"/>
      <c r="AO425" s="1"/>
      <c r="BH425" s="1">
        <v>43714</v>
      </c>
      <c r="BI425" s="1">
        <v>43714</v>
      </c>
      <c r="BJ425" s="1"/>
      <c r="BK425" s="1"/>
      <c r="BL425" s="1"/>
      <c r="BM425" s="1"/>
    </row>
    <row r="426" spans="12:65" x14ac:dyDescent="0.25">
      <c r="L426" s="1">
        <v>43717</v>
      </c>
      <c r="M426" s="1">
        <v>43721</v>
      </c>
      <c r="N426" s="1"/>
      <c r="O426" s="1"/>
      <c r="P426" s="1"/>
      <c r="Q426" s="1"/>
      <c r="AJ426" s="1">
        <v>43717</v>
      </c>
      <c r="AK426" s="1">
        <v>43721</v>
      </c>
      <c r="AL426" s="1"/>
      <c r="AM426" s="1"/>
      <c r="AN426" s="1"/>
      <c r="AO426" s="1"/>
      <c r="BH426" s="1">
        <v>43717</v>
      </c>
      <c r="BI426" s="1">
        <v>43721</v>
      </c>
      <c r="BJ426" s="1"/>
      <c r="BK426" s="1"/>
      <c r="BL426" s="1"/>
      <c r="BM426" s="1"/>
    </row>
    <row r="427" spans="12:65" x14ac:dyDescent="0.25">
      <c r="L427" s="1">
        <v>43718</v>
      </c>
      <c r="M427" s="1">
        <v>43721</v>
      </c>
      <c r="N427" s="1"/>
      <c r="O427" s="1"/>
      <c r="P427" s="1"/>
      <c r="Q427" s="1"/>
      <c r="AJ427" s="1">
        <v>43718</v>
      </c>
      <c r="AK427" s="1">
        <v>43721</v>
      </c>
      <c r="AL427" s="1"/>
      <c r="AM427" s="1"/>
      <c r="AN427" s="1"/>
      <c r="AO427" s="1"/>
      <c r="BH427" s="1">
        <v>43718</v>
      </c>
      <c r="BI427" s="1">
        <v>43721</v>
      </c>
      <c r="BJ427" s="1"/>
      <c r="BK427" s="1"/>
      <c r="BL427" s="1"/>
      <c r="BM427" s="1"/>
    </row>
    <row r="428" spans="12:65" x14ac:dyDescent="0.25">
      <c r="L428" s="1">
        <v>43719</v>
      </c>
      <c r="M428" s="1">
        <v>43721</v>
      </c>
      <c r="N428" s="1"/>
      <c r="O428" s="1"/>
      <c r="P428" s="1"/>
      <c r="Q428" s="1"/>
      <c r="AJ428" s="1">
        <v>43719</v>
      </c>
      <c r="AK428" s="1">
        <v>43721</v>
      </c>
      <c r="AL428" s="1"/>
      <c r="AM428" s="1"/>
      <c r="AN428" s="1"/>
      <c r="AO428" s="1"/>
      <c r="BH428" s="1">
        <v>43719</v>
      </c>
      <c r="BI428" s="1">
        <v>43721</v>
      </c>
      <c r="BJ428" s="1"/>
      <c r="BK428" s="1"/>
      <c r="BL428" s="1"/>
      <c r="BM428" s="1"/>
    </row>
    <row r="429" spans="12:65" x14ac:dyDescent="0.25">
      <c r="L429" s="1">
        <v>43720</v>
      </c>
      <c r="M429" s="1">
        <v>43721</v>
      </c>
      <c r="N429" s="1"/>
      <c r="O429" s="1"/>
      <c r="P429" s="1"/>
      <c r="Q429" s="1"/>
      <c r="AJ429" s="1">
        <v>43720</v>
      </c>
      <c r="AK429" s="1">
        <v>43721</v>
      </c>
      <c r="AL429" s="1"/>
      <c r="AM429" s="1"/>
      <c r="AN429" s="1"/>
      <c r="AO429" s="1"/>
      <c r="BH429" s="1">
        <v>43720</v>
      </c>
      <c r="BI429" s="1">
        <v>43721</v>
      </c>
      <c r="BJ429" s="1"/>
      <c r="BK429" s="1"/>
      <c r="BL429" s="1"/>
      <c r="BM429" s="1"/>
    </row>
    <row r="430" spans="12:65" x14ac:dyDescent="0.25">
      <c r="L430" s="1">
        <v>43721</v>
      </c>
      <c r="M430" s="1">
        <v>43721</v>
      </c>
      <c r="N430" s="1"/>
      <c r="O430" s="1"/>
      <c r="P430" s="1"/>
      <c r="Q430" s="1"/>
      <c r="AJ430" s="1">
        <v>43721</v>
      </c>
      <c r="AK430" s="1">
        <v>43721</v>
      </c>
      <c r="AL430" s="1"/>
      <c r="AM430" s="1"/>
      <c r="AN430" s="1"/>
      <c r="AO430" s="1"/>
      <c r="BH430" s="1">
        <v>43721</v>
      </c>
      <c r="BI430" s="1">
        <v>43721</v>
      </c>
      <c r="BJ430" s="1"/>
      <c r="BK430" s="1"/>
      <c r="BL430" s="1"/>
      <c r="BM430" s="1"/>
    </row>
    <row r="431" spans="12:65" x14ac:dyDescent="0.25">
      <c r="L431" s="1">
        <v>43724</v>
      </c>
      <c r="M431" s="1">
        <v>43728</v>
      </c>
      <c r="N431" s="1"/>
      <c r="O431" s="1"/>
      <c r="P431" s="1"/>
      <c r="Q431" s="1"/>
      <c r="AJ431" s="1">
        <v>43724</v>
      </c>
      <c r="AK431" s="1">
        <v>43728</v>
      </c>
      <c r="AL431" s="1"/>
      <c r="AM431" s="1"/>
      <c r="AN431" s="1"/>
      <c r="AO431" s="1"/>
      <c r="BH431" s="1">
        <v>43724</v>
      </c>
      <c r="BI431" s="1">
        <v>43728</v>
      </c>
      <c r="BJ431" s="1"/>
      <c r="BK431" s="1"/>
      <c r="BL431" s="1"/>
      <c r="BM431" s="1"/>
    </row>
    <row r="432" spans="12:65" x14ac:dyDescent="0.25">
      <c r="L432" s="1">
        <v>43725</v>
      </c>
      <c r="M432" s="1">
        <v>43728</v>
      </c>
      <c r="N432" s="1"/>
      <c r="O432" s="1"/>
      <c r="P432" s="1"/>
      <c r="Q432" s="1"/>
      <c r="AJ432" s="1">
        <v>43725</v>
      </c>
      <c r="AK432" s="1">
        <v>43728</v>
      </c>
      <c r="AL432" s="1"/>
      <c r="AM432" s="1"/>
      <c r="AN432" s="1"/>
      <c r="AO432" s="1"/>
      <c r="BH432" s="1">
        <v>43725</v>
      </c>
      <c r="BI432" s="1">
        <v>43728</v>
      </c>
      <c r="BJ432" s="1"/>
      <c r="BK432" s="1"/>
      <c r="BL432" s="1"/>
      <c r="BM432" s="1"/>
    </row>
    <row r="433" spans="12:65" x14ac:dyDescent="0.25">
      <c r="L433" s="1">
        <v>43726</v>
      </c>
      <c r="M433" s="1">
        <v>43728</v>
      </c>
      <c r="N433" s="1"/>
      <c r="O433" s="1"/>
      <c r="P433" s="1"/>
      <c r="Q433" s="1"/>
      <c r="AJ433" s="1">
        <v>43726</v>
      </c>
      <c r="AK433" s="1">
        <v>43728</v>
      </c>
      <c r="AL433" s="1"/>
      <c r="AM433" s="1"/>
      <c r="AN433" s="1"/>
      <c r="AO433" s="1"/>
      <c r="BH433" s="1">
        <v>43726</v>
      </c>
      <c r="BI433" s="1">
        <v>43728</v>
      </c>
      <c r="BJ433" s="1"/>
      <c r="BK433" s="1"/>
      <c r="BL433" s="1"/>
      <c r="BM433" s="1"/>
    </row>
    <row r="434" spans="12:65" x14ac:dyDescent="0.25">
      <c r="L434" s="1">
        <v>43727</v>
      </c>
      <c r="M434" s="1">
        <v>43728</v>
      </c>
      <c r="N434" s="1"/>
      <c r="O434" s="1"/>
      <c r="P434" s="1"/>
      <c r="Q434" s="1"/>
      <c r="AJ434" s="1">
        <v>43727</v>
      </c>
      <c r="AK434" s="1">
        <v>43728</v>
      </c>
      <c r="AL434" s="1"/>
      <c r="AM434" s="1"/>
      <c r="AN434" s="1"/>
      <c r="AO434" s="1"/>
      <c r="BH434" s="1">
        <v>43727</v>
      </c>
      <c r="BI434" s="1">
        <v>43728</v>
      </c>
      <c r="BJ434" s="1"/>
      <c r="BK434" s="1"/>
      <c r="BL434" s="1"/>
      <c r="BM434" s="1"/>
    </row>
    <row r="435" spans="12:65" x14ac:dyDescent="0.25">
      <c r="L435" s="1">
        <v>43728</v>
      </c>
      <c r="M435" s="1">
        <v>43728</v>
      </c>
      <c r="N435" s="1"/>
      <c r="O435" s="1"/>
      <c r="P435" s="1"/>
      <c r="Q435" s="1"/>
      <c r="AJ435" s="1">
        <v>43728</v>
      </c>
      <c r="AK435" s="1">
        <v>43728</v>
      </c>
      <c r="AL435" s="1"/>
      <c r="AM435" s="1"/>
      <c r="AN435" s="1"/>
      <c r="AO435" s="1"/>
      <c r="BH435" s="1">
        <v>43728</v>
      </c>
      <c r="BI435" s="1">
        <v>43728</v>
      </c>
      <c r="BJ435" s="1"/>
      <c r="BK435" s="1"/>
      <c r="BL435" s="1"/>
      <c r="BM435" s="1"/>
    </row>
    <row r="436" spans="12:65" x14ac:dyDescent="0.25">
      <c r="L436" s="1">
        <v>43731</v>
      </c>
      <c r="M436" s="1">
        <v>43735</v>
      </c>
      <c r="N436" s="1"/>
      <c r="O436" s="1"/>
      <c r="P436" s="1"/>
      <c r="Q436" s="1"/>
      <c r="AJ436" s="1">
        <v>43731</v>
      </c>
      <c r="AK436" s="1">
        <v>43735</v>
      </c>
      <c r="AL436" s="1"/>
      <c r="AM436" s="1"/>
      <c r="AN436" s="1"/>
      <c r="AO436" s="1"/>
      <c r="BH436" s="1">
        <v>43731</v>
      </c>
      <c r="BI436" s="1">
        <v>43735</v>
      </c>
      <c r="BJ436" s="1"/>
      <c r="BK436" s="1"/>
      <c r="BL436" s="1"/>
      <c r="BM436" s="1"/>
    </row>
    <row r="437" spans="12:65" x14ac:dyDescent="0.25">
      <c r="L437" s="1">
        <v>43732</v>
      </c>
      <c r="M437" s="1">
        <v>43735</v>
      </c>
      <c r="N437" s="1"/>
      <c r="O437" s="1"/>
      <c r="P437" s="1"/>
      <c r="Q437" s="1"/>
      <c r="AJ437" s="1">
        <v>43732</v>
      </c>
      <c r="AK437" s="1">
        <v>43735</v>
      </c>
      <c r="AL437" s="1"/>
      <c r="AM437" s="1"/>
      <c r="AN437" s="1"/>
      <c r="AO437" s="1"/>
      <c r="BH437" s="1">
        <v>43732</v>
      </c>
      <c r="BI437" s="1">
        <v>43735</v>
      </c>
      <c r="BJ437" s="1"/>
      <c r="BK437" s="1"/>
      <c r="BL437" s="1"/>
      <c r="BM437" s="1"/>
    </row>
    <row r="438" spans="12:65" x14ac:dyDescent="0.25">
      <c r="L438" s="1">
        <v>43733</v>
      </c>
      <c r="M438" s="1">
        <v>43735</v>
      </c>
      <c r="N438" s="1"/>
      <c r="O438" s="1"/>
      <c r="P438" s="1"/>
      <c r="Q438" s="1"/>
      <c r="AJ438" s="1">
        <v>43733</v>
      </c>
      <c r="AK438" s="1">
        <v>43735</v>
      </c>
      <c r="AL438" s="1"/>
      <c r="AM438" s="1"/>
      <c r="AN438" s="1"/>
      <c r="AO438" s="1"/>
      <c r="BH438" s="1">
        <v>43733</v>
      </c>
      <c r="BI438" s="1">
        <v>43735</v>
      </c>
      <c r="BJ438" s="1"/>
      <c r="BK438" s="1"/>
      <c r="BL438" s="1"/>
      <c r="BM438" s="1"/>
    </row>
    <row r="439" spans="12:65" x14ac:dyDescent="0.25">
      <c r="L439" s="1">
        <v>43734</v>
      </c>
      <c r="M439" s="1">
        <v>43735</v>
      </c>
      <c r="N439" s="1"/>
      <c r="O439" s="1"/>
      <c r="P439" s="1"/>
      <c r="Q439" s="1"/>
      <c r="AJ439" s="1">
        <v>43734</v>
      </c>
      <c r="AK439" s="1">
        <v>43735</v>
      </c>
      <c r="AL439" s="1"/>
      <c r="AM439" s="1"/>
      <c r="AN439" s="1"/>
      <c r="AO439" s="1"/>
      <c r="BH439" s="1">
        <v>43734</v>
      </c>
      <c r="BI439" s="1">
        <v>43735</v>
      </c>
      <c r="BJ439" s="1"/>
      <c r="BK439" s="1"/>
      <c r="BL439" s="1"/>
      <c r="BM439" s="1"/>
    </row>
    <row r="440" spans="12:65" x14ac:dyDescent="0.25">
      <c r="L440" s="1">
        <v>43735</v>
      </c>
      <c r="M440" s="1">
        <v>43735</v>
      </c>
      <c r="N440" s="1"/>
      <c r="O440" s="1"/>
      <c r="P440" s="1"/>
      <c r="Q440" s="1"/>
      <c r="AJ440" s="1">
        <v>43735</v>
      </c>
      <c r="AK440" s="1">
        <v>43735</v>
      </c>
      <c r="AL440" s="1"/>
      <c r="AM440" s="1"/>
      <c r="AN440" s="1"/>
      <c r="AO440" s="1"/>
      <c r="BH440" s="1">
        <v>43735</v>
      </c>
      <c r="BI440" s="1">
        <v>43735</v>
      </c>
      <c r="BJ440" s="1"/>
      <c r="BK440" s="1"/>
      <c r="BL440" s="1"/>
      <c r="BM440" s="1"/>
    </row>
    <row r="441" spans="12:65" x14ac:dyDescent="0.25">
      <c r="L441" s="1">
        <v>43738</v>
      </c>
      <c r="M441" s="1">
        <v>43742</v>
      </c>
      <c r="N441" s="1"/>
      <c r="O441" s="1"/>
      <c r="P441" s="1"/>
      <c r="Q441" s="1"/>
      <c r="AJ441" s="1">
        <v>43738</v>
      </c>
      <c r="AK441" s="1">
        <v>43742</v>
      </c>
      <c r="AL441" s="1"/>
      <c r="AM441" s="1"/>
      <c r="AN441" s="1"/>
      <c r="AO441" s="1"/>
      <c r="BH441" s="1">
        <v>43738</v>
      </c>
      <c r="BI441" s="1">
        <v>43742</v>
      </c>
      <c r="BJ441" s="1"/>
      <c r="BK441" s="1"/>
      <c r="BL441" s="1"/>
      <c r="BM441" s="1"/>
    </row>
    <row r="442" spans="12:65" x14ac:dyDescent="0.25">
      <c r="L442" s="1">
        <v>43739</v>
      </c>
      <c r="M442" s="1">
        <v>43742</v>
      </c>
      <c r="N442" s="1"/>
      <c r="O442" s="1"/>
      <c r="P442" s="1"/>
      <c r="Q442" s="1"/>
      <c r="AJ442" s="1">
        <v>43739</v>
      </c>
      <c r="AK442" s="1">
        <v>43742</v>
      </c>
      <c r="AL442" s="1"/>
      <c r="AM442" s="1"/>
      <c r="AN442" s="1"/>
      <c r="AO442" s="1"/>
      <c r="BH442" s="1">
        <v>43739</v>
      </c>
      <c r="BI442" s="1">
        <v>43742</v>
      </c>
      <c r="BJ442" s="1"/>
      <c r="BK442" s="1"/>
      <c r="BL442" s="1"/>
      <c r="BM442" s="1"/>
    </row>
    <row r="443" spans="12:65" x14ac:dyDescent="0.25">
      <c r="L443" s="1">
        <v>43740</v>
      </c>
      <c r="M443" s="1">
        <v>43742</v>
      </c>
      <c r="N443" s="1"/>
      <c r="O443" s="1"/>
      <c r="P443" s="1"/>
      <c r="Q443" s="1"/>
      <c r="AJ443" s="1">
        <v>43740</v>
      </c>
      <c r="AK443" s="1">
        <v>43742</v>
      </c>
      <c r="AL443" s="1"/>
      <c r="AM443" s="1"/>
      <c r="AN443" s="1"/>
      <c r="AO443" s="1"/>
      <c r="BH443" s="1">
        <v>43740</v>
      </c>
      <c r="BI443" s="1">
        <v>43742</v>
      </c>
      <c r="BJ443" s="1"/>
      <c r="BK443" s="1"/>
      <c r="BL443" s="1"/>
      <c r="BM443" s="1"/>
    </row>
    <row r="444" spans="12:65" x14ac:dyDescent="0.25">
      <c r="L444" s="1">
        <v>43741</v>
      </c>
      <c r="M444" s="1">
        <v>43742</v>
      </c>
      <c r="N444" s="1"/>
      <c r="O444" s="1"/>
      <c r="P444" s="1"/>
      <c r="Q444" s="1"/>
      <c r="AJ444" s="1">
        <v>43741</v>
      </c>
      <c r="AK444" s="1">
        <v>43742</v>
      </c>
      <c r="AL444" s="1"/>
      <c r="AM444" s="1"/>
      <c r="AN444" s="1"/>
      <c r="AO444" s="1"/>
      <c r="BH444" s="1">
        <v>43741</v>
      </c>
      <c r="BI444" s="1">
        <v>43742</v>
      </c>
      <c r="BJ444" s="1"/>
      <c r="BK444" s="1"/>
      <c r="BL444" s="1"/>
      <c r="BM444" s="1"/>
    </row>
    <row r="445" spans="12:65" x14ac:dyDescent="0.25">
      <c r="L445" s="1">
        <v>43742</v>
      </c>
      <c r="M445" s="1">
        <v>43742</v>
      </c>
      <c r="N445" s="1"/>
      <c r="O445" s="1"/>
      <c r="P445" s="1"/>
      <c r="Q445" s="1"/>
      <c r="AJ445" s="1">
        <v>43742</v>
      </c>
      <c r="AK445" s="1">
        <v>43742</v>
      </c>
      <c r="AL445" s="1"/>
      <c r="AM445" s="1"/>
      <c r="AN445" s="1"/>
      <c r="AO445" s="1"/>
      <c r="BH445" s="1">
        <v>43742</v>
      </c>
      <c r="BI445" s="1">
        <v>43742</v>
      </c>
      <c r="BJ445" s="1"/>
      <c r="BK445" s="1"/>
      <c r="BL445" s="1"/>
      <c r="BM445" s="1"/>
    </row>
    <row r="446" spans="12:65" x14ac:dyDescent="0.25">
      <c r="L446" s="1">
        <v>43745</v>
      </c>
      <c r="M446" s="1">
        <v>43749</v>
      </c>
      <c r="N446" s="1"/>
      <c r="O446" s="1"/>
      <c r="P446" s="1"/>
      <c r="Q446" s="1"/>
      <c r="AJ446" s="1">
        <v>43745</v>
      </c>
      <c r="AK446" s="1">
        <v>43749</v>
      </c>
      <c r="AL446" s="1"/>
      <c r="AM446" s="1"/>
      <c r="AN446" s="1"/>
      <c r="AO446" s="1"/>
      <c r="BH446" s="1">
        <v>43745</v>
      </c>
      <c r="BI446" s="1">
        <v>43749</v>
      </c>
      <c r="BJ446" s="1"/>
      <c r="BK446" s="1"/>
      <c r="BL446" s="1"/>
      <c r="BM446" s="1"/>
    </row>
    <row r="447" spans="12:65" x14ac:dyDescent="0.25">
      <c r="L447" s="1">
        <v>43746</v>
      </c>
      <c r="M447" s="1">
        <v>43749</v>
      </c>
      <c r="N447" s="1"/>
      <c r="O447" s="1"/>
      <c r="P447" s="1"/>
      <c r="Q447" s="1"/>
      <c r="AJ447" s="1">
        <v>43746</v>
      </c>
      <c r="AK447" s="1">
        <v>43749</v>
      </c>
      <c r="AL447" s="1"/>
      <c r="AM447" s="1"/>
      <c r="AN447" s="1"/>
      <c r="AO447" s="1"/>
      <c r="BH447" s="1">
        <v>43746</v>
      </c>
      <c r="BI447" s="1">
        <v>43749</v>
      </c>
      <c r="BJ447" s="1"/>
      <c r="BK447" s="1"/>
      <c r="BL447" s="1"/>
      <c r="BM447" s="1"/>
    </row>
    <row r="448" spans="12:65" x14ac:dyDescent="0.25">
      <c r="L448" s="1">
        <v>43747</v>
      </c>
      <c r="M448" s="1">
        <v>43749</v>
      </c>
      <c r="N448" s="1"/>
      <c r="O448" s="1"/>
      <c r="P448" s="1"/>
      <c r="Q448" s="1"/>
      <c r="AJ448" s="1">
        <v>43747</v>
      </c>
      <c r="AK448" s="1">
        <v>43749</v>
      </c>
      <c r="AL448" s="1"/>
      <c r="AM448" s="1"/>
      <c r="AN448" s="1"/>
      <c r="AO448" s="1"/>
      <c r="BH448" s="1">
        <v>43747</v>
      </c>
      <c r="BI448" s="1">
        <v>43749</v>
      </c>
      <c r="BJ448" s="1"/>
      <c r="BK448" s="1"/>
      <c r="BL448" s="1"/>
      <c r="BM448" s="1"/>
    </row>
    <row r="449" spans="12:65" x14ac:dyDescent="0.25">
      <c r="L449" s="1">
        <v>43748</v>
      </c>
      <c r="M449" s="1">
        <v>43749</v>
      </c>
      <c r="N449" s="1"/>
      <c r="O449" s="1"/>
      <c r="P449" s="1"/>
      <c r="Q449" s="1"/>
      <c r="AJ449" s="1">
        <v>43748</v>
      </c>
      <c r="AK449" s="1">
        <v>43749</v>
      </c>
      <c r="AL449" s="1"/>
      <c r="AM449" s="1"/>
      <c r="AN449" s="1"/>
      <c r="AO449" s="1"/>
      <c r="BH449" s="1">
        <v>43748</v>
      </c>
      <c r="BI449" s="1">
        <v>43749</v>
      </c>
      <c r="BJ449" s="1"/>
      <c r="BK449" s="1"/>
      <c r="BL449" s="1"/>
      <c r="BM449" s="1"/>
    </row>
    <row r="450" spans="12:65" x14ac:dyDescent="0.25">
      <c r="L450" s="1">
        <v>43749</v>
      </c>
      <c r="M450" s="1">
        <v>43749</v>
      </c>
      <c r="N450" s="1"/>
      <c r="O450" s="1"/>
      <c r="P450" s="1"/>
      <c r="Q450" s="1"/>
      <c r="AJ450" s="1">
        <v>43749</v>
      </c>
      <c r="AK450" s="1">
        <v>43749</v>
      </c>
      <c r="AL450" s="1"/>
      <c r="AM450" s="1"/>
      <c r="AN450" s="1"/>
      <c r="AO450" s="1"/>
      <c r="BH450" s="1">
        <v>43749</v>
      </c>
      <c r="BI450" s="1">
        <v>43749</v>
      </c>
      <c r="BJ450" s="1"/>
      <c r="BK450" s="1"/>
      <c r="BL450" s="1"/>
      <c r="BM450" s="1"/>
    </row>
    <row r="451" spans="12:65" x14ac:dyDescent="0.25">
      <c r="L451" s="1">
        <v>43752</v>
      </c>
      <c r="M451" s="1">
        <v>43756</v>
      </c>
      <c r="N451" s="1"/>
      <c r="O451" s="1"/>
      <c r="P451" s="1"/>
      <c r="Q451" s="1"/>
      <c r="AJ451" s="1">
        <v>43752</v>
      </c>
      <c r="AK451" s="1">
        <v>43756</v>
      </c>
      <c r="AL451" s="1"/>
      <c r="AM451" s="1"/>
      <c r="AN451" s="1"/>
      <c r="AO451" s="1"/>
      <c r="BH451" s="1">
        <v>43752</v>
      </c>
      <c r="BI451" s="1">
        <v>43756</v>
      </c>
      <c r="BJ451" s="1"/>
      <c r="BK451" s="1"/>
      <c r="BL451" s="1"/>
      <c r="BM451" s="1"/>
    </row>
    <row r="452" spans="12:65" x14ac:dyDescent="0.25">
      <c r="L452" s="1">
        <v>43753</v>
      </c>
      <c r="M452" s="1">
        <v>43756</v>
      </c>
      <c r="N452" s="1"/>
      <c r="O452" s="1"/>
      <c r="P452" s="1"/>
      <c r="Q452" s="1"/>
      <c r="AJ452" s="1">
        <v>43753</v>
      </c>
      <c r="AK452" s="1">
        <v>43756</v>
      </c>
      <c r="AL452" s="1"/>
      <c r="AM452" s="1"/>
      <c r="AN452" s="1"/>
      <c r="AO452" s="1"/>
      <c r="BH452" s="1">
        <v>43753</v>
      </c>
      <c r="BI452" s="1">
        <v>43756</v>
      </c>
      <c r="BJ452" s="1"/>
      <c r="BK452" s="1"/>
      <c r="BL452" s="1"/>
      <c r="BM452" s="1"/>
    </row>
    <row r="453" spans="12:65" x14ac:dyDescent="0.25">
      <c r="L453" s="1">
        <v>43754</v>
      </c>
      <c r="M453" s="1">
        <v>43756</v>
      </c>
      <c r="N453" s="1"/>
      <c r="O453" s="1"/>
      <c r="P453" s="1"/>
      <c r="Q453" s="1"/>
      <c r="AJ453" s="1">
        <v>43754</v>
      </c>
      <c r="AK453" s="1">
        <v>43756</v>
      </c>
      <c r="AL453" s="1"/>
      <c r="AM453" s="1"/>
      <c r="AN453" s="1"/>
      <c r="AO453" s="1"/>
      <c r="BH453" s="1">
        <v>43754</v>
      </c>
      <c r="BI453" s="1">
        <v>43756</v>
      </c>
      <c r="BJ453" s="1"/>
      <c r="BK453" s="1"/>
      <c r="BL453" s="1"/>
      <c r="BM453" s="1"/>
    </row>
    <row r="454" spans="12:65" x14ac:dyDescent="0.25">
      <c r="L454" s="1">
        <v>43755</v>
      </c>
      <c r="M454" s="1">
        <v>43756</v>
      </c>
      <c r="N454" s="1"/>
      <c r="O454" s="1"/>
      <c r="P454" s="1"/>
      <c r="Q454" s="1"/>
      <c r="AJ454" s="1">
        <v>43755</v>
      </c>
      <c r="AK454" s="1">
        <v>43756</v>
      </c>
      <c r="AL454" s="1"/>
      <c r="AM454" s="1"/>
      <c r="AN454" s="1"/>
      <c r="AO454" s="1"/>
      <c r="BH454" s="1">
        <v>43755</v>
      </c>
      <c r="BI454" s="1">
        <v>43756</v>
      </c>
      <c r="BJ454" s="1"/>
      <c r="BK454" s="1"/>
      <c r="BL454" s="1"/>
      <c r="BM454" s="1"/>
    </row>
    <row r="455" spans="12:65" x14ac:dyDescent="0.25">
      <c r="L455" s="1">
        <v>43756</v>
      </c>
      <c r="M455" s="1">
        <v>43756</v>
      </c>
      <c r="N455" s="1"/>
      <c r="O455" s="1"/>
      <c r="P455" s="1"/>
      <c r="Q455" s="1"/>
      <c r="AJ455" s="1">
        <v>43756</v>
      </c>
      <c r="AK455" s="1">
        <v>43756</v>
      </c>
      <c r="AL455" s="1"/>
      <c r="AM455" s="1"/>
      <c r="AN455" s="1"/>
      <c r="AO455" s="1"/>
      <c r="BH455" s="1">
        <v>43756</v>
      </c>
      <c r="BI455" s="1">
        <v>43756</v>
      </c>
      <c r="BJ455" s="1"/>
      <c r="BK455" s="1"/>
      <c r="BL455" s="1"/>
      <c r="BM455" s="1"/>
    </row>
    <row r="456" spans="12:65" x14ac:dyDescent="0.25">
      <c r="L456" s="1">
        <v>43759</v>
      </c>
      <c r="M456" s="1">
        <v>43763</v>
      </c>
      <c r="N456" s="1"/>
      <c r="O456" s="1"/>
      <c r="P456" s="1"/>
      <c r="Q456" s="1"/>
      <c r="AJ456" s="1">
        <v>43759</v>
      </c>
      <c r="AK456" s="1">
        <v>43763</v>
      </c>
      <c r="AL456" s="1"/>
      <c r="AM456" s="1"/>
      <c r="AN456" s="1"/>
      <c r="AO456" s="1"/>
      <c r="BH456" s="1">
        <v>43759</v>
      </c>
      <c r="BI456" s="1">
        <v>43763</v>
      </c>
      <c r="BJ456" s="1"/>
      <c r="BK456" s="1"/>
      <c r="BL456" s="1"/>
      <c r="BM456" s="1"/>
    </row>
    <row r="457" spans="12:65" x14ac:dyDescent="0.25">
      <c r="L457" s="1">
        <v>43760</v>
      </c>
      <c r="M457" s="1">
        <v>43763</v>
      </c>
      <c r="N457" s="1"/>
      <c r="O457" s="1"/>
      <c r="P457" s="1"/>
      <c r="Q457" s="1"/>
      <c r="AJ457" s="1">
        <v>43760</v>
      </c>
      <c r="AK457" s="1">
        <v>43763</v>
      </c>
      <c r="AL457" s="1"/>
      <c r="AM457" s="1"/>
      <c r="AN457" s="1"/>
      <c r="AO457" s="1"/>
      <c r="BH457" s="1">
        <v>43760</v>
      </c>
      <c r="BI457" s="1">
        <v>43763</v>
      </c>
      <c r="BJ457" s="1"/>
      <c r="BK457" s="1"/>
      <c r="BL457" s="1"/>
      <c r="BM457" s="1"/>
    </row>
    <row r="458" spans="12:65" x14ac:dyDescent="0.25">
      <c r="L458" s="1">
        <v>43761</v>
      </c>
      <c r="M458" s="1">
        <v>43763</v>
      </c>
      <c r="N458" s="1"/>
      <c r="O458" s="1"/>
      <c r="P458" s="1"/>
      <c r="Q458" s="1"/>
      <c r="AJ458" s="1">
        <v>43761</v>
      </c>
      <c r="AK458" s="1">
        <v>43763</v>
      </c>
      <c r="AL458" s="1"/>
      <c r="AM458" s="1"/>
      <c r="AN458" s="1"/>
      <c r="AO458" s="1"/>
      <c r="BH458" s="1">
        <v>43761</v>
      </c>
      <c r="BI458" s="1">
        <v>43763</v>
      </c>
      <c r="BJ458" s="1"/>
      <c r="BK458" s="1"/>
      <c r="BL458" s="1"/>
      <c r="BM458" s="1"/>
    </row>
    <row r="459" spans="12:65" x14ac:dyDescent="0.25">
      <c r="L459" s="1">
        <v>43762</v>
      </c>
      <c r="M459" s="1">
        <v>43763</v>
      </c>
      <c r="N459" s="1"/>
      <c r="O459" s="1"/>
      <c r="P459" s="1"/>
      <c r="Q459" s="1"/>
      <c r="AJ459" s="1">
        <v>43762</v>
      </c>
      <c r="AK459" s="1">
        <v>43763</v>
      </c>
      <c r="AL459" s="1"/>
      <c r="AM459" s="1"/>
      <c r="AN459" s="1"/>
      <c r="AO459" s="1"/>
      <c r="BH459" s="1">
        <v>43762</v>
      </c>
      <c r="BI459" s="1">
        <v>43763</v>
      </c>
      <c r="BJ459" s="1"/>
      <c r="BK459" s="1"/>
      <c r="BL459" s="1"/>
      <c r="BM459" s="1"/>
    </row>
    <row r="460" spans="12:65" x14ac:dyDescent="0.25">
      <c r="L460" s="1">
        <v>43763</v>
      </c>
      <c r="M460" s="1">
        <v>43763</v>
      </c>
      <c r="N460" s="1"/>
      <c r="O460" s="1"/>
      <c r="P460" s="1"/>
      <c r="Q460" s="1"/>
      <c r="AJ460" s="1">
        <v>43763</v>
      </c>
      <c r="AK460" s="1">
        <v>43763</v>
      </c>
      <c r="AL460" s="1"/>
      <c r="AM460" s="1"/>
      <c r="AN460" s="1"/>
      <c r="AO460" s="1"/>
      <c r="BH460" s="1">
        <v>43763</v>
      </c>
      <c r="BI460" s="1">
        <v>43763</v>
      </c>
      <c r="BJ460" s="1"/>
      <c r="BK460" s="1"/>
      <c r="BL460" s="1"/>
      <c r="BM460" s="1"/>
    </row>
    <row r="461" spans="12:65" x14ac:dyDescent="0.25">
      <c r="L461" s="1">
        <v>43766</v>
      </c>
      <c r="M461" s="1">
        <v>43770</v>
      </c>
      <c r="N461" s="1"/>
      <c r="O461" s="1"/>
      <c r="P461" s="1"/>
      <c r="Q461" s="1"/>
      <c r="AJ461" s="1">
        <v>43766</v>
      </c>
      <c r="AK461" s="1">
        <v>43770</v>
      </c>
      <c r="AL461" s="1"/>
      <c r="AM461" s="1"/>
      <c r="AN461" s="1"/>
      <c r="AO461" s="1"/>
      <c r="BH461" s="1">
        <v>43766</v>
      </c>
      <c r="BI461" s="1">
        <v>43770</v>
      </c>
      <c r="BJ461" s="1"/>
      <c r="BK461" s="1"/>
      <c r="BL461" s="1"/>
      <c r="BM461" s="1"/>
    </row>
    <row r="462" spans="12:65" x14ac:dyDescent="0.25">
      <c r="L462" s="1">
        <v>43767</v>
      </c>
      <c r="M462" s="1">
        <v>43770</v>
      </c>
      <c r="N462" s="1"/>
      <c r="O462" s="1"/>
      <c r="P462" s="1"/>
      <c r="Q462" s="1"/>
      <c r="AJ462" s="1">
        <v>43767</v>
      </c>
      <c r="AK462" s="1">
        <v>43770</v>
      </c>
      <c r="AL462" s="1"/>
      <c r="AM462" s="1"/>
      <c r="AN462" s="1"/>
      <c r="AO462" s="1"/>
      <c r="BH462" s="1">
        <v>43767</v>
      </c>
      <c r="BI462" s="1">
        <v>43770</v>
      </c>
      <c r="BJ462" s="1"/>
      <c r="BK462" s="1"/>
      <c r="BL462" s="1"/>
      <c r="BM462" s="1"/>
    </row>
    <row r="463" spans="12:65" x14ac:dyDescent="0.25">
      <c r="L463" s="1">
        <v>43768</v>
      </c>
      <c r="M463" s="1">
        <v>43770</v>
      </c>
      <c r="N463" s="1"/>
      <c r="O463" s="1"/>
      <c r="P463" s="1"/>
      <c r="Q463" s="1"/>
      <c r="AJ463" s="1">
        <v>43768</v>
      </c>
      <c r="AK463" s="1">
        <v>43770</v>
      </c>
      <c r="AL463" s="1"/>
      <c r="AM463" s="1"/>
      <c r="AN463" s="1"/>
      <c r="AO463" s="1"/>
      <c r="BH463" s="1">
        <v>43768</v>
      </c>
      <c r="BI463" s="1">
        <v>43770</v>
      </c>
      <c r="BJ463" s="1"/>
      <c r="BK463" s="1"/>
      <c r="BL463" s="1"/>
      <c r="BM463" s="1"/>
    </row>
    <row r="464" spans="12:65" x14ac:dyDescent="0.25">
      <c r="L464" s="1">
        <v>43769</v>
      </c>
      <c r="M464" s="1">
        <v>43770</v>
      </c>
      <c r="N464" s="1"/>
      <c r="O464" s="1"/>
      <c r="P464" s="1"/>
      <c r="Q464" s="1"/>
      <c r="AJ464" s="1">
        <v>43769</v>
      </c>
      <c r="AK464" s="1">
        <v>43770</v>
      </c>
      <c r="AL464" s="1"/>
      <c r="AM464" s="1"/>
      <c r="AN464" s="1"/>
      <c r="AO464" s="1"/>
      <c r="BH464" s="1">
        <v>43769</v>
      </c>
      <c r="BI464" s="1">
        <v>43770</v>
      </c>
      <c r="BJ464" s="1"/>
      <c r="BK464" s="1"/>
      <c r="BL464" s="1"/>
      <c r="BM464" s="1"/>
    </row>
    <row r="465" spans="12:65" x14ac:dyDescent="0.25">
      <c r="L465" s="1">
        <v>43770</v>
      </c>
      <c r="M465" s="1">
        <v>43770</v>
      </c>
      <c r="N465" s="1"/>
      <c r="O465" s="1"/>
      <c r="P465" s="1"/>
      <c r="Q465" s="1"/>
      <c r="AJ465" s="1">
        <v>43770</v>
      </c>
      <c r="AK465" s="1">
        <v>43770</v>
      </c>
      <c r="AL465" s="1"/>
      <c r="AM465" s="1"/>
      <c r="AN465" s="1"/>
      <c r="AO465" s="1"/>
      <c r="BH465" s="1">
        <v>43770</v>
      </c>
      <c r="BI465" s="1">
        <v>43770</v>
      </c>
      <c r="BJ465" s="1"/>
      <c r="BK465" s="1"/>
      <c r="BL465" s="1"/>
      <c r="BM465" s="1"/>
    </row>
    <row r="466" spans="12:65" x14ac:dyDescent="0.25">
      <c r="L466" s="1">
        <v>43773</v>
      </c>
      <c r="M466" s="1">
        <v>43777</v>
      </c>
      <c r="N466" s="1"/>
      <c r="O466" s="1"/>
      <c r="P466" s="1"/>
      <c r="Q466" s="1"/>
      <c r="AJ466" s="1">
        <v>43773</v>
      </c>
      <c r="AK466" s="1">
        <v>43777</v>
      </c>
      <c r="AL466" s="1"/>
      <c r="AM466" s="1"/>
      <c r="AN466" s="1"/>
      <c r="AO466" s="1"/>
      <c r="BH466" s="1">
        <v>43773</v>
      </c>
      <c r="BI466" s="1">
        <v>43777</v>
      </c>
      <c r="BJ466" s="1"/>
      <c r="BK466" s="1"/>
      <c r="BL466" s="1"/>
      <c r="BM466" s="1"/>
    </row>
    <row r="467" spans="12:65" x14ac:dyDescent="0.25">
      <c r="L467" s="1">
        <v>43774</v>
      </c>
      <c r="M467" s="1">
        <v>43777</v>
      </c>
      <c r="N467" s="1"/>
      <c r="O467" s="1"/>
      <c r="P467" s="1"/>
      <c r="Q467" s="1"/>
      <c r="AJ467" s="1">
        <v>43774</v>
      </c>
      <c r="AK467" s="1">
        <v>43777</v>
      </c>
      <c r="AL467" s="1"/>
      <c r="AM467" s="1"/>
      <c r="AN467" s="1"/>
      <c r="AO467" s="1"/>
      <c r="BH467" s="1">
        <v>43774</v>
      </c>
      <c r="BI467" s="1">
        <v>43777</v>
      </c>
      <c r="BJ467" s="1"/>
      <c r="BK467" s="1"/>
      <c r="BL467" s="1"/>
      <c r="BM467" s="1"/>
    </row>
    <row r="468" spans="12:65" x14ac:dyDescent="0.25">
      <c r="L468" s="1">
        <v>43775</v>
      </c>
      <c r="M468" s="1">
        <v>43777</v>
      </c>
      <c r="N468" s="1"/>
      <c r="O468" s="1"/>
      <c r="P468" s="1"/>
      <c r="Q468" s="1"/>
      <c r="AJ468" s="1">
        <v>43775</v>
      </c>
      <c r="AK468" s="1">
        <v>43777</v>
      </c>
      <c r="AL468" s="1"/>
      <c r="AM468" s="1"/>
      <c r="AN468" s="1"/>
      <c r="AO468" s="1"/>
      <c r="BH468" s="1">
        <v>43775</v>
      </c>
      <c r="BI468" s="1">
        <v>43777</v>
      </c>
      <c r="BJ468" s="1"/>
      <c r="BK468" s="1"/>
      <c r="BL468" s="1"/>
      <c r="BM468" s="1"/>
    </row>
    <row r="469" spans="12:65" x14ac:dyDescent="0.25">
      <c r="L469" s="1">
        <v>43776</v>
      </c>
      <c r="M469" s="1">
        <v>43777</v>
      </c>
      <c r="N469" s="1"/>
      <c r="O469" s="1"/>
      <c r="P469" s="1"/>
      <c r="Q469" s="1"/>
      <c r="AJ469" s="1">
        <v>43776</v>
      </c>
      <c r="AK469" s="1">
        <v>43777</v>
      </c>
      <c r="AL469" s="1"/>
      <c r="AM469" s="1"/>
      <c r="AN469" s="1"/>
      <c r="AO469" s="1"/>
      <c r="BH469" s="1">
        <v>43776</v>
      </c>
      <c r="BI469" s="1">
        <v>43777</v>
      </c>
      <c r="BJ469" s="1"/>
      <c r="BK469" s="1"/>
      <c r="BL469" s="1"/>
      <c r="BM469" s="1"/>
    </row>
    <row r="470" spans="12:65" x14ac:dyDescent="0.25">
      <c r="L470" s="1">
        <v>43777</v>
      </c>
      <c r="M470" s="1">
        <v>43777</v>
      </c>
      <c r="N470" s="1"/>
      <c r="O470" s="1"/>
      <c r="P470" s="1"/>
      <c r="Q470" s="1"/>
      <c r="AJ470" s="1">
        <v>43777</v>
      </c>
      <c r="AK470" s="1">
        <v>43777</v>
      </c>
      <c r="AL470" s="1"/>
      <c r="AM470" s="1"/>
      <c r="AN470" s="1"/>
      <c r="AO470" s="1"/>
      <c r="BH470" s="1">
        <v>43777</v>
      </c>
      <c r="BI470" s="1">
        <v>43777</v>
      </c>
      <c r="BJ470" s="1"/>
      <c r="BK470" s="1"/>
      <c r="BL470" s="1"/>
      <c r="BM470" s="1"/>
    </row>
    <row r="471" spans="12:65" x14ac:dyDescent="0.25">
      <c r="L471" s="1">
        <v>43780</v>
      </c>
      <c r="M471" s="1">
        <v>43784</v>
      </c>
      <c r="N471" s="1"/>
      <c r="O471" s="1"/>
      <c r="P471" s="1"/>
      <c r="Q471" s="1"/>
      <c r="AJ471" s="1">
        <v>43780</v>
      </c>
      <c r="AK471" s="1">
        <v>43784</v>
      </c>
      <c r="AL471" s="1"/>
      <c r="AM471" s="1"/>
      <c r="AN471" s="1"/>
      <c r="AO471" s="1"/>
      <c r="BH471" s="1">
        <v>43780</v>
      </c>
      <c r="BI471" s="1">
        <v>43784</v>
      </c>
      <c r="BJ471" s="1"/>
      <c r="BK471" s="1"/>
      <c r="BL471" s="1"/>
      <c r="BM471" s="1"/>
    </row>
    <row r="472" spans="12:65" x14ac:dyDescent="0.25">
      <c r="L472" s="1">
        <v>43781</v>
      </c>
      <c r="M472" s="1">
        <v>43784</v>
      </c>
      <c r="N472" s="1"/>
      <c r="O472" s="1"/>
      <c r="P472" s="1"/>
      <c r="Q472" s="1"/>
      <c r="AJ472" s="1">
        <v>43781</v>
      </c>
      <c r="AK472" s="1">
        <v>43784</v>
      </c>
      <c r="AL472" s="1"/>
      <c r="AM472" s="1"/>
      <c r="AN472" s="1"/>
      <c r="AO472" s="1"/>
      <c r="BH472" s="1">
        <v>43781</v>
      </c>
      <c r="BI472" s="1">
        <v>43784</v>
      </c>
      <c r="BJ472" s="1"/>
      <c r="BK472" s="1"/>
      <c r="BL472" s="1"/>
      <c r="BM472" s="1"/>
    </row>
    <row r="473" spans="12:65" x14ac:dyDescent="0.25">
      <c r="L473" s="1">
        <v>43782</v>
      </c>
      <c r="M473" s="1">
        <v>43784</v>
      </c>
      <c r="N473" s="1"/>
      <c r="O473" s="1"/>
      <c r="P473" s="1"/>
      <c r="Q473" s="1"/>
      <c r="AJ473" s="1">
        <v>43782</v>
      </c>
      <c r="AK473" s="1">
        <v>43784</v>
      </c>
      <c r="AL473" s="1"/>
      <c r="AM473" s="1"/>
      <c r="AN473" s="1"/>
      <c r="AO473" s="1"/>
      <c r="BH473" s="1">
        <v>43782</v>
      </c>
      <c r="BI473" s="1">
        <v>43784</v>
      </c>
      <c r="BJ473" s="1"/>
      <c r="BK473" s="1"/>
      <c r="BL473" s="1"/>
      <c r="BM473" s="1"/>
    </row>
    <row r="474" spans="12:65" x14ac:dyDescent="0.25">
      <c r="L474" s="1">
        <v>43783</v>
      </c>
      <c r="M474" s="1">
        <v>43784</v>
      </c>
      <c r="N474" s="1"/>
      <c r="O474" s="1"/>
      <c r="P474" s="1"/>
      <c r="Q474" s="1"/>
      <c r="AJ474" s="1">
        <v>43783</v>
      </c>
      <c r="AK474" s="1">
        <v>43784</v>
      </c>
      <c r="AL474" s="1"/>
      <c r="AM474" s="1"/>
      <c r="AN474" s="1"/>
      <c r="AO474" s="1"/>
      <c r="BH474" s="1">
        <v>43783</v>
      </c>
      <c r="BI474" s="1">
        <v>43784</v>
      </c>
      <c r="BJ474" s="1"/>
      <c r="BK474" s="1"/>
      <c r="BL474" s="1"/>
      <c r="BM474" s="1"/>
    </row>
    <row r="475" spans="12:65" x14ac:dyDescent="0.25">
      <c r="L475" s="1">
        <v>43784</v>
      </c>
      <c r="M475" s="1">
        <v>43784</v>
      </c>
      <c r="N475" s="1"/>
      <c r="O475" s="1"/>
      <c r="P475" s="1"/>
      <c r="Q475" s="1"/>
      <c r="AJ475" s="1">
        <v>43784</v>
      </c>
      <c r="AK475" s="1">
        <v>43784</v>
      </c>
      <c r="AL475" s="1"/>
      <c r="AM475" s="1"/>
      <c r="AN475" s="1"/>
      <c r="AO475" s="1"/>
      <c r="BH475" s="1">
        <v>43784</v>
      </c>
      <c r="BI475" s="1">
        <v>43784</v>
      </c>
      <c r="BJ475" s="1"/>
      <c r="BK475" s="1"/>
      <c r="BL475" s="1"/>
      <c r="BM475" s="1"/>
    </row>
    <row r="476" spans="12:65" x14ac:dyDescent="0.25">
      <c r="L476" s="1">
        <v>43787</v>
      </c>
      <c r="M476" s="1">
        <v>43791</v>
      </c>
      <c r="N476" s="1"/>
      <c r="O476" s="1"/>
      <c r="P476" s="1"/>
      <c r="Q476" s="1"/>
      <c r="AJ476" s="1">
        <v>43787</v>
      </c>
      <c r="AK476" s="1">
        <v>43791</v>
      </c>
      <c r="AL476" s="1"/>
      <c r="AM476" s="1"/>
      <c r="AN476" s="1"/>
      <c r="AO476" s="1"/>
      <c r="BH476" s="1">
        <v>43787</v>
      </c>
      <c r="BI476" s="1">
        <v>43791</v>
      </c>
      <c r="BJ476" s="1"/>
      <c r="BK476" s="1"/>
      <c r="BL476" s="1"/>
      <c r="BM476" s="1"/>
    </row>
    <row r="477" spans="12:65" x14ac:dyDescent="0.25">
      <c r="L477" s="1">
        <v>43788</v>
      </c>
      <c r="M477" s="1">
        <v>43791</v>
      </c>
      <c r="N477" s="1"/>
      <c r="O477" s="1"/>
      <c r="P477" s="1"/>
      <c r="Q477" s="1"/>
      <c r="AJ477" s="1">
        <v>43788</v>
      </c>
      <c r="AK477" s="1">
        <v>43791</v>
      </c>
      <c r="AL477" s="1"/>
      <c r="AM477" s="1"/>
      <c r="AN477" s="1"/>
      <c r="AO477" s="1"/>
      <c r="BH477" s="1">
        <v>43788</v>
      </c>
      <c r="BI477" s="1">
        <v>43791</v>
      </c>
      <c r="BJ477" s="1"/>
      <c r="BK477" s="1"/>
      <c r="BL477" s="1"/>
      <c r="BM477" s="1"/>
    </row>
    <row r="478" spans="12:65" x14ac:dyDescent="0.25">
      <c r="L478" s="1">
        <v>43789</v>
      </c>
      <c r="M478" s="1">
        <v>43791</v>
      </c>
      <c r="N478" s="1"/>
      <c r="O478" s="1"/>
      <c r="P478" s="1"/>
      <c r="Q478" s="1"/>
      <c r="AJ478" s="1">
        <v>43789</v>
      </c>
      <c r="AK478" s="1">
        <v>43791</v>
      </c>
      <c r="AL478" s="1"/>
      <c r="AM478" s="1"/>
      <c r="AN478" s="1"/>
      <c r="AO478" s="1"/>
      <c r="BH478" s="1">
        <v>43789</v>
      </c>
      <c r="BI478" s="1">
        <v>43791</v>
      </c>
      <c r="BJ478" s="1"/>
      <c r="BK478" s="1"/>
      <c r="BL478" s="1"/>
      <c r="BM478" s="1"/>
    </row>
    <row r="479" spans="12:65" x14ac:dyDescent="0.25">
      <c r="L479" s="1">
        <v>43790</v>
      </c>
      <c r="M479" s="1">
        <v>43791</v>
      </c>
      <c r="N479" s="1"/>
      <c r="O479" s="1"/>
      <c r="P479" s="1"/>
      <c r="Q479" s="1"/>
      <c r="AJ479" s="1">
        <v>43790</v>
      </c>
      <c r="AK479" s="1">
        <v>43791</v>
      </c>
      <c r="AL479" s="1"/>
      <c r="AM479" s="1"/>
      <c r="AN479" s="1"/>
      <c r="AO479" s="1"/>
      <c r="BH479" s="1">
        <v>43790</v>
      </c>
      <c r="BI479" s="1">
        <v>43791</v>
      </c>
      <c r="BJ479" s="1"/>
      <c r="BK479" s="1"/>
      <c r="BL479" s="1"/>
      <c r="BM479" s="1"/>
    </row>
    <row r="480" spans="12:65" x14ac:dyDescent="0.25">
      <c r="L480" s="1">
        <v>43791</v>
      </c>
      <c r="M480" s="1">
        <v>43791</v>
      </c>
      <c r="N480" s="1"/>
      <c r="O480" s="1"/>
      <c r="P480" s="1"/>
      <c r="Q480" s="1"/>
      <c r="AJ480" s="1">
        <v>43791</v>
      </c>
      <c r="AK480" s="1">
        <v>43791</v>
      </c>
      <c r="AL480" s="1"/>
      <c r="AM480" s="1"/>
      <c r="AN480" s="1"/>
      <c r="AO480" s="1"/>
      <c r="BH480" s="1">
        <v>43791</v>
      </c>
      <c r="BI480" s="1">
        <v>43791</v>
      </c>
      <c r="BJ480" s="1"/>
      <c r="BK480" s="1"/>
      <c r="BL480" s="1"/>
      <c r="BM480" s="1"/>
    </row>
    <row r="481" spans="12:65" x14ac:dyDescent="0.25">
      <c r="L481" s="1">
        <v>43794</v>
      </c>
      <c r="M481" s="1">
        <v>43798</v>
      </c>
      <c r="N481" s="1"/>
      <c r="O481" s="1"/>
      <c r="P481" s="1"/>
      <c r="Q481" s="1"/>
      <c r="AJ481" s="1">
        <v>43794</v>
      </c>
      <c r="AK481" s="1">
        <v>43798</v>
      </c>
      <c r="AL481" s="1"/>
      <c r="AM481" s="1"/>
      <c r="AN481" s="1"/>
      <c r="AO481" s="1"/>
      <c r="BH481" s="1">
        <v>43794</v>
      </c>
      <c r="BI481" s="1">
        <v>43798</v>
      </c>
      <c r="BJ481" s="1"/>
      <c r="BK481" s="1"/>
      <c r="BL481" s="1"/>
      <c r="BM481" s="1"/>
    </row>
    <row r="482" spans="12:65" x14ac:dyDescent="0.25">
      <c r="L482" s="1">
        <v>43795</v>
      </c>
      <c r="M482" s="1">
        <v>43798</v>
      </c>
      <c r="N482" s="1"/>
      <c r="O482" s="1"/>
      <c r="P482" s="1"/>
      <c r="Q482" s="1"/>
      <c r="AJ482" s="1">
        <v>43795</v>
      </c>
      <c r="AK482" s="1">
        <v>43798</v>
      </c>
      <c r="AL482" s="1"/>
      <c r="AM482" s="1"/>
      <c r="AN482" s="1"/>
      <c r="AO482" s="1"/>
      <c r="BH482" s="1">
        <v>43795</v>
      </c>
      <c r="BI482" s="1">
        <v>43798</v>
      </c>
      <c r="BJ482" s="1"/>
      <c r="BK482" s="1"/>
      <c r="BL482" s="1"/>
      <c r="BM482" s="1"/>
    </row>
    <row r="483" spans="12:65" x14ac:dyDescent="0.25">
      <c r="L483" s="1">
        <v>43796</v>
      </c>
      <c r="M483" s="1">
        <v>43798</v>
      </c>
      <c r="N483" s="1"/>
      <c r="O483" s="1"/>
      <c r="P483" s="1"/>
      <c r="Q483" s="1"/>
      <c r="AJ483" s="1">
        <v>43796</v>
      </c>
      <c r="AK483" s="1">
        <v>43798</v>
      </c>
      <c r="AL483" s="1"/>
      <c r="AM483" s="1"/>
      <c r="AN483" s="1"/>
      <c r="AO483" s="1"/>
      <c r="BH483" s="1">
        <v>43796</v>
      </c>
      <c r="BI483" s="1">
        <v>43798</v>
      </c>
      <c r="BJ483" s="1"/>
      <c r="BK483" s="1"/>
      <c r="BL483" s="1"/>
      <c r="BM483" s="1"/>
    </row>
    <row r="484" spans="12:65" x14ac:dyDescent="0.25">
      <c r="L484" s="1">
        <v>43798</v>
      </c>
      <c r="M484" s="1">
        <v>43798</v>
      </c>
      <c r="N484" s="1"/>
      <c r="O484" s="1"/>
      <c r="P484" s="1"/>
      <c r="Q484" s="1"/>
      <c r="AJ484" s="1">
        <v>43798</v>
      </c>
      <c r="AK484" s="1">
        <v>43798</v>
      </c>
      <c r="AL484" s="1"/>
      <c r="AM484" s="1"/>
      <c r="AN484" s="1"/>
      <c r="AO484" s="1"/>
      <c r="BH484" s="1">
        <v>43798</v>
      </c>
      <c r="BI484" s="1">
        <v>43798</v>
      </c>
      <c r="BJ484" s="1"/>
      <c r="BK484" s="1"/>
      <c r="BL484" s="1"/>
      <c r="BM484" s="1"/>
    </row>
    <row r="485" spans="12:65" x14ac:dyDescent="0.25">
      <c r="L485" s="1">
        <v>43801</v>
      </c>
      <c r="M485" s="1">
        <v>43805</v>
      </c>
      <c r="N485" s="1"/>
      <c r="O485" s="1"/>
      <c r="P485" s="1"/>
      <c r="Q485" s="1"/>
      <c r="AJ485" s="1">
        <v>43801</v>
      </c>
      <c r="AK485" s="1">
        <v>43805</v>
      </c>
      <c r="AL485" s="1"/>
      <c r="AM485" s="1"/>
      <c r="AN485" s="1"/>
      <c r="AO485" s="1"/>
      <c r="BH485" s="1">
        <v>43801</v>
      </c>
      <c r="BI485" s="1">
        <v>43805</v>
      </c>
      <c r="BJ485" s="1"/>
      <c r="BK485" s="1"/>
      <c r="BL485" s="1"/>
      <c r="BM485" s="1"/>
    </row>
    <row r="486" spans="12:65" x14ac:dyDescent="0.25">
      <c r="L486" s="1">
        <v>43802</v>
      </c>
      <c r="M486" s="1">
        <v>43805</v>
      </c>
      <c r="N486" s="1"/>
      <c r="O486" s="1"/>
      <c r="P486" s="1"/>
      <c r="Q486" s="1"/>
      <c r="AJ486" s="1">
        <v>43802</v>
      </c>
      <c r="AK486" s="1">
        <v>43805</v>
      </c>
      <c r="AL486" s="1"/>
      <c r="AM486" s="1"/>
      <c r="AN486" s="1"/>
      <c r="AO486" s="1"/>
      <c r="BH486" s="1">
        <v>43802</v>
      </c>
      <c r="BI486" s="1">
        <v>43805</v>
      </c>
      <c r="BJ486" s="1"/>
      <c r="BK486" s="1"/>
      <c r="BL486" s="1"/>
      <c r="BM486" s="1"/>
    </row>
    <row r="487" spans="12:65" x14ac:dyDescent="0.25">
      <c r="L487" s="1">
        <v>43803</v>
      </c>
      <c r="M487" s="1">
        <v>43805</v>
      </c>
      <c r="N487" s="1"/>
      <c r="O487" s="1"/>
      <c r="P487" s="1"/>
      <c r="Q487" s="1"/>
      <c r="AJ487" s="1">
        <v>43803</v>
      </c>
      <c r="AK487" s="1">
        <v>43805</v>
      </c>
      <c r="AL487" s="1"/>
      <c r="AM487" s="1"/>
      <c r="AN487" s="1"/>
      <c r="AO487" s="1"/>
      <c r="BH487" s="1">
        <v>43803</v>
      </c>
      <c r="BI487" s="1">
        <v>43805</v>
      </c>
      <c r="BJ487" s="1"/>
      <c r="BK487" s="1"/>
      <c r="BL487" s="1"/>
      <c r="BM487" s="1"/>
    </row>
    <row r="488" spans="12:65" x14ac:dyDescent="0.25">
      <c r="L488" s="1">
        <v>43804</v>
      </c>
      <c r="M488" s="1">
        <v>43805</v>
      </c>
      <c r="N488" s="1"/>
      <c r="O488" s="1"/>
      <c r="P488" s="1"/>
      <c r="Q488" s="1"/>
      <c r="AJ488" s="1">
        <v>43804</v>
      </c>
      <c r="AK488" s="1">
        <v>43805</v>
      </c>
      <c r="AL488" s="1"/>
      <c r="AM488" s="1"/>
      <c r="AN488" s="1"/>
      <c r="AO488" s="1"/>
      <c r="BH488" s="1">
        <v>43804</v>
      </c>
      <c r="BI488" s="1">
        <v>43805</v>
      </c>
      <c r="BJ488" s="1"/>
      <c r="BK488" s="1"/>
      <c r="BL488" s="1"/>
      <c r="BM488" s="1"/>
    </row>
    <row r="489" spans="12:65" x14ac:dyDescent="0.25">
      <c r="L489" s="1">
        <v>43805</v>
      </c>
      <c r="M489" s="1">
        <v>43805</v>
      </c>
      <c r="N489" s="1"/>
      <c r="O489" s="1"/>
      <c r="P489" s="1"/>
      <c r="Q489" s="1"/>
      <c r="AJ489" s="1">
        <v>43805</v>
      </c>
      <c r="AK489" s="1">
        <v>43805</v>
      </c>
      <c r="AL489" s="1"/>
      <c r="AM489" s="1"/>
      <c r="AN489" s="1"/>
      <c r="AO489" s="1"/>
      <c r="BH489" s="1">
        <v>43805</v>
      </c>
      <c r="BI489" s="1">
        <v>43805</v>
      </c>
      <c r="BJ489" s="1"/>
      <c r="BK489" s="1"/>
      <c r="BL489" s="1"/>
      <c r="BM489" s="1"/>
    </row>
    <row r="490" spans="12:65" x14ac:dyDescent="0.25">
      <c r="L490" s="1">
        <v>43808</v>
      </c>
      <c r="M490" s="1">
        <v>43812</v>
      </c>
      <c r="N490" s="1"/>
      <c r="O490" s="1"/>
      <c r="P490" s="1"/>
      <c r="Q490" s="1"/>
      <c r="AJ490" s="1">
        <v>43808</v>
      </c>
      <c r="AK490" s="1">
        <v>43812</v>
      </c>
      <c r="AL490" s="1"/>
      <c r="AM490" s="1"/>
      <c r="AN490" s="1"/>
      <c r="AO490" s="1"/>
      <c r="BH490" s="1">
        <v>43808</v>
      </c>
      <c r="BI490" s="1">
        <v>43812</v>
      </c>
      <c r="BJ490" s="1"/>
      <c r="BK490" s="1"/>
      <c r="BL490" s="1"/>
      <c r="BM490" s="1"/>
    </row>
    <row r="491" spans="12:65" x14ac:dyDescent="0.25">
      <c r="L491" s="1">
        <v>43809</v>
      </c>
      <c r="M491" s="1">
        <v>43812</v>
      </c>
      <c r="N491" s="1"/>
      <c r="O491" s="1"/>
      <c r="P491" s="1"/>
      <c r="Q491" s="1"/>
      <c r="AJ491" s="1">
        <v>43809</v>
      </c>
      <c r="AK491" s="1">
        <v>43812</v>
      </c>
      <c r="AL491" s="1"/>
      <c r="AM491" s="1"/>
      <c r="AN491" s="1"/>
      <c r="AO491" s="1"/>
      <c r="BH491" s="1">
        <v>43809</v>
      </c>
      <c r="BI491" s="1">
        <v>43812</v>
      </c>
      <c r="BJ491" s="1"/>
      <c r="BK491" s="1"/>
      <c r="BL491" s="1"/>
      <c r="BM491" s="1"/>
    </row>
    <row r="492" spans="12:65" x14ac:dyDescent="0.25">
      <c r="L492" s="1">
        <v>43810</v>
      </c>
      <c r="M492" s="1">
        <v>43812</v>
      </c>
      <c r="N492" s="1"/>
      <c r="O492" s="1"/>
      <c r="P492" s="1"/>
      <c r="Q492" s="1"/>
      <c r="AJ492" s="1">
        <v>43810</v>
      </c>
      <c r="AK492" s="1">
        <v>43812</v>
      </c>
      <c r="AL492" s="1"/>
      <c r="AM492" s="1"/>
      <c r="AN492" s="1"/>
      <c r="AO492" s="1"/>
      <c r="BH492" s="1">
        <v>43810</v>
      </c>
      <c r="BI492" s="1">
        <v>43812</v>
      </c>
      <c r="BJ492" s="1"/>
      <c r="BK492" s="1"/>
      <c r="BL492" s="1"/>
      <c r="BM492" s="1"/>
    </row>
    <row r="493" spans="12:65" x14ac:dyDescent="0.25">
      <c r="L493" s="1">
        <v>43811</v>
      </c>
      <c r="M493" s="1">
        <v>43812</v>
      </c>
      <c r="N493" s="1"/>
      <c r="O493" s="1"/>
      <c r="P493" s="1"/>
      <c r="Q493" s="1"/>
      <c r="AJ493" s="1">
        <v>43811</v>
      </c>
      <c r="AK493" s="1">
        <v>43812</v>
      </c>
      <c r="AL493" s="1"/>
      <c r="AM493" s="1"/>
      <c r="AN493" s="1"/>
      <c r="AO493" s="1"/>
      <c r="BH493" s="1">
        <v>43811</v>
      </c>
      <c r="BI493" s="1">
        <v>43812</v>
      </c>
      <c r="BJ493" s="1"/>
      <c r="BK493" s="1"/>
      <c r="BL493" s="1"/>
      <c r="BM493" s="1"/>
    </row>
    <row r="494" spans="12:65" x14ac:dyDescent="0.25">
      <c r="L494" s="1">
        <v>43812</v>
      </c>
      <c r="M494" s="1">
        <v>43812</v>
      </c>
      <c r="N494" s="1"/>
      <c r="O494" s="1"/>
      <c r="P494" s="1"/>
      <c r="Q494" s="1"/>
      <c r="AJ494" s="1">
        <v>43812</v>
      </c>
      <c r="AK494" s="1">
        <v>43812</v>
      </c>
      <c r="AL494" s="1"/>
      <c r="AM494" s="1"/>
      <c r="AN494" s="1"/>
      <c r="AO494" s="1"/>
      <c r="BH494" s="1">
        <v>43812</v>
      </c>
      <c r="BI494" s="1">
        <v>43812</v>
      </c>
      <c r="BJ494" s="1"/>
      <c r="BK494" s="1"/>
      <c r="BL494" s="1"/>
      <c r="BM494" s="1"/>
    </row>
    <row r="495" spans="12:65" x14ac:dyDescent="0.25">
      <c r="L495" s="1">
        <v>43815</v>
      </c>
      <c r="M495" s="1">
        <v>43819</v>
      </c>
      <c r="N495" s="1"/>
      <c r="O495" s="1"/>
      <c r="P495" s="1"/>
      <c r="Q495" s="1"/>
      <c r="AJ495" s="1">
        <v>43815</v>
      </c>
      <c r="AK495" s="1">
        <v>43819</v>
      </c>
      <c r="AL495" s="1"/>
      <c r="AM495" s="1"/>
      <c r="AN495" s="1"/>
      <c r="AO495" s="1"/>
      <c r="BH495" s="1">
        <v>43815</v>
      </c>
      <c r="BI495" s="1">
        <v>43819</v>
      </c>
      <c r="BJ495" s="1"/>
      <c r="BK495" s="1"/>
      <c r="BL495" s="1"/>
      <c r="BM495" s="1"/>
    </row>
    <row r="496" spans="12:65" x14ac:dyDescent="0.25">
      <c r="L496" s="1">
        <v>43816</v>
      </c>
      <c r="M496" s="1">
        <v>43819</v>
      </c>
      <c r="N496" s="1"/>
      <c r="O496" s="1"/>
      <c r="P496" s="1"/>
      <c r="Q496" s="1"/>
      <c r="AJ496" s="1">
        <v>43816</v>
      </c>
      <c r="AK496" s="1">
        <v>43819</v>
      </c>
      <c r="AL496" s="1"/>
      <c r="AM496" s="1"/>
      <c r="AN496" s="1"/>
      <c r="AO496" s="1"/>
      <c r="BH496" s="1">
        <v>43816</v>
      </c>
      <c r="BI496" s="1">
        <v>43819</v>
      </c>
      <c r="BJ496" s="1"/>
      <c r="BK496" s="1"/>
      <c r="BL496" s="1"/>
      <c r="BM496" s="1"/>
    </row>
    <row r="497" spans="12:65" x14ac:dyDescent="0.25">
      <c r="L497" s="1">
        <v>43817</v>
      </c>
      <c r="M497" s="1">
        <v>43819</v>
      </c>
      <c r="N497" s="1"/>
      <c r="O497" s="1"/>
      <c r="P497" s="1"/>
      <c r="Q497" s="1"/>
      <c r="AJ497" s="1">
        <v>43817</v>
      </c>
      <c r="AK497" s="1">
        <v>43819</v>
      </c>
      <c r="AL497" s="1"/>
      <c r="AM497" s="1"/>
      <c r="AN497" s="1"/>
      <c r="AO497" s="1"/>
      <c r="BH497" s="1">
        <v>43817</v>
      </c>
      <c r="BI497" s="1">
        <v>43819</v>
      </c>
      <c r="BJ497" s="1"/>
      <c r="BK497" s="1"/>
      <c r="BL497" s="1"/>
      <c r="BM497" s="1"/>
    </row>
    <row r="498" spans="12:65" x14ac:dyDescent="0.25">
      <c r="L498" s="1">
        <v>43818</v>
      </c>
      <c r="M498" s="1">
        <v>43819</v>
      </c>
      <c r="N498" s="1"/>
      <c r="O498" s="1"/>
      <c r="P498" s="1"/>
      <c r="Q498" s="1"/>
      <c r="AJ498" s="1">
        <v>43818</v>
      </c>
      <c r="AK498" s="1">
        <v>43819</v>
      </c>
      <c r="AL498" s="1"/>
      <c r="AM498" s="1"/>
      <c r="AN498" s="1"/>
      <c r="AO498" s="1"/>
      <c r="BH498" s="1">
        <v>43818</v>
      </c>
      <c r="BI498" s="1">
        <v>43819</v>
      </c>
      <c r="BJ498" s="1"/>
      <c r="BK498" s="1"/>
      <c r="BL498" s="1"/>
      <c r="BM498" s="1"/>
    </row>
    <row r="499" spans="12:65" x14ac:dyDescent="0.25">
      <c r="L499" s="1">
        <v>43819</v>
      </c>
      <c r="M499" s="1">
        <v>43819</v>
      </c>
      <c r="N499" s="1"/>
      <c r="O499" s="1"/>
      <c r="P499" s="1"/>
      <c r="Q499" s="1"/>
      <c r="AJ499" s="1">
        <v>43819</v>
      </c>
      <c r="AK499" s="1">
        <v>43819</v>
      </c>
      <c r="AL499" s="1"/>
      <c r="AM499" s="1"/>
      <c r="AN499" s="1"/>
      <c r="AO499" s="1"/>
      <c r="BH499" s="1">
        <v>43819</v>
      </c>
      <c r="BI499" s="1">
        <v>43819</v>
      </c>
      <c r="BJ499" s="1"/>
      <c r="BK499" s="1"/>
      <c r="BL499" s="1"/>
      <c r="BM499" s="1"/>
    </row>
    <row r="500" spans="12:65" x14ac:dyDescent="0.25">
      <c r="L500" s="1">
        <v>43822</v>
      </c>
      <c r="M500" s="1">
        <v>43826</v>
      </c>
      <c r="N500" s="1"/>
      <c r="O500" s="1"/>
      <c r="P500" s="1"/>
      <c r="Q500" s="1"/>
      <c r="AJ500" s="1">
        <v>43822</v>
      </c>
      <c r="AK500" s="1">
        <v>43826</v>
      </c>
      <c r="AL500" s="1"/>
      <c r="AM500" s="1"/>
      <c r="AN500" s="1"/>
      <c r="AO500" s="1"/>
      <c r="BH500" s="1">
        <v>43822</v>
      </c>
      <c r="BI500" s="1">
        <v>43826</v>
      </c>
      <c r="BJ500" s="1"/>
      <c r="BK500" s="1"/>
      <c r="BL500" s="1"/>
      <c r="BM500" s="1"/>
    </row>
    <row r="501" spans="12:65" x14ac:dyDescent="0.25">
      <c r="L501" s="1">
        <v>43823</v>
      </c>
      <c r="M501" s="1">
        <v>43826</v>
      </c>
      <c r="N501" s="1"/>
      <c r="O501" s="1"/>
      <c r="P501" s="1"/>
      <c r="Q501" s="1"/>
      <c r="AJ501" s="1">
        <v>43823</v>
      </c>
      <c r="AK501" s="1">
        <v>43826</v>
      </c>
      <c r="AL501" s="1"/>
      <c r="AM501" s="1"/>
      <c r="AN501" s="1"/>
      <c r="AO501" s="1"/>
      <c r="BH501" s="1">
        <v>43823</v>
      </c>
      <c r="BI501" s="1">
        <v>43826</v>
      </c>
      <c r="BJ501" s="1"/>
      <c r="BK501" s="1"/>
      <c r="BL501" s="1"/>
      <c r="BM501" s="1"/>
    </row>
    <row r="502" spans="12:65" x14ac:dyDescent="0.25">
      <c r="L502" s="1">
        <v>43825</v>
      </c>
      <c r="M502" s="1">
        <v>43826</v>
      </c>
      <c r="N502" s="1"/>
      <c r="O502" s="1"/>
      <c r="P502" s="1"/>
      <c r="Q502" s="1"/>
      <c r="AJ502" s="1">
        <v>43825</v>
      </c>
      <c r="AK502" s="1">
        <v>43826</v>
      </c>
      <c r="AL502" s="1"/>
      <c r="AM502" s="1"/>
      <c r="AN502" s="1"/>
      <c r="AO502" s="1"/>
      <c r="BH502" s="1">
        <v>43825</v>
      </c>
      <c r="BI502" s="1">
        <v>43826</v>
      </c>
      <c r="BJ502" s="1"/>
      <c r="BK502" s="1"/>
      <c r="BL502" s="1"/>
      <c r="BM502" s="1"/>
    </row>
    <row r="503" spans="12:65" x14ac:dyDescent="0.25">
      <c r="L503" s="1">
        <v>43826</v>
      </c>
      <c r="M503" s="1">
        <v>43826</v>
      </c>
      <c r="N503" s="1"/>
      <c r="O503" s="1"/>
      <c r="P503" s="1"/>
      <c r="Q503" s="1"/>
      <c r="AJ503" s="1">
        <v>43826</v>
      </c>
      <c r="AK503" s="1">
        <v>43826</v>
      </c>
      <c r="AL503" s="1"/>
      <c r="AM503" s="1"/>
      <c r="AN503" s="1"/>
      <c r="AO503" s="1"/>
      <c r="BH503" s="1">
        <v>43826</v>
      </c>
      <c r="BI503" s="1">
        <v>43826</v>
      </c>
      <c r="BJ503" s="1"/>
      <c r="BK503" s="1"/>
      <c r="BL503" s="1"/>
      <c r="BM503" s="1"/>
    </row>
    <row r="504" spans="12:65" x14ac:dyDescent="0.25">
      <c r="L504" s="1">
        <v>43829</v>
      </c>
      <c r="M504" s="1">
        <v>43833</v>
      </c>
      <c r="N504" s="1"/>
      <c r="O504" s="1"/>
      <c r="P504" s="1"/>
      <c r="Q504" s="1"/>
      <c r="AJ504" s="1">
        <v>43829</v>
      </c>
      <c r="AK504" s="1">
        <v>43833</v>
      </c>
      <c r="AL504" s="1"/>
      <c r="AM504" s="1"/>
      <c r="AN504" s="1"/>
      <c r="AO504" s="1"/>
      <c r="BH504" s="1">
        <v>43829</v>
      </c>
      <c r="BI504" s="1">
        <v>43833</v>
      </c>
      <c r="BJ504" s="1"/>
      <c r="BK504" s="1"/>
      <c r="BL504" s="1"/>
      <c r="BM504" s="1"/>
    </row>
    <row r="505" spans="12:65" x14ac:dyDescent="0.25">
      <c r="L505" s="1">
        <v>43830</v>
      </c>
      <c r="M505" s="1">
        <v>43833</v>
      </c>
      <c r="N505" s="1"/>
      <c r="O505" s="1"/>
      <c r="P505" s="1"/>
      <c r="Q505" s="1"/>
      <c r="AJ505" s="1">
        <v>43830</v>
      </c>
      <c r="AK505" s="1">
        <v>43833</v>
      </c>
      <c r="AL505" s="1"/>
      <c r="AM505" s="1"/>
      <c r="AN505" s="1"/>
      <c r="AO505" s="1"/>
      <c r="BH505" s="1">
        <v>43830</v>
      </c>
      <c r="BI505" s="1">
        <v>43833</v>
      </c>
      <c r="BJ505" s="1"/>
      <c r="BK505" s="1"/>
      <c r="BL505" s="1"/>
      <c r="BM505" s="1"/>
    </row>
    <row r="506" spans="12:65" x14ac:dyDescent="0.25">
      <c r="L506" s="1">
        <v>43832</v>
      </c>
      <c r="M506" s="1">
        <v>43833</v>
      </c>
      <c r="N506" s="1"/>
      <c r="O506" s="1"/>
      <c r="P506" s="1"/>
      <c r="Q506" s="1"/>
      <c r="AJ506" s="1">
        <v>43832</v>
      </c>
      <c r="AK506" s="1">
        <v>43833</v>
      </c>
      <c r="AL506" s="1"/>
      <c r="AM506" s="1"/>
      <c r="AN506" s="1"/>
      <c r="AO506" s="1"/>
      <c r="BH506" s="1">
        <v>43832</v>
      </c>
      <c r="BI506" s="1">
        <v>43833</v>
      </c>
      <c r="BJ506" s="1"/>
      <c r="BK506" s="1"/>
      <c r="BL506" s="1"/>
      <c r="BM506" s="1"/>
    </row>
    <row r="507" spans="12:65" x14ac:dyDescent="0.25">
      <c r="L507" s="1">
        <v>43833</v>
      </c>
      <c r="M507" s="1">
        <v>43833</v>
      </c>
      <c r="N507" s="1"/>
      <c r="O507" s="1"/>
      <c r="P507" s="1"/>
      <c r="Q507" s="1"/>
      <c r="AJ507" s="1">
        <v>43833</v>
      </c>
      <c r="AK507" s="1">
        <v>43833</v>
      </c>
      <c r="AL507" s="1"/>
      <c r="AM507" s="1"/>
      <c r="AN507" s="1"/>
      <c r="AO507" s="1"/>
      <c r="BH507" s="1">
        <v>43833</v>
      </c>
      <c r="BI507" s="1">
        <v>43833</v>
      </c>
      <c r="BJ507" s="1"/>
      <c r="BK507" s="1"/>
      <c r="BL507" s="1"/>
      <c r="BM507" s="1"/>
    </row>
    <row r="508" spans="12:65" x14ac:dyDescent="0.25">
      <c r="L508" s="1">
        <v>43836</v>
      </c>
      <c r="M508" s="1">
        <v>43840</v>
      </c>
      <c r="N508" s="1"/>
      <c r="O508" s="1"/>
      <c r="P508" s="1"/>
      <c r="Q508" s="1"/>
      <c r="AJ508" s="1">
        <v>43836</v>
      </c>
      <c r="AK508" s="1">
        <v>43840</v>
      </c>
      <c r="AL508" s="1"/>
      <c r="AM508" s="1"/>
      <c r="AN508" s="1"/>
      <c r="AO508" s="1"/>
      <c r="BH508" s="1">
        <v>43836</v>
      </c>
      <c r="BI508" s="1">
        <v>43840</v>
      </c>
      <c r="BJ508" s="1"/>
      <c r="BK508" s="1"/>
      <c r="BL508" s="1"/>
      <c r="BM508" s="1"/>
    </row>
    <row r="509" spans="12:65" x14ac:dyDescent="0.25">
      <c r="L509" s="1">
        <v>43837</v>
      </c>
      <c r="M509" s="1">
        <v>43840</v>
      </c>
      <c r="N509" s="1"/>
      <c r="O509" s="1"/>
      <c r="P509" s="1"/>
      <c r="Q509" s="1"/>
      <c r="AJ509" s="1">
        <v>43837</v>
      </c>
      <c r="AK509" s="1">
        <v>43840</v>
      </c>
      <c r="AL509" s="1"/>
      <c r="AM509" s="1"/>
      <c r="AN509" s="1"/>
      <c r="AO509" s="1"/>
      <c r="BH509" s="1">
        <v>43837</v>
      </c>
      <c r="BI509" s="1">
        <v>43840</v>
      </c>
      <c r="BJ509" s="1"/>
      <c r="BK509" s="1"/>
      <c r="BL509" s="1"/>
      <c r="BM509" s="1"/>
    </row>
    <row r="510" spans="12:65" x14ac:dyDescent="0.25">
      <c r="L510" s="1">
        <v>43838</v>
      </c>
      <c r="M510" s="1">
        <v>43840</v>
      </c>
      <c r="N510" s="1"/>
      <c r="O510" s="1"/>
      <c r="P510" s="1"/>
      <c r="Q510" s="1"/>
      <c r="AJ510" s="1">
        <v>43838</v>
      </c>
      <c r="AK510" s="1">
        <v>43840</v>
      </c>
      <c r="AL510" s="1"/>
      <c r="AM510" s="1"/>
      <c r="AN510" s="1"/>
      <c r="AO510" s="1"/>
      <c r="BH510" s="1">
        <v>43838</v>
      </c>
      <c r="BI510" s="1">
        <v>43840</v>
      </c>
      <c r="BJ510" s="1"/>
      <c r="BK510" s="1"/>
      <c r="BL510" s="1"/>
      <c r="BM510" s="1"/>
    </row>
    <row r="511" spans="12:65" x14ac:dyDescent="0.25">
      <c r="L511" s="1">
        <v>43839</v>
      </c>
      <c r="M511" s="1">
        <v>43840</v>
      </c>
      <c r="N511" s="1"/>
      <c r="O511" s="1"/>
      <c r="P511" s="1"/>
      <c r="Q511" s="1"/>
      <c r="AJ511" s="1">
        <v>43839</v>
      </c>
      <c r="AK511" s="1">
        <v>43840</v>
      </c>
      <c r="AL511" s="1"/>
      <c r="AM511" s="1"/>
      <c r="AN511" s="1"/>
      <c r="AO511" s="1"/>
      <c r="BH511" s="1">
        <v>43839</v>
      </c>
      <c r="BI511" s="1">
        <v>43840</v>
      </c>
      <c r="BJ511" s="1"/>
      <c r="BK511" s="1"/>
      <c r="BL511" s="1"/>
      <c r="BM511" s="1"/>
    </row>
    <row r="512" spans="12:65" x14ac:dyDescent="0.25">
      <c r="L512" s="1">
        <v>43840</v>
      </c>
      <c r="M512" s="1">
        <v>43840</v>
      </c>
      <c r="N512" s="1"/>
      <c r="O512" s="1"/>
      <c r="P512" s="1"/>
      <c r="Q512" s="1"/>
      <c r="AJ512" s="1">
        <v>43840</v>
      </c>
      <c r="AK512" s="1">
        <v>43840</v>
      </c>
      <c r="AL512" s="1"/>
      <c r="AM512" s="1"/>
      <c r="AN512" s="1"/>
      <c r="AO512" s="1"/>
      <c r="BH512" s="1">
        <v>43840</v>
      </c>
      <c r="BI512" s="1">
        <v>43840</v>
      </c>
      <c r="BJ512" s="1"/>
      <c r="BK512" s="1"/>
      <c r="BL512" s="1"/>
      <c r="BM512" s="1"/>
    </row>
    <row r="513" spans="12:65" x14ac:dyDescent="0.25">
      <c r="L513" s="1">
        <v>43843</v>
      </c>
      <c r="M513" s="1">
        <v>43847</v>
      </c>
      <c r="N513" s="1"/>
      <c r="O513" s="1"/>
      <c r="P513" s="1"/>
      <c r="Q513" s="1"/>
      <c r="AJ513" s="1">
        <v>43843</v>
      </c>
      <c r="AK513" s="1">
        <v>43847</v>
      </c>
      <c r="AL513" s="1"/>
      <c r="AM513" s="1"/>
      <c r="AN513" s="1"/>
      <c r="AO513" s="1"/>
      <c r="BH513" s="1">
        <v>43843</v>
      </c>
      <c r="BI513" s="1">
        <v>43847</v>
      </c>
      <c r="BJ513" s="1"/>
      <c r="BK513" s="1"/>
      <c r="BL513" s="1"/>
      <c r="BM513" s="1"/>
    </row>
    <row r="514" spans="12:65" x14ac:dyDescent="0.25">
      <c r="L514" s="1">
        <v>43844</v>
      </c>
      <c r="M514" s="1">
        <v>43847</v>
      </c>
      <c r="N514" s="1"/>
      <c r="O514" s="1"/>
      <c r="P514" s="1"/>
      <c r="Q514" s="1"/>
      <c r="AJ514" s="1">
        <v>43844</v>
      </c>
      <c r="AK514" s="1">
        <v>43847</v>
      </c>
      <c r="AL514" s="1"/>
      <c r="AM514" s="1"/>
      <c r="AN514" s="1"/>
      <c r="AO514" s="1"/>
      <c r="BH514" s="1">
        <v>43844</v>
      </c>
      <c r="BI514" s="1">
        <v>43847</v>
      </c>
      <c r="BJ514" s="1"/>
      <c r="BK514" s="1"/>
      <c r="BL514" s="1"/>
      <c r="BM514" s="1"/>
    </row>
    <row r="515" spans="12:65" x14ac:dyDescent="0.25">
      <c r="L515" s="1">
        <v>43845</v>
      </c>
      <c r="M515" s="1">
        <v>43847</v>
      </c>
      <c r="N515" s="1"/>
      <c r="O515" s="1"/>
      <c r="P515" s="1"/>
      <c r="Q515" s="1"/>
      <c r="AJ515" s="1">
        <v>43845</v>
      </c>
      <c r="AK515" s="1">
        <v>43847</v>
      </c>
      <c r="AL515" s="1"/>
      <c r="AM515" s="1"/>
      <c r="AN515" s="1"/>
      <c r="AO515" s="1"/>
      <c r="BH515" s="1">
        <v>43845</v>
      </c>
      <c r="BI515" s="1">
        <v>43847</v>
      </c>
      <c r="BJ515" s="1"/>
      <c r="BK515" s="1"/>
      <c r="BL515" s="1"/>
      <c r="BM515" s="1"/>
    </row>
    <row r="516" spans="12:65" x14ac:dyDescent="0.25">
      <c r="L516" s="1">
        <v>43846</v>
      </c>
      <c r="M516" s="1">
        <v>43847</v>
      </c>
      <c r="N516" s="1"/>
      <c r="O516" s="1"/>
      <c r="P516" s="1"/>
      <c r="Q516" s="1"/>
      <c r="AJ516" s="1">
        <v>43846</v>
      </c>
      <c r="AK516" s="1">
        <v>43847</v>
      </c>
      <c r="AL516" s="1"/>
      <c r="AM516" s="1"/>
      <c r="AN516" s="1"/>
      <c r="AO516" s="1"/>
      <c r="BH516" s="1">
        <v>43846</v>
      </c>
      <c r="BI516" s="1">
        <v>43847</v>
      </c>
      <c r="BJ516" s="1"/>
      <c r="BK516" s="1"/>
      <c r="BL516" s="1"/>
      <c r="BM516" s="1"/>
    </row>
    <row r="517" spans="12:65" x14ac:dyDescent="0.25">
      <c r="L517" s="1">
        <v>43847</v>
      </c>
      <c r="M517" s="1">
        <v>43847</v>
      </c>
      <c r="N517" s="1"/>
      <c r="O517" s="1"/>
      <c r="P517" s="1"/>
      <c r="Q517" s="1"/>
      <c r="AJ517" s="1">
        <v>43847</v>
      </c>
      <c r="AK517" s="1">
        <v>43847</v>
      </c>
      <c r="AL517" s="1"/>
      <c r="AM517" s="1"/>
      <c r="AN517" s="1"/>
      <c r="AO517" s="1"/>
      <c r="BH517" s="1">
        <v>43847</v>
      </c>
      <c r="BI517" s="1">
        <v>43847</v>
      </c>
      <c r="BJ517" s="1"/>
      <c r="BK517" s="1"/>
      <c r="BL517" s="1"/>
      <c r="BM517" s="1"/>
    </row>
    <row r="518" spans="12:65" x14ac:dyDescent="0.25">
      <c r="L518" s="1">
        <v>43851</v>
      </c>
      <c r="M518" s="1">
        <v>43854</v>
      </c>
      <c r="N518" s="1"/>
      <c r="O518" s="1"/>
      <c r="P518" s="1"/>
      <c r="Q518" s="1"/>
      <c r="AJ518" s="1">
        <v>43851</v>
      </c>
      <c r="AK518" s="1">
        <v>43854</v>
      </c>
      <c r="AL518" s="1"/>
      <c r="AM518" s="1"/>
      <c r="AN518" s="1"/>
      <c r="AO518" s="1"/>
      <c r="BH518" s="1">
        <v>43851</v>
      </c>
      <c r="BI518" s="1">
        <v>43854</v>
      </c>
      <c r="BJ518" s="1"/>
      <c r="BK518" s="1"/>
      <c r="BL518" s="1"/>
      <c r="BM518" s="1"/>
    </row>
    <row r="519" spans="12:65" x14ac:dyDescent="0.25">
      <c r="L519" s="1">
        <v>43852</v>
      </c>
      <c r="M519" s="1">
        <v>43854</v>
      </c>
      <c r="N519" s="1"/>
      <c r="O519" s="1"/>
      <c r="P519" s="1"/>
      <c r="Q519" s="1"/>
      <c r="AJ519" s="1">
        <v>43852</v>
      </c>
      <c r="AK519" s="1">
        <v>43854</v>
      </c>
      <c r="AL519" s="1"/>
      <c r="AM519" s="1"/>
      <c r="AN519" s="1"/>
      <c r="AO519" s="1"/>
      <c r="BH519" s="1">
        <v>43852</v>
      </c>
      <c r="BI519" s="1">
        <v>43854</v>
      </c>
      <c r="BJ519" s="1"/>
      <c r="BK519" s="1"/>
      <c r="BL519" s="1"/>
      <c r="BM519" s="1"/>
    </row>
    <row r="520" spans="12:65" x14ac:dyDescent="0.25">
      <c r="L520" s="1">
        <v>43853</v>
      </c>
      <c r="M520" s="1">
        <v>43854</v>
      </c>
      <c r="N520" s="1"/>
      <c r="O520" s="1"/>
      <c r="P520" s="1"/>
      <c r="Q520" s="1"/>
      <c r="AJ520" s="1">
        <v>43853</v>
      </c>
      <c r="AK520" s="1">
        <v>43854</v>
      </c>
      <c r="AL520" s="1"/>
      <c r="AM520" s="1"/>
      <c r="AN520" s="1"/>
      <c r="AO520" s="1"/>
      <c r="BH520" s="1">
        <v>43853</v>
      </c>
      <c r="BI520" s="1">
        <v>43854</v>
      </c>
      <c r="BJ520" s="1"/>
      <c r="BK520" s="1"/>
      <c r="BL520" s="1"/>
      <c r="BM520" s="1"/>
    </row>
    <row r="521" spans="12:65" x14ac:dyDescent="0.25">
      <c r="L521" s="1">
        <v>43854</v>
      </c>
      <c r="M521" s="1">
        <v>43854</v>
      </c>
      <c r="N521" s="1"/>
      <c r="O521" s="1"/>
      <c r="P521" s="1"/>
      <c r="Q521" s="1"/>
      <c r="AJ521" s="1">
        <v>43854</v>
      </c>
      <c r="AK521" s="1">
        <v>43854</v>
      </c>
      <c r="AL521" s="1"/>
      <c r="AM521" s="1"/>
      <c r="AN521" s="1"/>
      <c r="AO521" s="1"/>
      <c r="BH521" s="1">
        <v>43854</v>
      </c>
      <c r="BI521" s="1">
        <v>43854</v>
      </c>
      <c r="BJ521" s="1"/>
      <c r="BK521" s="1"/>
      <c r="BL521" s="1"/>
      <c r="BM521" s="1"/>
    </row>
    <row r="522" spans="12:65" x14ac:dyDescent="0.25">
      <c r="L522" s="1">
        <v>43857</v>
      </c>
      <c r="M522" s="1">
        <v>43861</v>
      </c>
      <c r="N522" s="1"/>
      <c r="O522" s="1"/>
      <c r="P522" s="1"/>
      <c r="Q522" s="1"/>
      <c r="AJ522" s="1">
        <v>43857</v>
      </c>
      <c r="AK522" s="1">
        <v>43861</v>
      </c>
      <c r="AL522" s="1"/>
      <c r="AM522" s="1"/>
      <c r="AN522" s="1"/>
      <c r="AO522" s="1"/>
      <c r="BH522" s="1">
        <v>43857</v>
      </c>
      <c r="BI522" s="1">
        <v>43861</v>
      </c>
      <c r="BJ522" s="1"/>
      <c r="BK522" s="1"/>
      <c r="BL522" s="1"/>
      <c r="BM522" s="1"/>
    </row>
    <row r="523" spans="12:65" x14ac:dyDescent="0.25">
      <c r="L523" s="1">
        <v>43858</v>
      </c>
      <c r="M523" s="1">
        <v>43861</v>
      </c>
      <c r="N523" s="1"/>
      <c r="O523" s="1"/>
      <c r="P523" s="1"/>
      <c r="Q523" s="1"/>
      <c r="AJ523" s="1">
        <v>43858</v>
      </c>
      <c r="AK523" s="1">
        <v>43861</v>
      </c>
      <c r="AL523" s="1"/>
      <c r="AM523" s="1"/>
      <c r="AN523" s="1"/>
      <c r="AO523" s="1"/>
      <c r="BH523" s="1">
        <v>43858</v>
      </c>
      <c r="BI523" s="1">
        <v>43861</v>
      </c>
      <c r="BJ523" s="1"/>
      <c r="BK523" s="1"/>
      <c r="BL523" s="1"/>
      <c r="BM523" s="1"/>
    </row>
    <row r="524" spans="12:65" x14ac:dyDescent="0.25">
      <c r="L524" s="1">
        <v>43859</v>
      </c>
      <c r="M524" s="1">
        <v>43861</v>
      </c>
      <c r="N524" s="1"/>
      <c r="O524" s="1"/>
      <c r="P524" s="1"/>
      <c r="Q524" s="1"/>
      <c r="AJ524" s="1">
        <v>43859</v>
      </c>
      <c r="AK524" s="1">
        <v>43861</v>
      </c>
      <c r="AL524" s="1"/>
      <c r="AM524" s="1"/>
      <c r="AN524" s="1"/>
      <c r="AO524" s="1"/>
      <c r="BH524" s="1">
        <v>43859</v>
      </c>
      <c r="BI524" s="1">
        <v>43861</v>
      </c>
      <c r="BJ524" s="1"/>
      <c r="BK524" s="1"/>
      <c r="BL524" s="1"/>
      <c r="BM524" s="1"/>
    </row>
    <row r="525" spans="12:65" x14ac:dyDescent="0.25">
      <c r="L525" s="1">
        <v>43860</v>
      </c>
      <c r="M525" s="1">
        <v>43861</v>
      </c>
      <c r="N525" s="1"/>
      <c r="O525" s="1"/>
      <c r="P525" s="1"/>
      <c r="Q525" s="1"/>
      <c r="AJ525" s="1">
        <v>43860</v>
      </c>
      <c r="AK525" s="1">
        <v>43861</v>
      </c>
      <c r="AL525" s="1"/>
      <c r="AM525" s="1"/>
      <c r="AN525" s="1"/>
      <c r="AO525" s="1"/>
      <c r="BH525" s="1">
        <v>43860</v>
      </c>
      <c r="BI525" s="1">
        <v>43861</v>
      </c>
      <c r="BJ525" s="1"/>
      <c r="BK525" s="1"/>
      <c r="BL525" s="1"/>
      <c r="BM525" s="1"/>
    </row>
    <row r="526" spans="12:65" x14ac:dyDescent="0.25">
      <c r="L526" s="1">
        <v>43861</v>
      </c>
      <c r="M526" s="1">
        <v>43861</v>
      </c>
      <c r="N526" s="1"/>
      <c r="O526" s="1"/>
      <c r="P526" s="1"/>
      <c r="Q526" s="1"/>
      <c r="AJ526" s="1">
        <v>43861</v>
      </c>
      <c r="AK526" s="1">
        <v>43861</v>
      </c>
      <c r="AL526" s="1"/>
      <c r="AM526" s="1"/>
      <c r="AN526" s="1"/>
      <c r="AO526" s="1"/>
      <c r="BH526" s="1">
        <v>43861</v>
      </c>
      <c r="BI526" s="1">
        <v>43861</v>
      </c>
      <c r="BJ526" s="1"/>
      <c r="BK526" s="1"/>
      <c r="BL526" s="1"/>
      <c r="BM526" s="1"/>
    </row>
    <row r="527" spans="12:65" x14ac:dyDescent="0.25">
      <c r="L527" s="1">
        <v>43864</v>
      </c>
      <c r="M527" s="1">
        <v>43868</v>
      </c>
      <c r="N527" s="1"/>
      <c r="O527" s="1"/>
      <c r="P527" s="1"/>
      <c r="Q527" s="1"/>
      <c r="AJ527" s="1">
        <v>43864</v>
      </c>
      <c r="AK527" s="1">
        <v>43868</v>
      </c>
      <c r="AL527" s="1"/>
      <c r="AM527" s="1"/>
      <c r="AN527" s="1"/>
      <c r="AO527" s="1"/>
      <c r="BH527" s="1">
        <v>43864</v>
      </c>
      <c r="BI527" s="1">
        <v>43868</v>
      </c>
      <c r="BJ527" s="1"/>
      <c r="BK527" s="1"/>
      <c r="BL527" s="1"/>
      <c r="BM527" s="1"/>
    </row>
    <row r="528" spans="12:65" x14ac:dyDescent="0.25">
      <c r="L528" s="1">
        <v>43865</v>
      </c>
      <c r="M528" s="1">
        <v>43868</v>
      </c>
      <c r="N528" s="1"/>
      <c r="O528" s="1"/>
      <c r="P528" s="1"/>
      <c r="Q528" s="1"/>
      <c r="AJ528" s="1">
        <v>43865</v>
      </c>
      <c r="AK528" s="1">
        <v>43868</v>
      </c>
      <c r="AL528" s="1"/>
      <c r="AM528" s="1"/>
      <c r="AN528" s="1"/>
      <c r="AO528" s="1"/>
      <c r="BH528" s="1">
        <v>43865</v>
      </c>
      <c r="BI528" s="1">
        <v>43868</v>
      </c>
      <c r="BJ528" s="1"/>
      <c r="BK528" s="1"/>
      <c r="BL528" s="1"/>
      <c r="BM528" s="1"/>
    </row>
    <row r="529" spans="12:65" x14ac:dyDescent="0.25">
      <c r="L529" s="1">
        <v>43866</v>
      </c>
      <c r="M529" s="1">
        <v>43868</v>
      </c>
      <c r="N529" s="1"/>
      <c r="O529" s="1"/>
      <c r="P529" s="1"/>
      <c r="Q529" s="1"/>
      <c r="AJ529" s="1">
        <v>43866</v>
      </c>
      <c r="AK529" s="1">
        <v>43868</v>
      </c>
      <c r="AL529" s="1"/>
      <c r="AM529" s="1"/>
      <c r="AN529" s="1"/>
      <c r="AO529" s="1"/>
      <c r="BH529" s="1">
        <v>43866</v>
      </c>
      <c r="BI529" s="1">
        <v>43868</v>
      </c>
      <c r="BJ529" s="1"/>
      <c r="BK529" s="1"/>
      <c r="BL529" s="1"/>
      <c r="BM529" s="1"/>
    </row>
    <row r="530" spans="12:65" x14ac:dyDescent="0.25">
      <c r="L530" s="1">
        <v>43867</v>
      </c>
      <c r="M530" s="1">
        <v>43868</v>
      </c>
      <c r="N530" s="1"/>
      <c r="O530" s="1"/>
      <c r="P530" s="1"/>
      <c r="Q530" s="1"/>
      <c r="AJ530" s="1">
        <v>43867</v>
      </c>
      <c r="AK530" s="1">
        <v>43868</v>
      </c>
      <c r="AL530" s="1"/>
      <c r="AM530" s="1"/>
      <c r="AN530" s="1"/>
      <c r="AO530" s="1"/>
      <c r="BH530" s="1">
        <v>43867</v>
      </c>
      <c r="BI530" s="1">
        <v>43868</v>
      </c>
      <c r="BJ530" s="1"/>
      <c r="BK530" s="1"/>
      <c r="BL530" s="1"/>
      <c r="BM530" s="1"/>
    </row>
    <row r="531" spans="12:65" x14ac:dyDescent="0.25">
      <c r="L531" s="1">
        <v>43868</v>
      </c>
      <c r="M531" s="1">
        <v>43868</v>
      </c>
      <c r="N531" s="1"/>
      <c r="O531" s="1"/>
      <c r="P531" s="1"/>
      <c r="Q531" s="1"/>
      <c r="AJ531" s="1">
        <v>43868</v>
      </c>
      <c r="AK531" s="1">
        <v>43868</v>
      </c>
      <c r="AL531" s="1"/>
      <c r="AM531" s="1"/>
      <c r="AN531" s="1"/>
      <c r="AO531" s="1"/>
      <c r="BH531" s="1">
        <v>43868</v>
      </c>
      <c r="BI531" s="1">
        <v>43868</v>
      </c>
      <c r="BJ531" s="1"/>
      <c r="BK531" s="1"/>
      <c r="BL531" s="1"/>
      <c r="BM531" s="1"/>
    </row>
    <row r="532" spans="12:65" x14ac:dyDescent="0.25">
      <c r="L532" s="1">
        <v>43871</v>
      </c>
      <c r="M532" s="1">
        <v>43875</v>
      </c>
      <c r="N532" s="1"/>
      <c r="O532" s="1"/>
      <c r="P532" s="1"/>
      <c r="Q532" s="1"/>
      <c r="AJ532" s="1">
        <v>43871</v>
      </c>
      <c r="AK532" s="1">
        <v>43875</v>
      </c>
      <c r="AL532" s="1"/>
      <c r="AM532" s="1"/>
      <c r="AN532" s="1"/>
      <c r="AO532" s="1"/>
      <c r="BH532" s="1">
        <v>43871</v>
      </c>
      <c r="BI532" s="1">
        <v>43875</v>
      </c>
      <c r="BJ532" s="1"/>
      <c r="BK532" s="1"/>
      <c r="BL532" s="1"/>
      <c r="BM532" s="1"/>
    </row>
    <row r="533" spans="12:65" x14ac:dyDescent="0.25">
      <c r="L533" s="1">
        <v>43872</v>
      </c>
      <c r="M533" s="1">
        <v>43875</v>
      </c>
      <c r="N533" s="1"/>
      <c r="O533" s="1"/>
      <c r="P533" s="1"/>
      <c r="Q533" s="1"/>
      <c r="AJ533" s="1">
        <v>43872</v>
      </c>
      <c r="AK533" s="1">
        <v>43875</v>
      </c>
      <c r="AL533" s="1"/>
      <c r="AM533" s="1"/>
      <c r="AN533" s="1"/>
      <c r="AO533" s="1"/>
      <c r="BH533" s="1">
        <v>43872</v>
      </c>
      <c r="BI533" s="1">
        <v>43875</v>
      </c>
      <c r="BJ533" s="1"/>
      <c r="BK533" s="1"/>
      <c r="BL533" s="1"/>
      <c r="BM533" s="1"/>
    </row>
    <row r="534" spans="12:65" x14ac:dyDescent="0.25">
      <c r="L534" s="1">
        <v>43873</v>
      </c>
      <c r="M534" s="1">
        <v>43875</v>
      </c>
      <c r="N534" s="1"/>
      <c r="O534" s="1"/>
      <c r="P534" s="1"/>
      <c r="Q534" s="1"/>
      <c r="AJ534" s="1">
        <v>43873</v>
      </c>
      <c r="AK534" s="1">
        <v>43875</v>
      </c>
      <c r="AL534" s="1"/>
      <c r="AM534" s="1"/>
      <c r="AN534" s="1"/>
      <c r="AO534" s="1"/>
      <c r="BH534" s="1">
        <v>43873</v>
      </c>
      <c r="BI534" s="1">
        <v>43875</v>
      </c>
      <c r="BJ534" s="1"/>
      <c r="BK534" s="1"/>
      <c r="BL534" s="1"/>
      <c r="BM534" s="1"/>
    </row>
    <row r="535" spans="12:65" x14ac:dyDescent="0.25">
      <c r="L535" s="1">
        <v>43874</v>
      </c>
      <c r="M535" s="1">
        <v>43875</v>
      </c>
      <c r="N535" s="1"/>
      <c r="O535" s="1"/>
      <c r="P535" s="1"/>
      <c r="Q535" s="1"/>
      <c r="AJ535" s="1">
        <v>43874</v>
      </c>
      <c r="AK535" s="1">
        <v>43875</v>
      </c>
      <c r="AL535" s="1"/>
      <c r="AM535" s="1"/>
      <c r="AN535" s="1"/>
      <c r="AO535" s="1"/>
      <c r="BH535" s="1">
        <v>43874</v>
      </c>
      <c r="BI535" s="1">
        <v>43875</v>
      </c>
      <c r="BJ535" s="1"/>
      <c r="BK535" s="1"/>
      <c r="BL535" s="1"/>
      <c r="BM535" s="1"/>
    </row>
    <row r="536" spans="12:65" x14ac:dyDescent="0.25">
      <c r="L536" s="1">
        <v>43875</v>
      </c>
      <c r="M536" s="1">
        <v>43875</v>
      </c>
      <c r="N536" s="1"/>
      <c r="O536" s="1"/>
      <c r="P536" s="1"/>
      <c r="Q536" s="1"/>
      <c r="AJ536" s="1">
        <v>43875</v>
      </c>
      <c r="AK536" s="1">
        <v>43875</v>
      </c>
      <c r="AL536" s="1"/>
      <c r="AM536" s="1"/>
      <c r="AN536" s="1"/>
      <c r="AO536" s="1"/>
      <c r="BH536" s="1">
        <v>43875</v>
      </c>
      <c r="BI536" s="1">
        <v>43875</v>
      </c>
      <c r="BJ536" s="1"/>
      <c r="BK536" s="1"/>
      <c r="BL536" s="1"/>
      <c r="BM536" s="1"/>
    </row>
    <row r="537" spans="12:65" x14ac:dyDescent="0.25">
      <c r="L537" s="1">
        <v>43879</v>
      </c>
      <c r="M537" s="1">
        <v>43882</v>
      </c>
      <c r="N537" s="1"/>
      <c r="O537" s="1"/>
      <c r="P537" s="1"/>
      <c r="Q537" s="1"/>
      <c r="AJ537" s="1">
        <v>43879</v>
      </c>
      <c r="AK537" s="1">
        <v>43882</v>
      </c>
      <c r="AL537" s="1"/>
      <c r="AM537" s="1"/>
      <c r="AN537" s="1"/>
      <c r="AO537" s="1"/>
      <c r="BH537" s="1">
        <v>43879</v>
      </c>
      <c r="BI537" s="1">
        <v>43882</v>
      </c>
      <c r="BJ537" s="1"/>
      <c r="BK537" s="1"/>
      <c r="BL537" s="1"/>
      <c r="BM537" s="1"/>
    </row>
    <row r="538" spans="12:65" x14ac:dyDescent="0.25">
      <c r="L538" s="1">
        <v>43880</v>
      </c>
      <c r="M538" s="1">
        <v>43882</v>
      </c>
      <c r="N538" s="1"/>
      <c r="O538" s="1"/>
      <c r="P538" s="1"/>
      <c r="Q538" s="1"/>
      <c r="AJ538" s="1">
        <v>43880</v>
      </c>
      <c r="AK538" s="1">
        <v>43882</v>
      </c>
      <c r="AL538" s="1"/>
      <c r="AM538" s="1"/>
      <c r="AN538" s="1"/>
      <c r="AO538" s="1"/>
      <c r="BH538" s="1">
        <v>43880</v>
      </c>
      <c r="BI538" s="1">
        <v>43882</v>
      </c>
      <c r="BJ538" s="1"/>
      <c r="BK538" s="1"/>
      <c r="BL538" s="1"/>
      <c r="BM538" s="1"/>
    </row>
    <row r="539" spans="12:65" x14ac:dyDescent="0.25">
      <c r="L539" s="1">
        <v>43881</v>
      </c>
      <c r="M539" s="1">
        <v>43882</v>
      </c>
      <c r="N539" s="1"/>
      <c r="O539" s="1"/>
      <c r="P539" s="1"/>
      <c r="Q539" s="1"/>
      <c r="AJ539" s="1">
        <v>43881</v>
      </c>
      <c r="AK539" s="1">
        <v>43882</v>
      </c>
      <c r="AL539" s="1"/>
      <c r="AM539" s="1"/>
      <c r="AN539" s="1"/>
      <c r="AO539" s="1"/>
      <c r="BH539" s="1">
        <v>43881</v>
      </c>
      <c r="BI539" s="1">
        <v>43882</v>
      </c>
      <c r="BJ539" s="1"/>
      <c r="BK539" s="1"/>
      <c r="BL539" s="1"/>
      <c r="BM539" s="1"/>
    </row>
    <row r="540" spans="12:65" x14ac:dyDescent="0.25">
      <c r="L540" s="1">
        <v>43882</v>
      </c>
      <c r="M540" s="1">
        <v>43882</v>
      </c>
      <c r="N540" s="1"/>
      <c r="O540" s="1"/>
      <c r="P540" s="1"/>
      <c r="Q540" s="1"/>
      <c r="AJ540" s="1">
        <v>43882</v>
      </c>
      <c r="AK540" s="1">
        <v>43882</v>
      </c>
      <c r="AL540" s="1"/>
      <c r="AM540" s="1"/>
      <c r="AN540" s="1"/>
      <c r="AO540" s="1"/>
      <c r="BH540" s="1">
        <v>43882</v>
      </c>
      <c r="BI540" s="1">
        <v>43882</v>
      </c>
      <c r="BJ540" s="1"/>
      <c r="BK540" s="1"/>
      <c r="BL540" s="1"/>
      <c r="BM540" s="1"/>
    </row>
    <row r="541" spans="12:65" x14ac:dyDescent="0.25">
      <c r="L541" s="1">
        <v>43885</v>
      </c>
      <c r="M541" s="1">
        <v>43889</v>
      </c>
      <c r="N541" s="1"/>
      <c r="O541" s="1"/>
      <c r="P541" s="1"/>
      <c r="Q541" s="1"/>
      <c r="AJ541" s="1">
        <v>43885</v>
      </c>
      <c r="AK541" s="1">
        <v>43889</v>
      </c>
      <c r="AL541" s="1"/>
      <c r="AM541" s="1"/>
      <c r="AN541" s="1"/>
      <c r="AO541" s="1"/>
      <c r="BH541" s="1">
        <v>43885</v>
      </c>
      <c r="BI541" s="1">
        <v>43889</v>
      </c>
      <c r="BJ541" s="1"/>
      <c r="BK541" s="1"/>
      <c r="BL541" s="1"/>
      <c r="BM541" s="1"/>
    </row>
    <row r="542" spans="12:65" x14ac:dyDescent="0.25">
      <c r="L542" s="1">
        <v>43886</v>
      </c>
      <c r="M542" s="1">
        <v>43889</v>
      </c>
      <c r="N542" s="1"/>
      <c r="O542" s="1"/>
      <c r="P542" s="1"/>
      <c r="Q542" s="1"/>
      <c r="AJ542" s="1">
        <v>43886</v>
      </c>
      <c r="AK542" s="1">
        <v>43889</v>
      </c>
      <c r="AL542" s="1"/>
      <c r="AM542" s="1"/>
      <c r="AN542" s="1"/>
      <c r="AO542" s="1"/>
      <c r="BH542" s="1">
        <v>43886</v>
      </c>
      <c r="BI542" s="1">
        <v>43889</v>
      </c>
      <c r="BJ542" s="1"/>
      <c r="BK542" s="1"/>
      <c r="BL542" s="1"/>
      <c r="BM542" s="1"/>
    </row>
    <row r="543" spans="12:65" x14ac:dyDescent="0.25">
      <c r="L543" s="1">
        <v>43887</v>
      </c>
      <c r="M543" s="1">
        <v>43889</v>
      </c>
      <c r="N543" s="1"/>
      <c r="O543" s="1"/>
      <c r="P543" s="1"/>
      <c r="Q543" s="1"/>
      <c r="AJ543" s="1">
        <v>43887</v>
      </c>
      <c r="AK543" s="1">
        <v>43889</v>
      </c>
      <c r="AL543" s="1"/>
      <c r="AM543" s="1"/>
      <c r="AN543" s="1"/>
      <c r="AO543" s="1"/>
      <c r="BH543" s="1">
        <v>43887</v>
      </c>
      <c r="BI543" s="1">
        <v>43889</v>
      </c>
      <c r="BJ543" s="1"/>
      <c r="BK543" s="1"/>
      <c r="BL543" s="1"/>
      <c r="BM543" s="1"/>
    </row>
    <row r="544" spans="12:65" x14ac:dyDescent="0.25">
      <c r="L544" s="1">
        <v>43888</v>
      </c>
      <c r="M544" s="1">
        <v>43889</v>
      </c>
      <c r="N544" s="1"/>
      <c r="O544" s="1"/>
      <c r="P544" s="1"/>
      <c r="Q544" s="1"/>
      <c r="AJ544" s="1">
        <v>43888</v>
      </c>
      <c r="AK544" s="1">
        <v>43889</v>
      </c>
      <c r="AL544" s="1"/>
      <c r="AM544" s="1"/>
      <c r="AN544" s="1"/>
      <c r="AO544" s="1"/>
      <c r="BH544" s="1">
        <v>43888</v>
      </c>
      <c r="BI544" s="1">
        <v>43889</v>
      </c>
      <c r="BJ544" s="1"/>
      <c r="BK544" s="1"/>
      <c r="BL544" s="1"/>
      <c r="BM544" s="1"/>
    </row>
    <row r="545" spans="12:65" x14ac:dyDescent="0.25">
      <c r="L545" s="1">
        <v>43889</v>
      </c>
      <c r="M545" s="1">
        <v>43889</v>
      </c>
      <c r="N545" s="1"/>
      <c r="O545" s="1"/>
      <c r="P545" s="1"/>
      <c r="Q545" s="1"/>
      <c r="AJ545" s="1">
        <v>43889</v>
      </c>
      <c r="AK545" s="1">
        <v>43889</v>
      </c>
      <c r="AL545" s="1"/>
      <c r="AM545" s="1"/>
      <c r="AN545" s="1"/>
      <c r="AO545" s="1"/>
      <c r="BH545" s="1">
        <v>43889</v>
      </c>
      <c r="BI545" s="1">
        <v>43889</v>
      </c>
      <c r="BJ545" s="1"/>
      <c r="BK545" s="1"/>
      <c r="BL545" s="1"/>
      <c r="BM545" s="1"/>
    </row>
    <row r="546" spans="12:65" x14ac:dyDescent="0.25">
      <c r="L546" s="1">
        <v>43892</v>
      </c>
      <c r="M546" s="1">
        <v>43896</v>
      </c>
      <c r="N546" s="1"/>
      <c r="O546" s="1"/>
      <c r="P546" s="1"/>
      <c r="Q546" s="1"/>
      <c r="AJ546" s="1">
        <v>43892</v>
      </c>
      <c r="AK546" s="1">
        <v>43896</v>
      </c>
      <c r="AL546" s="1"/>
      <c r="AM546" s="1"/>
      <c r="AN546" s="1"/>
      <c r="AO546" s="1"/>
      <c r="BH546" s="1">
        <v>43892</v>
      </c>
      <c r="BI546" s="1">
        <v>43896</v>
      </c>
      <c r="BJ546" s="1"/>
      <c r="BK546" s="1"/>
      <c r="BL546" s="1"/>
      <c r="BM546" s="1"/>
    </row>
    <row r="547" spans="12:65" x14ac:dyDescent="0.25">
      <c r="L547" s="1">
        <v>43893</v>
      </c>
      <c r="M547" s="1">
        <v>43896</v>
      </c>
      <c r="N547" s="1"/>
      <c r="O547" s="1"/>
      <c r="P547" s="1"/>
      <c r="Q547" s="1"/>
      <c r="AJ547" s="1">
        <v>43893</v>
      </c>
      <c r="AK547" s="1">
        <v>43896</v>
      </c>
      <c r="AL547" s="1"/>
      <c r="AM547" s="1"/>
      <c r="AN547" s="1"/>
      <c r="AO547" s="1"/>
      <c r="BH547" s="1">
        <v>43893</v>
      </c>
      <c r="BI547" s="1">
        <v>43896</v>
      </c>
      <c r="BJ547" s="1"/>
      <c r="BK547" s="1"/>
      <c r="BL547" s="1"/>
      <c r="BM547" s="1"/>
    </row>
    <row r="548" spans="12:65" x14ac:dyDescent="0.25">
      <c r="L548" s="1">
        <v>43894</v>
      </c>
      <c r="M548" s="1">
        <v>43896</v>
      </c>
      <c r="N548" s="1"/>
      <c r="O548" s="1"/>
      <c r="P548" s="1"/>
      <c r="Q548" s="1"/>
      <c r="AJ548" s="1">
        <v>43894</v>
      </c>
      <c r="AK548" s="1">
        <v>43896</v>
      </c>
      <c r="AL548" s="1"/>
      <c r="AM548" s="1"/>
      <c r="AN548" s="1"/>
      <c r="AO548" s="1"/>
      <c r="BH548" s="1">
        <v>43894</v>
      </c>
      <c r="BI548" s="1">
        <v>43896</v>
      </c>
      <c r="BJ548" s="1"/>
      <c r="BK548" s="1"/>
      <c r="BL548" s="1"/>
      <c r="BM548" s="1"/>
    </row>
    <row r="549" spans="12:65" x14ac:dyDescent="0.25">
      <c r="L549" s="1">
        <v>43895</v>
      </c>
      <c r="M549" s="1">
        <v>43896</v>
      </c>
      <c r="N549" s="1"/>
      <c r="O549" s="1"/>
      <c r="P549" s="1"/>
      <c r="Q549" s="1"/>
      <c r="AJ549" s="1">
        <v>43895</v>
      </c>
      <c r="AK549" s="1">
        <v>43896</v>
      </c>
      <c r="AL549" s="1"/>
      <c r="AM549" s="1"/>
      <c r="AN549" s="1"/>
      <c r="AO549" s="1"/>
      <c r="BH549" s="1">
        <v>43895</v>
      </c>
      <c r="BI549" s="1">
        <v>43896</v>
      </c>
      <c r="BJ549" s="1"/>
      <c r="BK549" s="1"/>
      <c r="BL549" s="1"/>
      <c r="BM549" s="1"/>
    </row>
    <row r="550" spans="12:65" x14ac:dyDescent="0.25">
      <c r="L550" s="1">
        <v>43896</v>
      </c>
      <c r="M550" s="1">
        <v>43896</v>
      </c>
      <c r="N550" s="1"/>
      <c r="O550" s="1"/>
      <c r="P550" s="1"/>
      <c r="Q550" s="1"/>
      <c r="AJ550" s="1">
        <v>43896</v>
      </c>
      <c r="AK550" s="1">
        <v>43896</v>
      </c>
      <c r="AL550" s="1"/>
      <c r="AM550" s="1"/>
      <c r="AN550" s="1"/>
      <c r="AO550" s="1"/>
      <c r="BH550" s="1">
        <v>43896</v>
      </c>
      <c r="BI550" s="1">
        <v>43896</v>
      </c>
      <c r="BJ550" s="1"/>
      <c r="BK550" s="1"/>
      <c r="BL550" s="1"/>
      <c r="BM550" s="1"/>
    </row>
    <row r="551" spans="12:65" x14ac:dyDescent="0.25">
      <c r="L551" s="1">
        <v>43899</v>
      </c>
      <c r="M551" s="1">
        <v>43903</v>
      </c>
      <c r="N551" s="1"/>
      <c r="O551" s="1"/>
      <c r="P551" s="1"/>
      <c r="Q551" s="1"/>
      <c r="AJ551" s="1">
        <v>43899</v>
      </c>
      <c r="AK551" s="1">
        <v>43903</v>
      </c>
      <c r="AL551" s="1"/>
      <c r="AM551" s="1"/>
      <c r="AN551" s="1"/>
      <c r="AO551" s="1"/>
      <c r="BH551" s="1">
        <v>43899</v>
      </c>
      <c r="BI551" s="1">
        <v>43903</v>
      </c>
      <c r="BJ551" s="1"/>
      <c r="BK551" s="1"/>
      <c r="BL551" s="1"/>
      <c r="BM551" s="1"/>
    </row>
    <row r="552" spans="12:65" x14ac:dyDescent="0.25">
      <c r="L552" s="1">
        <v>43900</v>
      </c>
      <c r="M552" s="1">
        <v>43903</v>
      </c>
      <c r="N552" s="1"/>
      <c r="O552" s="1"/>
      <c r="P552" s="1"/>
      <c r="Q552" s="1"/>
      <c r="AJ552" s="1">
        <v>43900</v>
      </c>
      <c r="AK552" s="1">
        <v>43903</v>
      </c>
      <c r="AL552" s="1"/>
      <c r="AM552" s="1"/>
      <c r="AN552" s="1"/>
      <c r="AO552" s="1"/>
      <c r="BH552" s="1">
        <v>43900</v>
      </c>
      <c r="BI552" s="1">
        <v>43903</v>
      </c>
      <c r="BJ552" s="1"/>
      <c r="BK552" s="1"/>
      <c r="BL552" s="1"/>
      <c r="BM552" s="1"/>
    </row>
    <row r="553" spans="12:65" x14ac:dyDescent="0.25">
      <c r="L553" s="1">
        <v>43901</v>
      </c>
      <c r="M553" s="1">
        <v>43903</v>
      </c>
      <c r="N553" s="1"/>
      <c r="O553" s="1"/>
      <c r="P553" s="1"/>
      <c r="Q553" s="1"/>
      <c r="AJ553" s="1">
        <v>43901</v>
      </c>
      <c r="AK553" s="1">
        <v>43903</v>
      </c>
      <c r="AL553" s="1"/>
      <c r="AM553" s="1"/>
      <c r="AN553" s="1"/>
      <c r="AO553" s="1"/>
      <c r="BH553" s="1">
        <v>43901</v>
      </c>
      <c r="BI553" s="1">
        <v>43903</v>
      </c>
      <c r="BJ553" s="1"/>
      <c r="BK553" s="1"/>
      <c r="BL553" s="1"/>
      <c r="BM553" s="1"/>
    </row>
    <row r="554" spans="12:65" x14ac:dyDescent="0.25">
      <c r="L554" s="1">
        <v>43902</v>
      </c>
      <c r="M554" s="1">
        <v>43903</v>
      </c>
      <c r="N554" s="1"/>
      <c r="O554" s="1"/>
      <c r="P554" s="1"/>
      <c r="Q554" s="1"/>
      <c r="AJ554" s="1">
        <v>43902</v>
      </c>
      <c r="AK554" s="1">
        <v>43903</v>
      </c>
      <c r="AL554" s="1"/>
      <c r="AM554" s="1"/>
      <c r="AN554" s="1"/>
      <c r="AO554" s="1"/>
      <c r="BH554" s="1">
        <v>43902</v>
      </c>
      <c r="BI554" s="1">
        <v>43903</v>
      </c>
      <c r="BJ554" s="1"/>
      <c r="BK554" s="1"/>
      <c r="BL554" s="1"/>
      <c r="BM554" s="1"/>
    </row>
    <row r="555" spans="12:65" x14ac:dyDescent="0.25">
      <c r="L555" s="1">
        <v>43903</v>
      </c>
      <c r="M555" s="1">
        <v>43903</v>
      </c>
      <c r="N555" s="1"/>
      <c r="O555" s="1"/>
      <c r="P555" s="1"/>
      <c r="Q555" s="1"/>
      <c r="AJ555" s="1">
        <v>43903</v>
      </c>
      <c r="AK555" s="1">
        <v>43903</v>
      </c>
      <c r="AL555" s="1"/>
      <c r="AM555" s="1"/>
      <c r="AN555" s="1"/>
      <c r="AO555" s="1"/>
      <c r="BH555" s="1">
        <v>43903</v>
      </c>
      <c r="BI555" s="1">
        <v>43903</v>
      </c>
      <c r="BJ555" s="1"/>
      <c r="BK555" s="1"/>
      <c r="BL555" s="1"/>
      <c r="BM555" s="1"/>
    </row>
    <row r="556" spans="12:65" x14ac:dyDescent="0.25">
      <c r="L556" s="1">
        <v>43906</v>
      </c>
      <c r="M556" s="1">
        <v>43910</v>
      </c>
      <c r="N556" s="1"/>
      <c r="O556" s="1"/>
      <c r="P556" s="1"/>
      <c r="Q556" s="1"/>
      <c r="AJ556" s="1">
        <v>43906</v>
      </c>
      <c r="AK556" s="1">
        <v>43910</v>
      </c>
      <c r="AL556" s="1"/>
      <c r="AM556" s="1"/>
      <c r="AN556" s="1"/>
      <c r="AO556" s="1"/>
      <c r="BH556" s="1">
        <v>43906</v>
      </c>
      <c r="BI556" s="1">
        <v>43910</v>
      </c>
      <c r="BJ556" s="1"/>
      <c r="BK556" s="1"/>
      <c r="BL556" s="1"/>
      <c r="BM556" s="1"/>
    </row>
    <row r="557" spans="12:65" x14ac:dyDescent="0.25">
      <c r="L557" s="1">
        <v>43907</v>
      </c>
      <c r="M557" s="1">
        <v>43910</v>
      </c>
      <c r="N557" s="1"/>
      <c r="O557" s="1"/>
      <c r="P557" s="1"/>
      <c r="Q557" s="1"/>
      <c r="AJ557" s="1">
        <v>43907</v>
      </c>
      <c r="AK557" s="1">
        <v>43910</v>
      </c>
      <c r="AL557" s="1"/>
      <c r="AM557" s="1"/>
      <c r="AN557" s="1"/>
      <c r="AO557" s="1"/>
      <c r="BH557" s="1">
        <v>43907</v>
      </c>
      <c r="BI557" s="1">
        <v>43910</v>
      </c>
      <c r="BJ557" s="1"/>
      <c r="BK557" s="1"/>
      <c r="BL557" s="1"/>
      <c r="BM557" s="1"/>
    </row>
    <row r="558" spans="12:65" x14ac:dyDescent="0.25">
      <c r="L558" s="1">
        <v>43908</v>
      </c>
      <c r="M558" s="1">
        <v>43910</v>
      </c>
      <c r="N558" s="1"/>
      <c r="O558" s="1"/>
      <c r="P558" s="1"/>
      <c r="Q558" s="1"/>
      <c r="AJ558" s="1">
        <v>43908</v>
      </c>
      <c r="AK558" s="1">
        <v>43910</v>
      </c>
      <c r="AL558" s="1"/>
      <c r="AM558" s="1"/>
      <c r="AN558" s="1"/>
      <c r="AO558" s="1"/>
      <c r="BH558" s="1">
        <v>43908</v>
      </c>
      <c r="BI558" s="1">
        <v>43910</v>
      </c>
      <c r="BJ558" s="1"/>
      <c r="BK558" s="1"/>
      <c r="BL558" s="1"/>
      <c r="BM558" s="1"/>
    </row>
    <row r="559" spans="12:65" x14ac:dyDescent="0.25">
      <c r="L559" s="1">
        <v>43909</v>
      </c>
      <c r="M559" s="1">
        <v>43910</v>
      </c>
      <c r="N559" s="1"/>
      <c r="O559" s="1"/>
      <c r="P559" s="1"/>
      <c r="Q559" s="1"/>
      <c r="AJ559" s="1">
        <v>43909</v>
      </c>
      <c r="AK559" s="1">
        <v>43910</v>
      </c>
      <c r="AL559" s="1"/>
      <c r="AM559" s="1"/>
      <c r="AN559" s="1"/>
      <c r="AO559" s="1"/>
      <c r="BH559" s="1">
        <v>43909</v>
      </c>
      <c r="BI559" s="1">
        <v>43910</v>
      </c>
      <c r="BJ559" s="1"/>
      <c r="BK559" s="1"/>
      <c r="BL559" s="1"/>
      <c r="BM559" s="1"/>
    </row>
    <row r="560" spans="12:65" x14ac:dyDescent="0.25">
      <c r="L560" s="1">
        <v>43910</v>
      </c>
      <c r="M560" s="1">
        <v>43910</v>
      </c>
      <c r="N560" s="1"/>
      <c r="O560" s="1"/>
      <c r="P560" s="1"/>
      <c r="Q560" s="1"/>
      <c r="AJ560" s="1">
        <v>43910</v>
      </c>
      <c r="AK560" s="1">
        <v>43910</v>
      </c>
      <c r="AL560" s="1"/>
      <c r="AM560" s="1"/>
      <c r="AN560" s="1"/>
      <c r="AO560" s="1"/>
      <c r="BH560" s="1">
        <v>43910</v>
      </c>
      <c r="BI560" s="1">
        <v>43910</v>
      </c>
      <c r="BJ560" s="1"/>
      <c r="BK560" s="1"/>
      <c r="BL560" s="1"/>
      <c r="BM560" s="1"/>
    </row>
    <row r="561" spans="12:65" x14ac:dyDescent="0.25">
      <c r="L561" s="1">
        <v>43913</v>
      </c>
      <c r="M561" s="1">
        <v>43917</v>
      </c>
      <c r="N561" s="1"/>
      <c r="O561" s="1"/>
      <c r="P561" s="1"/>
      <c r="Q561" s="1"/>
      <c r="AJ561" s="1">
        <v>43913</v>
      </c>
      <c r="AK561" s="1">
        <v>43917</v>
      </c>
      <c r="AL561" s="1"/>
      <c r="AM561" s="1"/>
      <c r="AN561" s="1"/>
      <c r="AO561" s="1"/>
      <c r="BH561" s="1">
        <v>43913</v>
      </c>
      <c r="BI561" s="1">
        <v>43917</v>
      </c>
      <c r="BJ561" s="1"/>
      <c r="BK561" s="1"/>
      <c r="BL561" s="1"/>
      <c r="BM561" s="1"/>
    </row>
    <row r="562" spans="12:65" x14ac:dyDescent="0.25">
      <c r="L562" s="1">
        <v>43914</v>
      </c>
      <c r="M562" s="1">
        <v>43917</v>
      </c>
      <c r="N562" s="1"/>
      <c r="O562" s="1"/>
      <c r="P562" s="1"/>
      <c r="Q562" s="1"/>
      <c r="AJ562" s="1">
        <v>43914</v>
      </c>
      <c r="AK562" s="1">
        <v>43917</v>
      </c>
      <c r="AL562" s="1"/>
      <c r="AM562" s="1"/>
      <c r="AN562" s="1"/>
      <c r="AO562" s="1"/>
      <c r="BH562" s="1">
        <v>43914</v>
      </c>
      <c r="BI562" s="1">
        <v>43917</v>
      </c>
      <c r="BJ562" s="1"/>
      <c r="BK562" s="1"/>
      <c r="BL562" s="1"/>
      <c r="BM562" s="1"/>
    </row>
    <row r="563" spans="12:65" x14ac:dyDescent="0.25">
      <c r="L563" s="1">
        <v>43915</v>
      </c>
      <c r="M563" s="1">
        <v>43917</v>
      </c>
      <c r="N563" s="1"/>
      <c r="O563" s="1"/>
      <c r="P563" s="1"/>
      <c r="Q563" s="1"/>
      <c r="AJ563" s="1">
        <v>43915</v>
      </c>
      <c r="AK563" s="1">
        <v>43917</v>
      </c>
      <c r="AL563" s="1"/>
      <c r="AM563" s="1"/>
      <c r="AN563" s="1"/>
      <c r="AO563" s="1"/>
      <c r="BH563" s="1">
        <v>43915</v>
      </c>
      <c r="BI563" s="1">
        <v>43917</v>
      </c>
      <c r="BJ563" s="1"/>
      <c r="BK563" s="1"/>
      <c r="BL563" s="1"/>
      <c r="BM563" s="1"/>
    </row>
    <row r="564" spans="12:65" x14ac:dyDescent="0.25">
      <c r="L564" s="1">
        <v>43916</v>
      </c>
      <c r="M564" s="1">
        <v>43917</v>
      </c>
      <c r="N564" s="1"/>
      <c r="O564" s="1"/>
      <c r="P564" s="1"/>
      <c r="Q564" s="1"/>
      <c r="AJ564" s="1">
        <v>43916</v>
      </c>
      <c r="AK564" s="1">
        <v>43917</v>
      </c>
      <c r="AL564" s="1"/>
      <c r="AM564" s="1"/>
      <c r="AN564" s="1"/>
      <c r="AO564" s="1"/>
      <c r="BH564" s="1">
        <v>43916</v>
      </c>
      <c r="BI564" s="1">
        <v>43917</v>
      </c>
      <c r="BJ564" s="1"/>
      <c r="BK564" s="1"/>
      <c r="BL564" s="1"/>
      <c r="BM564" s="1"/>
    </row>
    <row r="565" spans="12:65" x14ac:dyDescent="0.25">
      <c r="L565" s="1">
        <v>43917</v>
      </c>
      <c r="M565" s="1">
        <v>43917</v>
      </c>
      <c r="N565" s="1"/>
      <c r="O565" s="1"/>
      <c r="P565" s="1"/>
      <c r="Q565" s="1"/>
      <c r="AJ565" s="1">
        <v>43917</v>
      </c>
      <c r="AK565" s="1">
        <v>43917</v>
      </c>
      <c r="AL565" s="1"/>
      <c r="AM565" s="1"/>
      <c r="AN565" s="1"/>
      <c r="AO565" s="1"/>
      <c r="BH565" s="1">
        <v>43917</v>
      </c>
      <c r="BI565" s="1">
        <v>43917</v>
      </c>
      <c r="BJ565" s="1"/>
      <c r="BK565" s="1"/>
      <c r="BL565" s="1"/>
      <c r="BM565" s="1"/>
    </row>
    <row r="566" spans="12:65" x14ac:dyDescent="0.25">
      <c r="L566" s="1">
        <v>43920</v>
      </c>
      <c r="M566" s="1">
        <v>43924</v>
      </c>
      <c r="N566" s="1"/>
      <c r="O566" s="1"/>
      <c r="P566" s="1"/>
      <c r="Q566" s="1"/>
      <c r="AJ566" s="1">
        <v>43920</v>
      </c>
      <c r="AK566" s="1">
        <v>43924</v>
      </c>
      <c r="AL566" s="1"/>
      <c r="AM566" s="1"/>
      <c r="AN566" s="1"/>
      <c r="AO566" s="1"/>
      <c r="BH566" s="1">
        <v>43920</v>
      </c>
      <c r="BI566" s="1">
        <v>43924</v>
      </c>
      <c r="BJ566" s="1"/>
      <c r="BK566" s="1"/>
      <c r="BL566" s="1"/>
      <c r="BM566" s="1"/>
    </row>
    <row r="567" spans="12:65" x14ac:dyDescent="0.25">
      <c r="L567" s="1">
        <v>43921</v>
      </c>
      <c r="M567" s="1">
        <v>43924</v>
      </c>
      <c r="N567" s="1"/>
      <c r="O567" s="1"/>
      <c r="P567" s="1"/>
      <c r="Q567" s="1"/>
      <c r="AJ567" s="1">
        <v>43921</v>
      </c>
      <c r="AK567" s="1">
        <v>43924</v>
      </c>
      <c r="AL567" s="1"/>
      <c r="AM567" s="1"/>
      <c r="AN567" s="1"/>
      <c r="AO567" s="1"/>
      <c r="BH567" s="1">
        <v>43921</v>
      </c>
      <c r="BI567" s="1">
        <v>43924</v>
      </c>
      <c r="BJ567" s="1"/>
      <c r="BK567" s="1"/>
      <c r="BL567" s="1"/>
      <c r="BM567" s="1"/>
    </row>
    <row r="568" spans="12:65" x14ac:dyDescent="0.25">
      <c r="L568" s="1">
        <v>43922</v>
      </c>
      <c r="M568" s="1">
        <v>43924</v>
      </c>
      <c r="N568" s="1"/>
      <c r="O568" s="1"/>
      <c r="P568" s="1"/>
      <c r="Q568" s="1"/>
      <c r="AJ568" s="1">
        <v>43922</v>
      </c>
      <c r="AK568" s="1">
        <v>43924</v>
      </c>
      <c r="AL568" s="1"/>
      <c r="AM568" s="1"/>
      <c r="AN568" s="1"/>
      <c r="AO568" s="1"/>
      <c r="BH568" s="1">
        <v>43922</v>
      </c>
      <c r="BI568" s="1">
        <v>43924</v>
      </c>
      <c r="BJ568" s="1"/>
      <c r="BK568" s="1"/>
      <c r="BL568" s="1"/>
      <c r="BM568" s="1"/>
    </row>
    <row r="569" spans="12:65" x14ac:dyDescent="0.25">
      <c r="L569" s="1">
        <v>43923</v>
      </c>
      <c r="M569" s="1">
        <v>43924</v>
      </c>
      <c r="N569" s="1"/>
      <c r="O569" s="1"/>
      <c r="P569" s="1"/>
      <c r="Q569" s="1"/>
      <c r="AJ569" s="1">
        <v>43923</v>
      </c>
      <c r="AK569" s="1">
        <v>43924</v>
      </c>
      <c r="AL569" s="1"/>
      <c r="AM569" s="1"/>
      <c r="AN569" s="1"/>
      <c r="AO569" s="1"/>
      <c r="BH569" s="1">
        <v>43923</v>
      </c>
      <c r="BI569" s="1">
        <v>43924</v>
      </c>
      <c r="BJ569" s="1"/>
      <c r="BK569" s="1"/>
      <c r="BL569" s="1"/>
      <c r="BM569" s="1"/>
    </row>
    <row r="570" spans="12:65" x14ac:dyDescent="0.25">
      <c r="L570" s="1">
        <v>43924</v>
      </c>
      <c r="M570" s="1">
        <v>43924</v>
      </c>
      <c r="N570" s="1"/>
      <c r="O570" s="1"/>
      <c r="P570" s="1"/>
      <c r="Q570" s="1"/>
      <c r="AJ570" s="1">
        <v>43924</v>
      </c>
      <c r="AK570" s="1">
        <v>43924</v>
      </c>
      <c r="AL570" s="1"/>
      <c r="AM570" s="1"/>
      <c r="AN570" s="1"/>
      <c r="AO570" s="1"/>
      <c r="BH570" s="1">
        <v>43924</v>
      </c>
      <c r="BI570" s="1">
        <v>43924</v>
      </c>
      <c r="BJ570" s="1"/>
      <c r="BK570" s="1"/>
      <c r="BL570" s="1"/>
      <c r="BM570" s="1"/>
    </row>
    <row r="571" spans="12:65" x14ac:dyDescent="0.25">
      <c r="L571" s="1">
        <v>43927</v>
      </c>
      <c r="M571" s="1">
        <v>43931</v>
      </c>
      <c r="N571" s="1"/>
      <c r="O571" s="1"/>
      <c r="P571" s="1"/>
      <c r="Q571" s="1"/>
      <c r="AJ571" s="1">
        <v>43927</v>
      </c>
      <c r="AK571" s="1">
        <v>43931</v>
      </c>
      <c r="AL571" s="1"/>
      <c r="AM571" s="1"/>
      <c r="AN571" s="1"/>
      <c r="AO571" s="1"/>
      <c r="BH571" s="1">
        <v>43927</v>
      </c>
      <c r="BI571" s="1">
        <v>43931</v>
      </c>
      <c r="BJ571" s="1"/>
      <c r="BK571" s="1"/>
      <c r="BL571" s="1"/>
      <c r="BM571" s="1"/>
    </row>
    <row r="572" spans="12:65" x14ac:dyDescent="0.25">
      <c r="L572" s="1">
        <v>43928</v>
      </c>
      <c r="M572" s="1">
        <v>43931</v>
      </c>
      <c r="N572" s="1"/>
      <c r="O572" s="1"/>
      <c r="P572" s="1"/>
      <c r="Q572" s="1"/>
      <c r="AJ572" s="1">
        <v>43928</v>
      </c>
      <c r="AK572" s="1">
        <v>43931</v>
      </c>
      <c r="AL572" s="1"/>
      <c r="AM572" s="1"/>
      <c r="AN572" s="1"/>
      <c r="AO572" s="1"/>
      <c r="BH572" s="1">
        <v>43928</v>
      </c>
      <c r="BI572" s="1">
        <v>43931</v>
      </c>
      <c r="BJ572" s="1"/>
      <c r="BK572" s="1"/>
      <c r="BL572" s="1"/>
      <c r="BM572" s="1"/>
    </row>
    <row r="573" spans="12:65" x14ac:dyDescent="0.25">
      <c r="L573" s="1">
        <v>43929</v>
      </c>
      <c r="M573" s="1">
        <v>43931</v>
      </c>
      <c r="N573" s="1"/>
      <c r="O573" s="1"/>
      <c r="P573" s="1"/>
      <c r="Q573" s="1"/>
      <c r="AJ573" s="1">
        <v>43929</v>
      </c>
      <c r="AK573" s="1">
        <v>43931</v>
      </c>
      <c r="AL573" s="1"/>
      <c r="AM573" s="1"/>
      <c r="AN573" s="1"/>
      <c r="AO573" s="1"/>
      <c r="BH573" s="1">
        <v>43929</v>
      </c>
      <c r="BI573" s="1">
        <v>43931</v>
      </c>
      <c r="BJ573" s="1"/>
      <c r="BK573" s="1"/>
      <c r="BL573" s="1"/>
      <c r="BM573" s="1"/>
    </row>
    <row r="574" spans="12:65" x14ac:dyDescent="0.25">
      <c r="L574" s="1">
        <v>43930</v>
      </c>
      <c r="M574" s="1">
        <v>43931</v>
      </c>
      <c r="N574" s="1"/>
      <c r="O574" s="1"/>
      <c r="P574" s="1"/>
      <c r="Q574" s="1"/>
      <c r="AJ574" s="1">
        <v>43930</v>
      </c>
      <c r="AK574" s="1">
        <v>43931</v>
      </c>
      <c r="AL574" s="1"/>
      <c r="AM574" s="1"/>
      <c r="AN574" s="1"/>
      <c r="AO574" s="1"/>
      <c r="BH574" s="1">
        <v>43930</v>
      </c>
      <c r="BI574" s="1">
        <v>43931</v>
      </c>
      <c r="BJ574" s="1"/>
      <c r="BK574" s="1"/>
      <c r="BL574" s="1"/>
      <c r="BM574" s="1"/>
    </row>
    <row r="575" spans="12:65" x14ac:dyDescent="0.25">
      <c r="L575" s="1">
        <v>43934</v>
      </c>
      <c r="M575" s="1">
        <v>43938</v>
      </c>
      <c r="N575" s="1"/>
      <c r="O575" s="1"/>
      <c r="P575" s="1"/>
      <c r="Q575" s="1"/>
      <c r="AJ575" s="1">
        <v>43934</v>
      </c>
      <c r="AK575" s="1">
        <v>43938</v>
      </c>
      <c r="AL575" s="1"/>
      <c r="AM575" s="1"/>
      <c r="AN575" s="1"/>
      <c r="AO575" s="1"/>
      <c r="BH575" s="1">
        <v>43934</v>
      </c>
      <c r="BI575" s="1">
        <v>43938</v>
      </c>
      <c r="BJ575" s="1"/>
      <c r="BK575" s="1"/>
      <c r="BL575" s="1"/>
      <c r="BM575" s="1"/>
    </row>
    <row r="576" spans="12:65" x14ac:dyDescent="0.25">
      <c r="L576" s="1">
        <v>43935</v>
      </c>
      <c r="M576" s="1">
        <v>43938</v>
      </c>
      <c r="N576" s="1"/>
      <c r="O576" s="1"/>
      <c r="P576" s="1"/>
      <c r="Q576" s="1"/>
      <c r="AJ576" s="1">
        <v>43935</v>
      </c>
      <c r="AK576" s="1">
        <v>43938</v>
      </c>
      <c r="AL576" s="1"/>
      <c r="AM576" s="1"/>
      <c r="AN576" s="1"/>
      <c r="AO576" s="1"/>
      <c r="BH576" s="1">
        <v>43935</v>
      </c>
      <c r="BI576" s="1">
        <v>43938</v>
      </c>
      <c r="BJ576" s="1"/>
      <c r="BK576" s="1"/>
      <c r="BL576" s="1"/>
      <c r="BM576" s="1"/>
    </row>
    <row r="577" spans="12:65" x14ac:dyDescent="0.25">
      <c r="L577" s="1">
        <v>43936</v>
      </c>
      <c r="M577" s="1">
        <v>43938</v>
      </c>
      <c r="N577" s="1"/>
      <c r="O577" s="1"/>
      <c r="P577" s="1"/>
      <c r="Q577" s="1"/>
      <c r="AJ577" s="1">
        <v>43936</v>
      </c>
      <c r="AK577" s="1">
        <v>43938</v>
      </c>
      <c r="AL577" s="1"/>
      <c r="AM577" s="1"/>
      <c r="AN577" s="1"/>
      <c r="AO577" s="1"/>
      <c r="BH577" s="1">
        <v>43936</v>
      </c>
      <c r="BI577" s="1">
        <v>43938</v>
      </c>
      <c r="BJ577" s="1"/>
      <c r="BK577" s="1"/>
      <c r="BL577" s="1"/>
      <c r="BM577" s="1"/>
    </row>
    <row r="578" spans="12:65" x14ac:dyDescent="0.25">
      <c r="L578" s="1">
        <v>43937</v>
      </c>
      <c r="M578" s="1">
        <v>43938</v>
      </c>
      <c r="N578" s="1"/>
      <c r="O578" s="1"/>
      <c r="P578" s="1"/>
      <c r="Q578" s="1"/>
      <c r="AJ578" s="1">
        <v>43937</v>
      </c>
      <c r="AK578" s="1">
        <v>43938</v>
      </c>
      <c r="AL578" s="1"/>
      <c r="AM578" s="1"/>
      <c r="AN578" s="1"/>
      <c r="AO578" s="1"/>
      <c r="BH578" s="1">
        <v>43937</v>
      </c>
      <c r="BI578" s="1">
        <v>43938</v>
      </c>
      <c r="BJ578" s="1"/>
      <c r="BK578" s="1"/>
      <c r="BL578" s="1"/>
      <c r="BM578" s="1"/>
    </row>
    <row r="579" spans="12:65" x14ac:dyDescent="0.25">
      <c r="L579" s="1">
        <v>43938</v>
      </c>
      <c r="M579" s="1">
        <v>43938</v>
      </c>
      <c r="N579" s="1"/>
      <c r="O579" s="1"/>
      <c r="P579" s="1"/>
      <c r="Q579" s="1"/>
      <c r="AJ579" s="1">
        <v>43938</v>
      </c>
      <c r="AK579" s="1">
        <v>43938</v>
      </c>
      <c r="AL579" s="1"/>
      <c r="AM579" s="1"/>
      <c r="AN579" s="1"/>
      <c r="AO579" s="1"/>
      <c r="BH579" s="1">
        <v>43938</v>
      </c>
      <c r="BI579" s="1">
        <v>43938</v>
      </c>
      <c r="BJ579" s="1"/>
      <c r="BK579" s="1"/>
      <c r="BL579" s="1"/>
      <c r="BM579" s="1"/>
    </row>
    <row r="580" spans="12:65" x14ac:dyDescent="0.25">
      <c r="L580" s="1">
        <v>43941</v>
      </c>
      <c r="M580" s="1">
        <v>43945</v>
      </c>
      <c r="N580" s="1"/>
      <c r="O580" s="1"/>
      <c r="P580" s="1"/>
      <c r="Q580" s="1"/>
      <c r="AJ580" s="1">
        <v>43941</v>
      </c>
      <c r="AK580" s="1">
        <v>43945</v>
      </c>
      <c r="AL580" s="1"/>
      <c r="AM580" s="1"/>
      <c r="AN580" s="1"/>
      <c r="AO580" s="1"/>
      <c r="BH580" s="1">
        <v>43941</v>
      </c>
      <c r="BI580" s="1">
        <v>43945</v>
      </c>
      <c r="BJ580" s="1"/>
      <c r="BK580" s="1"/>
      <c r="BL580" s="1"/>
      <c r="BM580" s="1"/>
    </row>
    <row r="581" spans="12:65" x14ac:dyDescent="0.25">
      <c r="L581" s="1">
        <v>43942</v>
      </c>
      <c r="M581" s="1">
        <v>43945</v>
      </c>
      <c r="N581" s="1"/>
      <c r="O581" s="1"/>
      <c r="P581" s="1"/>
      <c r="Q581" s="1"/>
      <c r="AJ581" s="1">
        <v>43942</v>
      </c>
      <c r="AK581" s="1">
        <v>43945</v>
      </c>
      <c r="AL581" s="1"/>
      <c r="AM581" s="1"/>
      <c r="AN581" s="1"/>
      <c r="AO581" s="1"/>
      <c r="BH581" s="1">
        <v>43942</v>
      </c>
      <c r="BI581" s="1">
        <v>43945</v>
      </c>
      <c r="BJ581" s="1"/>
      <c r="BK581" s="1"/>
      <c r="BL581" s="1"/>
      <c r="BM581" s="1"/>
    </row>
    <row r="582" spans="12:65" x14ac:dyDescent="0.25">
      <c r="L582" s="1">
        <v>43943</v>
      </c>
      <c r="M582" s="1">
        <v>43945</v>
      </c>
      <c r="N582" s="1"/>
      <c r="O582" s="1"/>
      <c r="P582" s="1"/>
      <c r="Q582" s="1"/>
      <c r="AJ582" s="1">
        <v>43943</v>
      </c>
      <c r="AK582" s="1">
        <v>43945</v>
      </c>
      <c r="AL582" s="1"/>
      <c r="AM582" s="1"/>
      <c r="AN582" s="1"/>
      <c r="AO582" s="1"/>
      <c r="BH582" s="1">
        <v>43943</v>
      </c>
      <c r="BI582" s="1">
        <v>43945</v>
      </c>
      <c r="BJ582" s="1"/>
      <c r="BK582" s="1"/>
      <c r="BL582" s="1"/>
      <c r="BM582" s="1"/>
    </row>
    <row r="583" spans="12:65" x14ac:dyDescent="0.25">
      <c r="L583" s="1">
        <v>43944</v>
      </c>
      <c r="M583" s="1">
        <v>43945</v>
      </c>
      <c r="N583" s="1"/>
      <c r="O583" s="1"/>
      <c r="P583" s="1"/>
      <c r="Q583" s="1"/>
      <c r="AJ583" s="1">
        <v>43944</v>
      </c>
      <c r="AK583" s="1">
        <v>43945</v>
      </c>
      <c r="AL583" s="1"/>
      <c r="AM583" s="1"/>
      <c r="AN583" s="1"/>
      <c r="AO583" s="1"/>
      <c r="BH583" s="1">
        <v>43944</v>
      </c>
      <c r="BI583" s="1">
        <v>43945</v>
      </c>
      <c r="BJ583" s="1"/>
      <c r="BK583" s="1"/>
      <c r="BL583" s="1"/>
      <c r="BM583" s="1"/>
    </row>
    <row r="584" spans="12:65" x14ac:dyDescent="0.25">
      <c r="L584" s="1">
        <v>43945</v>
      </c>
      <c r="M584" s="1">
        <v>43945</v>
      </c>
      <c r="N584" s="1"/>
      <c r="O584" s="1"/>
      <c r="P584" s="1"/>
      <c r="Q584" s="1"/>
      <c r="AJ584" s="1">
        <v>43945</v>
      </c>
      <c r="AK584" s="1">
        <v>43945</v>
      </c>
      <c r="AL584" s="1"/>
      <c r="AM584" s="1"/>
      <c r="AN584" s="1"/>
      <c r="AO584" s="1"/>
      <c r="BH584" s="1">
        <v>43945</v>
      </c>
      <c r="BI584" s="1">
        <v>43945</v>
      </c>
      <c r="BJ584" s="1"/>
      <c r="BK584" s="1"/>
      <c r="BL584" s="1"/>
      <c r="BM584" s="1"/>
    </row>
    <row r="585" spans="12:65" x14ac:dyDescent="0.25">
      <c r="L585" s="1">
        <v>43948</v>
      </c>
      <c r="M585" s="1">
        <v>43952</v>
      </c>
      <c r="N585" s="1"/>
      <c r="O585" s="1"/>
      <c r="P585" s="1"/>
      <c r="Q585" s="1"/>
      <c r="AJ585" s="1">
        <v>43948</v>
      </c>
      <c r="AK585" s="1">
        <v>43952</v>
      </c>
      <c r="AL585" s="1"/>
      <c r="AM585" s="1"/>
      <c r="AN585" s="1"/>
      <c r="AO585" s="1"/>
      <c r="BH585" s="1">
        <v>43948</v>
      </c>
      <c r="BI585" s="1">
        <v>43952</v>
      </c>
      <c r="BJ585" s="1"/>
      <c r="BK585" s="1"/>
      <c r="BL585" s="1"/>
      <c r="BM585" s="1"/>
    </row>
    <row r="586" spans="12:65" x14ac:dyDescent="0.25">
      <c r="L586" s="1">
        <v>43949</v>
      </c>
      <c r="M586" s="1">
        <v>43952</v>
      </c>
      <c r="N586" s="1"/>
      <c r="O586" s="1"/>
      <c r="P586" s="1"/>
      <c r="Q586" s="1"/>
      <c r="AJ586" s="1">
        <v>43949</v>
      </c>
      <c r="AK586" s="1">
        <v>43952</v>
      </c>
      <c r="AL586" s="1"/>
      <c r="AM586" s="1"/>
      <c r="AN586" s="1"/>
      <c r="AO586" s="1"/>
      <c r="BH586" s="1">
        <v>43949</v>
      </c>
      <c r="BI586" s="1">
        <v>43952</v>
      </c>
      <c r="BJ586" s="1"/>
      <c r="BK586" s="1"/>
      <c r="BL586" s="1"/>
      <c r="BM586" s="1"/>
    </row>
    <row r="587" spans="12:65" x14ac:dyDescent="0.25">
      <c r="L587" s="1">
        <v>43950</v>
      </c>
      <c r="M587" s="1">
        <v>43952</v>
      </c>
      <c r="N587" s="1"/>
      <c r="O587" s="1"/>
      <c r="P587" s="1"/>
      <c r="Q587" s="1"/>
      <c r="AJ587" s="1">
        <v>43950</v>
      </c>
      <c r="AK587" s="1">
        <v>43952</v>
      </c>
      <c r="AL587" s="1"/>
      <c r="AM587" s="1"/>
      <c r="AN587" s="1"/>
      <c r="AO587" s="1"/>
      <c r="BH587" s="1">
        <v>43950</v>
      </c>
      <c r="BI587" s="1">
        <v>43952</v>
      </c>
      <c r="BJ587" s="1"/>
      <c r="BK587" s="1"/>
      <c r="BL587" s="1"/>
      <c r="BM587" s="1"/>
    </row>
    <row r="588" spans="12:65" x14ac:dyDescent="0.25">
      <c r="L588" s="1">
        <v>43951</v>
      </c>
      <c r="M588" s="1">
        <v>43952</v>
      </c>
      <c r="N588" s="1"/>
      <c r="O588" s="1"/>
      <c r="P588" s="1"/>
      <c r="Q588" s="1"/>
      <c r="AJ588" s="1">
        <v>43951</v>
      </c>
      <c r="AK588" s="1">
        <v>43952</v>
      </c>
      <c r="AL588" s="1"/>
      <c r="AM588" s="1"/>
      <c r="AN588" s="1"/>
      <c r="AO588" s="1"/>
      <c r="BH588" s="1">
        <v>43951</v>
      </c>
      <c r="BI588" s="1">
        <v>43952</v>
      </c>
      <c r="BJ588" s="1"/>
      <c r="BK588" s="1"/>
      <c r="BL588" s="1"/>
      <c r="BM588" s="1"/>
    </row>
    <row r="589" spans="12:65" x14ac:dyDescent="0.25">
      <c r="L589" s="1">
        <v>43952</v>
      </c>
      <c r="M589" s="1">
        <v>43952</v>
      </c>
      <c r="N589" s="1"/>
      <c r="O589" s="1"/>
      <c r="P589" s="1"/>
      <c r="Q589" s="1"/>
      <c r="AJ589" s="1">
        <v>43952</v>
      </c>
      <c r="AK589" s="1">
        <v>43952</v>
      </c>
      <c r="AL589" s="1"/>
      <c r="AM589" s="1"/>
      <c r="AN589" s="1"/>
      <c r="AO589" s="1"/>
      <c r="BH589" s="1">
        <v>43952</v>
      </c>
      <c r="BI589" s="1">
        <v>43952</v>
      </c>
      <c r="BJ589" s="1"/>
      <c r="BK589" s="1"/>
      <c r="BL589" s="1"/>
      <c r="BM589" s="1"/>
    </row>
    <row r="590" spans="12:65" x14ac:dyDescent="0.25">
      <c r="L590" s="1">
        <v>43955</v>
      </c>
      <c r="M590" s="1">
        <v>43959</v>
      </c>
      <c r="N590" s="1"/>
      <c r="O590" s="1"/>
      <c r="P590" s="1"/>
      <c r="Q590" s="1"/>
      <c r="AJ590" s="1">
        <v>43955</v>
      </c>
      <c r="AK590" s="1">
        <v>43959</v>
      </c>
      <c r="AL590" s="1"/>
      <c r="AM590" s="1"/>
      <c r="AN590" s="1"/>
      <c r="AO590" s="1"/>
      <c r="BH590" s="1">
        <v>43955</v>
      </c>
      <c r="BI590" s="1">
        <v>43959</v>
      </c>
      <c r="BJ590" s="1"/>
      <c r="BK590" s="1"/>
      <c r="BL590" s="1"/>
      <c r="BM590" s="1"/>
    </row>
    <row r="591" spans="12:65" x14ac:dyDescent="0.25">
      <c r="L591" s="1">
        <v>43956</v>
      </c>
      <c r="M591" s="1">
        <v>43959</v>
      </c>
      <c r="N591" s="1"/>
      <c r="O591" s="1"/>
      <c r="P591" s="1"/>
      <c r="Q591" s="1"/>
      <c r="AJ591" s="1">
        <v>43956</v>
      </c>
      <c r="AK591" s="1">
        <v>43959</v>
      </c>
      <c r="AL591" s="1"/>
      <c r="AM591" s="1"/>
      <c r="AN591" s="1"/>
      <c r="AO591" s="1"/>
      <c r="BH591" s="1">
        <v>43956</v>
      </c>
      <c r="BI591" s="1">
        <v>43959</v>
      </c>
      <c r="BJ591" s="1"/>
      <c r="BK591" s="1"/>
      <c r="BL591" s="1"/>
      <c r="BM591" s="1"/>
    </row>
    <row r="592" spans="12:65" x14ac:dyDescent="0.25">
      <c r="L592" s="1">
        <v>43957</v>
      </c>
      <c r="M592" s="1">
        <v>43959</v>
      </c>
      <c r="N592" s="1"/>
      <c r="O592" s="1"/>
      <c r="P592" s="1"/>
      <c r="Q592" s="1"/>
      <c r="AJ592" s="1">
        <v>43957</v>
      </c>
      <c r="AK592" s="1">
        <v>43959</v>
      </c>
      <c r="AL592" s="1"/>
      <c r="AM592" s="1"/>
      <c r="AN592" s="1"/>
      <c r="AO592" s="1"/>
      <c r="BH592" s="1">
        <v>43957</v>
      </c>
      <c r="BI592" s="1">
        <v>43959</v>
      </c>
      <c r="BJ592" s="1"/>
      <c r="BK592" s="1"/>
      <c r="BL592" s="1"/>
      <c r="BM592" s="1"/>
    </row>
    <row r="593" spans="12:65" x14ac:dyDescent="0.25">
      <c r="L593" s="1">
        <v>43958</v>
      </c>
      <c r="M593" s="1">
        <v>43959</v>
      </c>
      <c r="N593" s="1"/>
      <c r="O593" s="1"/>
      <c r="P593" s="1"/>
      <c r="Q593" s="1"/>
      <c r="AJ593" s="1">
        <v>43958</v>
      </c>
      <c r="AK593" s="1">
        <v>43959</v>
      </c>
      <c r="AL593" s="1"/>
      <c r="AM593" s="1"/>
      <c r="AN593" s="1"/>
      <c r="AO593" s="1"/>
      <c r="BH593" s="1">
        <v>43958</v>
      </c>
      <c r="BI593" s="1">
        <v>43959</v>
      </c>
      <c r="BJ593" s="1"/>
      <c r="BK593" s="1"/>
      <c r="BL593" s="1"/>
      <c r="BM593" s="1"/>
    </row>
    <row r="594" spans="12:65" x14ac:dyDescent="0.25">
      <c r="L594" s="1">
        <v>43959</v>
      </c>
      <c r="M594" s="1">
        <v>43959</v>
      </c>
      <c r="N594" s="1"/>
      <c r="O594" s="1"/>
      <c r="P594" s="1"/>
      <c r="Q594" s="1"/>
      <c r="AJ594" s="1">
        <v>43959</v>
      </c>
      <c r="AK594" s="1">
        <v>43959</v>
      </c>
      <c r="AL594" s="1"/>
      <c r="AM594" s="1"/>
      <c r="AN594" s="1"/>
      <c r="AO594" s="1"/>
      <c r="BH594" s="1">
        <v>43959</v>
      </c>
      <c r="BI594" s="1">
        <v>43959</v>
      </c>
      <c r="BJ594" s="1"/>
      <c r="BK594" s="1"/>
      <c r="BL594" s="1"/>
      <c r="BM594" s="1"/>
    </row>
    <row r="595" spans="12:65" x14ac:dyDescent="0.25">
      <c r="L595" s="1">
        <v>43962</v>
      </c>
      <c r="M595" s="1">
        <v>43966</v>
      </c>
      <c r="N595" s="1"/>
      <c r="O595" s="1"/>
      <c r="P595" s="1"/>
      <c r="Q595" s="1"/>
      <c r="AJ595" s="1">
        <v>43962</v>
      </c>
      <c r="AK595" s="1">
        <v>43966</v>
      </c>
      <c r="AL595" s="1"/>
      <c r="AM595" s="1"/>
      <c r="AN595" s="1"/>
      <c r="AO595" s="1"/>
      <c r="BH595" s="1">
        <v>43962</v>
      </c>
      <c r="BI595" s="1">
        <v>43966</v>
      </c>
      <c r="BJ595" s="1"/>
      <c r="BK595" s="1"/>
      <c r="BL595" s="1"/>
      <c r="BM595" s="1"/>
    </row>
    <row r="596" spans="12:65" x14ac:dyDescent="0.25">
      <c r="L596" s="1">
        <v>43963</v>
      </c>
      <c r="M596" s="1">
        <v>43966</v>
      </c>
      <c r="N596" s="1"/>
      <c r="O596" s="1"/>
      <c r="P596" s="1"/>
      <c r="Q596" s="1"/>
      <c r="AJ596" s="1">
        <v>43963</v>
      </c>
      <c r="AK596" s="1">
        <v>43966</v>
      </c>
      <c r="AL596" s="1"/>
      <c r="AM596" s="1"/>
      <c r="AN596" s="1"/>
      <c r="AO596" s="1"/>
      <c r="BH596" s="1">
        <v>43963</v>
      </c>
      <c r="BI596" s="1">
        <v>43966</v>
      </c>
      <c r="BJ596" s="1"/>
      <c r="BK596" s="1"/>
      <c r="BL596" s="1"/>
      <c r="BM596" s="1"/>
    </row>
    <row r="597" spans="12:65" x14ac:dyDescent="0.25">
      <c r="L597" s="1">
        <v>43964</v>
      </c>
      <c r="M597" s="1">
        <v>43966</v>
      </c>
      <c r="N597" s="1"/>
      <c r="O597" s="1"/>
      <c r="P597" s="1"/>
      <c r="Q597" s="1"/>
      <c r="AJ597" s="1">
        <v>43964</v>
      </c>
      <c r="AK597" s="1">
        <v>43966</v>
      </c>
      <c r="AL597" s="1"/>
      <c r="AM597" s="1"/>
      <c r="AN597" s="1"/>
      <c r="AO597" s="1"/>
      <c r="BH597" s="1">
        <v>43964</v>
      </c>
      <c r="BI597" s="1">
        <v>43966</v>
      </c>
      <c r="BJ597" s="1"/>
      <c r="BK597" s="1"/>
      <c r="BL597" s="1"/>
      <c r="BM597" s="1"/>
    </row>
    <row r="598" spans="12:65" x14ac:dyDescent="0.25">
      <c r="L598" s="1">
        <v>43965</v>
      </c>
      <c r="M598" s="1">
        <v>43966</v>
      </c>
      <c r="N598" s="1"/>
      <c r="O598" s="1"/>
      <c r="P598" s="1"/>
      <c r="Q598" s="1"/>
      <c r="AJ598" s="1">
        <v>43965</v>
      </c>
      <c r="AK598" s="1">
        <v>43966</v>
      </c>
      <c r="AL598" s="1"/>
      <c r="AM598" s="1"/>
      <c r="AN598" s="1"/>
      <c r="AO598" s="1"/>
      <c r="BH598" s="1">
        <v>43965</v>
      </c>
      <c r="BI598" s="1">
        <v>43966</v>
      </c>
      <c r="BJ598" s="1"/>
      <c r="BK598" s="1"/>
      <c r="BL598" s="1"/>
      <c r="BM598" s="1"/>
    </row>
    <row r="599" spans="12:65" x14ac:dyDescent="0.25">
      <c r="L599" s="1">
        <v>43966</v>
      </c>
      <c r="M599" s="1">
        <v>43966</v>
      </c>
      <c r="N599" s="1"/>
      <c r="O599" s="1"/>
      <c r="P599" s="1"/>
      <c r="Q599" s="1"/>
      <c r="AJ599" s="1">
        <v>43966</v>
      </c>
      <c r="AK599" s="1">
        <v>43966</v>
      </c>
      <c r="AL599" s="1"/>
      <c r="AM599" s="1"/>
      <c r="AN599" s="1"/>
      <c r="AO599" s="1"/>
      <c r="BH599" s="1">
        <v>43966</v>
      </c>
      <c r="BI599" s="1">
        <v>43966</v>
      </c>
      <c r="BJ599" s="1"/>
      <c r="BK599" s="1"/>
      <c r="BL599" s="1"/>
      <c r="BM599" s="1"/>
    </row>
    <row r="600" spans="12:65" x14ac:dyDescent="0.25">
      <c r="L600" s="1">
        <v>43969</v>
      </c>
      <c r="M600" s="1">
        <v>43973</v>
      </c>
      <c r="N600" s="1"/>
      <c r="O600" s="1"/>
      <c r="P600" s="1"/>
      <c r="Q600" s="1"/>
      <c r="AJ600" s="1">
        <v>43969</v>
      </c>
      <c r="AK600" s="1">
        <v>43973</v>
      </c>
      <c r="AL600" s="1"/>
      <c r="AM600" s="1"/>
      <c r="AN600" s="1"/>
      <c r="AO600" s="1"/>
      <c r="BH600" s="1">
        <v>43969</v>
      </c>
      <c r="BI600" s="1">
        <v>43973</v>
      </c>
      <c r="BJ600" s="1"/>
      <c r="BK600" s="1"/>
      <c r="BL600" s="1"/>
      <c r="BM600" s="1"/>
    </row>
    <row r="601" spans="12:65" x14ac:dyDescent="0.25">
      <c r="L601" s="1">
        <v>43970</v>
      </c>
      <c r="M601" s="1">
        <v>43973</v>
      </c>
      <c r="N601" s="1"/>
      <c r="O601" s="1"/>
      <c r="P601" s="1"/>
      <c r="Q601" s="1"/>
      <c r="AJ601" s="1">
        <v>43970</v>
      </c>
      <c r="AK601" s="1">
        <v>43973</v>
      </c>
      <c r="AL601" s="1"/>
      <c r="AM601" s="1"/>
      <c r="AN601" s="1"/>
      <c r="AO601" s="1"/>
      <c r="BH601" s="1">
        <v>43970</v>
      </c>
      <c r="BI601" s="1">
        <v>43973</v>
      </c>
      <c r="BJ601" s="1"/>
      <c r="BK601" s="1"/>
      <c r="BL601" s="1"/>
      <c r="BM601" s="1"/>
    </row>
    <row r="602" spans="12:65" x14ac:dyDescent="0.25">
      <c r="L602" s="1">
        <v>43971</v>
      </c>
      <c r="M602" s="1">
        <v>43973</v>
      </c>
      <c r="N602" s="1"/>
      <c r="O602" s="1"/>
      <c r="P602" s="1"/>
      <c r="Q602" s="1"/>
      <c r="AJ602" s="1">
        <v>43971</v>
      </c>
      <c r="AK602" s="1">
        <v>43973</v>
      </c>
      <c r="AL602" s="1"/>
      <c r="AM602" s="1"/>
      <c r="AN602" s="1"/>
      <c r="AO602" s="1"/>
      <c r="BH602" s="1">
        <v>43971</v>
      </c>
      <c r="BI602" s="1">
        <v>43973</v>
      </c>
      <c r="BJ602" s="1"/>
      <c r="BK602" s="1"/>
      <c r="BL602" s="1"/>
      <c r="BM602" s="1"/>
    </row>
    <row r="603" spans="12:65" x14ac:dyDescent="0.25">
      <c r="L603" s="1">
        <v>43972</v>
      </c>
      <c r="M603" s="1">
        <v>43973</v>
      </c>
      <c r="N603" s="1"/>
      <c r="O603" s="1"/>
      <c r="P603" s="1"/>
      <c r="Q603" s="1"/>
      <c r="AJ603" s="1">
        <v>43972</v>
      </c>
      <c r="AK603" s="1">
        <v>43973</v>
      </c>
      <c r="AL603" s="1"/>
      <c r="AM603" s="1"/>
      <c r="AN603" s="1"/>
      <c r="AO603" s="1"/>
      <c r="BH603" s="1">
        <v>43972</v>
      </c>
      <c r="BI603" s="1">
        <v>43973</v>
      </c>
      <c r="BJ603" s="1"/>
      <c r="BK603" s="1"/>
      <c r="BL603" s="1"/>
      <c r="BM603" s="1"/>
    </row>
    <row r="604" spans="12:65" x14ac:dyDescent="0.25">
      <c r="L604" s="1">
        <v>43973</v>
      </c>
      <c r="M604" s="1">
        <v>43973</v>
      </c>
      <c r="N604" s="1"/>
      <c r="O604" s="1"/>
      <c r="P604" s="1"/>
      <c r="Q604" s="1"/>
      <c r="AJ604" s="1">
        <v>43973</v>
      </c>
      <c r="AK604" s="1">
        <v>43973</v>
      </c>
      <c r="AL604" s="1"/>
      <c r="AM604" s="1"/>
      <c r="AN604" s="1"/>
      <c r="AO604" s="1"/>
      <c r="BH604" s="1">
        <v>43973</v>
      </c>
      <c r="BI604" s="1">
        <v>43973</v>
      </c>
      <c r="BJ604" s="1"/>
      <c r="BK604" s="1"/>
      <c r="BL604" s="1"/>
      <c r="BM604" s="1"/>
    </row>
    <row r="605" spans="12:65" x14ac:dyDescent="0.25">
      <c r="L605" s="1">
        <v>43977</v>
      </c>
      <c r="M605" s="1">
        <v>43980</v>
      </c>
      <c r="N605" s="1"/>
      <c r="O605" s="1"/>
      <c r="P605" s="1"/>
      <c r="Q605" s="1"/>
      <c r="AJ605" s="1">
        <v>43977</v>
      </c>
      <c r="AK605" s="1">
        <v>43980</v>
      </c>
      <c r="AL605" s="1"/>
      <c r="AM605" s="1"/>
      <c r="AN605" s="1"/>
      <c r="AO605" s="1"/>
      <c r="BH605" s="1">
        <v>43977</v>
      </c>
      <c r="BI605" s="1">
        <v>43980</v>
      </c>
      <c r="BJ605" s="1"/>
      <c r="BK605" s="1"/>
      <c r="BL605" s="1"/>
      <c r="BM605" s="1"/>
    </row>
    <row r="606" spans="12:65" x14ac:dyDescent="0.25">
      <c r="L606" s="1">
        <v>43978</v>
      </c>
      <c r="M606" s="1">
        <v>43980</v>
      </c>
      <c r="N606" s="1"/>
      <c r="O606" s="1"/>
      <c r="P606" s="1"/>
      <c r="Q606" s="1"/>
      <c r="AJ606" s="1">
        <v>43978</v>
      </c>
      <c r="AK606" s="1">
        <v>43980</v>
      </c>
      <c r="AL606" s="1"/>
      <c r="AM606" s="1"/>
      <c r="AN606" s="1"/>
      <c r="AO606" s="1"/>
      <c r="BH606" s="1">
        <v>43978</v>
      </c>
      <c r="BI606" s="1">
        <v>43980</v>
      </c>
      <c r="BJ606" s="1"/>
      <c r="BK606" s="1"/>
      <c r="BL606" s="1"/>
      <c r="BM606" s="1"/>
    </row>
    <row r="607" spans="12:65" x14ac:dyDescent="0.25">
      <c r="L607" s="1">
        <v>43979</v>
      </c>
      <c r="M607" s="1">
        <v>43980</v>
      </c>
      <c r="N607" s="1"/>
      <c r="O607" s="1"/>
      <c r="P607" s="1"/>
      <c r="Q607" s="1"/>
      <c r="AJ607" s="1">
        <v>43979</v>
      </c>
      <c r="AK607" s="1">
        <v>43980</v>
      </c>
      <c r="AL607" s="1"/>
      <c r="AM607" s="1"/>
      <c r="AN607" s="1"/>
      <c r="AO607" s="1"/>
      <c r="BH607" s="1">
        <v>43979</v>
      </c>
      <c r="BI607" s="1">
        <v>43980</v>
      </c>
      <c r="BJ607" s="1"/>
      <c r="BK607" s="1"/>
      <c r="BL607" s="1"/>
      <c r="BM607" s="1"/>
    </row>
    <row r="608" spans="12:65" x14ac:dyDescent="0.25">
      <c r="L608" s="1">
        <v>43980</v>
      </c>
      <c r="M608" s="1">
        <v>43980</v>
      </c>
      <c r="N608" s="1"/>
      <c r="O608" s="1"/>
      <c r="P608" s="1"/>
      <c r="Q608" s="1"/>
      <c r="AJ608" s="1">
        <v>43980</v>
      </c>
      <c r="AK608" s="1">
        <v>43980</v>
      </c>
      <c r="AL608" s="1"/>
      <c r="AM608" s="1"/>
      <c r="AN608" s="1"/>
      <c r="AO608" s="1"/>
      <c r="BH608" s="1">
        <v>43980</v>
      </c>
      <c r="BI608" s="1">
        <v>43980</v>
      </c>
      <c r="BJ608" s="1"/>
      <c r="BK608" s="1"/>
      <c r="BL608" s="1"/>
      <c r="BM608" s="1"/>
    </row>
    <row r="609" spans="12:65" x14ac:dyDescent="0.25">
      <c r="L609" s="1">
        <v>43983</v>
      </c>
      <c r="M609" s="1">
        <v>43987</v>
      </c>
      <c r="N609" s="1"/>
      <c r="O609" s="1"/>
      <c r="P609" s="1"/>
      <c r="Q609" s="1"/>
      <c r="AJ609" s="1">
        <v>43983</v>
      </c>
      <c r="AK609" s="1">
        <v>43987</v>
      </c>
      <c r="AL609" s="1"/>
      <c r="AM609" s="1"/>
      <c r="AN609" s="1"/>
      <c r="AO609" s="1"/>
      <c r="BH609" s="1">
        <v>43983</v>
      </c>
      <c r="BI609" s="1">
        <v>43987</v>
      </c>
      <c r="BJ609" s="1"/>
      <c r="BK609" s="1"/>
      <c r="BL609" s="1"/>
      <c r="BM609" s="1"/>
    </row>
    <row r="610" spans="12:65" x14ac:dyDescent="0.25">
      <c r="L610" s="1">
        <v>43984</v>
      </c>
      <c r="M610" s="1">
        <v>43987</v>
      </c>
      <c r="N610" s="1"/>
      <c r="O610" s="1"/>
      <c r="P610" s="1"/>
      <c r="Q610" s="1"/>
      <c r="AJ610" s="1">
        <v>43984</v>
      </c>
      <c r="AK610" s="1">
        <v>43987</v>
      </c>
      <c r="AL610" s="1"/>
      <c r="AM610" s="1"/>
      <c r="AN610" s="1"/>
      <c r="AO610" s="1"/>
      <c r="BH610" s="1">
        <v>43984</v>
      </c>
      <c r="BI610" s="1">
        <v>43987</v>
      </c>
      <c r="BJ610" s="1"/>
      <c r="BK610" s="1"/>
      <c r="BL610" s="1"/>
      <c r="BM610" s="1"/>
    </row>
    <row r="611" spans="12:65" x14ac:dyDescent="0.25">
      <c r="L611" s="1">
        <v>43985</v>
      </c>
      <c r="M611" s="1">
        <v>43987</v>
      </c>
      <c r="N611" s="1"/>
      <c r="O611" s="1"/>
      <c r="P611" s="1"/>
      <c r="Q611" s="1"/>
      <c r="AJ611" s="1">
        <v>43985</v>
      </c>
      <c r="AK611" s="1">
        <v>43987</v>
      </c>
      <c r="AL611" s="1"/>
      <c r="AM611" s="1"/>
      <c r="AN611" s="1"/>
      <c r="AO611" s="1"/>
      <c r="BH611" s="1">
        <v>43985</v>
      </c>
      <c r="BI611" s="1">
        <v>43987</v>
      </c>
      <c r="BJ611" s="1"/>
      <c r="BK611" s="1"/>
      <c r="BL611" s="1"/>
      <c r="BM611" s="1"/>
    </row>
    <row r="612" spans="12:65" x14ac:dyDescent="0.25">
      <c r="L612" s="1">
        <v>43986</v>
      </c>
      <c r="M612" s="1">
        <v>43987</v>
      </c>
      <c r="N612" s="1"/>
      <c r="O612" s="1"/>
      <c r="P612" s="1"/>
      <c r="Q612" s="1"/>
      <c r="AJ612" s="1">
        <v>43986</v>
      </c>
      <c r="AK612" s="1">
        <v>43987</v>
      </c>
      <c r="AL612" s="1"/>
      <c r="AM612" s="1"/>
      <c r="AN612" s="1"/>
      <c r="AO612" s="1"/>
      <c r="BH612" s="1">
        <v>43986</v>
      </c>
      <c r="BI612" s="1">
        <v>43987</v>
      </c>
      <c r="BJ612" s="1"/>
      <c r="BK612" s="1"/>
      <c r="BL612" s="1"/>
      <c r="BM612" s="1"/>
    </row>
    <row r="613" spans="12:65" x14ac:dyDescent="0.25">
      <c r="L613" s="1">
        <v>43987</v>
      </c>
      <c r="M613" s="1">
        <v>43987</v>
      </c>
      <c r="N613" s="1"/>
      <c r="O613" s="1"/>
      <c r="P613" s="1"/>
      <c r="Q613" s="1"/>
      <c r="AJ613" s="1">
        <v>43987</v>
      </c>
      <c r="AK613" s="1">
        <v>43987</v>
      </c>
      <c r="AL613" s="1"/>
      <c r="AM613" s="1"/>
      <c r="AN613" s="1"/>
      <c r="AO613" s="1"/>
      <c r="BH613" s="1">
        <v>43987</v>
      </c>
      <c r="BI613" s="1">
        <v>43987</v>
      </c>
      <c r="BJ613" s="1"/>
      <c r="BK613" s="1"/>
      <c r="BL613" s="1"/>
      <c r="BM613" s="1"/>
    </row>
    <row r="614" spans="12:65" x14ac:dyDescent="0.25">
      <c r="L614" s="1">
        <v>43990</v>
      </c>
      <c r="M614" s="1">
        <v>43994</v>
      </c>
      <c r="N614" s="1"/>
      <c r="O614" s="1"/>
      <c r="P614" s="1"/>
      <c r="Q614" s="1"/>
      <c r="AJ614" s="1">
        <v>43990</v>
      </c>
      <c r="AK614" s="1">
        <v>43994</v>
      </c>
      <c r="AL614" s="1"/>
      <c r="AM614" s="1"/>
      <c r="AN614" s="1"/>
      <c r="AO614" s="1"/>
      <c r="BH614" s="1">
        <v>43990</v>
      </c>
      <c r="BI614" s="1">
        <v>43994</v>
      </c>
      <c r="BJ614" s="1"/>
      <c r="BK614" s="1"/>
      <c r="BL614" s="1"/>
      <c r="BM614" s="1"/>
    </row>
    <row r="615" spans="12:65" x14ac:dyDescent="0.25">
      <c r="L615" s="1">
        <v>43991</v>
      </c>
      <c r="M615" s="1">
        <v>43994</v>
      </c>
      <c r="N615" s="1"/>
      <c r="O615" s="1"/>
      <c r="P615" s="1"/>
      <c r="Q615" s="1"/>
      <c r="AJ615" s="1">
        <v>43991</v>
      </c>
      <c r="AK615" s="1">
        <v>43994</v>
      </c>
      <c r="AL615" s="1"/>
      <c r="AM615" s="1"/>
      <c r="AN615" s="1"/>
      <c r="AO615" s="1"/>
      <c r="BH615" s="1">
        <v>43991</v>
      </c>
      <c r="BI615" s="1">
        <v>43994</v>
      </c>
      <c r="BJ615" s="1"/>
      <c r="BK615" s="1"/>
      <c r="BL615" s="1"/>
      <c r="BM615" s="1"/>
    </row>
    <row r="616" spans="12:65" x14ac:dyDescent="0.25">
      <c r="L616" s="1">
        <v>43992</v>
      </c>
      <c r="M616" s="1">
        <v>43994</v>
      </c>
      <c r="N616" s="1"/>
      <c r="O616" s="1"/>
      <c r="P616" s="1"/>
      <c r="Q616" s="1"/>
      <c r="AJ616" s="1">
        <v>43992</v>
      </c>
      <c r="AK616" s="1">
        <v>43994</v>
      </c>
      <c r="AL616" s="1"/>
      <c r="AM616" s="1"/>
      <c r="AN616" s="1"/>
      <c r="AO616" s="1"/>
      <c r="BH616" s="1">
        <v>43992</v>
      </c>
      <c r="BI616" s="1">
        <v>43994</v>
      </c>
      <c r="BJ616" s="1"/>
      <c r="BK616" s="1"/>
      <c r="BL616" s="1"/>
      <c r="BM616" s="1"/>
    </row>
    <row r="617" spans="12:65" x14ac:dyDescent="0.25">
      <c r="L617" s="1">
        <v>43993</v>
      </c>
      <c r="M617" s="1">
        <v>43994</v>
      </c>
      <c r="N617" s="1"/>
      <c r="O617" s="1"/>
      <c r="P617" s="1"/>
      <c r="Q617" s="1"/>
      <c r="AJ617" s="1">
        <v>43993</v>
      </c>
      <c r="AK617" s="1">
        <v>43994</v>
      </c>
      <c r="AL617" s="1"/>
      <c r="AM617" s="1"/>
      <c r="AN617" s="1"/>
      <c r="AO617" s="1"/>
      <c r="BH617" s="1">
        <v>43993</v>
      </c>
      <c r="BI617" s="1">
        <v>43994</v>
      </c>
      <c r="BJ617" s="1"/>
      <c r="BK617" s="1"/>
      <c r="BL617" s="1"/>
      <c r="BM617" s="1"/>
    </row>
    <row r="618" spans="12:65" x14ac:dyDescent="0.25">
      <c r="L618" s="1">
        <v>43994</v>
      </c>
      <c r="M618" s="1">
        <v>43994</v>
      </c>
      <c r="N618" s="1"/>
      <c r="O618" s="1"/>
      <c r="P618" s="1"/>
      <c r="Q618" s="1"/>
      <c r="AJ618" s="1">
        <v>43994</v>
      </c>
      <c r="AK618" s="1">
        <v>43994</v>
      </c>
      <c r="AL618" s="1"/>
      <c r="AM618" s="1"/>
      <c r="AN618" s="1"/>
      <c r="AO618" s="1"/>
      <c r="BH618" s="1">
        <v>43994</v>
      </c>
      <c r="BI618" s="1">
        <v>43994</v>
      </c>
      <c r="BJ618" s="1"/>
      <c r="BK618" s="1"/>
      <c r="BL618" s="1"/>
      <c r="BM618" s="1"/>
    </row>
    <row r="619" spans="12:65" x14ac:dyDescent="0.25">
      <c r="L619" s="1">
        <v>43997</v>
      </c>
      <c r="M619" s="1">
        <v>44001</v>
      </c>
      <c r="N619" s="1"/>
      <c r="O619" s="1"/>
      <c r="P619" s="1"/>
      <c r="Q619" s="1"/>
      <c r="AJ619" s="1">
        <v>43997</v>
      </c>
      <c r="AK619" s="1">
        <v>44001</v>
      </c>
      <c r="AL619" s="1"/>
      <c r="AM619" s="1"/>
      <c r="AN619" s="1"/>
      <c r="AO619" s="1"/>
      <c r="BH619" s="1">
        <v>43997</v>
      </c>
      <c r="BI619" s="1">
        <v>44001</v>
      </c>
      <c r="BJ619" s="1"/>
      <c r="BK619" s="1"/>
      <c r="BL619" s="1"/>
      <c r="BM619" s="1"/>
    </row>
    <row r="620" spans="12:65" x14ac:dyDescent="0.25">
      <c r="L620" s="1">
        <v>43998</v>
      </c>
      <c r="M620" s="1">
        <v>44001</v>
      </c>
      <c r="N620" s="1"/>
      <c r="O620" s="1"/>
      <c r="P620" s="1"/>
      <c r="Q620" s="1"/>
      <c r="AJ620" s="1">
        <v>43998</v>
      </c>
      <c r="AK620" s="1">
        <v>44001</v>
      </c>
      <c r="AL620" s="1"/>
      <c r="AM620" s="1"/>
      <c r="AN620" s="1"/>
      <c r="AO620" s="1"/>
      <c r="BH620" s="1">
        <v>43998</v>
      </c>
      <c r="BI620" s="1">
        <v>44001</v>
      </c>
      <c r="BJ620" s="1"/>
      <c r="BK620" s="1"/>
      <c r="BL620" s="1"/>
      <c r="BM620" s="1"/>
    </row>
    <row r="621" spans="12:65" x14ac:dyDescent="0.25">
      <c r="L621" s="1">
        <v>43999</v>
      </c>
      <c r="M621" s="1">
        <v>44001</v>
      </c>
      <c r="N621" s="1"/>
      <c r="O621" s="1"/>
      <c r="P621" s="1"/>
      <c r="Q621" s="1"/>
      <c r="AJ621" s="1">
        <v>43999</v>
      </c>
      <c r="AK621" s="1">
        <v>44001</v>
      </c>
      <c r="AL621" s="1"/>
      <c r="AM621" s="1"/>
      <c r="AN621" s="1"/>
      <c r="AO621" s="1"/>
      <c r="BH621" s="1">
        <v>43999</v>
      </c>
      <c r="BI621" s="1">
        <v>44001</v>
      </c>
      <c r="BJ621" s="1"/>
      <c r="BK621" s="1"/>
      <c r="BL621" s="1"/>
      <c r="BM621" s="1"/>
    </row>
    <row r="622" spans="12:65" x14ac:dyDescent="0.25">
      <c r="L622" s="1">
        <v>44000</v>
      </c>
      <c r="M622" s="1">
        <v>44001</v>
      </c>
      <c r="N622" s="1"/>
      <c r="O622" s="1"/>
      <c r="P622" s="1"/>
      <c r="Q622" s="1"/>
      <c r="AJ622" s="1">
        <v>44000</v>
      </c>
      <c r="AK622" s="1">
        <v>44001</v>
      </c>
      <c r="AL622" s="1"/>
      <c r="AM622" s="1"/>
      <c r="AN622" s="1"/>
      <c r="AO622" s="1"/>
      <c r="BH622" s="1">
        <v>44000</v>
      </c>
      <c r="BI622" s="1">
        <v>44001</v>
      </c>
      <c r="BJ622" s="1"/>
      <c r="BK622" s="1"/>
      <c r="BL622" s="1"/>
      <c r="BM622" s="1"/>
    </row>
    <row r="623" spans="12:65" x14ac:dyDescent="0.25">
      <c r="L623" s="1">
        <v>44001</v>
      </c>
      <c r="M623" s="1">
        <v>44001</v>
      </c>
      <c r="N623" s="1"/>
      <c r="O623" s="1"/>
      <c r="P623" s="1"/>
      <c r="Q623" s="1"/>
      <c r="AJ623" s="1">
        <v>44001</v>
      </c>
      <c r="AK623" s="1">
        <v>44001</v>
      </c>
      <c r="AL623" s="1"/>
      <c r="AM623" s="1"/>
      <c r="AN623" s="1"/>
      <c r="AO623" s="1"/>
      <c r="BH623" s="1">
        <v>44001</v>
      </c>
      <c r="BI623" s="1">
        <v>44001</v>
      </c>
      <c r="BJ623" s="1"/>
      <c r="BK623" s="1"/>
      <c r="BL623" s="1"/>
      <c r="BM623" s="1"/>
    </row>
    <row r="624" spans="12:65" x14ac:dyDescent="0.25">
      <c r="L624" s="1">
        <v>44004</v>
      </c>
      <c r="M624" s="1">
        <v>44008</v>
      </c>
      <c r="N624" s="1"/>
      <c r="O624" s="1"/>
      <c r="P624" s="1"/>
      <c r="Q624" s="1"/>
      <c r="AJ624" s="1">
        <v>44004</v>
      </c>
      <c r="AK624" s="1">
        <v>44008</v>
      </c>
      <c r="AL624" s="1"/>
      <c r="AM624" s="1"/>
      <c r="AN624" s="1"/>
      <c r="AO624" s="1"/>
      <c r="BH624" s="1">
        <v>44004</v>
      </c>
      <c r="BI624" s="1">
        <v>44008</v>
      </c>
      <c r="BJ624" s="1"/>
      <c r="BK624" s="1"/>
      <c r="BL624" s="1"/>
      <c r="BM624" s="1"/>
    </row>
    <row r="625" spans="12:65" x14ac:dyDescent="0.25">
      <c r="L625" s="1">
        <v>44005</v>
      </c>
      <c r="M625" s="1">
        <v>44008</v>
      </c>
      <c r="N625" s="1"/>
      <c r="O625" s="1"/>
      <c r="P625" s="1"/>
      <c r="Q625" s="1"/>
      <c r="AJ625" s="1">
        <v>44005</v>
      </c>
      <c r="AK625" s="1">
        <v>44008</v>
      </c>
      <c r="AL625" s="1"/>
      <c r="AM625" s="1"/>
      <c r="AN625" s="1"/>
      <c r="AO625" s="1"/>
      <c r="BH625" s="1">
        <v>44005</v>
      </c>
      <c r="BI625" s="1">
        <v>44008</v>
      </c>
      <c r="BJ625" s="1"/>
      <c r="BK625" s="1"/>
      <c r="BL625" s="1"/>
      <c r="BM625" s="1"/>
    </row>
    <row r="626" spans="12:65" x14ac:dyDescent="0.25">
      <c r="L626" s="1">
        <v>44006</v>
      </c>
      <c r="M626" s="1">
        <v>44008</v>
      </c>
      <c r="N626" s="1"/>
      <c r="O626" s="1"/>
      <c r="P626" s="1"/>
      <c r="Q626" s="1"/>
      <c r="AJ626" s="1">
        <v>44006</v>
      </c>
      <c r="AK626" s="1">
        <v>44008</v>
      </c>
      <c r="AL626" s="1"/>
      <c r="AM626" s="1"/>
      <c r="AN626" s="1"/>
      <c r="AO626" s="1"/>
      <c r="BH626" s="1">
        <v>44006</v>
      </c>
      <c r="BI626" s="1">
        <v>44008</v>
      </c>
      <c r="BJ626" s="1"/>
      <c r="BK626" s="1"/>
      <c r="BL626" s="1"/>
      <c r="BM626" s="1"/>
    </row>
    <row r="627" spans="12:65" x14ac:dyDescent="0.25">
      <c r="L627" s="1">
        <v>44007</v>
      </c>
      <c r="M627" s="1">
        <v>44008</v>
      </c>
      <c r="N627" s="1"/>
      <c r="O627" s="1"/>
      <c r="P627" s="1"/>
      <c r="Q627" s="1"/>
      <c r="AJ627" s="1">
        <v>44007</v>
      </c>
      <c r="AK627" s="1">
        <v>44008</v>
      </c>
      <c r="AL627" s="1"/>
      <c r="AM627" s="1"/>
      <c r="AN627" s="1"/>
      <c r="AO627" s="1"/>
      <c r="BH627" s="1">
        <v>44007</v>
      </c>
      <c r="BI627" s="1">
        <v>44008</v>
      </c>
      <c r="BJ627" s="1"/>
      <c r="BK627" s="1"/>
      <c r="BL627" s="1"/>
      <c r="BM627" s="1"/>
    </row>
    <row r="628" spans="12:65" x14ac:dyDescent="0.25">
      <c r="L628" s="1">
        <v>44008</v>
      </c>
      <c r="M628" s="1">
        <v>44008</v>
      </c>
      <c r="N628" s="1"/>
      <c r="O628" s="1"/>
      <c r="P628" s="1"/>
      <c r="Q628" s="1"/>
      <c r="AJ628" s="1">
        <v>44008</v>
      </c>
      <c r="AK628" s="1">
        <v>44008</v>
      </c>
      <c r="AL628" s="1"/>
      <c r="AM628" s="1"/>
      <c r="AN628" s="1"/>
      <c r="AO628" s="1"/>
      <c r="BH628" s="1">
        <v>44008</v>
      </c>
      <c r="BI628" s="1">
        <v>44008</v>
      </c>
      <c r="BJ628" s="1"/>
      <c r="BK628" s="1"/>
      <c r="BL628" s="1"/>
      <c r="BM628" s="1"/>
    </row>
    <row r="629" spans="12:65" x14ac:dyDescent="0.25">
      <c r="L629" s="1">
        <v>44011</v>
      </c>
      <c r="M629" s="1">
        <v>44015</v>
      </c>
      <c r="N629" s="1"/>
      <c r="O629" s="1"/>
      <c r="P629" s="1"/>
      <c r="Q629" s="1"/>
      <c r="AJ629" s="1">
        <v>44011</v>
      </c>
      <c r="AK629" s="1">
        <v>44015</v>
      </c>
      <c r="AL629" s="1"/>
      <c r="AM629" s="1"/>
      <c r="AN629" s="1"/>
      <c r="AO629" s="1"/>
      <c r="BH629" s="1">
        <v>44011</v>
      </c>
      <c r="BI629" s="1">
        <v>44015</v>
      </c>
      <c r="BJ629" s="1"/>
      <c r="BK629" s="1"/>
      <c r="BL629" s="1"/>
      <c r="BM629" s="1"/>
    </row>
    <row r="630" spans="12:65" x14ac:dyDescent="0.25">
      <c r="L630" s="1">
        <v>44012</v>
      </c>
      <c r="M630" s="1">
        <v>44015</v>
      </c>
      <c r="N630" s="1"/>
      <c r="O630" s="1"/>
      <c r="P630" s="1"/>
      <c r="Q630" s="1"/>
      <c r="AJ630" s="1">
        <v>44012</v>
      </c>
      <c r="AK630" s="1">
        <v>44015</v>
      </c>
      <c r="AL630" s="1"/>
      <c r="AM630" s="1"/>
      <c r="AN630" s="1"/>
      <c r="AO630" s="1"/>
      <c r="BH630" s="1">
        <v>44012</v>
      </c>
      <c r="BI630" s="1">
        <v>44015</v>
      </c>
      <c r="BJ630" s="1"/>
      <c r="BK630" s="1"/>
      <c r="BL630" s="1"/>
      <c r="BM630" s="1"/>
    </row>
    <row r="631" spans="12:65" x14ac:dyDescent="0.25">
      <c r="L631" s="1">
        <v>44013</v>
      </c>
      <c r="M631" s="1">
        <v>44015</v>
      </c>
      <c r="N631" s="1"/>
      <c r="O631" s="1"/>
      <c r="P631" s="1"/>
      <c r="Q631" s="1"/>
      <c r="AJ631" s="1">
        <v>44013</v>
      </c>
      <c r="AK631" s="1">
        <v>44015</v>
      </c>
      <c r="AL631" s="1"/>
      <c r="AM631" s="1"/>
      <c r="AN631" s="1"/>
      <c r="AO631" s="1"/>
      <c r="BH631" s="1">
        <v>44013</v>
      </c>
      <c r="BI631" s="1">
        <v>44015</v>
      </c>
      <c r="BJ631" s="1"/>
      <c r="BK631" s="1"/>
      <c r="BL631" s="1"/>
      <c r="BM631" s="1"/>
    </row>
    <row r="632" spans="12:65" x14ac:dyDescent="0.25">
      <c r="L632" s="1">
        <v>44014</v>
      </c>
      <c r="M632" s="1">
        <v>44015</v>
      </c>
      <c r="N632" s="1"/>
      <c r="O632" s="1"/>
      <c r="P632" s="1"/>
      <c r="Q632" s="1"/>
      <c r="AJ632" s="1">
        <v>44014</v>
      </c>
      <c r="AK632" s="1">
        <v>44015</v>
      </c>
      <c r="AL632" s="1"/>
      <c r="AM632" s="1"/>
      <c r="AN632" s="1"/>
      <c r="AO632" s="1"/>
      <c r="BH632" s="1">
        <v>44014</v>
      </c>
      <c r="BI632" s="1">
        <v>44015</v>
      </c>
      <c r="BJ632" s="1"/>
      <c r="BK632" s="1"/>
      <c r="BL632" s="1"/>
      <c r="BM632" s="1"/>
    </row>
    <row r="633" spans="12:65" x14ac:dyDescent="0.25">
      <c r="L633" s="1">
        <v>44018</v>
      </c>
      <c r="M633" s="1">
        <v>44022</v>
      </c>
      <c r="N633" s="1"/>
      <c r="O633" s="1"/>
      <c r="P633" s="1"/>
      <c r="Q633" s="1"/>
      <c r="AJ633" s="1">
        <v>44018</v>
      </c>
      <c r="AK633" s="1">
        <v>44022</v>
      </c>
      <c r="AL633" s="1"/>
      <c r="AM633" s="1"/>
      <c r="AN633" s="1"/>
      <c r="AO633" s="1"/>
      <c r="BH633" s="1">
        <v>44018</v>
      </c>
      <c r="BI633" s="1">
        <v>44022</v>
      </c>
      <c r="BJ633" s="1"/>
      <c r="BK633" s="1"/>
      <c r="BL633" s="1"/>
      <c r="BM633" s="1"/>
    </row>
    <row r="634" spans="12:65" x14ac:dyDescent="0.25">
      <c r="L634" s="1">
        <v>44019</v>
      </c>
      <c r="M634" s="1">
        <v>44022</v>
      </c>
      <c r="N634" s="1"/>
      <c r="O634" s="1"/>
      <c r="P634" s="1"/>
      <c r="Q634" s="1"/>
      <c r="AJ634" s="1">
        <v>44019</v>
      </c>
      <c r="AK634" s="1">
        <v>44022</v>
      </c>
      <c r="AL634" s="1"/>
      <c r="AM634" s="1"/>
      <c r="AN634" s="1"/>
      <c r="AO634" s="1"/>
      <c r="BH634" s="1">
        <v>44019</v>
      </c>
      <c r="BI634" s="1">
        <v>44022</v>
      </c>
      <c r="BJ634" s="1"/>
      <c r="BK634" s="1"/>
      <c r="BL634" s="1"/>
      <c r="BM634" s="1"/>
    </row>
    <row r="635" spans="12:65" x14ac:dyDescent="0.25">
      <c r="L635" s="1">
        <v>44020</v>
      </c>
      <c r="M635" s="1">
        <v>44022</v>
      </c>
      <c r="N635" s="1"/>
      <c r="O635" s="1"/>
      <c r="P635" s="1"/>
      <c r="Q635" s="1"/>
      <c r="AJ635" s="1">
        <v>44020</v>
      </c>
      <c r="AK635" s="1">
        <v>44022</v>
      </c>
      <c r="AL635" s="1"/>
      <c r="AM635" s="1"/>
      <c r="AN635" s="1"/>
      <c r="AO635" s="1"/>
      <c r="BH635" s="1">
        <v>44020</v>
      </c>
      <c r="BI635" s="1">
        <v>44022</v>
      </c>
      <c r="BJ635" s="1"/>
      <c r="BK635" s="1"/>
      <c r="BL635" s="1"/>
      <c r="BM635" s="1"/>
    </row>
    <row r="636" spans="12:65" x14ac:dyDescent="0.25">
      <c r="L636" s="1">
        <v>44021</v>
      </c>
      <c r="M636" s="1">
        <v>44022</v>
      </c>
      <c r="N636" s="1"/>
      <c r="O636" s="1"/>
      <c r="P636" s="1"/>
      <c r="Q636" s="1"/>
      <c r="AJ636" s="1">
        <v>44021</v>
      </c>
      <c r="AK636" s="1">
        <v>44022</v>
      </c>
      <c r="AL636" s="1"/>
      <c r="AM636" s="1"/>
      <c r="AN636" s="1"/>
      <c r="AO636" s="1"/>
      <c r="BH636" s="1">
        <v>44021</v>
      </c>
      <c r="BI636" s="1">
        <v>44022</v>
      </c>
      <c r="BJ636" s="1"/>
      <c r="BK636" s="1"/>
      <c r="BL636" s="1"/>
      <c r="BM636" s="1"/>
    </row>
    <row r="637" spans="12:65" x14ac:dyDescent="0.25">
      <c r="L637" s="1">
        <v>44022</v>
      </c>
      <c r="M637" s="1">
        <v>44022</v>
      </c>
      <c r="N637" s="1"/>
      <c r="O637" s="1"/>
      <c r="P637" s="1"/>
      <c r="Q637" s="1"/>
      <c r="AJ637" s="1">
        <v>44022</v>
      </c>
      <c r="AK637" s="1">
        <v>44022</v>
      </c>
      <c r="AL637" s="1"/>
      <c r="AM637" s="1"/>
      <c r="AN637" s="1"/>
      <c r="AO637" s="1"/>
      <c r="BH637" s="1">
        <v>44022</v>
      </c>
      <c r="BI637" s="1">
        <v>44022</v>
      </c>
      <c r="BJ637" s="1"/>
      <c r="BK637" s="1"/>
      <c r="BL637" s="1"/>
      <c r="BM637" s="1"/>
    </row>
    <row r="638" spans="12:65" x14ac:dyDescent="0.25">
      <c r="L638" s="1">
        <v>44025</v>
      </c>
      <c r="M638" s="1">
        <v>44029</v>
      </c>
      <c r="N638" s="1"/>
      <c r="O638" s="1"/>
      <c r="P638" s="1"/>
      <c r="Q638" s="1"/>
      <c r="AJ638" s="1">
        <v>44025</v>
      </c>
      <c r="AK638" s="1">
        <v>44029</v>
      </c>
      <c r="AL638" s="1"/>
      <c r="AM638" s="1"/>
      <c r="AN638" s="1"/>
      <c r="AO638" s="1"/>
      <c r="BH638" s="1">
        <v>44025</v>
      </c>
      <c r="BI638" s="1">
        <v>44029</v>
      </c>
      <c r="BJ638" s="1"/>
      <c r="BK638" s="1"/>
      <c r="BL638" s="1"/>
      <c r="BM638" s="1"/>
    </row>
    <row r="639" spans="12:65" x14ac:dyDescent="0.25">
      <c r="L639" s="1">
        <v>44026</v>
      </c>
      <c r="M639" s="1">
        <v>44029</v>
      </c>
      <c r="N639" s="1"/>
      <c r="O639" s="1"/>
      <c r="P639" s="1"/>
      <c r="Q639" s="1"/>
      <c r="AJ639" s="1">
        <v>44026</v>
      </c>
      <c r="AK639" s="1">
        <v>44029</v>
      </c>
      <c r="AL639" s="1"/>
      <c r="AM639" s="1"/>
      <c r="AN639" s="1"/>
      <c r="AO639" s="1"/>
      <c r="BH639" s="1">
        <v>44026</v>
      </c>
      <c r="BI639" s="1">
        <v>44029</v>
      </c>
      <c r="BJ639" s="1"/>
      <c r="BK639" s="1"/>
      <c r="BL639" s="1"/>
      <c r="BM639" s="1"/>
    </row>
    <row r="640" spans="12:65" x14ac:dyDescent="0.25">
      <c r="L640" s="1">
        <v>44027</v>
      </c>
      <c r="M640" s="1">
        <v>44029</v>
      </c>
      <c r="N640" s="1"/>
      <c r="O640" s="1"/>
      <c r="P640" s="1"/>
      <c r="Q640" s="1"/>
      <c r="AJ640" s="1">
        <v>44027</v>
      </c>
      <c r="AK640" s="1">
        <v>44029</v>
      </c>
      <c r="AL640" s="1"/>
      <c r="AM640" s="1"/>
      <c r="AN640" s="1"/>
      <c r="AO640" s="1"/>
      <c r="BH640" s="1">
        <v>44027</v>
      </c>
      <c r="BI640" s="1">
        <v>44029</v>
      </c>
      <c r="BJ640" s="1"/>
      <c r="BK640" s="1"/>
      <c r="BL640" s="1"/>
      <c r="BM640" s="1"/>
    </row>
    <row r="641" spans="12:65" x14ac:dyDescent="0.25">
      <c r="L641" s="1">
        <v>44028</v>
      </c>
      <c r="M641" s="1">
        <v>44029</v>
      </c>
      <c r="N641" s="1"/>
      <c r="O641" s="1"/>
      <c r="P641" s="1"/>
      <c r="Q641" s="1"/>
      <c r="AJ641" s="1">
        <v>44028</v>
      </c>
      <c r="AK641" s="1">
        <v>44029</v>
      </c>
      <c r="AL641" s="1"/>
      <c r="AM641" s="1"/>
      <c r="AN641" s="1"/>
      <c r="AO641" s="1"/>
      <c r="BH641" s="1">
        <v>44028</v>
      </c>
      <c r="BI641" s="1">
        <v>44029</v>
      </c>
      <c r="BJ641" s="1"/>
      <c r="BK641" s="1"/>
      <c r="BL641" s="1"/>
      <c r="BM641" s="1"/>
    </row>
    <row r="642" spans="12:65" x14ac:dyDescent="0.25">
      <c r="L642" s="1">
        <v>44029</v>
      </c>
      <c r="M642" s="1">
        <v>44029</v>
      </c>
      <c r="N642" s="1"/>
      <c r="O642" s="1"/>
      <c r="P642" s="1"/>
      <c r="Q642" s="1"/>
      <c r="AJ642" s="1">
        <v>44029</v>
      </c>
      <c r="AK642" s="1">
        <v>44029</v>
      </c>
      <c r="AL642" s="1"/>
      <c r="AM642" s="1"/>
      <c r="AN642" s="1"/>
      <c r="AO642" s="1"/>
      <c r="BH642" s="1">
        <v>44029</v>
      </c>
      <c r="BI642" s="1">
        <v>44029</v>
      </c>
      <c r="BJ642" s="1"/>
      <c r="BK642" s="1"/>
      <c r="BL642" s="1"/>
      <c r="BM642" s="1"/>
    </row>
    <row r="643" spans="12:65" x14ac:dyDescent="0.25">
      <c r="L643" s="1">
        <v>44032</v>
      </c>
      <c r="M643" s="1">
        <v>44036</v>
      </c>
      <c r="N643" s="1"/>
      <c r="O643" s="1"/>
      <c r="P643" s="1"/>
      <c r="Q643" s="1"/>
      <c r="AJ643" s="1">
        <v>44032</v>
      </c>
      <c r="AK643" s="1">
        <v>44036</v>
      </c>
      <c r="AL643" s="1"/>
      <c r="AM643" s="1"/>
      <c r="AN643" s="1"/>
      <c r="AO643" s="1"/>
      <c r="BH643" s="1">
        <v>44032</v>
      </c>
      <c r="BI643" s="1">
        <v>44036</v>
      </c>
      <c r="BJ643" s="1"/>
      <c r="BK643" s="1"/>
      <c r="BL643" s="1"/>
      <c r="BM643" s="1"/>
    </row>
    <row r="644" spans="12:65" x14ac:dyDescent="0.25">
      <c r="L644" s="1">
        <v>44033</v>
      </c>
      <c r="M644" s="1">
        <v>44036</v>
      </c>
      <c r="N644" s="1"/>
      <c r="O644" s="1"/>
      <c r="P644" s="1"/>
      <c r="Q644" s="1"/>
      <c r="AJ644" s="1">
        <v>44033</v>
      </c>
      <c r="AK644" s="1">
        <v>44036</v>
      </c>
      <c r="AL644" s="1"/>
      <c r="AM644" s="1"/>
      <c r="AN644" s="1"/>
      <c r="AO644" s="1"/>
      <c r="BH644" s="1">
        <v>44033</v>
      </c>
      <c r="BI644" s="1">
        <v>44036</v>
      </c>
      <c r="BJ644" s="1"/>
      <c r="BK644" s="1"/>
      <c r="BL644" s="1"/>
      <c r="BM644" s="1"/>
    </row>
    <row r="645" spans="12:65" x14ac:dyDescent="0.25">
      <c r="L645" s="1">
        <v>44034</v>
      </c>
      <c r="M645" s="1">
        <v>44036</v>
      </c>
      <c r="N645" s="1"/>
      <c r="O645" s="1"/>
      <c r="P645" s="1"/>
      <c r="Q645" s="1"/>
      <c r="AJ645" s="1">
        <v>44034</v>
      </c>
      <c r="AK645" s="1">
        <v>44036</v>
      </c>
      <c r="AL645" s="1"/>
      <c r="AM645" s="1"/>
      <c r="AN645" s="1"/>
      <c r="AO645" s="1"/>
      <c r="BH645" s="1">
        <v>44034</v>
      </c>
      <c r="BI645" s="1">
        <v>44036</v>
      </c>
      <c r="BJ645" s="1"/>
      <c r="BK645" s="1"/>
      <c r="BL645" s="1"/>
      <c r="BM645" s="1"/>
    </row>
    <row r="646" spans="12:65" x14ac:dyDescent="0.25">
      <c r="L646" s="1">
        <v>44035</v>
      </c>
      <c r="M646" s="1">
        <v>44036</v>
      </c>
      <c r="N646" s="1"/>
      <c r="O646" s="1"/>
      <c r="P646" s="1"/>
      <c r="Q646" s="1"/>
      <c r="AJ646" s="1">
        <v>44035</v>
      </c>
      <c r="AK646" s="1">
        <v>44036</v>
      </c>
      <c r="AL646" s="1"/>
      <c r="AM646" s="1"/>
      <c r="AN646" s="1"/>
      <c r="AO646" s="1"/>
      <c r="BH646" s="1">
        <v>44035</v>
      </c>
      <c r="BI646" s="1">
        <v>44036</v>
      </c>
      <c r="BJ646" s="1"/>
      <c r="BK646" s="1"/>
      <c r="BL646" s="1"/>
      <c r="BM646" s="1"/>
    </row>
    <row r="647" spans="12:65" x14ac:dyDescent="0.25">
      <c r="L647" s="1">
        <v>44036</v>
      </c>
      <c r="M647" s="1">
        <v>44036</v>
      </c>
      <c r="N647" s="1"/>
      <c r="O647" s="1"/>
      <c r="P647" s="1"/>
      <c r="Q647" s="1"/>
      <c r="AJ647" s="1">
        <v>44036</v>
      </c>
      <c r="AK647" s="1">
        <v>44036</v>
      </c>
      <c r="AL647" s="1"/>
      <c r="AM647" s="1"/>
      <c r="AN647" s="1"/>
      <c r="AO647" s="1"/>
      <c r="BH647" s="1">
        <v>44036</v>
      </c>
      <c r="BI647" s="1">
        <v>44036</v>
      </c>
      <c r="BJ647" s="1"/>
      <c r="BK647" s="1"/>
      <c r="BL647" s="1"/>
      <c r="BM647" s="1"/>
    </row>
    <row r="648" spans="12:65" x14ac:dyDescent="0.25">
      <c r="L648" s="1">
        <v>44039</v>
      </c>
      <c r="M648" s="1">
        <v>44043</v>
      </c>
      <c r="N648" s="1"/>
      <c r="O648" s="1"/>
      <c r="P648" s="1"/>
      <c r="Q648" s="1"/>
      <c r="AJ648" s="1">
        <v>44039</v>
      </c>
      <c r="AK648" s="1">
        <v>44043</v>
      </c>
      <c r="AL648" s="1"/>
      <c r="AM648" s="1"/>
      <c r="AN648" s="1"/>
      <c r="AO648" s="1"/>
      <c r="BH648" s="1">
        <v>44039</v>
      </c>
      <c r="BI648" s="1">
        <v>44043</v>
      </c>
      <c r="BJ648" s="1"/>
      <c r="BK648" s="1"/>
      <c r="BL648" s="1"/>
      <c r="BM648" s="1"/>
    </row>
    <row r="649" spans="12:65" x14ac:dyDescent="0.25">
      <c r="L649" s="1">
        <v>44040</v>
      </c>
      <c r="M649" s="1">
        <v>44043</v>
      </c>
      <c r="N649" s="1"/>
      <c r="O649" s="1"/>
      <c r="P649" s="1"/>
      <c r="Q649" s="1"/>
      <c r="AJ649" s="1">
        <v>44040</v>
      </c>
      <c r="AK649" s="1">
        <v>44043</v>
      </c>
      <c r="AL649" s="1"/>
      <c r="AM649" s="1"/>
      <c r="AN649" s="1"/>
      <c r="AO649" s="1"/>
      <c r="BH649" s="1">
        <v>44040</v>
      </c>
      <c r="BI649" s="1">
        <v>44043</v>
      </c>
      <c r="BJ649" s="1"/>
      <c r="BK649" s="1"/>
      <c r="BL649" s="1"/>
      <c r="BM649" s="1"/>
    </row>
    <row r="650" spans="12:65" x14ac:dyDescent="0.25">
      <c r="L650" s="1">
        <v>44041</v>
      </c>
      <c r="M650" s="1">
        <v>44043</v>
      </c>
      <c r="N650" s="1"/>
      <c r="O650" s="1"/>
      <c r="P650" s="1"/>
      <c r="Q650" s="1"/>
      <c r="AJ650" s="1">
        <v>44041</v>
      </c>
      <c r="AK650" s="1">
        <v>44043</v>
      </c>
      <c r="AL650" s="1"/>
      <c r="AM650" s="1"/>
      <c r="AN650" s="1"/>
      <c r="AO650" s="1"/>
      <c r="BH650" s="1">
        <v>44041</v>
      </c>
      <c r="BI650" s="1">
        <v>44043</v>
      </c>
      <c r="BJ650" s="1"/>
      <c r="BK650" s="1"/>
      <c r="BL650" s="1"/>
      <c r="BM650" s="1"/>
    </row>
    <row r="651" spans="12:65" x14ac:dyDescent="0.25">
      <c r="L651" s="1">
        <v>44042</v>
      </c>
      <c r="M651" s="1">
        <v>44043</v>
      </c>
      <c r="N651" s="1"/>
      <c r="O651" s="1"/>
      <c r="P651" s="1"/>
      <c r="Q651" s="1"/>
      <c r="AJ651" s="1">
        <v>44042</v>
      </c>
      <c r="AK651" s="1">
        <v>44043</v>
      </c>
      <c r="AL651" s="1"/>
      <c r="AM651" s="1"/>
      <c r="AN651" s="1"/>
      <c r="AO651" s="1"/>
      <c r="BH651" s="1">
        <v>44042</v>
      </c>
      <c r="BI651" s="1">
        <v>44043</v>
      </c>
      <c r="BJ651" s="1"/>
      <c r="BK651" s="1"/>
      <c r="BL651" s="1"/>
      <c r="BM651" s="1"/>
    </row>
    <row r="652" spans="12:65" x14ac:dyDescent="0.25">
      <c r="L652" s="1">
        <v>44043</v>
      </c>
      <c r="M652" s="1">
        <v>44043</v>
      </c>
      <c r="N652" s="1"/>
      <c r="O652" s="1"/>
      <c r="P652" s="1"/>
      <c r="Q652" s="1"/>
      <c r="AJ652" s="1">
        <v>44043</v>
      </c>
      <c r="AK652" s="1">
        <v>44043</v>
      </c>
      <c r="AL652" s="1"/>
      <c r="AM652" s="1"/>
      <c r="AN652" s="1"/>
      <c r="AO652" s="1"/>
      <c r="BH652" s="1">
        <v>44043</v>
      </c>
      <c r="BI652" s="1">
        <v>44043</v>
      </c>
      <c r="BJ652" s="1"/>
      <c r="BK652" s="1"/>
      <c r="BL652" s="1"/>
      <c r="BM652" s="1"/>
    </row>
    <row r="653" spans="12:65" x14ac:dyDescent="0.25">
      <c r="L653" s="1">
        <v>44046</v>
      </c>
      <c r="M653" s="1">
        <v>44050</v>
      </c>
      <c r="N653" s="1"/>
      <c r="O653" s="1"/>
      <c r="P653" s="1"/>
      <c r="Q653" s="1"/>
      <c r="AJ653" s="1">
        <v>44046</v>
      </c>
      <c r="AK653" s="1">
        <v>44050</v>
      </c>
      <c r="AL653" s="1"/>
      <c r="AM653" s="1"/>
      <c r="AN653" s="1"/>
      <c r="AO653" s="1"/>
      <c r="BH653" s="1">
        <v>44046</v>
      </c>
      <c r="BI653" s="1">
        <v>44050</v>
      </c>
      <c r="BJ653" s="1"/>
      <c r="BK653" s="1"/>
      <c r="BL653" s="1"/>
      <c r="BM653" s="1"/>
    </row>
    <row r="654" spans="12:65" x14ac:dyDescent="0.25">
      <c r="L654" s="1">
        <v>44047</v>
      </c>
      <c r="M654" s="1">
        <v>44050</v>
      </c>
      <c r="N654" s="1"/>
      <c r="O654" s="1"/>
      <c r="P654" s="1"/>
      <c r="Q654" s="1"/>
      <c r="AJ654" s="1">
        <v>44047</v>
      </c>
      <c r="AK654" s="1">
        <v>44050</v>
      </c>
      <c r="AL654" s="1"/>
      <c r="AM654" s="1"/>
      <c r="AN654" s="1"/>
      <c r="AO654" s="1"/>
      <c r="BH654" s="1">
        <v>44047</v>
      </c>
      <c r="BI654" s="1">
        <v>44050</v>
      </c>
      <c r="BJ654" s="1"/>
      <c r="BK654" s="1"/>
      <c r="BL654" s="1"/>
      <c r="BM654" s="1"/>
    </row>
    <row r="655" spans="12:65" x14ac:dyDescent="0.25">
      <c r="L655" s="1">
        <v>44048</v>
      </c>
      <c r="M655" s="1">
        <v>44050</v>
      </c>
      <c r="N655" s="1"/>
      <c r="O655" s="1"/>
      <c r="P655" s="1"/>
      <c r="Q655" s="1"/>
      <c r="AJ655" s="1">
        <v>44048</v>
      </c>
      <c r="AK655" s="1">
        <v>44050</v>
      </c>
      <c r="AL655" s="1"/>
      <c r="AM655" s="1"/>
      <c r="AN655" s="1"/>
      <c r="AO655" s="1"/>
      <c r="BH655" s="1">
        <v>44048</v>
      </c>
      <c r="BI655" s="1">
        <v>44050</v>
      </c>
      <c r="BJ655" s="1"/>
      <c r="BK655" s="1"/>
      <c r="BL655" s="1"/>
      <c r="BM655" s="1"/>
    </row>
    <row r="656" spans="12:65" x14ac:dyDescent="0.25">
      <c r="L656" s="1">
        <v>44049</v>
      </c>
      <c r="M656" s="1">
        <v>44050</v>
      </c>
      <c r="N656" s="1"/>
      <c r="O656" s="1"/>
      <c r="P656" s="1"/>
      <c r="Q656" s="1"/>
      <c r="AJ656" s="1">
        <v>44049</v>
      </c>
      <c r="AK656" s="1">
        <v>44050</v>
      </c>
      <c r="AL656" s="1"/>
      <c r="AM656" s="1"/>
      <c r="AN656" s="1"/>
      <c r="AO656" s="1"/>
      <c r="BH656" s="1">
        <v>44049</v>
      </c>
      <c r="BI656" s="1">
        <v>44050</v>
      </c>
      <c r="BJ656" s="1"/>
      <c r="BK656" s="1"/>
      <c r="BL656" s="1"/>
      <c r="BM656" s="1"/>
    </row>
    <row r="657" spans="12:65" x14ac:dyDescent="0.25">
      <c r="L657" s="1">
        <v>44050</v>
      </c>
      <c r="M657" s="1">
        <v>44050</v>
      </c>
      <c r="N657" s="1"/>
      <c r="O657" s="1"/>
      <c r="P657" s="1"/>
      <c r="Q657" s="1"/>
      <c r="AJ657" s="1">
        <v>44050</v>
      </c>
      <c r="AK657" s="1">
        <v>44050</v>
      </c>
      <c r="AL657" s="1"/>
      <c r="AM657" s="1"/>
      <c r="AN657" s="1"/>
      <c r="AO657" s="1"/>
      <c r="BH657" s="1">
        <v>44050</v>
      </c>
      <c r="BI657" s="1">
        <v>44050</v>
      </c>
      <c r="BJ657" s="1"/>
      <c r="BK657" s="1"/>
      <c r="BL657" s="1"/>
      <c r="BM657" s="1"/>
    </row>
    <row r="658" spans="12:65" x14ac:dyDescent="0.25">
      <c r="L658" s="1">
        <v>44053</v>
      </c>
      <c r="M658" s="1">
        <v>44057</v>
      </c>
      <c r="N658" s="1"/>
      <c r="O658" s="1"/>
      <c r="P658" s="1"/>
      <c r="Q658" s="1"/>
      <c r="AJ658" s="1">
        <v>44053</v>
      </c>
      <c r="AK658" s="1">
        <v>44057</v>
      </c>
      <c r="AL658" s="1"/>
      <c r="AM658" s="1"/>
      <c r="AN658" s="1"/>
      <c r="AO658" s="1"/>
      <c r="BH658" s="1">
        <v>44053</v>
      </c>
      <c r="BI658" s="1">
        <v>44057</v>
      </c>
      <c r="BJ658" s="1"/>
      <c r="BK658" s="1"/>
      <c r="BL658" s="1"/>
      <c r="BM658" s="1"/>
    </row>
    <row r="659" spans="12:65" x14ac:dyDescent="0.25">
      <c r="L659" s="1">
        <v>44054</v>
      </c>
      <c r="M659" s="1">
        <v>44057</v>
      </c>
      <c r="N659" s="1"/>
      <c r="O659" s="1"/>
      <c r="P659" s="1"/>
      <c r="Q659" s="1"/>
      <c r="AJ659" s="1">
        <v>44054</v>
      </c>
      <c r="AK659" s="1">
        <v>44057</v>
      </c>
      <c r="AL659" s="1"/>
      <c r="AM659" s="1"/>
      <c r="AN659" s="1"/>
      <c r="AO659" s="1"/>
      <c r="BH659" s="1">
        <v>44054</v>
      </c>
      <c r="BI659" s="1">
        <v>44057</v>
      </c>
      <c r="BJ659" s="1"/>
      <c r="BK659" s="1"/>
      <c r="BL659" s="1"/>
      <c r="BM659" s="1"/>
    </row>
    <row r="660" spans="12:65" x14ac:dyDescent="0.25">
      <c r="L660" s="1">
        <v>44055</v>
      </c>
      <c r="M660" s="1">
        <v>44057</v>
      </c>
      <c r="N660" s="1"/>
      <c r="O660" s="1"/>
      <c r="P660" s="1"/>
      <c r="Q660" s="1"/>
      <c r="AJ660" s="1">
        <v>44055</v>
      </c>
      <c r="AK660" s="1">
        <v>44057</v>
      </c>
      <c r="AL660" s="1"/>
      <c r="AM660" s="1"/>
      <c r="AN660" s="1"/>
      <c r="AO660" s="1"/>
      <c r="BH660" s="1">
        <v>44055</v>
      </c>
      <c r="BI660" s="1">
        <v>44057</v>
      </c>
      <c r="BJ660" s="1"/>
      <c r="BK660" s="1"/>
      <c r="BL660" s="1"/>
      <c r="BM660" s="1"/>
    </row>
    <row r="661" spans="12:65" x14ac:dyDescent="0.25">
      <c r="L661" s="1">
        <v>44056</v>
      </c>
      <c r="M661" s="1">
        <v>44057</v>
      </c>
      <c r="N661" s="1"/>
      <c r="O661" s="1"/>
      <c r="P661" s="1"/>
      <c r="Q661" s="1"/>
      <c r="AJ661" s="1">
        <v>44056</v>
      </c>
      <c r="AK661" s="1">
        <v>44057</v>
      </c>
      <c r="AL661" s="1"/>
      <c r="AM661" s="1"/>
      <c r="AN661" s="1"/>
      <c r="AO661" s="1"/>
      <c r="BH661" s="1">
        <v>44056</v>
      </c>
      <c r="BI661" s="1">
        <v>44057</v>
      </c>
      <c r="BJ661" s="1"/>
      <c r="BK661" s="1"/>
      <c r="BL661" s="1"/>
      <c r="BM661" s="1"/>
    </row>
    <row r="662" spans="12:65" x14ac:dyDescent="0.25">
      <c r="L662" s="1">
        <v>44057</v>
      </c>
      <c r="M662" s="1">
        <v>44057</v>
      </c>
      <c r="N662" s="1"/>
      <c r="O662" s="1"/>
      <c r="P662" s="1"/>
      <c r="Q662" s="1"/>
      <c r="AJ662" s="1">
        <v>44057</v>
      </c>
      <c r="AK662" s="1">
        <v>44057</v>
      </c>
      <c r="AL662" s="1"/>
      <c r="AM662" s="1"/>
      <c r="AN662" s="1"/>
      <c r="AO662" s="1"/>
      <c r="BH662" s="1">
        <v>44057</v>
      </c>
      <c r="BI662" s="1">
        <v>44057</v>
      </c>
      <c r="BJ662" s="1"/>
      <c r="BK662" s="1"/>
      <c r="BL662" s="1"/>
      <c r="BM662" s="1"/>
    </row>
    <row r="663" spans="12:65" x14ac:dyDescent="0.25">
      <c r="L663" s="1">
        <v>44060</v>
      </c>
      <c r="M663" s="1">
        <v>44064</v>
      </c>
      <c r="N663" s="1"/>
      <c r="O663" s="1"/>
      <c r="P663" s="1"/>
      <c r="Q663" s="1"/>
      <c r="AJ663" s="1">
        <v>44060</v>
      </c>
      <c r="AK663" s="1">
        <v>44064</v>
      </c>
      <c r="AL663" s="1"/>
      <c r="AM663" s="1"/>
      <c r="AN663" s="1"/>
      <c r="AO663" s="1"/>
      <c r="BH663" s="1">
        <v>44060</v>
      </c>
      <c r="BI663" s="1">
        <v>44064</v>
      </c>
      <c r="BJ663" s="1"/>
      <c r="BK663" s="1"/>
      <c r="BL663" s="1"/>
      <c r="BM663" s="1"/>
    </row>
    <row r="664" spans="12:65" x14ac:dyDescent="0.25">
      <c r="L664" s="1">
        <v>44061</v>
      </c>
      <c r="M664" s="1">
        <v>44064</v>
      </c>
      <c r="N664" s="1"/>
      <c r="O664" s="1"/>
      <c r="P664" s="1"/>
      <c r="Q664" s="1"/>
      <c r="AJ664" s="1">
        <v>44061</v>
      </c>
      <c r="AK664" s="1">
        <v>44064</v>
      </c>
      <c r="AL664" s="1"/>
      <c r="AM664" s="1"/>
      <c r="AN664" s="1"/>
      <c r="AO664" s="1"/>
      <c r="BH664" s="1">
        <v>44061</v>
      </c>
      <c r="BI664" s="1">
        <v>44064</v>
      </c>
      <c r="BJ664" s="1"/>
      <c r="BK664" s="1"/>
      <c r="BL664" s="1"/>
      <c r="BM664" s="1"/>
    </row>
    <row r="665" spans="12:65" x14ac:dyDescent="0.25">
      <c r="L665" s="1">
        <v>44062</v>
      </c>
      <c r="M665" s="1">
        <v>44064</v>
      </c>
      <c r="N665" s="1"/>
      <c r="O665" s="1"/>
      <c r="P665" s="1"/>
      <c r="Q665" s="1"/>
      <c r="AJ665" s="1">
        <v>44062</v>
      </c>
      <c r="AK665" s="1">
        <v>44064</v>
      </c>
      <c r="AL665" s="1"/>
      <c r="AM665" s="1"/>
      <c r="AN665" s="1"/>
      <c r="AO665" s="1"/>
      <c r="BH665" s="1">
        <v>44062</v>
      </c>
      <c r="BI665" s="1">
        <v>44064</v>
      </c>
      <c r="BJ665" s="1"/>
      <c r="BK665" s="1"/>
      <c r="BL665" s="1"/>
      <c r="BM665" s="1"/>
    </row>
    <row r="666" spans="12:65" x14ac:dyDescent="0.25">
      <c r="L666" s="1">
        <v>44063</v>
      </c>
      <c r="M666" s="1">
        <v>44064</v>
      </c>
      <c r="N666" s="1"/>
      <c r="O666" s="1"/>
      <c r="P666" s="1"/>
      <c r="Q666" s="1"/>
      <c r="AJ666" s="1">
        <v>44063</v>
      </c>
      <c r="AK666" s="1">
        <v>44064</v>
      </c>
      <c r="AL666" s="1"/>
      <c r="AM666" s="1"/>
      <c r="AN666" s="1"/>
      <c r="AO666" s="1"/>
      <c r="BH666" s="1">
        <v>44063</v>
      </c>
      <c r="BI666" s="1">
        <v>44064</v>
      </c>
      <c r="BJ666" s="1"/>
      <c r="BK666" s="1"/>
      <c r="BL666" s="1"/>
      <c r="BM666" s="1"/>
    </row>
    <row r="667" spans="12:65" x14ac:dyDescent="0.25">
      <c r="L667" s="1">
        <v>44064</v>
      </c>
      <c r="M667" s="1">
        <v>44064</v>
      </c>
      <c r="N667" s="1"/>
      <c r="O667" s="1"/>
      <c r="P667" s="1"/>
      <c r="Q667" s="1"/>
      <c r="AJ667" s="1">
        <v>44064</v>
      </c>
      <c r="AK667" s="1">
        <v>44064</v>
      </c>
      <c r="AL667" s="1"/>
      <c r="AM667" s="1"/>
      <c r="AN667" s="1"/>
      <c r="AO667" s="1"/>
      <c r="BH667" s="1">
        <v>44064</v>
      </c>
      <c r="BI667" s="1">
        <v>44064</v>
      </c>
      <c r="BJ667" s="1"/>
      <c r="BK667" s="1"/>
      <c r="BL667" s="1"/>
      <c r="BM667" s="1"/>
    </row>
    <row r="668" spans="12:65" x14ac:dyDescent="0.25">
      <c r="L668" s="1">
        <v>44067</v>
      </c>
      <c r="M668" s="1">
        <v>44071</v>
      </c>
      <c r="N668" s="1"/>
      <c r="O668" s="1"/>
      <c r="P668" s="1"/>
      <c r="Q668" s="1"/>
      <c r="AJ668" s="1">
        <v>44067</v>
      </c>
      <c r="AK668" s="1">
        <v>44071</v>
      </c>
      <c r="AL668" s="1"/>
      <c r="AM668" s="1"/>
      <c r="AN668" s="1"/>
      <c r="AO668" s="1"/>
      <c r="BH668" s="1">
        <v>44067</v>
      </c>
      <c r="BI668" s="1">
        <v>44071</v>
      </c>
      <c r="BJ668" s="1"/>
      <c r="BK668" s="1"/>
      <c r="BL668" s="1"/>
      <c r="BM668" s="1"/>
    </row>
    <row r="669" spans="12:65" x14ac:dyDescent="0.25">
      <c r="L669" s="1">
        <v>44068</v>
      </c>
      <c r="M669" s="1">
        <v>44071</v>
      </c>
      <c r="N669" s="1"/>
      <c r="O669" s="1"/>
      <c r="P669" s="1"/>
      <c r="Q669" s="1"/>
      <c r="AJ669" s="1">
        <v>44068</v>
      </c>
      <c r="AK669" s="1">
        <v>44071</v>
      </c>
      <c r="AL669" s="1"/>
      <c r="AM669" s="1"/>
      <c r="AN669" s="1"/>
      <c r="AO669" s="1"/>
      <c r="BH669" s="1">
        <v>44068</v>
      </c>
      <c r="BI669" s="1">
        <v>44071</v>
      </c>
      <c r="BJ669" s="1"/>
      <c r="BK669" s="1"/>
      <c r="BL669" s="1"/>
      <c r="BM669" s="1"/>
    </row>
    <row r="670" spans="12:65" x14ac:dyDescent="0.25">
      <c r="L670" s="1">
        <v>44069</v>
      </c>
      <c r="M670" s="1">
        <v>44071</v>
      </c>
      <c r="N670" s="1"/>
      <c r="O670" s="1"/>
      <c r="P670" s="1"/>
      <c r="Q670" s="1"/>
      <c r="AJ670" s="1">
        <v>44069</v>
      </c>
      <c r="AK670" s="1">
        <v>44071</v>
      </c>
      <c r="AL670" s="1"/>
      <c r="AM670" s="1"/>
      <c r="AN670" s="1"/>
      <c r="AO670" s="1"/>
      <c r="BH670" s="1">
        <v>44069</v>
      </c>
      <c r="BI670" s="1">
        <v>44071</v>
      </c>
      <c r="BJ670" s="1"/>
      <c r="BK670" s="1"/>
      <c r="BL670" s="1"/>
      <c r="BM670" s="1"/>
    </row>
    <row r="671" spans="12:65" x14ac:dyDescent="0.25">
      <c r="L671" s="1">
        <v>44070</v>
      </c>
      <c r="M671" s="1">
        <v>44071</v>
      </c>
      <c r="N671" s="1"/>
      <c r="O671" s="1"/>
      <c r="P671" s="1"/>
      <c r="Q671" s="1"/>
      <c r="AJ671" s="1">
        <v>44070</v>
      </c>
      <c r="AK671" s="1">
        <v>44071</v>
      </c>
      <c r="AL671" s="1"/>
      <c r="AM671" s="1"/>
      <c r="AN671" s="1"/>
      <c r="AO671" s="1"/>
      <c r="BH671" s="1">
        <v>44070</v>
      </c>
      <c r="BI671" s="1">
        <v>44071</v>
      </c>
      <c r="BJ671" s="1"/>
      <c r="BK671" s="1"/>
      <c r="BL671" s="1"/>
      <c r="BM671" s="1"/>
    </row>
    <row r="672" spans="12:65" x14ac:dyDescent="0.25">
      <c r="L672" s="1">
        <v>44071</v>
      </c>
      <c r="M672" s="1">
        <v>44071</v>
      </c>
      <c r="N672" s="1"/>
      <c r="O672" s="1"/>
      <c r="P672" s="1"/>
      <c r="Q672" s="1"/>
      <c r="AJ672" s="1">
        <v>44071</v>
      </c>
      <c r="AK672" s="1">
        <v>44071</v>
      </c>
      <c r="AL672" s="1"/>
      <c r="AM672" s="1"/>
      <c r="AN672" s="1"/>
      <c r="AO672" s="1"/>
      <c r="BH672" s="1">
        <v>44071</v>
      </c>
      <c r="BI672" s="1">
        <v>44071</v>
      </c>
      <c r="BJ672" s="1"/>
      <c r="BK672" s="1"/>
      <c r="BL672" s="1"/>
      <c r="BM672" s="1"/>
    </row>
    <row r="673" spans="12:65" x14ac:dyDescent="0.25">
      <c r="L673" s="1">
        <v>44074</v>
      </c>
      <c r="M673" s="1">
        <v>44078</v>
      </c>
      <c r="N673" s="1"/>
      <c r="O673" s="1"/>
      <c r="P673" s="1"/>
      <c r="Q673" s="1"/>
      <c r="AJ673" s="1">
        <v>44074</v>
      </c>
      <c r="AK673" s="1">
        <v>44078</v>
      </c>
      <c r="AL673" s="1"/>
      <c r="AM673" s="1"/>
      <c r="AN673" s="1"/>
      <c r="AO673" s="1"/>
      <c r="BH673" s="1">
        <v>44074</v>
      </c>
      <c r="BI673" s="1">
        <v>44078</v>
      </c>
      <c r="BJ673" s="1"/>
      <c r="BK673" s="1"/>
      <c r="BL673" s="1"/>
      <c r="BM673" s="1"/>
    </row>
    <row r="674" spans="12:65" x14ac:dyDescent="0.25">
      <c r="L674" s="1">
        <v>44075</v>
      </c>
      <c r="M674" s="1">
        <v>44078</v>
      </c>
      <c r="N674" s="1"/>
      <c r="O674" s="1"/>
      <c r="P674" s="1"/>
      <c r="Q674" s="1"/>
      <c r="AJ674" s="1">
        <v>44075</v>
      </c>
      <c r="AK674" s="1">
        <v>44078</v>
      </c>
      <c r="AL674" s="1"/>
      <c r="AM674" s="1"/>
      <c r="AN674" s="1"/>
      <c r="AO674" s="1"/>
      <c r="BH674" s="1">
        <v>44075</v>
      </c>
      <c r="BI674" s="1">
        <v>44078</v>
      </c>
      <c r="BJ674" s="1"/>
      <c r="BK674" s="1"/>
      <c r="BL674" s="1"/>
      <c r="BM674" s="1"/>
    </row>
    <row r="675" spans="12:65" x14ac:dyDescent="0.25">
      <c r="L675" s="1">
        <v>44076</v>
      </c>
      <c r="M675" s="1">
        <v>44078</v>
      </c>
      <c r="N675" s="1"/>
      <c r="O675" s="1"/>
      <c r="P675" s="1"/>
      <c r="Q675" s="1"/>
      <c r="AJ675" s="1">
        <v>44076</v>
      </c>
      <c r="AK675" s="1">
        <v>44078</v>
      </c>
      <c r="AL675" s="1"/>
      <c r="AM675" s="1"/>
      <c r="AN675" s="1"/>
      <c r="AO675" s="1"/>
      <c r="BH675" s="1">
        <v>44076</v>
      </c>
      <c r="BI675" s="1">
        <v>44078</v>
      </c>
      <c r="BJ675" s="1"/>
      <c r="BK675" s="1"/>
      <c r="BL675" s="1"/>
      <c r="BM675" s="1"/>
    </row>
    <row r="676" spans="12:65" x14ac:dyDescent="0.25">
      <c r="L676" s="1">
        <v>44077</v>
      </c>
      <c r="M676" s="1">
        <v>44078</v>
      </c>
      <c r="N676" s="1"/>
      <c r="O676" s="1"/>
      <c r="P676" s="1"/>
      <c r="Q676" s="1"/>
      <c r="AJ676" s="1">
        <v>44077</v>
      </c>
      <c r="AK676" s="1">
        <v>44078</v>
      </c>
      <c r="AL676" s="1"/>
      <c r="AM676" s="1"/>
      <c r="AN676" s="1"/>
      <c r="AO676" s="1"/>
      <c r="BH676" s="1">
        <v>44077</v>
      </c>
      <c r="BI676" s="1">
        <v>44078</v>
      </c>
      <c r="BJ676" s="1"/>
      <c r="BK676" s="1"/>
      <c r="BL676" s="1"/>
      <c r="BM676" s="1"/>
    </row>
    <row r="677" spans="12:65" x14ac:dyDescent="0.25">
      <c r="L677" s="1">
        <v>44078</v>
      </c>
      <c r="M677" s="1">
        <v>44078</v>
      </c>
      <c r="N677" s="1"/>
      <c r="O677" s="1"/>
      <c r="P677" s="1"/>
      <c r="Q677" s="1"/>
      <c r="AJ677" s="1">
        <v>44078</v>
      </c>
      <c r="AK677" s="1">
        <v>44078</v>
      </c>
      <c r="AL677" s="1"/>
      <c r="AM677" s="1"/>
      <c r="AN677" s="1"/>
      <c r="AO677" s="1"/>
      <c r="BH677" s="1">
        <v>44078</v>
      </c>
      <c r="BI677" s="1">
        <v>44078</v>
      </c>
      <c r="BJ677" s="1"/>
      <c r="BK677" s="1"/>
      <c r="BL677" s="1"/>
      <c r="BM677" s="1"/>
    </row>
    <row r="678" spans="12:65" x14ac:dyDescent="0.25">
      <c r="L678" s="1">
        <v>44082</v>
      </c>
      <c r="M678" s="1">
        <v>44085</v>
      </c>
      <c r="N678" s="1"/>
      <c r="O678" s="1"/>
      <c r="P678" s="1"/>
      <c r="Q678" s="1"/>
      <c r="AJ678" s="1">
        <v>44082</v>
      </c>
      <c r="AK678" s="1">
        <v>44085</v>
      </c>
      <c r="AL678" s="1"/>
      <c r="AM678" s="1"/>
      <c r="AN678" s="1"/>
      <c r="AO678" s="1"/>
      <c r="BH678" s="1">
        <v>44082</v>
      </c>
      <c r="BI678" s="1">
        <v>44085</v>
      </c>
      <c r="BJ678" s="1"/>
      <c r="BK678" s="1"/>
      <c r="BL678" s="1"/>
      <c r="BM678" s="1"/>
    </row>
    <row r="679" spans="12:65" x14ac:dyDescent="0.25">
      <c r="L679" s="1">
        <v>44083</v>
      </c>
      <c r="M679" s="1">
        <v>44085</v>
      </c>
      <c r="N679" s="1"/>
      <c r="O679" s="1"/>
      <c r="P679" s="1"/>
      <c r="Q679" s="1"/>
      <c r="AJ679" s="1">
        <v>44083</v>
      </c>
      <c r="AK679" s="1">
        <v>44085</v>
      </c>
      <c r="AL679" s="1"/>
      <c r="AM679" s="1"/>
      <c r="AN679" s="1"/>
      <c r="AO679" s="1"/>
      <c r="BH679" s="1">
        <v>44083</v>
      </c>
      <c r="BI679" s="1">
        <v>44085</v>
      </c>
      <c r="BJ679" s="1"/>
      <c r="BK679" s="1"/>
      <c r="BL679" s="1"/>
      <c r="BM679" s="1"/>
    </row>
    <row r="680" spans="12:65" x14ac:dyDescent="0.25">
      <c r="L680" s="1">
        <v>44084</v>
      </c>
      <c r="M680" s="1">
        <v>44085</v>
      </c>
      <c r="N680" s="1"/>
      <c r="O680" s="1"/>
      <c r="P680" s="1"/>
      <c r="Q680" s="1"/>
      <c r="AJ680" s="1">
        <v>44084</v>
      </c>
      <c r="AK680" s="1">
        <v>44085</v>
      </c>
      <c r="AL680" s="1"/>
      <c r="AM680" s="1"/>
      <c r="AN680" s="1"/>
      <c r="AO680" s="1"/>
      <c r="BH680" s="1">
        <v>44084</v>
      </c>
      <c r="BI680" s="1">
        <v>44085</v>
      </c>
      <c r="BJ680" s="1"/>
      <c r="BK680" s="1"/>
      <c r="BL680" s="1"/>
      <c r="BM680" s="1"/>
    </row>
    <row r="681" spans="12:65" x14ac:dyDescent="0.25">
      <c r="L681" s="1">
        <v>44085</v>
      </c>
      <c r="M681" s="1">
        <v>44085</v>
      </c>
      <c r="N681" s="1"/>
      <c r="O681" s="1"/>
      <c r="P681" s="1"/>
      <c r="Q681" s="1"/>
      <c r="AJ681" s="1">
        <v>44085</v>
      </c>
      <c r="AK681" s="1">
        <v>44085</v>
      </c>
      <c r="AL681" s="1"/>
      <c r="AM681" s="1"/>
      <c r="AN681" s="1"/>
      <c r="AO681" s="1"/>
      <c r="BH681" s="1">
        <v>44085</v>
      </c>
      <c r="BI681" s="1">
        <v>44085</v>
      </c>
      <c r="BJ681" s="1"/>
      <c r="BK681" s="1"/>
      <c r="BL681" s="1"/>
      <c r="BM681" s="1"/>
    </row>
    <row r="682" spans="12:65" x14ac:dyDescent="0.25">
      <c r="L682" s="1">
        <v>44088</v>
      </c>
      <c r="M682" s="1">
        <v>44092</v>
      </c>
      <c r="N682" s="1"/>
      <c r="O682" s="1"/>
      <c r="P682" s="1"/>
      <c r="Q682" s="1"/>
      <c r="AJ682" s="1">
        <v>44088</v>
      </c>
      <c r="AK682" s="1">
        <v>44092</v>
      </c>
      <c r="AL682" s="1"/>
      <c r="AM682" s="1"/>
      <c r="AN682" s="1"/>
      <c r="AO682" s="1"/>
      <c r="BH682" s="1">
        <v>44088</v>
      </c>
      <c r="BI682" s="1">
        <v>44092</v>
      </c>
      <c r="BJ682" s="1"/>
      <c r="BK682" s="1"/>
      <c r="BL682" s="1"/>
      <c r="BM682" s="1"/>
    </row>
    <row r="683" spans="12:65" x14ac:dyDescent="0.25">
      <c r="L683" s="1">
        <v>44089</v>
      </c>
      <c r="M683" s="1">
        <v>44092</v>
      </c>
      <c r="N683" s="1"/>
      <c r="O683" s="1"/>
      <c r="P683" s="1"/>
      <c r="Q683" s="1"/>
      <c r="AJ683" s="1">
        <v>44089</v>
      </c>
      <c r="AK683" s="1">
        <v>44092</v>
      </c>
      <c r="AL683" s="1"/>
      <c r="AM683" s="1"/>
      <c r="AN683" s="1"/>
      <c r="AO683" s="1"/>
      <c r="BH683" s="1">
        <v>44089</v>
      </c>
      <c r="BI683" s="1">
        <v>44092</v>
      </c>
      <c r="BJ683" s="1"/>
      <c r="BK683" s="1"/>
      <c r="BL683" s="1"/>
      <c r="BM683" s="1"/>
    </row>
    <row r="684" spans="12:65" x14ac:dyDescent="0.25">
      <c r="L684" s="1">
        <v>44090</v>
      </c>
      <c r="M684" s="1">
        <v>44092</v>
      </c>
      <c r="N684" s="1"/>
      <c r="O684" s="1"/>
      <c r="P684" s="1"/>
      <c r="Q684" s="1"/>
      <c r="AJ684" s="1">
        <v>44090</v>
      </c>
      <c r="AK684" s="1">
        <v>44092</v>
      </c>
      <c r="AL684" s="1"/>
      <c r="AM684" s="1"/>
      <c r="AN684" s="1"/>
      <c r="AO684" s="1"/>
      <c r="BH684" s="1">
        <v>44090</v>
      </c>
      <c r="BI684" s="1">
        <v>44092</v>
      </c>
      <c r="BJ684" s="1"/>
      <c r="BK684" s="1"/>
      <c r="BL684" s="1"/>
      <c r="BM684" s="1"/>
    </row>
    <row r="685" spans="12:65" x14ac:dyDescent="0.25">
      <c r="L685" s="1">
        <v>44091</v>
      </c>
      <c r="M685" s="1">
        <v>44092</v>
      </c>
      <c r="N685" s="1"/>
      <c r="O685" s="1"/>
      <c r="P685" s="1"/>
      <c r="Q685" s="1"/>
      <c r="AJ685" s="1">
        <v>44091</v>
      </c>
      <c r="AK685" s="1">
        <v>44092</v>
      </c>
      <c r="AL685" s="1"/>
      <c r="AM685" s="1"/>
      <c r="AN685" s="1"/>
      <c r="AO685" s="1"/>
      <c r="BH685" s="1">
        <v>44091</v>
      </c>
      <c r="BI685" s="1">
        <v>44092</v>
      </c>
      <c r="BJ685" s="1"/>
      <c r="BK685" s="1"/>
      <c r="BL685" s="1"/>
      <c r="BM685" s="1"/>
    </row>
    <row r="686" spans="12:65" x14ac:dyDescent="0.25">
      <c r="L686" s="1">
        <v>44092</v>
      </c>
      <c r="M686" s="1">
        <v>44092</v>
      </c>
      <c r="N686" s="1"/>
      <c r="O686" s="1"/>
      <c r="P686" s="1"/>
      <c r="Q686" s="1"/>
      <c r="AJ686" s="1">
        <v>44092</v>
      </c>
      <c r="AK686" s="1">
        <v>44092</v>
      </c>
      <c r="AL686" s="1"/>
      <c r="AM686" s="1"/>
      <c r="AN686" s="1"/>
      <c r="AO686" s="1"/>
      <c r="BH686" s="1">
        <v>44092</v>
      </c>
      <c r="BI686" s="1">
        <v>44092</v>
      </c>
      <c r="BJ686" s="1"/>
      <c r="BK686" s="1"/>
      <c r="BL686" s="1"/>
      <c r="BM686" s="1"/>
    </row>
    <row r="687" spans="12:65" x14ac:dyDescent="0.25">
      <c r="L687" s="1">
        <v>44095</v>
      </c>
      <c r="M687" s="1">
        <v>44099</v>
      </c>
      <c r="N687" s="1"/>
      <c r="O687" s="1"/>
      <c r="P687" s="1"/>
      <c r="Q687" s="1"/>
      <c r="AJ687" s="1">
        <v>44095</v>
      </c>
      <c r="AK687" s="1">
        <v>44099</v>
      </c>
      <c r="AL687" s="1"/>
      <c r="AM687" s="1"/>
      <c r="AN687" s="1"/>
      <c r="AO687" s="1"/>
      <c r="BH687" s="1">
        <v>44095</v>
      </c>
      <c r="BI687" s="1">
        <v>44099</v>
      </c>
      <c r="BJ687" s="1"/>
      <c r="BK687" s="1"/>
      <c r="BL687" s="1"/>
      <c r="BM687" s="1"/>
    </row>
    <row r="688" spans="12:65" x14ac:dyDescent="0.25">
      <c r="L688" s="1">
        <v>44096</v>
      </c>
      <c r="M688" s="1">
        <v>44099</v>
      </c>
      <c r="N688" s="1"/>
      <c r="O688" s="1"/>
      <c r="P688" s="1"/>
      <c r="Q688" s="1"/>
      <c r="AJ688" s="1">
        <v>44096</v>
      </c>
      <c r="AK688" s="1">
        <v>44099</v>
      </c>
      <c r="AL688" s="1"/>
      <c r="AM688" s="1"/>
      <c r="AN688" s="1"/>
      <c r="AO688" s="1"/>
      <c r="BH688" s="1">
        <v>44096</v>
      </c>
      <c r="BI688" s="1">
        <v>44099</v>
      </c>
      <c r="BJ688" s="1"/>
      <c r="BK688" s="1"/>
      <c r="BL688" s="1"/>
      <c r="BM688" s="1"/>
    </row>
    <row r="689" spans="12:65" x14ac:dyDescent="0.25">
      <c r="L689" s="1">
        <v>44097</v>
      </c>
      <c r="M689" s="1">
        <v>44099</v>
      </c>
      <c r="N689" s="1"/>
      <c r="O689" s="1"/>
      <c r="P689" s="1"/>
      <c r="Q689" s="1"/>
      <c r="AJ689" s="1">
        <v>44097</v>
      </c>
      <c r="AK689" s="1">
        <v>44099</v>
      </c>
      <c r="AL689" s="1"/>
      <c r="AM689" s="1"/>
      <c r="AN689" s="1"/>
      <c r="AO689" s="1"/>
      <c r="BH689" s="1">
        <v>44097</v>
      </c>
      <c r="BI689" s="1">
        <v>44099</v>
      </c>
      <c r="BJ689" s="1"/>
      <c r="BK689" s="1"/>
      <c r="BL689" s="1"/>
      <c r="BM689" s="1"/>
    </row>
    <row r="690" spans="12:65" x14ac:dyDescent="0.25">
      <c r="L690" s="1">
        <v>44098</v>
      </c>
      <c r="M690" s="1">
        <v>44099</v>
      </c>
      <c r="N690" s="1"/>
      <c r="O690" s="1"/>
      <c r="P690" s="1"/>
      <c r="Q690" s="1"/>
      <c r="AJ690" s="1">
        <v>44098</v>
      </c>
      <c r="AK690" s="1">
        <v>44099</v>
      </c>
      <c r="AL690" s="1"/>
      <c r="AM690" s="1"/>
      <c r="AN690" s="1"/>
      <c r="AO690" s="1"/>
      <c r="BH690" s="1">
        <v>44098</v>
      </c>
      <c r="BI690" s="1">
        <v>44099</v>
      </c>
      <c r="BJ690" s="1"/>
      <c r="BK690" s="1"/>
      <c r="BL690" s="1"/>
      <c r="BM690" s="1"/>
    </row>
    <row r="691" spans="12:65" x14ac:dyDescent="0.25">
      <c r="L691" s="1">
        <v>44099</v>
      </c>
      <c r="M691" s="1">
        <v>44099</v>
      </c>
      <c r="N691" s="1"/>
      <c r="O691" s="1"/>
      <c r="P691" s="1"/>
      <c r="Q691" s="1"/>
      <c r="AJ691" s="1">
        <v>44099</v>
      </c>
      <c r="AK691" s="1">
        <v>44099</v>
      </c>
      <c r="AL691" s="1"/>
      <c r="AM691" s="1"/>
      <c r="AN691" s="1"/>
      <c r="AO691" s="1"/>
      <c r="BH691" s="1">
        <v>44099</v>
      </c>
      <c r="BI691" s="1">
        <v>44099</v>
      </c>
      <c r="BJ691" s="1"/>
      <c r="BK691" s="1"/>
      <c r="BL691" s="1"/>
      <c r="BM691" s="1"/>
    </row>
    <row r="692" spans="12:65" x14ac:dyDescent="0.25">
      <c r="L692" s="1">
        <v>44102</v>
      </c>
      <c r="M692" s="1">
        <v>44106</v>
      </c>
      <c r="N692" s="1"/>
      <c r="O692" s="1"/>
      <c r="P692" s="1"/>
      <c r="Q692" s="1"/>
      <c r="AJ692" s="1">
        <v>44102</v>
      </c>
      <c r="AK692" s="1">
        <v>44106</v>
      </c>
      <c r="AL692" s="1"/>
      <c r="AM692" s="1"/>
      <c r="AN692" s="1"/>
      <c r="AO692" s="1"/>
      <c r="BH692" s="1">
        <v>44102</v>
      </c>
      <c r="BI692" s="1">
        <v>44106</v>
      </c>
      <c r="BJ692" s="1"/>
      <c r="BK692" s="1"/>
      <c r="BL692" s="1"/>
      <c r="BM692" s="1"/>
    </row>
    <row r="693" spans="12:65" x14ac:dyDescent="0.25">
      <c r="L693" s="1">
        <v>44103</v>
      </c>
      <c r="M693" s="1">
        <v>44106</v>
      </c>
      <c r="N693" s="1"/>
      <c r="O693" s="1"/>
      <c r="P693" s="1"/>
      <c r="Q693" s="1"/>
      <c r="AJ693" s="1">
        <v>44103</v>
      </c>
      <c r="AK693" s="1">
        <v>44106</v>
      </c>
      <c r="AL693" s="1"/>
      <c r="AM693" s="1"/>
      <c r="AN693" s="1"/>
      <c r="AO693" s="1"/>
      <c r="BH693" s="1">
        <v>44103</v>
      </c>
      <c r="BI693" s="1">
        <v>44106</v>
      </c>
      <c r="BJ693" s="1"/>
      <c r="BK693" s="1"/>
      <c r="BL693" s="1"/>
      <c r="BM693" s="1"/>
    </row>
    <row r="694" spans="12:65" x14ac:dyDescent="0.25">
      <c r="L694" s="1">
        <v>44104</v>
      </c>
      <c r="M694" s="1">
        <v>44106</v>
      </c>
      <c r="N694" s="1"/>
      <c r="O694" s="1"/>
      <c r="P694" s="1"/>
      <c r="Q694" s="1"/>
      <c r="AJ694" s="1">
        <v>44104</v>
      </c>
      <c r="AK694" s="1">
        <v>44106</v>
      </c>
      <c r="AL694" s="1"/>
      <c r="AM694" s="1"/>
      <c r="AN694" s="1"/>
      <c r="AO694" s="1"/>
      <c r="BH694" s="1">
        <v>44104</v>
      </c>
      <c r="BI694" s="1">
        <v>44106</v>
      </c>
      <c r="BJ694" s="1"/>
      <c r="BK694" s="1"/>
      <c r="BL694" s="1"/>
      <c r="BM694" s="1"/>
    </row>
    <row r="695" spans="12:65" x14ac:dyDescent="0.25">
      <c r="L695" s="1">
        <v>44105</v>
      </c>
      <c r="M695" s="1">
        <v>44106</v>
      </c>
      <c r="N695" s="1"/>
      <c r="O695" s="1"/>
      <c r="P695" s="1"/>
      <c r="Q695" s="1"/>
      <c r="AJ695" s="1">
        <v>44105</v>
      </c>
      <c r="AK695" s="1">
        <v>44106</v>
      </c>
      <c r="AL695" s="1"/>
      <c r="AM695" s="1"/>
      <c r="AN695" s="1"/>
      <c r="AO695" s="1"/>
      <c r="BH695" s="1">
        <v>44105</v>
      </c>
      <c r="BI695" s="1">
        <v>44106</v>
      </c>
      <c r="BJ695" s="1"/>
      <c r="BK695" s="1"/>
      <c r="BL695" s="1"/>
      <c r="BM695" s="1"/>
    </row>
    <row r="696" spans="12:65" x14ac:dyDescent="0.25">
      <c r="L696" s="1">
        <v>44106</v>
      </c>
      <c r="M696" s="1">
        <v>44106</v>
      </c>
      <c r="N696" s="1"/>
      <c r="O696" s="1"/>
      <c r="P696" s="1"/>
      <c r="Q696" s="1"/>
      <c r="AJ696" s="1">
        <v>44106</v>
      </c>
      <c r="AK696" s="1">
        <v>44106</v>
      </c>
      <c r="AL696" s="1"/>
      <c r="AM696" s="1"/>
      <c r="AN696" s="1"/>
      <c r="AO696" s="1"/>
      <c r="BH696" s="1">
        <v>44106</v>
      </c>
      <c r="BI696" s="1">
        <v>44106</v>
      </c>
      <c r="BJ696" s="1"/>
      <c r="BK696" s="1"/>
      <c r="BL696" s="1"/>
      <c r="BM696" s="1"/>
    </row>
    <row r="697" spans="12:65" x14ac:dyDescent="0.25">
      <c r="L697" s="1">
        <v>44109</v>
      </c>
      <c r="M697" s="1">
        <v>44113</v>
      </c>
      <c r="N697" s="1"/>
      <c r="O697" s="1"/>
      <c r="P697" s="1"/>
      <c r="Q697" s="1"/>
      <c r="AJ697" s="1">
        <v>44109</v>
      </c>
      <c r="AK697" s="1">
        <v>44113</v>
      </c>
      <c r="AL697" s="1"/>
      <c r="AM697" s="1"/>
      <c r="AN697" s="1"/>
      <c r="AO697" s="1"/>
      <c r="BH697" s="1">
        <v>44109</v>
      </c>
      <c r="BI697" s="1">
        <v>44113</v>
      </c>
      <c r="BJ697" s="1"/>
      <c r="BK697" s="1"/>
      <c r="BL697" s="1"/>
      <c r="BM697" s="1"/>
    </row>
    <row r="698" spans="12:65" x14ac:dyDescent="0.25">
      <c r="L698" s="1">
        <v>44110</v>
      </c>
      <c r="M698" s="1">
        <v>44113</v>
      </c>
      <c r="N698" s="1"/>
      <c r="O698" s="1"/>
      <c r="P698" s="1"/>
      <c r="Q698" s="1"/>
      <c r="AJ698" s="1">
        <v>44110</v>
      </c>
      <c r="AK698" s="1">
        <v>44113</v>
      </c>
      <c r="AL698" s="1"/>
      <c r="AM698" s="1"/>
      <c r="AN698" s="1"/>
      <c r="AO698" s="1"/>
      <c r="BH698" s="1">
        <v>44110</v>
      </c>
      <c r="BI698" s="1">
        <v>44113</v>
      </c>
      <c r="BJ698" s="1"/>
      <c r="BK698" s="1"/>
      <c r="BL698" s="1"/>
      <c r="BM698" s="1"/>
    </row>
    <row r="699" spans="12:65" x14ac:dyDescent="0.25">
      <c r="L699" s="1">
        <v>44111</v>
      </c>
      <c r="M699" s="1">
        <v>44113</v>
      </c>
      <c r="N699" s="1"/>
      <c r="O699" s="1"/>
      <c r="P699" s="1"/>
      <c r="Q699" s="1"/>
      <c r="AJ699" s="1">
        <v>44111</v>
      </c>
      <c r="AK699" s="1">
        <v>44113</v>
      </c>
      <c r="AL699" s="1"/>
      <c r="AM699" s="1"/>
      <c r="AN699" s="1"/>
      <c r="AO699" s="1"/>
      <c r="BH699" s="1">
        <v>44111</v>
      </c>
      <c r="BI699" s="1">
        <v>44113</v>
      </c>
      <c r="BJ699" s="1"/>
      <c r="BK699" s="1"/>
      <c r="BL699" s="1"/>
      <c r="BM699" s="1"/>
    </row>
    <row r="700" spans="12:65" x14ac:dyDescent="0.25">
      <c r="L700" s="1">
        <v>44112</v>
      </c>
      <c r="M700" s="1">
        <v>44113</v>
      </c>
      <c r="N700" s="1"/>
      <c r="O700" s="1"/>
      <c r="P700" s="1"/>
      <c r="Q700" s="1"/>
      <c r="AJ700" s="1">
        <v>44112</v>
      </c>
      <c r="AK700" s="1">
        <v>44113</v>
      </c>
      <c r="AL700" s="1"/>
      <c r="AM700" s="1"/>
      <c r="AN700" s="1"/>
      <c r="AO700" s="1"/>
      <c r="BH700" s="1">
        <v>44112</v>
      </c>
      <c r="BI700" s="1">
        <v>44113</v>
      </c>
      <c r="BJ700" s="1"/>
      <c r="BK700" s="1"/>
      <c r="BL700" s="1"/>
      <c r="BM700" s="1"/>
    </row>
    <row r="701" spans="12:65" x14ac:dyDescent="0.25">
      <c r="L701" s="1">
        <v>44113</v>
      </c>
      <c r="M701" s="1">
        <v>44113</v>
      </c>
      <c r="N701" s="1"/>
      <c r="O701" s="1"/>
      <c r="P701" s="1"/>
      <c r="Q701" s="1"/>
      <c r="AJ701" s="1">
        <v>44113</v>
      </c>
      <c r="AK701" s="1">
        <v>44113</v>
      </c>
      <c r="AL701" s="1"/>
      <c r="AM701" s="1"/>
      <c r="AN701" s="1"/>
      <c r="AO701" s="1"/>
      <c r="BH701" s="1">
        <v>44113</v>
      </c>
      <c r="BI701" s="1">
        <v>44113</v>
      </c>
      <c r="BJ701" s="1"/>
      <c r="BK701" s="1"/>
      <c r="BL701" s="1"/>
      <c r="BM701" s="1"/>
    </row>
    <row r="702" spans="12:65" x14ac:dyDescent="0.25">
      <c r="L702" s="1">
        <v>44116</v>
      </c>
      <c r="M702" s="1">
        <v>44120</v>
      </c>
      <c r="N702" s="1"/>
      <c r="O702" s="1"/>
      <c r="P702" s="1"/>
      <c r="Q702" s="1"/>
      <c r="AJ702" s="1">
        <v>44116</v>
      </c>
      <c r="AK702" s="1">
        <v>44120</v>
      </c>
      <c r="AL702" s="1"/>
      <c r="AM702" s="1"/>
      <c r="AN702" s="1"/>
      <c r="AO702" s="1"/>
      <c r="BH702" s="1">
        <v>44116</v>
      </c>
      <c r="BI702" s="1">
        <v>44120</v>
      </c>
      <c r="BJ702" s="1"/>
      <c r="BK702" s="1"/>
      <c r="BL702" s="1"/>
      <c r="BM702" s="1"/>
    </row>
    <row r="703" spans="12:65" x14ac:dyDescent="0.25">
      <c r="L703" s="1">
        <v>44117</v>
      </c>
      <c r="M703" s="1">
        <v>44120</v>
      </c>
      <c r="N703" s="1"/>
      <c r="O703" s="1"/>
      <c r="P703" s="1"/>
      <c r="Q703" s="1"/>
      <c r="AJ703" s="1">
        <v>44117</v>
      </c>
      <c r="AK703" s="1">
        <v>44120</v>
      </c>
      <c r="AL703" s="1"/>
      <c r="AM703" s="1"/>
      <c r="AN703" s="1"/>
      <c r="AO703" s="1"/>
      <c r="BH703" s="1">
        <v>44117</v>
      </c>
      <c r="BI703" s="1">
        <v>44120</v>
      </c>
      <c r="BJ703" s="1"/>
      <c r="BK703" s="1"/>
      <c r="BL703" s="1"/>
      <c r="BM703" s="1"/>
    </row>
    <row r="704" spans="12:65" x14ac:dyDescent="0.25">
      <c r="L704" s="1">
        <v>44118</v>
      </c>
      <c r="M704" s="1">
        <v>44120</v>
      </c>
      <c r="N704" s="1"/>
      <c r="O704" s="1"/>
      <c r="P704" s="1"/>
      <c r="Q704" s="1"/>
      <c r="AJ704" s="1">
        <v>44118</v>
      </c>
      <c r="AK704" s="1">
        <v>44120</v>
      </c>
      <c r="AL704" s="1"/>
      <c r="AM704" s="1"/>
      <c r="AN704" s="1"/>
      <c r="AO704" s="1"/>
      <c r="BH704" s="1">
        <v>44118</v>
      </c>
      <c r="BI704" s="1">
        <v>44120</v>
      </c>
      <c r="BJ704" s="1"/>
      <c r="BK704" s="1"/>
      <c r="BL704" s="1"/>
      <c r="BM704" s="1"/>
    </row>
    <row r="705" spans="12:65" x14ac:dyDescent="0.25">
      <c r="L705" s="1">
        <v>44119</v>
      </c>
      <c r="M705" s="1">
        <v>44120</v>
      </c>
      <c r="N705" s="1"/>
      <c r="O705" s="1"/>
      <c r="P705" s="1"/>
      <c r="Q705" s="1"/>
      <c r="AJ705" s="1">
        <v>44119</v>
      </c>
      <c r="AK705" s="1">
        <v>44120</v>
      </c>
      <c r="AL705" s="1"/>
      <c r="AM705" s="1"/>
      <c r="AN705" s="1"/>
      <c r="AO705" s="1"/>
      <c r="BH705" s="1">
        <v>44119</v>
      </c>
      <c r="BI705" s="1">
        <v>44120</v>
      </c>
      <c r="BJ705" s="1"/>
      <c r="BK705" s="1"/>
      <c r="BL705" s="1"/>
      <c r="BM705" s="1"/>
    </row>
    <row r="706" spans="12:65" x14ac:dyDescent="0.25">
      <c r="L706" s="1">
        <v>44120</v>
      </c>
      <c r="M706" s="1">
        <v>44120</v>
      </c>
      <c r="N706" s="1"/>
      <c r="O706" s="1"/>
      <c r="P706" s="1"/>
      <c r="Q706" s="1"/>
      <c r="AJ706" s="1">
        <v>44120</v>
      </c>
      <c r="AK706" s="1">
        <v>44120</v>
      </c>
      <c r="AL706" s="1"/>
      <c r="AM706" s="1"/>
      <c r="AN706" s="1"/>
      <c r="AO706" s="1"/>
      <c r="BH706" s="1">
        <v>44120</v>
      </c>
      <c r="BI706" s="1">
        <v>44120</v>
      </c>
      <c r="BJ706" s="1"/>
      <c r="BK706" s="1"/>
      <c r="BL706" s="1"/>
      <c r="BM706" s="1"/>
    </row>
    <row r="707" spans="12:65" x14ac:dyDescent="0.25">
      <c r="L707" s="1">
        <v>44123</v>
      </c>
      <c r="M707" s="1">
        <v>44127</v>
      </c>
      <c r="N707" s="1"/>
      <c r="O707" s="1"/>
      <c r="P707" s="1"/>
      <c r="Q707" s="1"/>
      <c r="AJ707" s="1">
        <v>44123</v>
      </c>
      <c r="AK707" s="1">
        <v>44127</v>
      </c>
      <c r="AL707" s="1"/>
      <c r="AM707" s="1"/>
      <c r="AN707" s="1"/>
      <c r="AO707" s="1"/>
      <c r="BH707" s="1">
        <v>44123</v>
      </c>
      <c r="BI707" s="1">
        <v>44127</v>
      </c>
      <c r="BJ707" s="1"/>
      <c r="BK707" s="1"/>
      <c r="BL707" s="1"/>
      <c r="BM707" s="1"/>
    </row>
    <row r="708" spans="12:65" x14ac:dyDescent="0.25">
      <c r="L708" s="1">
        <v>44124</v>
      </c>
      <c r="M708" s="1">
        <v>44127</v>
      </c>
      <c r="N708" s="1"/>
      <c r="O708" s="1"/>
      <c r="P708" s="1"/>
      <c r="Q708" s="1"/>
      <c r="AJ708" s="1">
        <v>44124</v>
      </c>
      <c r="AK708" s="1">
        <v>44127</v>
      </c>
      <c r="AL708" s="1"/>
      <c r="AM708" s="1"/>
      <c r="AN708" s="1"/>
      <c r="AO708" s="1"/>
      <c r="BH708" s="1">
        <v>44124</v>
      </c>
      <c r="BI708" s="1">
        <v>44127</v>
      </c>
      <c r="BJ708" s="1"/>
      <c r="BK708" s="1"/>
      <c r="BL708" s="1"/>
      <c r="BM708" s="1"/>
    </row>
    <row r="709" spans="12:65" x14ac:dyDescent="0.25">
      <c r="L709" s="1">
        <v>44125</v>
      </c>
      <c r="M709" s="1">
        <v>44127</v>
      </c>
      <c r="N709" s="1"/>
      <c r="O709" s="1"/>
      <c r="P709" s="1"/>
      <c r="Q709" s="1"/>
      <c r="AJ709" s="1">
        <v>44125</v>
      </c>
      <c r="AK709" s="1">
        <v>44127</v>
      </c>
      <c r="AL709" s="1"/>
      <c r="AM709" s="1"/>
      <c r="AN709" s="1"/>
      <c r="AO709" s="1"/>
      <c r="BH709" s="1">
        <v>44125</v>
      </c>
      <c r="BI709" s="1">
        <v>44127</v>
      </c>
      <c r="BJ709" s="1"/>
      <c r="BK709" s="1"/>
      <c r="BL709" s="1"/>
      <c r="BM709" s="1"/>
    </row>
    <row r="710" spans="12:65" x14ac:dyDescent="0.25">
      <c r="L710" s="1">
        <v>44126</v>
      </c>
      <c r="M710" s="1">
        <v>44127</v>
      </c>
      <c r="N710" s="1"/>
      <c r="O710" s="1"/>
      <c r="P710" s="1"/>
      <c r="Q710" s="1"/>
      <c r="AJ710" s="1">
        <v>44126</v>
      </c>
      <c r="AK710" s="1">
        <v>44127</v>
      </c>
      <c r="AL710" s="1"/>
      <c r="AM710" s="1"/>
      <c r="AN710" s="1"/>
      <c r="AO710" s="1"/>
      <c r="BH710" s="1">
        <v>44126</v>
      </c>
      <c r="BI710" s="1">
        <v>44127</v>
      </c>
      <c r="BJ710" s="1"/>
      <c r="BK710" s="1"/>
      <c r="BL710" s="1"/>
      <c r="BM710" s="1"/>
    </row>
    <row r="711" spans="12:65" x14ac:dyDescent="0.25">
      <c r="L711" s="1">
        <v>44127</v>
      </c>
      <c r="M711" s="1">
        <v>44127</v>
      </c>
      <c r="N711" s="1"/>
      <c r="O711" s="1"/>
      <c r="P711" s="1"/>
      <c r="Q711" s="1"/>
      <c r="AJ711" s="1">
        <v>44127</v>
      </c>
      <c r="AK711" s="1">
        <v>44127</v>
      </c>
      <c r="AL711" s="1"/>
      <c r="AM711" s="1"/>
      <c r="AN711" s="1"/>
      <c r="AO711" s="1"/>
      <c r="BH711" s="1">
        <v>44127</v>
      </c>
      <c r="BI711" s="1">
        <v>44127</v>
      </c>
      <c r="BJ711" s="1"/>
      <c r="BK711" s="1"/>
      <c r="BL711" s="1"/>
      <c r="BM711" s="1"/>
    </row>
    <row r="712" spans="12:65" x14ac:dyDescent="0.25">
      <c r="L712" s="1">
        <v>44130</v>
      </c>
      <c r="M712" s="1">
        <v>44134</v>
      </c>
      <c r="N712" s="1"/>
      <c r="O712" s="1"/>
      <c r="P712" s="1"/>
      <c r="Q712" s="1"/>
      <c r="AJ712" s="1">
        <v>44130</v>
      </c>
      <c r="AK712" s="1">
        <v>44134</v>
      </c>
      <c r="AL712" s="1"/>
      <c r="AM712" s="1"/>
      <c r="AN712" s="1"/>
      <c r="AO712" s="1"/>
      <c r="BH712" s="1">
        <v>44130</v>
      </c>
      <c r="BI712" s="1">
        <v>44134</v>
      </c>
      <c r="BJ712" s="1"/>
      <c r="BK712" s="1"/>
      <c r="BL712" s="1"/>
      <c r="BM712" s="1"/>
    </row>
    <row r="713" spans="12:65" x14ac:dyDescent="0.25">
      <c r="L713" s="1">
        <v>44131</v>
      </c>
      <c r="M713" s="1">
        <v>44134</v>
      </c>
      <c r="N713" s="1"/>
      <c r="O713" s="1"/>
      <c r="P713" s="1"/>
      <c r="Q713" s="1"/>
      <c r="AJ713" s="1">
        <v>44131</v>
      </c>
      <c r="AK713" s="1">
        <v>44134</v>
      </c>
      <c r="AL713" s="1"/>
      <c r="AM713" s="1"/>
      <c r="AN713" s="1"/>
      <c r="AO713" s="1"/>
      <c r="BH713" s="1">
        <v>44131</v>
      </c>
      <c r="BI713" s="1">
        <v>44134</v>
      </c>
      <c r="BJ713" s="1"/>
      <c r="BK713" s="1"/>
      <c r="BL713" s="1"/>
      <c r="BM713" s="1"/>
    </row>
    <row r="714" spans="12:65" x14ac:dyDescent="0.25">
      <c r="L714" s="1">
        <v>44132</v>
      </c>
      <c r="M714" s="1">
        <v>44134</v>
      </c>
      <c r="N714" s="1"/>
      <c r="O714" s="1"/>
      <c r="P714" s="1"/>
      <c r="Q714" s="1"/>
      <c r="AJ714" s="1">
        <v>44132</v>
      </c>
      <c r="AK714" s="1">
        <v>44134</v>
      </c>
      <c r="AL714" s="1"/>
      <c r="AM714" s="1"/>
      <c r="AN714" s="1"/>
      <c r="AO714" s="1"/>
      <c r="BH714" s="1">
        <v>44132</v>
      </c>
      <c r="BI714" s="1">
        <v>44134</v>
      </c>
      <c r="BJ714" s="1"/>
      <c r="BK714" s="1"/>
      <c r="BL714" s="1"/>
      <c r="BM714" s="1"/>
    </row>
    <row r="715" spans="12:65" x14ac:dyDescent="0.25">
      <c r="L715" s="1">
        <v>44133</v>
      </c>
      <c r="M715" s="1">
        <v>44134</v>
      </c>
      <c r="N715" s="1"/>
      <c r="O715" s="1"/>
      <c r="P715" s="1"/>
      <c r="Q715" s="1"/>
      <c r="AJ715" s="1">
        <v>44133</v>
      </c>
      <c r="AK715" s="1">
        <v>44134</v>
      </c>
      <c r="AL715" s="1"/>
      <c r="AM715" s="1"/>
      <c r="AN715" s="1"/>
      <c r="AO715" s="1"/>
      <c r="BH715" s="1">
        <v>44133</v>
      </c>
      <c r="BI715" s="1">
        <v>44134</v>
      </c>
      <c r="BJ715" s="1"/>
      <c r="BK715" s="1"/>
      <c r="BL715" s="1"/>
      <c r="BM715" s="1"/>
    </row>
    <row r="716" spans="12:65" x14ac:dyDescent="0.25">
      <c r="L716" s="1">
        <v>44134</v>
      </c>
      <c r="M716" s="1">
        <v>44134</v>
      </c>
      <c r="N716" s="1"/>
      <c r="O716" s="1"/>
      <c r="P716" s="1"/>
      <c r="Q716" s="1"/>
      <c r="AJ716" s="1">
        <v>44134</v>
      </c>
      <c r="AK716" s="1">
        <v>44134</v>
      </c>
      <c r="AL716" s="1"/>
      <c r="AM716" s="1"/>
      <c r="AN716" s="1"/>
      <c r="AO716" s="1"/>
      <c r="BH716" s="1">
        <v>44134</v>
      </c>
      <c r="BI716" s="1">
        <v>44134</v>
      </c>
      <c r="BJ716" s="1"/>
      <c r="BK716" s="1"/>
      <c r="BL716" s="1"/>
      <c r="BM716" s="1"/>
    </row>
    <row r="717" spans="12:65" x14ac:dyDescent="0.25">
      <c r="L717" s="1">
        <v>44137</v>
      </c>
      <c r="M717" s="1">
        <v>44141</v>
      </c>
      <c r="N717" s="1"/>
      <c r="O717" s="1"/>
      <c r="P717" s="1"/>
      <c r="Q717" s="1"/>
      <c r="AJ717" s="1">
        <v>44137</v>
      </c>
      <c r="AK717" s="1">
        <v>44141</v>
      </c>
      <c r="AL717" s="1"/>
      <c r="AM717" s="1"/>
      <c r="AN717" s="1"/>
      <c r="AO717" s="1"/>
      <c r="BH717" s="1">
        <v>44137</v>
      </c>
      <c r="BI717" s="1">
        <v>44141</v>
      </c>
      <c r="BJ717" s="1"/>
      <c r="BK717" s="1"/>
      <c r="BL717" s="1"/>
      <c r="BM717" s="1"/>
    </row>
    <row r="718" spans="12:65" x14ac:dyDescent="0.25">
      <c r="L718" s="1">
        <v>44138</v>
      </c>
      <c r="M718" s="1">
        <v>44141</v>
      </c>
      <c r="N718" s="1"/>
      <c r="O718" s="1"/>
      <c r="P718" s="1"/>
      <c r="Q718" s="1"/>
      <c r="AJ718" s="1">
        <v>44138</v>
      </c>
      <c r="AK718" s="1">
        <v>44141</v>
      </c>
      <c r="AL718" s="1"/>
      <c r="AM718" s="1"/>
      <c r="AN718" s="1"/>
      <c r="AO718" s="1"/>
      <c r="BH718" s="1">
        <v>44138</v>
      </c>
      <c r="BI718" s="1">
        <v>44141</v>
      </c>
      <c r="BJ718" s="1"/>
      <c r="BK718" s="1"/>
      <c r="BL718" s="1"/>
      <c r="BM718" s="1"/>
    </row>
    <row r="719" spans="12:65" x14ac:dyDescent="0.25">
      <c r="L719" s="1">
        <v>44139</v>
      </c>
      <c r="M719" s="1">
        <v>44141</v>
      </c>
      <c r="N719" s="1"/>
      <c r="O719" s="1"/>
      <c r="P719" s="1"/>
      <c r="Q719" s="1"/>
      <c r="AJ719" s="1">
        <v>44139</v>
      </c>
      <c r="AK719" s="1">
        <v>44141</v>
      </c>
      <c r="AL719" s="1"/>
      <c r="AM719" s="1"/>
      <c r="AN719" s="1"/>
      <c r="AO719" s="1"/>
      <c r="BH719" s="1">
        <v>44139</v>
      </c>
      <c r="BI719" s="1">
        <v>44141</v>
      </c>
      <c r="BJ719" s="1"/>
      <c r="BK719" s="1"/>
      <c r="BL719" s="1"/>
      <c r="BM719" s="1"/>
    </row>
    <row r="720" spans="12:65" x14ac:dyDescent="0.25">
      <c r="L720" s="1">
        <v>44140</v>
      </c>
      <c r="M720" s="1">
        <v>44141</v>
      </c>
      <c r="N720" s="1"/>
      <c r="O720" s="1"/>
      <c r="P720" s="1"/>
      <c r="Q720" s="1"/>
      <c r="AJ720" s="1">
        <v>44140</v>
      </c>
      <c r="AK720" s="1">
        <v>44141</v>
      </c>
      <c r="AL720" s="1"/>
      <c r="AM720" s="1"/>
      <c r="AN720" s="1"/>
      <c r="AO720" s="1"/>
      <c r="BH720" s="1">
        <v>44140</v>
      </c>
      <c r="BI720" s="1">
        <v>44141</v>
      </c>
      <c r="BJ720" s="1"/>
      <c r="BK720" s="1"/>
      <c r="BL720" s="1"/>
      <c r="BM720" s="1"/>
    </row>
    <row r="721" spans="12:65" x14ac:dyDescent="0.25">
      <c r="L721" s="1">
        <v>44141</v>
      </c>
      <c r="M721" s="1">
        <v>44141</v>
      </c>
      <c r="N721" s="1"/>
      <c r="O721" s="1"/>
      <c r="P721" s="1"/>
      <c r="Q721" s="1"/>
      <c r="AJ721" s="1">
        <v>44141</v>
      </c>
      <c r="AK721" s="1">
        <v>44141</v>
      </c>
      <c r="AL721" s="1"/>
      <c r="AM721" s="1"/>
      <c r="AN721" s="1"/>
      <c r="AO721" s="1"/>
      <c r="BH721" s="1">
        <v>44141</v>
      </c>
      <c r="BI721" s="1">
        <v>44141</v>
      </c>
      <c r="BJ721" s="1"/>
      <c r="BK721" s="1"/>
      <c r="BL721" s="1"/>
      <c r="BM721" s="1"/>
    </row>
    <row r="722" spans="12:65" x14ac:dyDescent="0.25">
      <c r="L722" s="1">
        <v>44144</v>
      </c>
      <c r="M722" s="1">
        <v>44148</v>
      </c>
      <c r="N722" s="1"/>
      <c r="O722" s="1"/>
      <c r="P722" s="1"/>
      <c r="Q722" s="1"/>
      <c r="AJ722" s="1">
        <v>44144</v>
      </c>
      <c r="AK722" s="1">
        <v>44148</v>
      </c>
      <c r="AL722" s="1"/>
      <c r="AM722" s="1"/>
      <c r="AN722" s="1"/>
      <c r="AO722" s="1"/>
      <c r="BH722" s="1">
        <v>44144</v>
      </c>
      <c r="BI722" s="1">
        <v>44148</v>
      </c>
      <c r="BJ722" s="1"/>
      <c r="BK722" s="1"/>
      <c r="BL722" s="1"/>
      <c r="BM722" s="1"/>
    </row>
    <row r="723" spans="12:65" x14ac:dyDescent="0.25">
      <c r="L723" s="1">
        <v>44145</v>
      </c>
      <c r="M723" s="1">
        <v>44148</v>
      </c>
      <c r="N723" s="1"/>
      <c r="O723" s="1"/>
      <c r="P723" s="1"/>
      <c r="Q723" s="1"/>
      <c r="AJ723" s="1">
        <v>44145</v>
      </c>
      <c r="AK723" s="1">
        <v>44148</v>
      </c>
      <c r="AL723" s="1"/>
      <c r="AM723" s="1"/>
      <c r="AN723" s="1"/>
      <c r="AO723" s="1"/>
      <c r="BH723" s="1">
        <v>44145</v>
      </c>
      <c r="BI723" s="1">
        <v>44148</v>
      </c>
      <c r="BJ723" s="1"/>
      <c r="BK723" s="1"/>
      <c r="BL723" s="1"/>
      <c r="BM723" s="1"/>
    </row>
    <row r="724" spans="12:65" x14ac:dyDescent="0.25">
      <c r="L724" s="1">
        <v>44146</v>
      </c>
      <c r="M724" s="1">
        <v>44148</v>
      </c>
      <c r="N724" s="1"/>
      <c r="O724" s="1"/>
      <c r="P724" s="1"/>
      <c r="Q724" s="1"/>
      <c r="AJ724" s="1">
        <v>44146</v>
      </c>
      <c r="AK724" s="1">
        <v>44148</v>
      </c>
      <c r="AL724" s="1"/>
      <c r="AM724" s="1"/>
      <c r="AN724" s="1"/>
      <c r="AO724" s="1"/>
      <c r="BH724" s="1">
        <v>44146</v>
      </c>
      <c r="BI724" s="1">
        <v>44148</v>
      </c>
      <c r="BJ724" s="1"/>
      <c r="BK724" s="1"/>
      <c r="BL724" s="1"/>
      <c r="BM724" s="1"/>
    </row>
    <row r="725" spans="12:65" x14ac:dyDescent="0.25">
      <c r="L725" s="1">
        <v>44147</v>
      </c>
      <c r="M725" s="1">
        <v>44148</v>
      </c>
      <c r="N725" s="1"/>
      <c r="O725" s="1"/>
      <c r="P725" s="1"/>
      <c r="Q725" s="1"/>
      <c r="AJ725" s="1">
        <v>44147</v>
      </c>
      <c r="AK725" s="1">
        <v>44148</v>
      </c>
      <c r="AL725" s="1"/>
      <c r="AM725" s="1"/>
      <c r="AN725" s="1"/>
      <c r="AO725" s="1"/>
      <c r="BH725" s="1">
        <v>44147</v>
      </c>
      <c r="BI725" s="1">
        <v>44148</v>
      </c>
      <c r="BJ725" s="1"/>
      <c r="BK725" s="1"/>
      <c r="BL725" s="1"/>
      <c r="BM725" s="1"/>
    </row>
    <row r="726" spans="12:65" x14ac:dyDescent="0.25">
      <c r="L726" s="1">
        <v>44148</v>
      </c>
      <c r="M726" s="1">
        <v>44148</v>
      </c>
      <c r="N726" s="1"/>
      <c r="O726" s="1"/>
      <c r="P726" s="1"/>
      <c r="Q726" s="1"/>
      <c r="AJ726" s="1">
        <v>44148</v>
      </c>
      <c r="AK726" s="1">
        <v>44148</v>
      </c>
      <c r="AL726" s="1"/>
      <c r="AM726" s="1"/>
      <c r="AN726" s="1"/>
      <c r="AO726" s="1"/>
      <c r="BH726" s="1">
        <v>44148</v>
      </c>
      <c r="BI726" s="1">
        <v>44148</v>
      </c>
      <c r="BJ726" s="1"/>
      <c r="BK726" s="1"/>
      <c r="BL726" s="1"/>
      <c r="BM726" s="1"/>
    </row>
    <row r="727" spans="12:65" x14ac:dyDescent="0.25">
      <c r="L727" s="1">
        <v>44151</v>
      </c>
      <c r="M727" s="1">
        <v>44155</v>
      </c>
      <c r="N727" s="1"/>
      <c r="O727" s="1"/>
      <c r="P727" s="1"/>
      <c r="Q727" s="1"/>
      <c r="AJ727" s="1">
        <v>44151</v>
      </c>
      <c r="AK727" s="1">
        <v>44155</v>
      </c>
      <c r="AL727" s="1"/>
      <c r="AM727" s="1"/>
      <c r="AN727" s="1"/>
      <c r="AO727" s="1"/>
      <c r="BH727" s="1">
        <v>44151</v>
      </c>
      <c r="BI727" s="1">
        <v>44155</v>
      </c>
      <c r="BJ727" s="1"/>
      <c r="BK727" s="1"/>
      <c r="BL727" s="1"/>
      <c r="BM727" s="1"/>
    </row>
    <row r="728" spans="12:65" x14ac:dyDescent="0.25">
      <c r="L728" s="1">
        <v>44152</v>
      </c>
      <c r="M728" s="1">
        <v>44155</v>
      </c>
      <c r="N728" s="1"/>
      <c r="O728" s="1"/>
      <c r="P728" s="1"/>
      <c r="Q728" s="1"/>
      <c r="AJ728" s="1">
        <v>44152</v>
      </c>
      <c r="AK728" s="1">
        <v>44155</v>
      </c>
      <c r="AL728" s="1"/>
      <c r="AM728" s="1"/>
      <c r="AN728" s="1"/>
      <c r="AO728" s="1"/>
      <c r="BH728" s="1">
        <v>44152</v>
      </c>
      <c r="BI728" s="1">
        <v>44155</v>
      </c>
      <c r="BJ728" s="1"/>
      <c r="BK728" s="1"/>
      <c r="BL728" s="1"/>
      <c r="BM728" s="1"/>
    </row>
    <row r="729" spans="12:65" x14ac:dyDescent="0.25">
      <c r="L729" s="1">
        <v>44153</v>
      </c>
      <c r="M729" s="1">
        <v>44155</v>
      </c>
      <c r="N729" s="1"/>
      <c r="O729" s="1"/>
      <c r="P729" s="1"/>
      <c r="Q729" s="1"/>
      <c r="AJ729" s="1">
        <v>44153</v>
      </c>
      <c r="AK729" s="1">
        <v>44155</v>
      </c>
      <c r="AL729" s="1"/>
      <c r="AM729" s="1"/>
      <c r="AN729" s="1"/>
      <c r="AO729" s="1"/>
      <c r="BH729" s="1">
        <v>44153</v>
      </c>
      <c r="BI729" s="1">
        <v>44155</v>
      </c>
      <c r="BJ729" s="1"/>
      <c r="BK729" s="1"/>
      <c r="BL729" s="1"/>
      <c r="BM729" s="1"/>
    </row>
    <row r="730" spans="12:65" x14ac:dyDescent="0.25">
      <c r="L730" s="1">
        <v>44154</v>
      </c>
      <c r="M730" s="1">
        <v>44155</v>
      </c>
      <c r="N730" s="1"/>
      <c r="O730" s="1"/>
      <c r="P730" s="1"/>
      <c r="Q730" s="1"/>
      <c r="AJ730" s="1">
        <v>44154</v>
      </c>
      <c r="AK730" s="1">
        <v>44155</v>
      </c>
      <c r="AL730" s="1"/>
      <c r="AM730" s="1"/>
      <c r="AN730" s="1"/>
      <c r="AO730" s="1"/>
      <c r="BH730" s="1">
        <v>44154</v>
      </c>
      <c r="BI730" s="1">
        <v>44155</v>
      </c>
      <c r="BJ730" s="1"/>
      <c r="BK730" s="1"/>
      <c r="BL730" s="1"/>
      <c r="BM730" s="1"/>
    </row>
    <row r="731" spans="12:65" x14ac:dyDescent="0.25">
      <c r="L731" s="1">
        <v>44155</v>
      </c>
      <c r="M731" s="1">
        <v>44155</v>
      </c>
      <c r="N731" s="1"/>
      <c r="O731" s="1"/>
      <c r="P731" s="1"/>
      <c r="Q731" s="1"/>
      <c r="AJ731" s="1">
        <v>44155</v>
      </c>
      <c r="AK731" s="1">
        <v>44155</v>
      </c>
      <c r="AL731" s="1"/>
      <c r="AM731" s="1"/>
      <c r="AN731" s="1"/>
      <c r="AO731" s="1"/>
      <c r="BH731" s="1">
        <v>44155</v>
      </c>
      <c r="BI731" s="1">
        <v>44155</v>
      </c>
      <c r="BJ731" s="1"/>
      <c r="BK731" s="1"/>
      <c r="BL731" s="1"/>
      <c r="BM731" s="1"/>
    </row>
    <row r="732" spans="12:65" x14ac:dyDescent="0.25">
      <c r="L732" s="1">
        <v>44158</v>
      </c>
      <c r="M732" s="1">
        <v>44162</v>
      </c>
      <c r="N732" s="1"/>
      <c r="O732" s="1"/>
      <c r="P732" s="1"/>
      <c r="Q732" s="1"/>
      <c r="AJ732" s="1">
        <v>44158</v>
      </c>
      <c r="AK732" s="1">
        <v>44162</v>
      </c>
      <c r="AL732" s="1"/>
      <c r="AM732" s="1"/>
      <c r="AN732" s="1"/>
      <c r="AO732" s="1"/>
      <c r="BH732" s="1">
        <v>44158</v>
      </c>
      <c r="BI732" s="1">
        <v>44162</v>
      </c>
      <c r="BJ732" s="1"/>
      <c r="BK732" s="1"/>
      <c r="BL732" s="1"/>
      <c r="BM732" s="1"/>
    </row>
    <row r="733" spans="12:65" x14ac:dyDescent="0.25">
      <c r="L733" s="1">
        <v>44159</v>
      </c>
      <c r="M733" s="1">
        <v>44162</v>
      </c>
      <c r="N733" s="1"/>
      <c r="O733" s="1"/>
      <c r="P733" s="1"/>
      <c r="Q733" s="1"/>
      <c r="AJ733" s="1">
        <v>44159</v>
      </c>
      <c r="AK733" s="1">
        <v>44162</v>
      </c>
      <c r="AL733" s="1"/>
      <c r="AM733" s="1"/>
      <c r="AN733" s="1"/>
      <c r="AO733" s="1"/>
      <c r="BH733" s="1">
        <v>44159</v>
      </c>
      <c r="BI733" s="1">
        <v>44162</v>
      </c>
      <c r="BJ733" s="1"/>
      <c r="BK733" s="1"/>
      <c r="BL733" s="1"/>
      <c r="BM733" s="1"/>
    </row>
    <row r="734" spans="12:65" x14ac:dyDescent="0.25">
      <c r="L734" s="1">
        <v>44160</v>
      </c>
      <c r="M734" s="1">
        <v>44162</v>
      </c>
      <c r="N734" s="1"/>
      <c r="O734" s="1"/>
      <c r="P734" s="1"/>
      <c r="Q734" s="1"/>
      <c r="AJ734" s="1">
        <v>44160</v>
      </c>
      <c r="AK734" s="1">
        <v>44162</v>
      </c>
      <c r="AL734" s="1"/>
      <c r="AM734" s="1"/>
      <c r="AN734" s="1"/>
      <c r="AO734" s="1"/>
      <c r="BH734" s="1">
        <v>44160</v>
      </c>
      <c r="BI734" s="1">
        <v>44162</v>
      </c>
      <c r="BJ734" s="1"/>
      <c r="BK734" s="1"/>
      <c r="BL734" s="1"/>
      <c r="BM734" s="1"/>
    </row>
    <row r="735" spans="12:65" x14ac:dyDescent="0.25">
      <c r="L735" s="1">
        <v>44162</v>
      </c>
      <c r="M735" s="1">
        <v>44162</v>
      </c>
      <c r="N735" s="1"/>
      <c r="O735" s="1"/>
      <c r="P735" s="1"/>
      <c r="Q735" s="1"/>
      <c r="AJ735" s="1">
        <v>44162</v>
      </c>
      <c r="AK735" s="1">
        <v>44162</v>
      </c>
      <c r="AL735" s="1"/>
      <c r="AM735" s="1"/>
      <c r="AN735" s="1"/>
      <c r="AO735" s="1"/>
      <c r="BH735" s="1">
        <v>44162</v>
      </c>
      <c r="BI735" s="1">
        <v>44162</v>
      </c>
      <c r="BJ735" s="1"/>
      <c r="BK735" s="1"/>
      <c r="BL735" s="1"/>
      <c r="BM735" s="1"/>
    </row>
    <row r="736" spans="12:65" x14ac:dyDescent="0.25">
      <c r="L736" s="1">
        <v>44165</v>
      </c>
      <c r="M736" s="1">
        <v>44169</v>
      </c>
      <c r="N736" s="1"/>
      <c r="O736" s="1"/>
      <c r="P736" s="1"/>
      <c r="Q736" s="1"/>
      <c r="AJ736" s="1">
        <v>44165</v>
      </c>
      <c r="AK736" s="1">
        <v>44169</v>
      </c>
      <c r="AL736" s="1"/>
      <c r="AM736" s="1"/>
      <c r="AN736" s="1"/>
      <c r="AO736" s="1"/>
      <c r="BH736" s="1">
        <v>44165</v>
      </c>
      <c r="BI736" s="1">
        <v>44169</v>
      </c>
      <c r="BJ736" s="1"/>
      <c r="BK736" s="1"/>
      <c r="BL736" s="1"/>
      <c r="BM736" s="1"/>
    </row>
    <row r="737" spans="12:65" x14ac:dyDescent="0.25">
      <c r="L737" s="1">
        <v>44166</v>
      </c>
      <c r="M737" s="1">
        <v>44169</v>
      </c>
      <c r="N737" s="1"/>
      <c r="O737" s="1"/>
      <c r="P737" s="1"/>
      <c r="Q737" s="1"/>
      <c r="AJ737" s="1">
        <v>44166</v>
      </c>
      <c r="AK737" s="1">
        <v>44169</v>
      </c>
      <c r="AL737" s="1"/>
      <c r="AM737" s="1"/>
      <c r="AN737" s="1"/>
      <c r="AO737" s="1"/>
      <c r="BH737" s="1">
        <v>44166</v>
      </c>
      <c r="BI737" s="1">
        <v>44169</v>
      </c>
      <c r="BJ737" s="1"/>
      <c r="BK737" s="1"/>
      <c r="BL737" s="1"/>
      <c r="BM737" s="1"/>
    </row>
    <row r="738" spans="12:65" x14ac:dyDescent="0.25">
      <c r="L738" s="1">
        <v>44167</v>
      </c>
      <c r="M738" s="1">
        <v>44169</v>
      </c>
      <c r="N738" s="1"/>
      <c r="O738" s="1"/>
      <c r="P738" s="1"/>
      <c r="Q738" s="1"/>
      <c r="AJ738" s="1">
        <v>44167</v>
      </c>
      <c r="AK738" s="1">
        <v>44169</v>
      </c>
      <c r="AL738" s="1"/>
      <c r="AM738" s="1"/>
      <c r="AN738" s="1"/>
      <c r="AO738" s="1"/>
      <c r="BH738" s="1">
        <v>44167</v>
      </c>
      <c r="BI738" s="1">
        <v>44169</v>
      </c>
      <c r="BJ738" s="1"/>
      <c r="BK738" s="1"/>
      <c r="BL738" s="1"/>
      <c r="BM738" s="1"/>
    </row>
    <row r="739" spans="12:65" x14ac:dyDescent="0.25">
      <c r="L739" s="1">
        <v>44168</v>
      </c>
      <c r="M739" s="1">
        <v>44169</v>
      </c>
      <c r="N739" s="1"/>
      <c r="O739" s="1"/>
      <c r="P739" s="1"/>
      <c r="Q739" s="1"/>
      <c r="AJ739" s="1">
        <v>44168</v>
      </c>
      <c r="AK739" s="1">
        <v>44169</v>
      </c>
      <c r="AL739" s="1"/>
      <c r="AM739" s="1"/>
      <c r="AN739" s="1"/>
      <c r="AO739" s="1"/>
      <c r="BH739" s="1">
        <v>44168</v>
      </c>
      <c r="BI739" s="1">
        <v>44169</v>
      </c>
      <c r="BJ739" s="1"/>
      <c r="BK739" s="1"/>
      <c r="BL739" s="1"/>
      <c r="BM739" s="1"/>
    </row>
    <row r="740" spans="12:65" x14ac:dyDescent="0.25">
      <c r="L740" s="1">
        <v>44169</v>
      </c>
      <c r="M740" s="1">
        <v>44169</v>
      </c>
      <c r="N740" s="1"/>
      <c r="O740" s="1"/>
      <c r="P740" s="1"/>
      <c r="Q740" s="1"/>
      <c r="AJ740" s="1">
        <v>44169</v>
      </c>
      <c r="AK740" s="1">
        <v>44169</v>
      </c>
      <c r="AL740" s="1"/>
      <c r="AM740" s="1"/>
      <c r="AN740" s="1"/>
      <c r="AO740" s="1"/>
      <c r="BH740" s="1">
        <v>44169</v>
      </c>
      <c r="BI740" s="1">
        <v>44169</v>
      </c>
      <c r="BJ740" s="1"/>
      <c r="BK740" s="1"/>
      <c r="BL740" s="1"/>
      <c r="BM740" s="1"/>
    </row>
    <row r="741" spans="12:65" x14ac:dyDescent="0.25">
      <c r="L741" s="1">
        <v>44172</v>
      </c>
      <c r="M741" s="1">
        <v>44176</v>
      </c>
      <c r="N741" s="1"/>
      <c r="O741" s="1"/>
      <c r="P741" s="1"/>
      <c r="Q741" s="1"/>
      <c r="AJ741" s="1">
        <v>44172</v>
      </c>
      <c r="AK741" s="1">
        <v>44176</v>
      </c>
      <c r="AL741" s="1"/>
      <c r="AM741" s="1"/>
      <c r="AN741" s="1"/>
      <c r="AO741" s="1"/>
      <c r="BH741" s="1">
        <v>44172</v>
      </c>
      <c r="BI741" s="1">
        <v>44176</v>
      </c>
      <c r="BJ741" s="1"/>
      <c r="BK741" s="1"/>
      <c r="BL741" s="1"/>
      <c r="BM741" s="1"/>
    </row>
    <row r="742" spans="12:65" x14ac:dyDescent="0.25">
      <c r="L742" s="1">
        <v>44173</v>
      </c>
      <c r="M742" s="1">
        <v>44176</v>
      </c>
      <c r="N742" s="1"/>
      <c r="O742" s="1"/>
      <c r="P742" s="1"/>
      <c r="Q742" s="1"/>
      <c r="AJ742" s="1">
        <v>44173</v>
      </c>
      <c r="AK742" s="1">
        <v>44176</v>
      </c>
      <c r="AL742" s="1"/>
      <c r="AM742" s="1"/>
      <c r="AN742" s="1"/>
      <c r="AO742" s="1"/>
      <c r="BH742" s="1">
        <v>44173</v>
      </c>
      <c r="BI742" s="1">
        <v>44176</v>
      </c>
      <c r="BJ742" s="1"/>
      <c r="BK742" s="1"/>
      <c r="BL742" s="1"/>
      <c r="BM742" s="1"/>
    </row>
    <row r="743" spans="12:65" x14ac:dyDescent="0.25">
      <c r="L743" s="1">
        <v>44174</v>
      </c>
      <c r="M743" s="1">
        <v>44176</v>
      </c>
      <c r="N743" s="1"/>
      <c r="O743" s="1"/>
      <c r="P743" s="1"/>
      <c r="Q743" s="1"/>
      <c r="AJ743" s="1">
        <v>44174</v>
      </c>
      <c r="AK743" s="1">
        <v>44176</v>
      </c>
      <c r="AL743" s="1"/>
      <c r="AM743" s="1"/>
      <c r="AN743" s="1"/>
      <c r="AO743" s="1"/>
      <c r="BH743" s="1">
        <v>44174</v>
      </c>
      <c r="BI743" s="1">
        <v>44176</v>
      </c>
      <c r="BJ743" s="1"/>
      <c r="BK743" s="1"/>
      <c r="BL743" s="1"/>
      <c r="BM743" s="1"/>
    </row>
    <row r="744" spans="12:65" x14ac:dyDescent="0.25">
      <c r="L744" s="1">
        <v>44175</v>
      </c>
      <c r="M744" s="1">
        <v>44176</v>
      </c>
      <c r="N744" s="1"/>
      <c r="O744" s="1"/>
      <c r="P744" s="1"/>
      <c r="Q744" s="1"/>
      <c r="AJ744" s="1">
        <v>44175</v>
      </c>
      <c r="AK744" s="1">
        <v>44176</v>
      </c>
      <c r="AL744" s="1"/>
      <c r="AM744" s="1"/>
      <c r="AN744" s="1"/>
      <c r="AO744" s="1"/>
      <c r="BH744" s="1">
        <v>44175</v>
      </c>
      <c r="BI744" s="1">
        <v>44176</v>
      </c>
      <c r="BJ744" s="1"/>
      <c r="BK744" s="1"/>
      <c r="BL744" s="1"/>
      <c r="BM744" s="1"/>
    </row>
    <row r="745" spans="12:65" x14ac:dyDescent="0.25">
      <c r="L745" s="1">
        <v>44176</v>
      </c>
      <c r="M745" s="1">
        <v>44176</v>
      </c>
      <c r="N745" s="1"/>
      <c r="O745" s="1"/>
      <c r="P745" s="1"/>
      <c r="Q745" s="1"/>
      <c r="AJ745" s="1">
        <v>44176</v>
      </c>
      <c r="AK745" s="1">
        <v>44176</v>
      </c>
      <c r="AL745" s="1"/>
      <c r="AM745" s="1"/>
      <c r="AN745" s="1"/>
      <c r="AO745" s="1"/>
      <c r="BH745" s="1">
        <v>44176</v>
      </c>
      <c r="BI745" s="1">
        <v>44176</v>
      </c>
      <c r="BJ745" s="1"/>
      <c r="BK745" s="1"/>
      <c r="BL745" s="1"/>
      <c r="BM745" s="1"/>
    </row>
    <row r="746" spans="12:65" x14ac:dyDescent="0.25">
      <c r="L746" s="1">
        <v>44179</v>
      </c>
      <c r="M746" s="1">
        <v>44183</v>
      </c>
      <c r="N746" s="1"/>
      <c r="O746" s="1"/>
      <c r="P746" s="1"/>
      <c r="Q746" s="1"/>
      <c r="AJ746" s="1">
        <v>44179</v>
      </c>
      <c r="AK746" s="1">
        <v>44183</v>
      </c>
      <c r="AL746" s="1"/>
      <c r="AM746" s="1"/>
      <c r="AN746" s="1"/>
      <c r="AO746" s="1"/>
      <c r="BH746" s="1">
        <v>44179</v>
      </c>
      <c r="BI746" s="1">
        <v>44183</v>
      </c>
      <c r="BJ746" s="1"/>
      <c r="BK746" s="1"/>
      <c r="BL746" s="1"/>
      <c r="BM746" s="1"/>
    </row>
    <row r="747" spans="12:65" x14ac:dyDescent="0.25">
      <c r="L747" s="1">
        <v>44180</v>
      </c>
      <c r="M747" s="1">
        <v>44183</v>
      </c>
      <c r="N747" s="1"/>
      <c r="O747" s="1"/>
      <c r="P747" s="1"/>
      <c r="Q747" s="1"/>
      <c r="AJ747" s="1">
        <v>44180</v>
      </c>
      <c r="AK747" s="1">
        <v>44183</v>
      </c>
      <c r="AL747" s="1"/>
      <c r="AM747" s="1"/>
      <c r="AN747" s="1"/>
      <c r="AO747" s="1"/>
      <c r="BH747" s="1">
        <v>44180</v>
      </c>
      <c r="BI747" s="1">
        <v>44183</v>
      </c>
      <c r="BJ747" s="1"/>
      <c r="BK747" s="1"/>
      <c r="BL747" s="1"/>
      <c r="BM747" s="1"/>
    </row>
    <row r="748" spans="12:65" x14ac:dyDescent="0.25">
      <c r="L748" s="1">
        <v>44181</v>
      </c>
      <c r="M748" s="1">
        <v>44183</v>
      </c>
      <c r="N748" s="1"/>
      <c r="O748" s="1"/>
      <c r="P748" s="1"/>
      <c r="Q748" s="1"/>
      <c r="AJ748" s="1">
        <v>44181</v>
      </c>
      <c r="AK748" s="1">
        <v>44183</v>
      </c>
      <c r="AL748" s="1"/>
      <c r="AM748" s="1"/>
      <c r="AN748" s="1"/>
      <c r="AO748" s="1"/>
      <c r="BH748" s="1">
        <v>44181</v>
      </c>
      <c r="BI748" s="1">
        <v>44183</v>
      </c>
      <c r="BJ748" s="1"/>
      <c r="BK748" s="1"/>
      <c r="BL748" s="1"/>
      <c r="BM748" s="1"/>
    </row>
    <row r="749" spans="12:65" x14ac:dyDescent="0.25">
      <c r="L749" s="1">
        <v>44182</v>
      </c>
      <c r="M749" s="1">
        <v>44183</v>
      </c>
      <c r="N749" s="1"/>
      <c r="O749" s="1"/>
      <c r="P749" s="1"/>
      <c r="Q749" s="1"/>
      <c r="AJ749" s="1">
        <v>44182</v>
      </c>
      <c r="AK749" s="1">
        <v>44183</v>
      </c>
      <c r="AL749" s="1"/>
      <c r="AM749" s="1"/>
      <c r="AN749" s="1"/>
      <c r="AO749" s="1"/>
      <c r="BH749" s="1">
        <v>44182</v>
      </c>
      <c r="BI749" s="1">
        <v>44183</v>
      </c>
      <c r="BJ749" s="1"/>
      <c r="BK749" s="1"/>
      <c r="BL749" s="1"/>
      <c r="BM749" s="1"/>
    </row>
    <row r="750" spans="12:65" x14ac:dyDescent="0.25">
      <c r="L750" s="1">
        <v>44183</v>
      </c>
      <c r="M750" s="1">
        <v>44183</v>
      </c>
      <c r="N750" s="1"/>
      <c r="O750" s="1"/>
      <c r="P750" s="1"/>
      <c r="Q750" s="1"/>
      <c r="AJ750" s="1">
        <v>44183</v>
      </c>
      <c r="AK750" s="1">
        <v>44183</v>
      </c>
      <c r="AL750" s="1"/>
      <c r="AM750" s="1"/>
      <c r="AN750" s="1"/>
      <c r="AO750" s="1"/>
      <c r="BH750" s="1">
        <v>44183</v>
      </c>
      <c r="BI750" s="1">
        <v>44183</v>
      </c>
      <c r="BJ750" s="1"/>
      <c r="BK750" s="1"/>
      <c r="BL750" s="1"/>
      <c r="BM750" s="1"/>
    </row>
    <row r="751" spans="12:65" x14ac:dyDescent="0.25">
      <c r="L751" s="1">
        <v>44186</v>
      </c>
      <c r="M751" s="1">
        <v>44190</v>
      </c>
      <c r="N751" s="1"/>
      <c r="O751" s="1"/>
      <c r="P751" s="1"/>
      <c r="Q751" s="1"/>
      <c r="AJ751" s="1">
        <v>44186</v>
      </c>
      <c r="AK751" s="1">
        <v>44190</v>
      </c>
      <c r="AL751" s="1"/>
      <c r="AM751" s="1"/>
      <c r="AN751" s="1"/>
      <c r="AO751" s="1"/>
      <c r="BH751" s="1">
        <v>44186</v>
      </c>
      <c r="BI751" s="1">
        <v>44190</v>
      </c>
      <c r="BJ751" s="1"/>
      <c r="BK751" s="1"/>
      <c r="BL751" s="1"/>
      <c r="BM751" s="1"/>
    </row>
    <row r="752" spans="12:65" x14ac:dyDescent="0.25">
      <c r="L752" s="1">
        <v>44187</v>
      </c>
      <c r="M752" s="1">
        <v>44190</v>
      </c>
      <c r="N752" s="1"/>
      <c r="O752" s="1"/>
      <c r="P752" s="1"/>
      <c r="Q752" s="1"/>
      <c r="AJ752" s="1">
        <v>44187</v>
      </c>
      <c r="AK752" s="1">
        <v>44190</v>
      </c>
      <c r="AL752" s="1"/>
      <c r="AM752" s="1"/>
      <c r="AN752" s="1"/>
      <c r="AO752" s="1"/>
      <c r="BH752" s="1">
        <v>44187</v>
      </c>
      <c r="BI752" s="1">
        <v>44190</v>
      </c>
      <c r="BJ752" s="1"/>
      <c r="BK752" s="1"/>
      <c r="BL752" s="1"/>
      <c r="BM752" s="1"/>
    </row>
    <row r="753" spans="12:65" x14ac:dyDescent="0.25">
      <c r="L753" s="1">
        <v>44188</v>
      </c>
      <c r="M753" s="1">
        <v>44190</v>
      </c>
      <c r="N753" s="1"/>
      <c r="O753" s="1"/>
      <c r="P753" s="1"/>
      <c r="Q753" s="1"/>
      <c r="AJ753" s="1">
        <v>44188</v>
      </c>
      <c r="AK753" s="1">
        <v>44190</v>
      </c>
      <c r="AL753" s="1"/>
      <c r="AM753" s="1"/>
      <c r="AN753" s="1"/>
      <c r="AO753" s="1"/>
      <c r="BH753" s="1">
        <v>44188</v>
      </c>
      <c r="BI753" s="1">
        <v>44190</v>
      </c>
      <c r="BJ753" s="1"/>
      <c r="BK753" s="1"/>
      <c r="BL753" s="1"/>
      <c r="BM753" s="1"/>
    </row>
    <row r="754" spans="12:65" x14ac:dyDescent="0.25">
      <c r="L754" s="1">
        <v>44189</v>
      </c>
      <c r="M754" s="1">
        <v>44190</v>
      </c>
      <c r="N754" s="1"/>
      <c r="O754" s="1"/>
      <c r="P754" s="1"/>
      <c r="Q754" s="1"/>
      <c r="AJ754" s="1">
        <v>44189</v>
      </c>
      <c r="AK754" s="1">
        <v>44190</v>
      </c>
      <c r="AL754" s="1"/>
      <c r="AM754" s="1"/>
      <c r="AN754" s="1"/>
      <c r="AO754" s="1"/>
      <c r="BH754" s="1">
        <v>44189</v>
      </c>
      <c r="BI754" s="1">
        <v>44190</v>
      </c>
      <c r="BJ754" s="1"/>
      <c r="BK754" s="1"/>
      <c r="BL754" s="1"/>
      <c r="BM754" s="1"/>
    </row>
    <row r="755" spans="12:65" x14ac:dyDescent="0.25">
      <c r="L755" s="1">
        <v>44193</v>
      </c>
      <c r="M755" s="1">
        <v>44197</v>
      </c>
      <c r="N755" s="1"/>
      <c r="O755" s="1"/>
      <c r="P755" s="1"/>
      <c r="Q755" s="1"/>
      <c r="AJ755" s="1">
        <v>44193</v>
      </c>
      <c r="AK755" s="1">
        <v>44197</v>
      </c>
      <c r="AL755" s="1"/>
      <c r="AM755" s="1"/>
      <c r="AN755" s="1"/>
      <c r="AO755" s="1"/>
      <c r="BH755" s="1">
        <v>44193</v>
      </c>
      <c r="BI755" s="1">
        <v>44197</v>
      </c>
      <c r="BJ755" s="1"/>
      <c r="BK755" s="1"/>
      <c r="BL755" s="1"/>
      <c r="BM755" s="1"/>
    </row>
    <row r="756" spans="12:65" x14ac:dyDescent="0.25">
      <c r="L756" s="1">
        <v>44194</v>
      </c>
      <c r="M756" s="1">
        <v>44197</v>
      </c>
      <c r="N756" s="1"/>
      <c r="O756" s="1"/>
      <c r="P756" s="1"/>
      <c r="Q756" s="1"/>
      <c r="AJ756" s="1">
        <v>44194</v>
      </c>
      <c r="AK756" s="1">
        <v>44197</v>
      </c>
      <c r="AL756" s="1"/>
      <c r="AM756" s="1"/>
      <c r="AN756" s="1"/>
      <c r="AO756" s="1"/>
      <c r="BH756" s="1">
        <v>44194</v>
      </c>
      <c r="BI756" s="1">
        <v>44197</v>
      </c>
      <c r="BJ756" s="1"/>
      <c r="BK756" s="1"/>
      <c r="BL756" s="1"/>
      <c r="BM756" s="1"/>
    </row>
    <row r="757" spans="12:65" x14ac:dyDescent="0.25">
      <c r="L757" s="1">
        <v>44195</v>
      </c>
      <c r="M757" s="1">
        <v>44197</v>
      </c>
      <c r="N757" s="1"/>
      <c r="O757" s="1"/>
      <c r="P757" s="1"/>
      <c r="Q757" s="1"/>
      <c r="AJ757" s="1">
        <v>44195</v>
      </c>
      <c r="AK757" s="1">
        <v>44197</v>
      </c>
      <c r="AL757" s="1"/>
      <c r="AM757" s="1"/>
      <c r="AN757" s="1"/>
      <c r="AO757" s="1"/>
      <c r="BH757" s="1">
        <v>44195</v>
      </c>
      <c r="BI757" s="1">
        <v>44197</v>
      </c>
      <c r="BJ757" s="1"/>
      <c r="BK757" s="1"/>
      <c r="BL757" s="1"/>
      <c r="BM757" s="1"/>
    </row>
    <row r="758" spans="12:65" x14ac:dyDescent="0.25">
      <c r="L758" s="1">
        <v>44196</v>
      </c>
      <c r="M758" s="1">
        <v>44197</v>
      </c>
      <c r="N758" s="1"/>
      <c r="O758" s="1"/>
      <c r="P758" s="1"/>
      <c r="Q758" s="1"/>
      <c r="AJ758" s="1">
        <v>44196</v>
      </c>
      <c r="AK758" s="1">
        <v>44197</v>
      </c>
      <c r="AL758" s="1"/>
      <c r="AM758" s="1"/>
      <c r="AN758" s="1"/>
      <c r="AO758" s="1"/>
      <c r="BH758" s="1">
        <v>44196</v>
      </c>
      <c r="BI758" s="1">
        <v>44197</v>
      </c>
      <c r="BJ758" s="1"/>
      <c r="BK758" s="1"/>
      <c r="BL758" s="1"/>
      <c r="BM758" s="1"/>
    </row>
    <row r="759" spans="12:65" x14ac:dyDescent="0.25">
      <c r="L759" s="1">
        <v>44200</v>
      </c>
      <c r="M759" s="1">
        <v>44204</v>
      </c>
      <c r="N759" s="1"/>
      <c r="O759" s="1"/>
      <c r="P759" s="1"/>
      <c r="Q759" s="1"/>
      <c r="AJ759" s="1">
        <v>44200</v>
      </c>
      <c r="AK759" s="1">
        <v>44204</v>
      </c>
      <c r="AL759" s="1"/>
      <c r="AM759" s="1"/>
      <c r="AN759" s="1"/>
      <c r="AO759" s="1"/>
      <c r="BH759" s="1">
        <v>44200</v>
      </c>
      <c r="BI759" s="1">
        <v>44204</v>
      </c>
      <c r="BJ759" s="1"/>
      <c r="BK759" s="1"/>
      <c r="BL759" s="1"/>
      <c r="BM759" s="1"/>
    </row>
    <row r="760" spans="12:65" x14ac:dyDescent="0.25">
      <c r="L760" s="1">
        <v>44201</v>
      </c>
      <c r="M760" s="1">
        <v>44204</v>
      </c>
      <c r="N760" s="1"/>
      <c r="O760" s="1"/>
      <c r="P760" s="1"/>
      <c r="Q760" s="1"/>
      <c r="AJ760" s="1">
        <v>44201</v>
      </c>
      <c r="AK760" s="1">
        <v>44204</v>
      </c>
      <c r="AL760" s="1"/>
      <c r="AM760" s="1"/>
      <c r="AN760" s="1"/>
      <c r="AO760" s="1"/>
      <c r="BH760" s="1">
        <v>44201</v>
      </c>
      <c r="BI760" s="1">
        <v>44204</v>
      </c>
      <c r="BJ760" s="1"/>
      <c r="BK760" s="1"/>
      <c r="BL760" s="1"/>
      <c r="BM760" s="1"/>
    </row>
    <row r="761" spans="12:65" x14ac:dyDescent="0.25">
      <c r="L761" s="1">
        <v>44202</v>
      </c>
      <c r="M761" s="1">
        <v>44204</v>
      </c>
      <c r="N761" s="1"/>
      <c r="O761" s="1"/>
      <c r="P761" s="1"/>
      <c r="Q761" s="1"/>
      <c r="AJ761" s="1">
        <v>44202</v>
      </c>
      <c r="AK761" s="1">
        <v>44204</v>
      </c>
      <c r="AL761" s="1"/>
      <c r="AM761" s="1"/>
      <c r="AN761" s="1"/>
      <c r="AO761" s="1"/>
      <c r="BH761" s="1">
        <v>44202</v>
      </c>
      <c r="BI761" s="1">
        <v>44204</v>
      </c>
      <c r="BJ761" s="1"/>
      <c r="BK761" s="1"/>
      <c r="BL761" s="1"/>
      <c r="BM761" s="1"/>
    </row>
    <row r="762" spans="12:65" x14ac:dyDescent="0.25">
      <c r="L762" s="1">
        <v>44203</v>
      </c>
      <c r="M762" s="1">
        <v>44204</v>
      </c>
      <c r="N762" s="1"/>
      <c r="O762" s="1"/>
      <c r="P762" s="1"/>
      <c r="Q762" s="1"/>
      <c r="AJ762" s="1">
        <v>44203</v>
      </c>
      <c r="AK762" s="1">
        <v>44204</v>
      </c>
      <c r="AL762" s="1"/>
      <c r="AM762" s="1"/>
      <c r="AN762" s="1"/>
      <c r="AO762" s="1"/>
      <c r="BH762" s="1">
        <v>44203</v>
      </c>
      <c r="BI762" s="1">
        <v>44204</v>
      </c>
      <c r="BJ762" s="1"/>
      <c r="BK762" s="1"/>
      <c r="BL762" s="1"/>
      <c r="BM762" s="1"/>
    </row>
    <row r="763" spans="12:65" x14ac:dyDescent="0.25">
      <c r="L763" s="1">
        <v>44204</v>
      </c>
      <c r="M763" s="1">
        <v>44204</v>
      </c>
      <c r="N763" s="1"/>
      <c r="O763" s="1"/>
      <c r="P763" s="1"/>
      <c r="Q763" s="1"/>
      <c r="AJ763" s="1">
        <v>44204</v>
      </c>
      <c r="AK763" s="1">
        <v>44204</v>
      </c>
      <c r="AL763" s="1"/>
      <c r="AM763" s="1"/>
      <c r="AN763" s="1"/>
      <c r="AO763" s="1"/>
      <c r="BH763" s="1">
        <v>44204</v>
      </c>
      <c r="BI763" s="1">
        <v>44204</v>
      </c>
      <c r="BJ763" s="1"/>
      <c r="BK763" s="1"/>
      <c r="BL763" s="1"/>
      <c r="BM763" s="1"/>
    </row>
    <row r="764" spans="12:65" x14ac:dyDescent="0.25">
      <c r="L764" s="1">
        <v>44207</v>
      </c>
      <c r="M764" s="1">
        <v>44211</v>
      </c>
      <c r="N764" s="1"/>
      <c r="O764" s="1"/>
      <c r="P764" s="1"/>
      <c r="Q764" s="1"/>
      <c r="AJ764" s="1">
        <v>44207</v>
      </c>
      <c r="AK764" s="1">
        <v>44211</v>
      </c>
      <c r="AL764" s="1"/>
      <c r="AM764" s="1"/>
      <c r="AN764" s="1"/>
      <c r="AO764" s="1"/>
      <c r="BH764" s="1">
        <v>44207</v>
      </c>
      <c r="BI764" s="1">
        <v>44211</v>
      </c>
      <c r="BJ764" s="1"/>
      <c r="BK764" s="1"/>
      <c r="BL764" s="1"/>
      <c r="BM764" s="1"/>
    </row>
    <row r="765" spans="12:65" x14ac:dyDescent="0.25">
      <c r="L765" s="1">
        <v>44208</v>
      </c>
      <c r="M765" s="1">
        <v>44211</v>
      </c>
      <c r="N765" s="1"/>
      <c r="O765" s="1"/>
      <c r="P765" s="1"/>
      <c r="Q765" s="1"/>
      <c r="AJ765" s="1">
        <v>44208</v>
      </c>
      <c r="AK765" s="1">
        <v>44211</v>
      </c>
      <c r="AL765" s="1"/>
      <c r="AM765" s="1"/>
      <c r="AN765" s="1"/>
      <c r="AO765" s="1"/>
      <c r="BH765" s="1">
        <v>44208</v>
      </c>
      <c r="BI765" s="1">
        <v>44211</v>
      </c>
      <c r="BJ765" s="1"/>
      <c r="BK765" s="1"/>
      <c r="BL765" s="1"/>
      <c r="BM765" s="1"/>
    </row>
    <row r="766" spans="12:65" x14ac:dyDescent="0.25">
      <c r="L766" s="1">
        <v>44209</v>
      </c>
      <c r="M766" s="1">
        <v>44211</v>
      </c>
      <c r="N766" s="1"/>
      <c r="O766" s="1"/>
      <c r="P766" s="1"/>
      <c r="Q766" s="1"/>
      <c r="AJ766" s="1">
        <v>44209</v>
      </c>
      <c r="AK766" s="1">
        <v>44211</v>
      </c>
      <c r="AL766" s="1"/>
      <c r="AM766" s="1"/>
      <c r="AN766" s="1"/>
      <c r="AO766" s="1"/>
      <c r="BH766" s="1">
        <v>44209</v>
      </c>
      <c r="BI766" s="1">
        <v>44211</v>
      </c>
      <c r="BJ766" s="1"/>
      <c r="BK766" s="1"/>
      <c r="BL766" s="1"/>
      <c r="BM766" s="1"/>
    </row>
    <row r="767" spans="12:65" x14ac:dyDescent="0.25">
      <c r="L767" s="1">
        <v>44210</v>
      </c>
      <c r="M767" s="1">
        <v>44211</v>
      </c>
      <c r="N767" s="1"/>
      <c r="O767" s="1"/>
      <c r="P767" s="1"/>
      <c r="Q767" s="1"/>
      <c r="AJ767" s="1">
        <v>44210</v>
      </c>
      <c r="AK767" s="1">
        <v>44211</v>
      </c>
      <c r="AL767" s="1"/>
      <c r="AM767" s="1"/>
      <c r="AN767" s="1"/>
      <c r="AO767" s="1"/>
      <c r="BH767" s="1">
        <v>44210</v>
      </c>
      <c r="BI767" s="1">
        <v>44211</v>
      </c>
      <c r="BJ767" s="1"/>
      <c r="BK767" s="1"/>
      <c r="BL767" s="1"/>
      <c r="BM767" s="1"/>
    </row>
    <row r="768" spans="12:65" x14ac:dyDescent="0.25">
      <c r="L768" s="1">
        <v>44211</v>
      </c>
      <c r="M768" s="1">
        <v>44211</v>
      </c>
      <c r="N768" s="1"/>
      <c r="O768" s="1"/>
      <c r="P768" s="1"/>
      <c r="Q768" s="1"/>
      <c r="AJ768" s="1">
        <v>44211</v>
      </c>
      <c r="AK768" s="1">
        <v>44211</v>
      </c>
      <c r="AL768" s="1"/>
      <c r="AM768" s="1"/>
      <c r="AN768" s="1"/>
      <c r="AO768" s="1"/>
      <c r="BH768" s="1">
        <v>44211</v>
      </c>
      <c r="BI768" s="1">
        <v>44211</v>
      </c>
      <c r="BJ768" s="1"/>
      <c r="BK768" s="1"/>
      <c r="BL768" s="1"/>
      <c r="BM768" s="1"/>
    </row>
    <row r="769" spans="12:65" x14ac:dyDescent="0.25">
      <c r="L769" s="1">
        <v>44215</v>
      </c>
      <c r="M769" s="1">
        <v>44218</v>
      </c>
      <c r="N769" s="1"/>
      <c r="O769" s="1"/>
      <c r="P769" s="1"/>
      <c r="Q769" s="1"/>
      <c r="AJ769" s="1">
        <v>44215</v>
      </c>
      <c r="AK769" s="1">
        <v>44218</v>
      </c>
      <c r="AL769" s="1"/>
      <c r="AM769" s="1"/>
      <c r="AN769" s="1"/>
      <c r="AO769" s="1"/>
      <c r="BH769" s="1">
        <v>44215</v>
      </c>
      <c r="BI769" s="1">
        <v>44218</v>
      </c>
      <c r="BJ769" s="1"/>
      <c r="BK769" s="1"/>
      <c r="BL769" s="1"/>
      <c r="BM769" s="1"/>
    </row>
    <row r="770" spans="12:65" x14ac:dyDescent="0.25">
      <c r="L770" s="1">
        <v>44216</v>
      </c>
      <c r="M770" s="1">
        <v>44218</v>
      </c>
      <c r="N770" s="1"/>
      <c r="O770" s="1"/>
      <c r="P770" s="1"/>
      <c r="Q770" s="1"/>
      <c r="AJ770" s="1">
        <v>44216</v>
      </c>
      <c r="AK770" s="1">
        <v>44218</v>
      </c>
      <c r="AL770" s="1"/>
      <c r="AM770" s="1"/>
      <c r="AN770" s="1"/>
      <c r="AO770" s="1"/>
      <c r="BH770" s="1">
        <v>44216</v>
      </c>
      <c r="BI770" s="1">
        <v>44218</v>
      </c>
      <c r="BJ770" s="1"/>
      <c r="BK770" s="1"/>
      <c r="BL770" s="1"/>
      <c r="BM770" s="1"/>
    </row>
    <row r="771" spans="12:65" x14ac:dyDescent="0.25">
      <c r="L771" s="1">
        <v>44217</v>
      </c>
      <c r="M771" s="1">
        <v>44218</v>
      </c>
      <c r="N771" s="1"/>
      <c r="O771" s="1"/>
      <c r="P771" s="1"/>
      <c r="Q771" s="1"/>
      <c r="AJ771" s="1">
        <v>44217</v>
      </c>
      <c r="AK771" s="1">
        <v>44218</v>
      </c>
      <c r="AL771" s="1"/>
      <c r="AM771" s="1"/>
      <c r="AN771" s="1"/>
      <c r="AO771" s="1"/>
      <c r="BH771" s="1">
        <v>44217</v>
      </c>
      <c r="BI771" s="1">
        <v>44218</v>
      </c>
      <c r="BJ771" s="1"/>
      <c r="BK771" s="1"/>
      <c r="BL771" s="1"/>
      <c r="BM771" s="1"/>
    </row>
    <row r="772" spans="12:65" x14ac:dyDescent="0.25">
      <c r="L772" s="1">
        <v>44218</v>
      </c>
      <c r="M772" s="1">
        <v>44218</v>
      </c>
      <c r="N772" s="1"/>
      <c r="O772" s="1"/>
      <c r="P772" s="1"/>
      <c r="Q772" s="1"/>
      <c r="AJ772" s="1">
        <v>44218</v>
      </c>
      <c r="AK772" s="1">
        <v>44218</v>
      </c>
      <c r="AL772" s="1"/>
      <c r="AM772" s="1"/>
      <c r="AN772" s="1"/>
      <c r="AO772" s="1"/>
      <c r="BH772" s="1">
        <v>44218</v>
      </c>
      <c r="BI772" s="1">
        <v>44218</v>
      </c>
      <c r="BJ772" s="1"/>
      <c r="BK772" s="1"/>
      <c r="BL772" s="1"/>
      <c r="BM772" s="1"/>
    </row>
    <row r="773" spans="12:65" x14ac:dyDescent="0.25">
      <c r="L773" s="1">
        <v>44221</v>
      </c>
      <c r="M773" s="1">
        <v>44225</v>
      </c>
      <c r="N773" s="1"/>
      <c r="O773" s="1"/>
      <c r="P773" s="1"/>
      <c r="Q773" s="1"/>
      <c r="AJ773" s="1">
        <v>44221</v>
      </c>
      <c r="AK773" s="1">
        <v>44225</v>
      </c>
      <c r="AL773" s="1"/>
      <c r="AM773" s="1"/>
      <c r="AN773" s="1"/>
      <c r="AO773" s="1"/>
      <c r="BH773" s="1">
        <v>44221</v>
      </c>
      <c r="BI773" s="1">
        <v>44225</v>
      </c>
      <c r="BJ773" s="1"/>
      <c r="BK773" s="1"/>
      <c r="BL773" s="1"/>
      <c r="BM773" s="1"/>
    </row>
    <row r="774" spans="12:65" x14ac:dyDescent="0.25">
      <c r="L774" s="1">
        <v>44222</v>
      </c>
      <c r="M774" s="1">
        <v>44225</v>
      </c>
      <c r="N774" s="1"/>
      <c r="O774" s="1"/>
      <c r="P774" s="1"/>
      <c r="Q774" s="1"/>
      <c r="AJ774" s="1">
        <v>44222</v>
      </c>
      <c r="AK774" s="1">
        <v>44225</v>
      </c>
      <c r="AL774" s="1"/>
      <c r="AM774" s="1"/>
      <c r="AN774" s="1"/>
      <c r="AO774" s="1"/>
      <c r="BH774" s="1">
        <v>44222</v>
      </c>
      <c r="BI774" s="1">
        <v>44225</v>
      </c>
      <c r="BJ774" s="1"/>
      <c r="BK774" s="1"/>
      <c r="BL774" s="1"/>
      <c r="BM774" s="1"/>
    </row>
    <row r="775" spans="12:65" x14ac:dyDescent="0.25">
      <c r="L775" s="1">
        <v>44223</v>
      </c>
      <c r="M775" s="1">
        <v>44225</v>
      </c>
      <c r="N775" s="1"/>
      <c r="O775" s="1"/>
      <c r="P775" s="1"/>
      <c r="Q775" s="1"/>
      <c r="AJ775" s="1">
        <v>44223</v>
      </c>
      <c r="AK775" s="1">
        <v>44225</v>
      </c>
      <c r="AL775" s="1"/>
      <c r="AM775" s="1"/>
      <c r="AN775" s="1"/>
      <c r="AO775" s="1"/>
      <c r="BH775" s="1">
        <v>44223</v>
      </c>
      <c r="BI775" s="1">
        <v>44225</v>
      </c>
      <c r="BJ775" s="1"/>
      <c r="BK775" s="1"/>
      <c r="BL775" s="1"/>
      <c r="BM775" s="1"/>
    </row>
    <row r="776" spans="12:65" x14ac:dyDescent="0.25">
      <c r="L776" s="1">
        <v>44224</v>
      </c>
      <c r="M776" s="1">
        <v>44225</v>
      </c>
      <c r="N776" s="1"/>
      <c r="O776" s="1"/>
      <c r="P776" s="1"/>
      <c r="Q776" s="1"/>
      <c r="AJ776" s="1">
        <v>44224</v>
      </c>
      <c r="AK776" s="1">
        <v>44225</v>
      </c>
      <c r="AL776" s="1"/>
      <c r="AM776" s="1"/>
      <c r="AN776" s="1"/>
      <c r="AO776" s="1"/>
      <c r="BH776" s="1">
        <v>44224</v>
      </c>
      <c r="BI776" s="1">
        <v>44225</v>
      </c>
      <c r="BJ776" s="1"/>
      <c r="BK776" s="1"/>
      <c r="BL776" s="1"/>
      <c r="BM776" s="1"/>
    </row>
    <row r="777" spans="12:65" x14ac:dyDescent="0.25">
      <c r="L777" s="1">
        <v>44225</v>
      </c>
      <c r="M777" s="1">
        <v>44225</v>
      </c>
      <c r="N777" s="1"/>
      <c r="O777" s="1"/>
      <c r="P777" s="1"/>
      <c r="Q777" s="1"/>
      <c r="AJ777" s="1">
        <v>44225</v>
      </c>
      <c r="AK777" s="1">
        <v>44225</v>
      </c>
      <c r="AL777" s="1"/>
      <c r="AM777" s="1"/>
      <c r="AN777" s="1"/>
      <c r="AO777" s="1"/>
      <c r="BH777" s="1">
        <v>44225</v>
      </c>
      <c r="BI777" s="1">
        <v>44225</v>
      </c>
      <c r="BJ777" s="1"/>
      <c r="BK777" s="1"/>
      <c r="BL777" s="1"/>
      <c r="BM777" s="1"/>
    </row>
    <row r="778" spans="12:65" x14ac:dyDescent="0.25">
      <c r="L778" s="1">
        <v>44228</v>
      </c>
      <c r="M778" s="1">
        <v>44232</v>
      </c>
      <c r="N778" s="1"/>
      <c r="O778" s="1"/>
      <c r="P778" s="1"/>
      <c r="Q778" s="1"/>
      <c r="AJ778" s="1">
        <v>44228</v>
      </c>
      <c r="AK778" s="1">
        <v>44232</v>
      </c>
      <c r="AL778" s="1"/>
      <c r="AM778" s="1"/>
      <c r="AN778" s="1"/>
      <c r="AO778" s="1"/>
      <c r="BH778" s="1">
        <v>44228</v>
      </c>
      <c r="BI778" s="1">
        <v>44232</v>
      </c>
      <c r="BJ778" s="1"/>
      <c r="BK778" s="1"/>
      <c r="BL778" s="1"/>
      <c r="BM778" s="1"/>
    </row>
    <row r="779" spans="12:65" x14ac:dyDescent="0.25">
      <c r="L779" s="1">
        <v>44229</v>
      </c>
      <c r="M779" s="1">
        <v>44232</v>
      </c>
      <c r="N779" s="1"/>
      <c r="O779" s="1"/>
      <c r="P779" s="1"/>
      <c r="Q779" s="1"/>
      <c r="AJ779" s="1">
        <v>44229</v>
      </c>
      <c r="AK779" s="1">
        <v>44232</v>
      </c>
      <c r="AL779" s="1"/>
      <c r="AM779" s="1"/>
      <c r="AN779" s="1"/>
      <c r="AO779" s="1"/>
      <c r="BH779" s="1">
        <v>44229</v>
      </c>
      <c r="BI779" s="1">
        <v>44232</v>
      </c>
      <c r="BJ779" s="1"/>
      <c r="BK779" s="1"/>
      <c r="BL779" s="1"/>
      <c r="BM779" s="1"/>
    </row>
    <row r="780" spans="12:65" x14ac:dyDescent="0.25">
      <c r="L780" s="1">
        <v>44230</v>
      </c>
      <c r="M780" s="1">
        <v>44232</v>
      </c>
      <c r="N780" s="1"/>
      <c r="O780" s="1"/>
      <c r="P780" s="1"/>
      <c r="Q780" s="1"/>
      <c r="AJ780" s="1">
        <v>44230</v>
      </c>
      <c r="AK780" s="1">
        <v>44232</v>
      </c>
      <c r="AL780" s="1"/>
      <c r="AM780" s="1"/>
      <c r="AN780" s="1"/>
      <c r="AO780" s="1"/>
      <c r="BH780" s="1">
        <v>44230</v>
      </c>
      <c r="BI780" s="1">
        <v>44232</v>
      </c>
      <c r="BJ780" s="1"/>
      <c r="BK780" s="1"/>
      <c r="BL780" s="1"/>
      <c r="BM780" s="1"/>
    </row>
    <row r="781" spans="12:65" x14ac:dyDescent="0.25">
      <c r="L781" s="1">
        <v>44231</v>
      </c>
      <c r="M781" s="1">
        <v>44232</v>
      </c>
      <c r="N781" s="1"/>
      <c r="O781" s="1"/>
      <c r="P781" s="1"/>
      <c r="Q781" s="1"/>
      <c r="AJ781" s="1">
        <v>44231</v>
      </c>
      <c r="AK781" s="1">
        <v>44232</v>
      </c>
      <c r="AL781" s="1"/>
      <c r="AM781" s="1"/>
      <c r="AN781" s="1"/>
      <c r="AO781" s="1"/>
      <c r="BH781" s="1">
        <v>44231</v>
      </c>
      <c r="BI781" s="1">
        <v>44232</v>
      </c>
      <c r="BJ781" s="1"/>
      <c r="BK781" s="1"/>
      <c r="BL781" s="1"/>
      <c r="BM781" s="1"/>
    </row>
    <row r="782" spans="12:65" x14ac:dyDescent="0.25">
      <c r="L782" s="1">
        <v>44232</v>
      </c>
      <c r="M782" s="1">
        <v>44232</v>
      </c>
      <c r="N782" s="1"/>
      <c r="O782" s="1"/>
      <c r="P782" s="1"/>
      <c r="Q782" s="1"/>
      <c r="AJ782" s="1">
        <v>44232</v>
      </c>
      <c r="AK782" s="1">
        <v>44232</v>
      </c>
      <c r="AL782" s="1"/>
      <c r="AM782" s="1"/>
      <c r="AN782" s="1"/>
      <c r="AO782" s="1"/>
      <c r="BH782" s="1">
        <v>44232</v>
      </c>
      <c r="BI782" s="1">
        <v>44232</v>
      </c>
      <c r="BJ782" s="1"/>
      <c r="BK782" s="1"/>
      <c r="BL782" s="1"/>
      <c r="BM782" s="1"/>
    </row>
    <row r="783" spans="12:65" x14ac:dyDescent="0.25">
      <c r="L783" s="1">
        <v>44235</v>
      </c>
      <c r="M783" s="1">
        <v>44239</v>
      </c>
      <c r="N783" s="1"/>
      <c r="O783" s="1"/>
      <c r="P783" s="1"/>
      <c r="Q783" s="1"/>
      <c r="AJ783" s="1">
        <v>44235</v>
      </c>
      <c r="AK783" s="1">
        <v>44239</v>
      </c>
      <c r="AL783" s="1"/>
      <c r="AM783" s="1"/>
      <c r="AN783" s="1"/>
      <c r="AO783" s="1"/>
      <c r="BH783" s="1">
        <v>44235</v>
      </c>
      <c r="BI783" s="1">
        <v>44239</v>
      </c>
      <c r="BJ783" s="1"/>
      <c r="BK783" s="1"/>
      <c r="BL783" s="1"/>
      <c r="BM783" s="1"/>
    </row>
    <row r="784" spans="12:65" x14ac:dyDescent="0.25">
      <c r="L784" s="1">
        <v>44236</v>
      </c>
      <c r="M784" s="1">
        <v>44239</v>
      </c>
      <c r="N784" s="1"/>
      <c r="O784" s="1"/>
      <c r="P784" s="1"/>
      <c r="Q784" s="1"/>
      <c r="AJ784" s="1">
        <v>44236</v>
      </c>
      <c r="AK784" s="1">
        <v>44239</v>
      </c>
      <c r="AL784" s="1"/>
      <c r="AM784" s="1"/>
      <c r="AN784" s="1"/>
      <c r="AO784" s="1"/>
      <c r="BH784" s="1">
        <v>44236</v>
      </c>
      <c r="BI784" s="1">
        <v>44239</v>
      </c>
      <c r="BJ784" s="1"/>
      <c r="BK784" s="1"/>
      <c r="BL784" s="1"/>
      <c r="BM784" s="1"/>
    </row>
    <row r="785" spans="12:65" x14ac:dyDescent="0.25">
      <c r="L785" s="1">
        <v>44237</v>
      </c>
      <c r="M785" s="1">
        <v>44239</v>
      </c>
      <c r="N785" s="1"/>
      <c r="O785" s="1"/>
      <c r="P785" s="1"/>
      <c r="Q785" s="1"/>
      <c r="AJ785" s="1">
        <v>44237</v>
      </c>
      <c r="AK785" s="1">
        <v>44239</v>
      </c>
      <c r="AL785" s="1"/>
      <c r="AM785" s="1"/>
      <c r="AN785" s="1"/>
      <c r="AO785" s="1"/>
      <c r="BH785" s="1">
        <v>44237</v>
      </c>
      <c r="BI785" s="1">
        <v>44239</v>
      </c>
      <c r="BJ785" s="1"/>
      <c r="BK785" s="1"/>
      <c r="BL785" s="1"/>
      <c r="BM785" s="1"/>
    </row>
    <row r="786" spans="12:65" x14ac:dyDescent="0.25">
      <c r="L786" s="1">
        <v>44238</v>
      </c>
      <c r="M786" s="1">
        <v>44239</v>
      </c>
      <c r="N786" s="1"/>
      <c r="O786" s="1"/>
      <c r="P786" s="1"/>
      <c r="Q786" s="1"/>
      <c r="AJ786" s="1">
        <v>44238</v>
      </c>
      <c r="AK786" s="1">
        <v>44239</v>
      </c>
      <c r="AL786" s="1"/>
      <c r="AM786" s="1"/>
      <c r="AN786" s="1"/>
      <c r="AO786" s="1"/>
      <c r="BH786" s="1">
        <v>44238</v>
      </c>
      <c r="BI786" s="1">
        <v>44239</v>
      </c>
      <c r="BJ786" s="1"/>
      <c r="BK786" s="1"/>
      <c r="BL786" s="1"/>
      <c r="BM786" s="1"/>
    </row>
    <row r="787" spans="12:65" x14ac:dyDescent="0.25">
      <c r="L787" s="1">
        <v>44239</v>
      </c>
      <c r="M787" s="1">
        <v>44239</v>
      </c>
      <c r="N787" s="1"/>
      <c r="O787" s="1"/>
      <c r="P787" s="1"/>
      <c r="Q787" s="1"/>
      <c r="AJ787" s="1">
        <v>44239</v>
      </c>
      <c r="AK787" s="1">
        <v>44239</v>
      </c>
      <c r="AL787" s="1"/>
      <c r="AM787" s="1"/>
      <c r="AN787" s="1"/>
      <c r="AO787" s="1"/>
      <c r="BH787" s="1">
        <v>44239</v>
      </c>
      <c r="BI787" s="1">
        <v>44239</v>
      </c>
      <c r="BJ787" s="1"/>
      <c r="BK787" s="1"/>
      <c r="BL787" s="1"/>
      <c r="BM787" s="1"/>
    </row>
    <row r="788" spans="12:65" x14ac:dyDescent="0.25">
      <c r="L788" s="1">
        <v>44243</v>
      </c>
      <c r="M788" s="1">
        <v>44246</v>
      </c>
      <c r="N788" s="1"/>
      <c r="O788" s="1"/>
      <c r="P788" s="1"/>
      <c r="Q788" s="1"/>
      <c r="AJ788" s="1">
        <v>44243</v>
      </c>
      <c r="AK788" s="1">
        <v>44246</v>
      </c>
      <c r="AL788" s="1"/>
      <c r="AM788" s="1"/>
      <c r="AN788" s="1"/>
      <c r="AO788" s="1"/>
      <c r="BH788" s="1">
        <v>44243</v>
      </c>
      <c r="BI788" s="1">
        <v>44246</v>
      </c>
      <c r="BJ788" s="1"/>
      <c r="BK788" s="1"/>
      <c r="BL788" s="1"/>
      <c r="BM788" s="1"/>
    </row>
    <row r="789" spans="12:65" x14ac:dyDescent="0.25">
      <c r="L789" s="1">
        <v>44244</v>
      </c>
      <c r="M789" s="1">
        <v>44246</v>
      </c>
      <c r="N789" s="1"/>
      <c r="O789" s="1"/>
      <c r="P789" s="1"/>
      <c r="Q789" s="1"/>
      <c r="AJ789" s="1">
        <v>44244</v>
      </c>
      <c r="AK789" s="1">
        <v>44246</v>
      </c>
      <c r="AL789" s="1"/>
      <c r="AM789" s="1"/>
      <c r="AN789" s="1"/>
      <c r="AO789" s="1"/>
      <c r="BH789" s="1">
        <v>44244</v>
      </c>
      <c r="BI789" s="1">
        <v>44246</v>
      </c>
      <c r="BJ789" s="1"/>
      <c r="BK789" s="1"/>
      <c r="BL789" s="1"/>
      <c r="BM789" s="1"/>
    </row>
    <row r="790" spans="12:65" x14ac:dyDescent="0.25">
      <c r="L790" s="1">
        <v>44245</v>
      </c>
      <c r="M790" s="1">
        <v>44246</v>
      </c>
      <c r="N790" s="1"/>
      <c r="O790" s="1"/>
      <c r="P790" s="1"/>
      <c r="Q790" s="1"/>
      <c r="AJ790" s="1">
        <v>44245</v>
      </c>
      <c r="AK790" s="1">
        <v>44246</v>
      </c>
      <c r="AL790" s="1"/>
      <c r="AM790" s="1"/>
      <c r="AN790" s="1"/>
      <c r="AO790" s="1"/>
      <c r="BH790" s="1">
        <v>44245</v>
      </c>
      <c r="BI790" s="1">
        <v>44246</v>
      </c>
      <c r="BJ790" s="1"/>
      <c r="BK790" s="1"/>
      <c r="BL790" s="1"/>
      <c r="BM790" s="1"/>
    </row>
    <row r="791" spans="12:65" x14ac:dyDescent="0.25">
      <c r="L791" s="1">
        <v>44246</v>
      </c>
      <c r="M791" s="1">
        <v>44246</v>
      </c>
      <c r="N791" s="1"/>
      <c r="O791" s="1"/>
      <c r="P791" s="1"/>
      <c r="Q791" s="1"/>
      <c r="AJ791" s="1">
        <v>44246</v>
      </c>
      <c r="AK791" s="1">
        <v>44246</v>
      </c>
      <c r="AL791" s="1"/>
      <c r="AM791" s="1"/>
      <c r="AN791" s="1"/>
      <c r="AO791" s="1"/>
      <c r="BH791" s="1">
        <v>44246</v>
      </c>
      <c r="BI791" s="1">
        <v>44246</v>
      </c>
      <c r="BJ791" s="1"/>
      <c r="BK791" s="1"/>
      <c r="BL791" s="1"/>
      <c r="BM791" s="1"/>
    </row>
    <row r="792" spans="12:65" x14ac:dyDescent="0.25">
      <c r="L792" s="1">
        <v>44249</v>
      </c>
      <c r="M792" s="1">
        <v>44253</v>
      </c>
      <c r="N792" s="1"/>
      <c r="O792" s="1"/>
      <c r="P792" s="1"/>
      <c r="Q792" s="1"/>
      <c r="AJ792" s="1">
        <v>44249</v>
      </c>
      <c r="AK792" s="1">
        <v>44253</v>
      </c>
      <c r="AL792" s="1"/>
      <c r="AM792" s="1"/>
      <c r="AN792" s="1"/>
      <c r="AO792" s="1"/>
      <c r="BH792" s="1">
        <v>44249</v>
      </c>
      <c r="BI792" s="1">
        <v>44253</v>
      </c>
      <c r="BJ792" s="1"/>
      <c r="BK792" s="1"/>
      <c r="BL792" s="1"/>
      <c r="BM792" s="1"/>
    </row>
    <row r="793" spans="12:65" x14ac:dyDescent="0.25">
      <c r="L793" s="1">
        <v>44250</v>
      </c>
      <c r="M793" s="1">
        <v>44253</v>
      </c>
      <c r="N793" s="1"/>
      <c r="O793" s="1"/>
      <c r="P793" s="1"/>
      <c r="Q793" s="1"/>
      <c r="AJ793" s="1">
        <v>44250</v>
      </c>
      <c r="AK793" s="1">
        <v>44253</v>
      </c>
      <c r="AL793" s="1"/>
      <c r="AM793" s="1"/>
      <c r="AN793" s="1"/>
      <c r="AO793" s="1"/>
      <c r="BH793" s="1">
        <v>44250</v>
      </c>
      <c r="BI793" s="1">
        <v>44253</v>
      </c>
      <c r="BJ793" s="1"/>
      <c r="BK793" s="1"/>
      <c r="BL793" s="1"/>
      <c r="BM793" s="1"/>
    </row>
    <row r="794" spans="12:65" x14ac:dyDescent="0.25">
      <c r="L794" s="1">
        <v>44251</v>
      </c>
      <c r="M794" s="1">
        <v>44253</v>
      </c>
      <c r="N794" s="1"/>
      <c r="O794" s="1"/>
      <c r="P794" s="1"/>
      <c r="Q794" s="1"/>
      <c r="AJ794" s="1">
        <v>44251</v>
      </c>
      <c r="AK794" s="1">
        <v>44253</v>
      </c>
      <c r="AL794" s="1"/>
      <c r="AM794" s="1"/>
      <c r="AN794" s="1"/>
      <c r="AO794" s="1"/>
      <c r="BH794" s="1">
        <v>44251</v>
      </c>
      <c r="BI794" s="1">
        <v>44253</v>
      </c>
      <c r="BJ794" s="1"/>
      <c r="BK794" s="1"/>
      <c r="BL794" s="1"/>
      <c r="BM794" s="1"/>
    </row>
    <row r="795" spans="12:65" x14ac:dyDescent="0.25">
      <c r="L795" s="1">
        <v>44252</v>
      </c>
      <c r="M795" s="1">
        <v>44253</v>
      </c>
      <c r="N795" s="1"/>
      <c r="O795" s="1"/>
      <c r="P795" s="1"/>
      <c r="Q795" s="1"/>
      <c r="AJ795" s="1">
        <v>44252</v>
      </c>
      <c r="AK795" s="1">
        <v>44253</v>
      </c>
      <c r="AL795" s="1"/>
      <c r="AM795" s="1"/>
      <c r="AN795" s="1"/>
      <c r="AO795" s="1"/>
      <c r="BH795" s="1">
        <v>44252</v>
      </c>
      <c r="BI795" s="1">
        <v>44253</v>
      </c>
      <c r="BJ795" s="1"/>
      <c r="BK795" s="1"/>
      <c r="BL795" s="1"/>
      <c r="BM795" s="1"/>
    </row>
    <row r="796" spans="12:65" x14ac:dyDescent="0.25">
      <c r="L796" s="1">
        <v>44253</v>
      </c>
      <c r="M796" s="1">
        <v>44253</v>
      </c>
      <c r="N796" s="1"/>
      <c r="O796" s="1"/>
      <c r="P796" s="1"/>
      <c r="Q796" s="1"/>
      <c r="AJ796" s="1">
        <v>44253</v>
      </c>
      <c r="AK796" s="1">
        <v>44253</v>
      </c>
      <c r="AL796" s="1"/>
      <c r="AM796" s="1"/>
      <c r="AN796" s="1"/>
      <c r="AO796" s="1"/>
      <c r="BH796" s="1">
        <v>44253</v>
      </c>
      <c r="BI796" s="1">
        <v>44253</v>
      </c>
      <c r="BJ796" s="1"/>
      <c r="BK796" s="1"/>
      <c r="BL796" s="1"/>
      <c r="BM796" s="1"/>
    </row>
    <row r="797" spans="12:65" x14ac:dyDescent="0.25">
      <c r="L797" s="1">
        <v>44256</v>
      </c>
      <c r="M797" s="1">
        <v>44260</v>
      </c>
      <c r="N797" s="1"/>
      <c r="O797" s="1"/>
      <c r="P797" s="1"/>
      <c r="Q797" s="1"/>
      <c r="AJ797" s="1">
        <v>44256</v>
      </c>
      <c r="AK797" s="1">
        <v>44260</v>
      </c>
      <c r="AL797" s="1"/>
      <c r="AM797" s="1"/>
      <c r="AN797" s="1"/>
      <c r="AO797" s="1"/>
      <c r="BH797" s="1">
        <v>44256</v>
      </c>
      <c r="BI797" s="1">
        <v>44260</v>
      </c>
      <c r="BJ797" s="1"/>
      <c r="BK797" s="1"/>
      <c r="BL797" s="1"/>
      <c r="BM797" s="1"/>
    </row>
    <row r="798" spans="12:65" x14ac:dyDescent="0.25">
      <c r="L798" s="1">
        <v>44257</v>
      </c>
      <c r="M798" s="1">
        <v>44260</v>
      </c>
      <c r="N798" s="1"/>
      <c r="O798" s="1"/>
      <c r="P798" s="1"/>
      <c r="Q798" s="1"/>
      <c r="AJ798" s="1">
        <v>44257</v>
      </c>
      <c r="AK798" s="1">
        <v>44260</v>
      </c>
      <c r="AL798" s="1"/>
      <c r="AM798" s="1"/>
      <c r="AN798" s="1"/>
      <c r="AO798" s="1"/>
      <c r="BH798" s="1">
        <v>44257</v>
      </c>
      <c r="BI798" s="1">
        <v>44260</v>
      </c>
      <c r="BJ798" s="1"/>
      <c r="BK798" s="1"/>
      <c r="BL798" s="1"/>
      <c r="BM798" s="1"/>
    </row>
    <row r="799" spans="12:65" x14ac:dyDescent="0.25">
      <c r="L799" s="1">
        <v>44258</v>
      </c>
      <c r="M799" s="1">
        <v>44260</v>
      </c>
      <c r="N799" s="1"/>
      <c r="O799" s="1"/>
      <c r="P799" s="1"/>
      <c r="Q799" s="1"/>
      <c r="AJ799" s="1">
        <v>44258</v>
      </c>
      <c r="AK799" s="1">
        <v>44260</v>
      </c>
      <c r="AL799" s="1"/>
      <c r="AM799" s="1"/>
      <c r="AN799" s="1"/>
      <c r="AO799" s="1"/>
      <c r="BH799" s="1">
        <v>44258</v>
      </c>
      <c r="BI799" s="1">
        <v>44260</v>
      </c>
      <c r="BJ799" s="1"/>
      <c r="BK799" s="1"/>
      <c r="BL799" s="1"/>
      <c r="BM799" s="1"/>
    </row>
    <row r="800" spans="12:65" x14ac:dyDescent="0.25">
      <c r="L800" s="1">
        <v>44259</v>
      </c>
      <c r="M800" s="1">
        <v>44260</v>
      </c>
      <c r="N800" s="1"/>
      <c r="O800" s="1"/>
      <c r="P800" s="1"/>
      <c r="Q800" s="1"/>
      <c r="AJ800" s="1">
        <v>44259</v>
      </c>
      <c r="AK800" s="1">
        <v>44260</v>
      </c>
      <c r="AL800" s="1"/>
      <c r="AM800" s="1"/>
      <c r="AN800" s="1"/>
      <c r="AO800" s="1"/>
      <c r="BH800" s="1">
        <v>44259</v>
      </c>
      <c r="BI800" s="1">
        <v>44260</v>
      </c>
      <c r="BJ800" s="1"/>
      <c r="BK800" s="1"/>
      <c r="BL800" s="1"/>
      <c r="BM800" s="1"/>
    </row>
    <row r="801" spans="12:65" x14ac:dyDescent="0.25">
      <c r="L801" s="1">
        <v>44260</v>
      </c>
      <c r="M801" s="1">
        <v>44260</v>
      </c>
      <c r="N801" s="1"/>
      <c r="O801" s="1"/>
      <c r="P801" s="1"/>
      <c r="Q801" s="1"/>
      <c r="AJ801" s="1">
        <v>44260</v>
      </c>
      <c r="AK801" s="1">
        <v>44260</v>
      </c>
      <c r="AL801" s="1"/>
      <c r="AM801" s="1"/>
      <c r="AN801" s="1"/>
      <c r="AO801" s="1"/>
      <c r="BH801" s="1">
        <v>44260</v>
      </c>
      <c r="BI801" s="1">
        <v>44260</v>
      </c>
      <c r="BJ801" s="1"/>
      <c r="BK801" s="1"/>
      <c r="BL801" s="1"/>
      <c r="BM801" s="1"/>
    </row>
    <row r="802" spans="12:65" x14ac:dyDescent="0.25">
      <c r="L802" s="1">
        <v>44263</v>
      </c>
      <c r="M802" s="1">
        <v>44267</v>
      </c>
      <c r="N802" s="1"/>
      <c r="O802" s="1"/>
      <c r="P802" s="1"/>
      <c r="Q802" s="1"/>
      <c r="AJ802" s="1">
        <v>44263</v>
      </c>
      <c r="AK802" s="1">
        <v>44267</v>
      </c>
      <c r="AL802" s="1"/>
      <c r="AM802" s="1"/>
      <c r="AN802" s="1"/>
      <c r="AO802" s="1"/>
      <c r="BH802" s="1">
        <v>44263</v>
      </c>
      <c r="BI802" s="1">
        <v>44267</v>
      </c>
      <c r="BJ802" s="1"/>
      <c r="BK802" s="1"/>
      <c r="BL802" s="1"/>
      <c r="BM802" s="1"/>
    </row>
    <row r="803" spans="12:65" x14ac:dyDescent="0.25">
      <c r="L803" s="1">
        <v>44264</v>
      </c>
      <c r="M803" s="1">
        <v>44267</v>
      </c>
      <c r="N803" s="1"/>
      <c r="O803" s="1"/>
      <c r="P803" s="1"/>
      <c r="Q803" s="1"/>
      <c r="AJ803" s="1">
        <v>44264</v>
      </c>
      <c r="AK803" s="1">
        <v>44267</v>
      </c>
      <c r="AL803" s="1"/>
      <c r="AM803" s="1"/>
      <c r="AN803" s="1"/>
      <c r="AO803" s="1"/>
      <c r="BH803" s="1">
        <v>44264</v>
      </c>
      <c r="BI803" s="1">
        <v>44267</v>
      </c>
      <c r="BJ803" s="1"/>
      <c r="BK803" s="1"/>
      <c r="BL803" s="1"/>
      <c r="BM803" s="1"/>
    </row>
    <row r="804" spans="12:65" x14ac:dyDescent="0.25">
      <c r="L804" s="1">
        <v>44265</v>
      </c>
      <c r="M804" s="1">
        <v>44267</v>
      </c>
      <c r="N804" s="1"/>
      <c r="O804" s="1"/>
      <c r="P804" s="1"/>
      <c r="Q804" s="1"/>
      <c r="AJ804" s="1">
        <v>44265</v>
      </c>
      <c r="AK804" s="1">
        <v>44267</v>
      </c>
      <c r="AL804" s="1"/>
      <c r="AM804" s="1"/>
      <c r="AN804" s="1"/>
      <c r="AO804" s="1"/>
      <c r="BH804" s="1">
        <v>44265</v>
      </c>
      <c r="BI804" s="1">
        <v>44267</v>
      </c>
      <c r="BJ804" s="1"/>
      <c r="BK804" s="1"/>
      <c r="BL804" s="1"/>
      <c r="BM804" s="1"/>
    </row>
    <row r="805" spans="12:65" x14ac:dyDescent="0.25">
      <c r="L805" s="1">
        <v>44266</v>
      </c>
      <c r="M805" s="1">
        <v>44267</v>
      </c>
      <c r="N805" s="1"/>
      <c r="O805" s="1"/>
      <c r="P805" s="1"/>
      <c r="Q805" s="1"/>
      <c r="AJ805" s="1">
        <v>44266</v>
      </c>
      <c r="AK805" s="1">
        <v>44267</v>
      </c>
      <c r="AL805" s="1"/>
      <c r="AM805" s="1"/>
      <c r="AN805" s="1"/>
      <c r="AO805" s="1"/>
      <c r="BH805" s="1">
        <v>44266</v>
      </c>
      <c r="BI805" s="1">
        <v>44267</v>
      </c>
      <c r="BJ805" s="1"/>
      <c r="BK805" s="1"/>
      <c r="BL805" s="1"/>
      <c r="BM805" s="1"/>
    </row>
    <row r="806" spans="12:65" x14ac:dyDescent="0.25">
      <c r="L806" s="1">
        <v>44267</v>
      </c>
      <c r="M806" s="1">
        <v>44267</v>
      </c>
      <c r="N806" s="1"/>
      <c r="O806" s="1"/>
      <c r="P806" s="1"/>
      <c r="Q806" s="1"/>
      <c r="AJ806" s="1">
        <v>44267</v>
      </c>
      <c r="AK806" s="1">
        <v>44267</v>
      </c>
      <c r="AL806" s="1"/>
      <c r="AM806" s="1"/>
      <c r="AN806" s="1"/>
      <c r="AO806" s="1"/>
      <c r="BH806" s="1">
        <v>44267</v>
      </c>
      <c r="BI806" s="1">
        <v>44267</v>
      </c>
      <c r="BJ806" s="1"/>
      <c r="BK806" s="1"/>
      <c r="BL806" s="1"/>
      <c r="BM806" s="1"/>
    </row>
    <row r="807" spans="12:65" x14ac:dyDescent="0.25">
      <c r="L807" s="1">
        <v>44270</v>
      </c>
      <c r="M807" s="1">
        <v>44274</v>
      </c>
      <c r="N807" s="1"/>
      <c r="O807" s="1"/>
      <c r="P807" s="1"/>
      <c r="Q807" s="1"/>
      <c r="AJ807" s="1">
        <v>44270</v>
      </c>
      <c r="AK807" s="1">
        <v>44274</v>
      </c>
      <c r="AL807" s="1"/>
      <c r="AM807" s="1"/>
      <c r="AN807" s="1"/>
      <c r="AO807" s="1"/>
      <c r="BH807" s="1">
        <v>44270</v>
      </c>
      <c r="BI807" s="1">
        <v>44274</v>
      </c>
      <c r="BJ807" s="1"/>
      <c r="BK807" s="1"/>
      <c r="BL807" s="1"/>
      <c r="BM807" s="1"/>
    </row>
    <row r="808" spans="12:65" x14ac:dyDescent="0.25">
      <c r="L808" s="1">
        <v>44271</v>
      </c>
      <c r="M808" s="1">
        <v>44274</v>
      </c>
      <c r="N808" s="1"/>
      <c r="O808" s="1"/>
      <c r="P808" s="1"/>
      <c r="Q808" s="1"/>
      <c r="AJ808" s="1">
        <v>44271</v>
      </c>
      <c r="AK808" s="1">
        <v>44274</v>
      </c>
      <c r="AL808" s="1"/>
      <c r="AM808" s="1"/>
      <c r="AN808" s="1"/>
      <c r="AO808" s="1"/>
      <c r="BH808" s="1">
        <v>44271</v>
      </c>
      <c r="BI808" s="1">
        <v>44274</v>
      </c>
      <c r="BJ808" s="1"/>
      <c r="BK808" s="1"/>
      <c r="BL808" s="1"/>
      <c r="BM808" s="1"/>
    </row>
    <row r="809" spans="12:65" x14ac:dyDescent="0.25">
      <c r="L809" s="1">
        <v>44272</v>
      </c>
      <c r="M809" s="1">
        <v>44274</v>
      </c>
      <c r="N809" s="1"/>
      <c r="O809" s="1"/>
      <c r="P809" s="1"/>
      <c r="Q809" s="1"/>
      <c r="AJ809" s="1">
        <v>44272</v>
      </c>
      <c r="AK809" s="1">
        <v>44274</v>
      </c>
      <c r="AL809" s="1"/>
      <c r="AM809" s="1"/>
      <c r="AN809" s="1"/>
      <c r="AO809" s="1"/>
      <c r="BH809" s="1">
        <v>44272</v>
      </c>
      <c r="BI809" s="1">
        <v>44274</v>
      </c>
      <c r="BJ809" s="1"/>
      <c r="BK809" s="1"/>
      <c r="BL809" s="1"/>
      <c r="BM809" s="1"/>
    </row>
    <row r="810" spans="12:65" x14ac:dyDescent="0.25">
      <c r="L810" s="1">
        <v>44273</v>
      </c>
      <c r="M810" s="1">
        <v>44274</v>
      </c>
      <c r="N810" s="1"/>
      <c r="O810" s="1"/>
      <c r="P810" s="1"/>
      <c r="Q810" s="1"/>
      <c r="AJ810" s="1">
        <v>44273</v>
      </c>
      <c r="AK810" s="1">
        <v>44274</v>
      </c>
      <c r="AL810" s="1"/>
      <c r="AM810" s="1"/>
      <c r="AN810" s="1"/>
      <c r="AO810" s="1"/>
      <c r="BH810" s="1">
        <v>44273</v>
      </c>
      <c r="BI810" s="1">
        <v>44274</v>
      </c>
      <c r="BJ810" s="1"/>
      <c r="BK810" s="1"/>
      <c r="BL810" s="1"/>
      <c r="BM810" s="1"/>
    </row>
    <row r="811" spans="12:65" x14ac:dyDescent="0.25">
      <c r="L811" s="1">
        <v>44274</v>
      </c>
      <c r="M811" s="1">
        <v>44274</v>
      </c>
      <c r="N811" s="1"/>
      <c r="O811" s="1"/>
      <c r="P811" s="1"/>
      <c r="Q811" s="1"/>
      <c r="AJ811" s="1">
        <v>44274</v>
      </c>
      <c r="AK811" s="1">
        <v>44274</v>
      </c>
      <c r="AL811" s="1"/>
      <c r="AM811" s="1"/>
      <c r="AN811" s="1"/>
      <c r="AO811" s="1"/>
      <c r="BH811" s="1">
        <v>44274</v>
      </c>
      <c r="BI811" s="1">
        <v>44274</v>
      </c>
      <c r="BJ811" s="1"/>
      <c r="BK811" s="1"/>
      <c r="BL811" s="1"/>
      <c r="BM811" s="1"/>
    </row>
    <row r="812" spans="12:65" x14ac:dyDescent="0.25">
      <c r="L812" s="1">
        <v>44277</v>
      </c>
      <c r="M812" s="1">
        <v>44281</v>
      </c>
      <c r="N812" s="1"/>
      <c r="O812" s="1"/>
      <c r="P812" s="1"/>
      <c r="Q812" s="1"/>
      <c r="AJ812" s="1">
        <v>44277</v>
      </c>
      <c r="AK812" s="1">
        <v>44281</v>
      </c>
      <c r="AL812" s="1"/>
      <c r="AM812" s="1"/>
      <c r="AN812" s="1"/>
      <c r="AO812" s="1"/>
      <c r="BH812" s="1">
        <v>44277</v>
      </c>
      <c r="BI812" s="1">
        <v>44281</v>
      </c>
      <c r="BJ812" s="1"/>
      <c r="BK812" s="1"/>
      <c r="BL812" s="1"/>
      <c r="BM812" s="1"/>
    </row>
    <row r="813" spans="12:65" x14ac:dyDescent="0.25">
      <c r="L813" s="1">
        <v>44278</v>
      </c>
      <c r="M813" s="1">
        <v>44281</v>
      </c>
      <c r="N813" s="1"/>
      <c r="O813" s="1"/>
      <c r="P813" s="1"/>
      <c r="Q813" s="1"/>
      <c r="AJ813" s="1">
        <v>44278</v>
      </c>
      <c r="AK813" s="1">
        <v>44281</v>
      </c>
      <c r="AL813" s="1"/>
      <c r="AM813" s="1"/>
      <c r="AN813" s="1"/>
      <c r="AO813" s="1"/>
      <c r="BH813" s="1">
        <v>44278</v>
      </c>
      <c r="BI813" s="1">
        <v>44281</v>
      </c>
      <c r="BJ813" s="1"/>
      <c r="BK813" s="1"/>
      <c r="BL813" s="1"/>
      <c r="BM813" s="1"/>
    </row>
    <row r="814" spans="12:65" x14ac:dyDescent="0.25">
      <c r="L814" s="1">
        <v>44279</v>
      </c>
      <c r="M814" s="1">
        <v>44281</v>
      </c>
      <c r="N814" s="1"/>
      <c r="O814" s="1"/>
      <c r="P814" s="1"/>
      <c r="Q814" s="1"/>
      <c r="AJ814" s="1">
        <v>44279</v>
      </c>
      <c r="AK814" s="1">
        <v>44281</v>
      </c>
      <c r="AL814" s="1"/>
      <c r="AM814" s="1"/>
      <c r="AN814" s="1"/>
      <c r="AO814" s="1"/>
      <c r="BH814" s="1">
        <v>44279</v>
      </c>
      <c r="BI814" s="1">
        <v>44281</v>
      </c>
      <c r="BJ814" s="1"/>
      <c r="BK814" s="1"/>
      <c r="BL814" s="1"/>
      <c r="BM814" s="1"/>
    </row>
    <row r="815" spans="12:65" x14ac:dyDescent="0.25">
      <c r="L815" s="1">
        <v>44280</v>
      </c>
      <c r="M815" s="1">
        <v>44281</v>
      </c>
      <c r="N815" s="1"/>
      <c r="O815" s="1"/>
      <c r="P815" s="1"/>
      <c r="Q815" s="1"/>
      <c r="AJ815" s="1">
        <v>44280</v>
      </c>
      <c r="AK815" s="1">
        <v>44281</v>
      </c>
      <c r="AL815" s="1"/>
      <c r="AM815" s="1"/>
      <c r="AN815" s="1"/>
      <c r="AO815" s="1"/>
      <c r="BH815" s="1">
        <v>44280</v>
      </c>
      <c r="BI815" s="1">
        <v>44281</v>
      </c>
      <c r="BJ815" s="1"/>
      <c r="BK815" s="1"/>
      <c r="BL815" s="1"/>
      <c r="BM815" s="1"/>
    </row>
    <row r="816" spans="12:65" x14ac:dyDescent="0.25">
      <c r="L816" s="1">
        <v>44281</v>
      </c>
      <c r="M816" s="1">
        <v>44281</v>
      </c>
      <c r="N816" s="1"/>
      <c r="O816" s="1"/>
      <c r="P816" s="1"/>
      <c r="Q816" s="1"/>
      <c r="AJ816" s="1">
        <v>44281</v>
      </c>
      <c r="AK816" s="1">
        <v>44281</v>
      </c>
      <c r="AL816" s="1"/>
      <c r="AM816" s="1"/>
      <c r="AN816" s="1"/>
      <c r="AO816" s="1"/>
      <c r="BH816" s="1">
        <v>44281</v>
      </c>
      <c r="BI816" s="1">
        <v>44281</v>
      </c>
      <c r="BJ816" s="1"/>
      <c r="BK816" s="1"/>
      <c r="BL816" s="1"/>
      <c r="BM816" s="1"/>
    </row>
    <row r="817" spans="12:65" x14ac:dyDescent="0.25">
      <c r="L817" s="1">
        <v>44284</v>
      </c>
      <c r="M817" s="1">
        <v>44288</v>
      </c>
      <c r="N817" s="1"/>
      <c r="O817" s="1"/>
      <c r="P817" s="1"/>
      <c r="Q817" s="1"/>
      <c r="AJ817" s="1">
        <v>44284</v>
      </c>
      <c r="AK817" s="1">
        <v>44288</v>
      </c>
      <c r="AL817" s="1"/>
      <c r="AM817" s="1"/>
      <c r="AN817" s="1"/>
      <c r="AO817" s="1"/>
      <c r="BH817" s="1">
        <v>44284</v>
      </c>
      <c r="BI817" s="1">
        <v>44288</v>
      </c>
      <c r="BJ817" s="1"/>
      <c r="BK817" s="1"/>
      <c r="BL817" s="1"/>
      <c r="BM817" s="1"/>
    </row>
    <row r="818" spans="12:65" x14ac:dyDescent="0.25">
      <c r="L818" s="1">
        <v>44285</v>
      </c>
      <c r="M818" s="1">
        <v>44288</v>
      </c>
      <c r="N818" s="1"/>
      <c r="O818" s="1"/>
      <c r="P818" s="1"/>
      <c r="Q818" s="1"/>
      <c r="AJ818" s="1">
        <v>44285</v>
      </c>
      <c r="AK818" s="1">
        <v>44288</v>
      </c>
      <c r="AL818" s="1"/>
      <c r="AM818" s="1"/>
      <c r="AN818" s="1"/>
      <c r="AO818" s="1"/>
      <c r="BH818" s="1">
        <v>44285</v>
      </c>
      <c r="BI818" s="1">
        <v>44288</v>
      </c>
      <c r="BJ818" s="1"/>
      <c r="BK818" s="1"/>
      <c r="BL818" s="1"/>
      <c r="BM818" s="1"/>
    </row>
    <row r="819" spans="12:65" x14ac:dyDescent="0.25">
      <c r="L819" s="1">
        <v>44286</v>
      </c>
      <c r="M819" s="1">
        <v>44288</v>
      </c>
      <c r="N819" s="1"/>
      <c r="O819" s="1"/>
      <c r="P819" s="1"/>
      <c r="Q819" s="1"/>
      <c r="AJ819" s="1">
        <v>44286</v>
      </c>
      <c r="AK819" s="1">
        <v>44288</v>
      </c>
      <c r="AL819" s="1"/>
      <c r="AM819" s="1"/>
      <c r="AN819" s="1"/>
      <c r="AO819" s="1"/>
      <c r="BH819" s="1">
        <v>44286</v>
      </c>
      <c r="BI819" s="1">
        <v>44288</v>
      </c>
      <c r="BJ819" s="1"/>
      <c r="BK819" s="1"/>
      <c r="BL819" s="1"/>
      <c r="BM819" s="1"/>
    </row>
    <row r="820" spans="12:65" x14ac:dyDescent="0.25">
      <c r="L820" s="1">
        <v>44287</v>
      </c>
      <c r="M820" s="1">
        <v>44288</v>
      </c>
      <c r="N820" s="1"/>
      <c r="O820" s="1"/>
      <c r="P820" s="1"/>
      <c r="Q820" s="1"/>
      <c r="AJ820" s="1">
        <v>44287</v>
      </c>
      <c r="AK820" s="1">
        <v>44288</v>
      </c>
      <c r="AL820" s="1"/>
      <c r="AM820" s="1"/>
      <c r="AN820" s="1"/>
      <c r="AO820" s="1"/>
      <c r="BH820" s="1">
        <v>44287</v>
      </c>
      <c r="BI820" s="1">
        <v>44288</v>
      </c>
      <c r="BJ820" s="1"/>
      <c r="BK820" s="1"/>
      <c r="BL820" s="1"/>
      <c r="BM820" s="1"/>
    </row>
    <row r="821" spans="12:65" x14ac:dyDescent="0.25">
      <c r="L821" s="1">
        <v>44291</v>
      </c>
      <c r="M821" s="1">
        <v>44295</v>
      </c>
      <c r="N821" s="1"/>
      <c r="O821" s="1"/>
      <c r="P821" s="1"/>
      <c r="Q821" s="1"/>
      <c r="AJ821" s="1">
        <v>44291</v>
      </c>
      <c r="AK821" s="1">
        <v>44295</v>
      </c>
      <c r="AL821" s="1"/>
      <c r="AM821" s="1"/>
      <c r="AN821" s="1"/>
      <c r="AO821" s="1"/>
      <c r="BH821" s="1">
        <v>44291</v>
      </c>
      <c r="BI821" s="1">
        <v>44295</v>
      </c>
      <c r="BJ821" s="1"/>
      <c r="BK821" s="1"/>
      <c r="BL821" s="1"/>
      <c r="BM821" s="1"/>
    </row>
    <row r="822" spans="12:65" x14ac:dyDescent="0.25">
      <c r="L822" s="1">
        <v>44292</v>
      </c>
      <c r="M822" s="1">
        <v>44295</v>
      </c>
      <c r="N822" s="1"/>
      <c r="O822" s="1"/>
      <c r="P822" s="1"/>
      <c r="Q822" s="1"/>
      <c r="AJ822" s="1">
        <v>44292</v>
      </c>
      <c r="AK822" s="1">
        <v>44295</v>
      </c>
      <c r="AL822" s="1"/>
      <c r="AM822" s="1"/>
      <c r="AN822" s="1"/>
      <c r="AO822" s="1"/>
      <c r="BH822" s="1">
        <v>44292</v>
      </c>
      <c r="BI822" s="1">
        <v>44295</v>
      </c>
      <c r="BJ822" s="1"/>
      <c r="BK822" s="1"/>
      <c r="BL822" s="1"/>
      <c r="BM822" s="1"/>
    </row>
    <row r="823" spans="12:65" x14ac:dyDescent="0.25">
      <c r="L823" s="1">
        <v>44293</v>
      </c>
      <c r="M823" s="1">
        <v>44295</v>
      </c>
      <c r="N823" s="1"/>
      <c r="O823" s="1"/>
      <c r="P823" s="1"/>
      <c r="Q823" s="1"/>
      <c r="AJ823" s="1">
        <v>44293</v>
      </c>
      <c r="AK823" s="1">
        <v>44295</v>
      </c>
      <c r="AL823" s="1"/>
      <c r="AM823" s="1"/>
      <c r="AN823" s="1"/>
      <c r="AO823" s="1"/>
      <c r="BH823" s="1">
        <v>44293</v>
      </c>
      <c r="BI823" s="1">
        <v>44295</v>
      </c>
      <c r="BJ823" s="1"/>
      <c r="BK823" s="1"/>
      <c r="BL823" s="1"/>
      <c r="BM823" s="1"/>
    </row>
    <row r="824" spans="12:65" x14ac:dyDescent="0.25">
      <c r="L824" s="1">
        <v>44294</v>
      </c>
      <c r="M824" s="1">
        <v>44295</v>
      </c>
      <c r="N824" s="1"/>
      <c r="O824" s="1"/>
      <c r="P824" s="1"/>
      <c r="Q824" s="1"/>
      <c r="AJ824" s="1">
        <v>44294</v>
      </c>
      <c r="AK824" s="1">
        <v>44295</v>
      </c>
      <c r="AL824" s="1"/>
      <c r="AM824" s="1"/>
      <c r="AN824" s="1"/>
      <c r="AO824" s="1"/>
      <c r="BH824" s="1">
        <v>44294</v>
      </c>
      <c r="BI824" s="1">
        <v>44295</v>
      </c>
      <c r="BJ824" s="1"/>
      <c r="BK824" s="1"/>
      <c r="BL824" s="1"/>
      <c r="BM824" s="1"/>
    </row>
    <row r="825" spans="12:65" x14ac:dyDescent="0.25">
      <c r="L825" s="1">
        <v>44295</v>
      </c>
      <c r="M825" s="1">
        <v>44295</v>
      </c>
      <c r="N825" s="1"/>
      <c r="O825" s="1"/>
      <c r="P825" s="1"/>
      <c r="Q825" s="1"/>
      <c r="AJ825" s="1">
        <v>44295</v>
      </c>
      <c r="AK825" s="1">
        <v>44295</v>
      </c>
      <c r="AL825" s="1"/>
      <c r="AM825" s="1"/>
      <c r="AN825" s="1"/>
      <c r="AO825" s="1"/>
      <c r="BH825" s="1">
        <v>44295</v>
      </c>
      <c r="BI825" s="1">
        <v>44295</v>
      </c>
      <c r="BJ825" s="1"/>
      <c r="BK825" s="1"/>
      <c r="BL825" s="1"/>
      <c r="BM825" s="1"/>
    </row>
    <row r="826" spans="12:65" x14ac:dyDescent="0.25">
      <c r="L826" s="1">
        <v>44298</v>
      </c>
      <c r="M826" s="1">
        <v>44302</v>
      </c>
      <c r="N826" s="1"/>
      <c r="O826" s="1"/>
      <c r="P826" s="1"/>
      <c r="Q826" s="1"/>
      <c r="AJ826" s="1">
        <v>44298</v>
      </c>
      <c r="AK826" s="1">
        <v>44302</v>
      </c>
      <c r="AL826" s="1"/>
      <c r="AM826" s="1"/>
      <c r="AN826" s="1"/>
      <c r="AO826" s="1"/>
      <c r="BH826" s="1">
        <v>44298</v>
      </c>
      <c r="BI826" s="1">
        <v>44302</v>
      </c>
      <c r="BJ826" s="1"/>
      <c r="BK826" s="1"/>
      <c r="BL826" s="1"/>
      <c r="BM826" s="1"/>
    </row>
    <row r="827" spans="12:65" x14ac:dyDescent="0.25">
      <c r="L827" s="1">
        <v>44299</v>
      </c>
      <c r="M827" s="1">
        <v>44302</v>
      </c>
      <c r="N827" s="1"/>
      <c r="O827" s="1"/>
      <c r="P827" s="1"/>
      <c r="Q827" s="1"/>
      <c r="AJ827" s="1">
        <v>44299</v>
      </c>
      <c r="AK827" s="1">
        <v>44302</v>
      </c>
      <c r="AL827" s="1"/>
      <c r="AM827" s="1"/>
      <c r="AN827" s="1"/>
      <c r="AO827" s="1"/>
      <c r="BH827" s="1">
        <v>44299</v>
      </c>
      <c r="BI827" s="1">
        <v>44302</v>
      </c>
      <c r="BJ827" s="1"/>
      <c r="BK827" s="1"/>
      <c r="BL827" s="1"/>
      <c r="BM827" s="1"/>
    </row>
    <row r="828" spans="12:65" x14ac:dyDescent="0.25">
      <c r="L828" s="1">
        <v>44300</v>
      </c>
      <c r="M828" s="1">
        <v>44302</v>
      </c>
      <c r="N828" s="1"/>
      <c r="O828" s="1"/>
      <c r="P828" s="1"/>
      <c r="Q828" s="1"/>
      <c r="AJ828" s="1">
        <v>44300</v>
      </c>
      <c r="AK828" s="1">
        <v>44302</v>
      </c>
      <c r="AL828" s="1"/>
      <c r="AM828" s="1"/>
      <c r="AN828" s="1"/>
      <c r="AO828" s="1"/>
      <c r="BH828" s="1">
        <v>44300</v>
      </c>
      <c r="BI828" s="1">
        <v>44302</v>
      </c>
      <c r="BJ828" s="1"/>
      <c r="BK828" s="1"/>
      <c r="BL828" s="1"/>
      <c r="BM828" s="1"/>
    </row>
    <row r="829" spans="12:65" x14ac:dyDescent="0.25">
      <c r="L829" s="1">
        <v>44301</v>
      </c>
      <c r="M829" s="1">
        <v>44302</v>
      </c>
      <c r="N829" s="1"/>
      <c r="O829" s="1"/>
      <c r="P829" s="1"/>
      <c r="Q829" s="1"/>
      <c r="AJ829" s="1">
        <v>44301</v>
      </c>
      <c r="AK829" s="1">
        <v>44302</v>
      </c>
      <c r="AL829" s="1"/>
      <c r="AM829" s="1"/>
      <c r="AN829" s="1"/>
      <c r="AO829" s="1"/>
      <c r="BH829" s="1">
        <v>44301</v>
      </c>
      <c r="BI829" s="1">
        <v>44302</v>
      </c>
      <c r="BJ829" s="1"/>
      <c r="BK829" s="1"/>
      <c r="BL829" s="1"/>
      <c r="BM829" s="1"/>
    </row>
    <row r="830" spans="12:65" x14ac:dyDescent="0.25">
      <c r="L830" s="1">
        <v>44302</v>
      </c>
      <c r="M830" s="1">
        <v>44302</v>
      </c>
      <c r="N830" s="1"/>
      <c r="O830" s="1"/>
      <c r="P830" s="1"/>
      <c r="Q830" s="1"/>
      <c r="AJ830" s="1">
        <v>44302</v>
      </c>
      <c r="AK830" s="1">
        <v>44302</v>
      </c>
      <c r="AL830" s="1"/>
      <c r="AM830" s="1"/>
      <c r="AN830" s="1"/>
      <c r="AO830" s="1"/>
      <c r="BH830" s="1">
        <v>44302</v>
      </c>
      <c r="BI830" s="1">
        <v>44302</v>
      </c>
      <c r="BJ830" s="1"/>
      <c r="BK830" s="1"/>
      <c r="BL830" s="1"/>
      <c r="BM830" s="1"/>
    </row>
    <row r="831" spans="12:65" x14ac:dyDescent="0.25">
      <c r="L831" s="1">
        <v>44305</v>
      </c>
      <c r="M831" s="1">
        <v>44309</v>
      </c>
      <c r="N831" s="1"/>
      <c r="O831" s="1"/>
      <c r="P831" s="1"/>
      <c r="Q831" s="1"/>
      <c r="AJ831" s="1">
        <v>44305</v>
      </c>
      <c r="AK831" s="1">
        <v>44309</v>
      </c>
      <c r="AL831" s="1"/>
      <c r="AM831" s="1"/>
      <c r="AN831" s="1"/>
      <c r="AO831" s="1"/>
      <c r="BH831" s="1">
        <v>44305</v>
      </c>
      <c r="BI831" s="1">
        <v>44309</v>
      </c>
      <c r="BJ831" s="1"/>
      <c r="BK831" s="1"/>
      <c r="BL831" s="1"/>
      <c r="BM831" s="1"/>
    </row>
    <row r="832" spans="12:65" x14ac:dyDescent="0.25">
      <c r="L832" s="1">
        <v>44306</v>
      </c>
      <c r="M832" s="1">
        <v>44309</v>
      </c>
      <c r="N832" s="1"/>
      <c r="O832" s="1"/>
      <c r="P832" s="1"/>
      <c r="Q832" s="1"/>
      <c r="AJ832" s="1">
        <v>44306</v>
      </c>
      <c r="AK832" s="1">
        <v>44309</v>
      </c>
      <c r="AL832" s="1"/>
      <c r="AM832" s="1"/>
      <c r="AN832" s="1"/>
      <c r="AO832" s="1"/>
      <c r="BH832" s="1">
        <v>44306</v>
      </c>
      <c r="BI832" s="1">
        <v>44309</v>
      </c>
      <c r="BJ832" s="1"/>
      <c r="BK832" s="1"/>
      <c r="BL832" s="1"/>
      <c r="BM832" s="1"/>
    </row>
    <row r="833" spans="12:65" x14ac:dyDescent="0.25">
      <c r="L833" s="1">
        <v>44307</v>
      </c>
      <c r="M833" s="1">
        <v>44309</v>
      </c>
      <c r="N833" s="1"/>
      <c r="O833" s="1"/>
      <c r="P833" s="1"/>
      <c r="Q833" s="1"/>
      <c r="AJ833" s="1">
        <v>44307</v>
      </c>
      <c r="AK833" s="1">
        <v>44309</v>
      </c>
      <c r="AL833" s="1"/>
      <c r="AM833" s="1"/>
      <c r="AN833" s="1"/>
      <c r="AO833" s="1"/>
      <c r="BH833" s="1">
        <v>44307</v>
      </c>
      <c r="BI833" s="1">
        <v>44309</v>
      </c>
      <c r="BJ833" s="1"/>
      <c r="BK833" s="1"/>
      <c r="BL833" s="1"/>
      <c r="BM833" s="1"/>
    </row>
    <row r="834" spans="12:65" x14ac:dyDescent="0.25">
      <c r="L834" s="1">
        <v>44308</v>
      </c>
      <c r="M834" s="1">
        <v>44309</v>
      </c>
      <c r="N834" s="1"/>
      <c r="O834" s="1"/>
      <c r="P834" s="1"/>
      <c r="Q834" s="1"/>
      <c r="AJ834" s="1">
        <v>44308</v>
      </c>
      <c r="AK834" s="1">
        <v>44309</v>
      </c>
      <c r="AL834" s="1"/>
      <c r="AM834" s="1"/>
      <c r="AN834" s="1"/>
      <c r="AO834" s="1"/>
      <c r="BH834" s="1">
        <v>44308</v>
      </c>
      <c r="BI834" s="1">
        <v>44309</v>
      </c>
      <c r="BJ834" s="1"/>
      <c r="BK834" s="1"/>
      <c r="BL834" s="1"/>
      <c r="BM834" s="1"/>
    </row>
    <row r="835" spans="12:65" x14ac:dyDescent="0.25">
      <c r="L835" s="1">
        <v>44309</v>
      </c>
      <c r="M835" s="1">
        <v>44309</v>
      </c>
      <c r="N835" s="1"/>
      <c r="O835" s="1"/>
      <c r="P835" s="1"/>
      <c r="Q835" s="1"/>
      <c r="AJ835" s="1">
        <v>44309</v>
      </c>
      <c r="AK835" s="1">
        <v>44309</v>
      </c>
      <c r="AL835" s="1"/>
      <c r="AM835" s="1"/>
      <c r="AN835" s="1"/>
      <c r="AO835" s="1"/>
      <c r="BH835" s="1">
        <v>44309</v>
      </c>
      <c r="BI835" s="1">
        <v>44309</v>
      </c>
      <c r="BJ835" s="1"/>
      <c r="BK835" s="1"/>
      <c r="BL835" s="1"/>
      <c r="BM835" s="1"/>
    </row>
    <row r="836" spans="12:65" x14ac:dyDescent="0.25">
      <c r="L836" s="1">
        <v>44312</v>
      </c>
      <c r="M836" s="1">
        <v>44316</v>
      </c>
      <c r="N836" s="1"/>
      <c r="O836" s="1"/>
      <c r="P836" s="1"/>
      <c r="Q836" s="1"/>
      <c r="AJ836" s="1">
        <v>44312</v>
      </c>
      <c r="AK836" s="1">
        <v>44316</v>
      </c>
      <c r="AL836" s="1"/>
      <c r="AM836" s="1"/>
      <c r="AN836" s="1"/>
      <c r="AO836" s="1"/>
      <c r="BH836" s="1">
        <v>44312</v>
      </c>
      <c r="BI836" s="1">
        <v>44316</v>
      </c>
      <c r="BJ836" s="1"/>
      <c r="BK836" s="1"/>
      <c r="BL836" s="1"/>
      <c r="BM836" s="1"/>
    </row>
    <row r="837" spans="12:65" x14ac:dyDescent="0.25">
      <c r="L837" s="1">
        <v>44313</v>
      </c>
      <c r="M837" s="1">
        <v>44316</v>
      </c>
      <c r="N837" s="1"/>
      <c r="O837" s="1"/>
      <c r="P837" s="1"/>
      <c r="Q837" s="1"/>
      <c r="AJ837" s="1">
        <v>44313</v>
      </c>
      <c r="AK837" s="1">
        <v>44316</v>
      </c>
      <c r="AL837" s="1"/>
      <c r="AM837" s="1"/>
      <c r="AN837" s="1"/>
      <c r="AO837" s="1"/>
      <c r="BH837" s="1">
        <v>44313</v>
      </c>
      <c r="BI837" s="1">
        <v>44316</v>
      </c>
      <c r="BJ837" s="1"/>
      <c r="BK837" s="1"/>
      <c r="BL837" s="1"/>
      <c r="BM837" s="1"/>
    </row>
    <row r="838" spans="12:65" x14ac:dyDescent="0.25">
      <c r="L838" s="1">
        <v>44314</v>
      </c>
      <c r="M838" s="1">
        <v>44316</v>
      </c>
      <c r="N838" s="1"/>
      <c r="O838" s="1"/>
      <c r="P838" s="1"/>
      <c r="Q838" s="1"/>
      <c r="AJ838" s="1">
        <v>44314</v>
      </c>
      <c r="AK838" s="1">
        <v>44316</v>
      </c>
      <c r="AL838" s="1"/>
      <c r="AM838" s="1"/>
      <c r="AN838" s="1"/>
      <c r="AO838" s="1"/>
      <c r="BH838" s="1">
        <v>44314</v>
      </c>
      <c r="BI838" s="1">
        <v>44316</v>
      </c>
      <c r="BJ838" s="1"/>
      <c r="BK838" s="1"/>
      <c r="BL838" s="1"/>
      <c r="BM838" s="1"/>
    </row>
    <row r="839" spans="12:65" x14ac:dyDescent="0.25">
      <c r="L839" s="1">
        <v>44315</v>
      </c>
      <c r="M839" s="1">
        <v>44316</v>
      </c>
      <c r="N839" s="1"/>
      <c r="O839" s="1"/>
      <c r="P839" s="1"/>
      <c r="Q839" s="1"/>
      <c r="AJ839" s="1">
        <v>44315</v>
      </c>
      <c r="AK839" s="1">
        <v>44316</v>
      </c>
      <c r="AL839" s="1"/>
      <c r="AM839" s="1"/>
      <c r="AN839" s="1"/>
      <c r="AO839" s="1"/>
      <c r="BH839" s="1">
        <v>44315</v>
      </c>
      <c r="BI839" s="1">
        <v>44316</v>
      </c>
      <c r="BJ839" s="1"/>
      <c r="BK839" s="1"/>
      <c r="BL839" s="1"/>
      <c r="BM839" s="1"/>
    </row>
    <row r="840" spans="12:65" x14ac:dyDescent="0.25">
      <c r="L840" s="1">
        <v>44316</v>
      </c>
      <c r="M840" s="1">
        <v>44316</v>
      </c>
      <c r="N840" s="1"/>
      <c r="O840" s="1"/>
      <c r="P840" s="1"/>
      <c r="Q840" s="1"/>
      <c r="AJ840" s="1">
        <v>44316</v>
      </c>
      <c r="AK840" s="1">
        <v>44316</v>
      </c>
      <c r="AL840" s="1"/>
      <c r="AM840" s="1"/>
      <c r="AN840" s="1"/>
      <c r="AO840" s="1"/>
      <c r="BH840" s="1">
        <v>44316</v>
      </c>
      <c r="BI840" s="1">
        <v>44316</v>
      </c>
      <c r="BJ840" s="1"/>
      <c r="BK840" s="1"/>
      <c r="BL840" s="1"/>
      <c r="BM840" s="1"/>
    </row>
    <row r="841" spans="12:65" x14ac:dyDescent="0.25">
      <c r="L841" s="1">
        <v>44319</v>
      </c>
      <c r="M841" s="1">
        <v>44323</v>
      </c>
      <c r="N841" s="1"/>
      <c r="O841" s="1"/>
      <c r="P841" s="1"/>
      <c r="Q841" s="1"/>
      <c r="AJ841" s="1">
        <v>44319</v>
      </c>
      <c r="AK841" s="1">
        <v>44323</v>
      </c>
      <c r="AL841" s="1"/>
      <c r="AM841" s="1"/>
      <c r="AN841" s="1"/>
      <c r="AO841" s="1"/>
      <c r="BH841" s="1">
        <v>44319</v>
      </c>
      <c r="BI841" s="1">
        <v>44323</v>
      </c>
      <c r="BJ841" s="1"/>
      <c r="BK841" s="1"/>
      <c r="BL841" s="1"/>
      <c r="BM841" s="1"/>
    </row>
    <row r="842" spans="12:65" x14ac:dyDescent="0.25">
      <c r="L842" s="1">
        <v>44320</v>
      </c>
      <c r="M842" s="1">
        <v>44323</v>
      </c>
      <c r="N842" s="1"/>
      <c r="O842" s="1"/>
      <c r="P842" s="1"/>
      <c r="Q842" s="1"/>
      <c r="AJ842" s="1">
        <v>44320</v>
      </c>
      <c r="AK842" s="1">
        <v>44323</v>
      </c>
      <c r="AL842" s="1"/>
      <c r="AM842" s="1"/>
      <c r="AN842" s="1"/>
      <c r="AO842" s="1"/>
      <c r="BH842" s="1">
        <v>44320</v>
      </c>
      <c r="BI842" s="1">
        <v>44323</v>
      </c>
      <c r="BJ842" s="1"/>
      <c r="BK842" s="1"/>
      <c r="BL842" s="1"/>
      <c r="BM842" s="1"/>
    </row>
    <row r="843" spans="12:65" x14ac:dyDescent="0.25">
      <c r="L843" s="1">
        <v>44321</v>
      </c>
      <c r="M843" s="1">
        <v>44323</v>
      </c>
      <c r="N843" s="1"/>
      <c r="O843" s="1"/>
      <c r="P843" s="1"/>
      <c r="Q843" s="1"/>
      <c r="AJ843" s="1">
        <v>44321</v>
      </c>
      <c r="AK843" s="1">
        <v>44323</v>
      </c>
      <c r="AL843" s="1"/>
      <c r="AM843" s="1"/>
      <c r="AN843" s="1"/>
      <c r="AO843" s="1"/>
      <c r="BH843" s="1">
        <v>44321</v>
      </c>
      <c r="BI843" s="1">
        <v>44323</v>
      </c>
      <c r="BJ843" s="1"/>
      <c r="BK843" s="1"/>
      <c r="BL843" s="1"/>
      <c r="BM843" s="1"/>
    </row>
    <row r="844" spans="12:65" x14ac:dyDescent="0.25">
      <c r="L844" s="1">
        <v>44322</v>
      </c>
      <c r="M844" s="1">
        <v>44323</v>
      </c>
      <c r="N844" s="1"/>
      <c r="O844" s="1"/>
      <c r="P844" s="1"/>
      <c r="Q844" s="1"/>
      <c r="AJ844" s="1">
        <v>44322</v>
      </c>
      <c r="AK844" s="1">
        <v>44323</v>
      </c>
      <c r="AL844" s="1"/>
      <c r="AM844" s="1"/>
      <c r="AN844" s="1"/>
      <c r="AO844" s="1"/>
      <c r="BH844" s="1">
        <v>44322</v>
      </c>
      <c r="BI844" s="1">
        <v>44323</v>
      </c>
      <c r="BJ844" s="1"/>
      <c r="BK844" s="1"/>
      <c r="BL844" s="1"/>
      <c r="BM844" s="1"/>
    </row>
    <row r="845" spans="12:65" x14ac:dyDescent="0.25">
      <c r="L845" s="1">
        <v>44323</v>
      </c>
      <c r="M845" s="1">
        <v>44323</v>
      </c>
      <c r="N845" s="1"/>
      <c r="O845" s="1"/>
      <c r="P845" s="1"/>
      <c r="Q845" s="1"/>
      <c r="AJ845" s="1">
        <v>44323</v>
      </c>
      <c r="AK845" s="1">
        <v>44323</v>
      </c>
      <c r="AL845" s="1"/>
      <c r="AM845" s="1"/>
      <c r="AN845" s="1"/>
      <c r="AO845" s="1"/>
      <c r="BH845" s="1">
        <v>44323</v>
      </c>
      <c r="BI845" s="1">
        <v>44323</v>
      </c>
      <c r="BJ845" s="1"/>
      <c r="BK845" s="1"/>
      <c r="BL845" s="1"/>
      <c r="BM845" s="1"/>
    </row>
    <row r="846" spans="12:65" x14ac:dyDescent="0.25">
      <c r="L846" s="1">
        <v>44326</v>
      </c>
      <c r="M846" s="1">
        <v>44330</v>
      </c>
      <c r="N846" s="1"/>
      <c r="O846" s="1"/>
      <c r="P846" s="1"/>
      <c r="Q846" s="1"/>
      <c r="AJ846" s="1">
        <v>44326</v>
      </c>
      <c r="AK846" s="1">
        <v>44330</v>
      </c>
      <c r="AL846" s="1"/>
      <c r="AM846" s="1"/>
      <c r="AN846" s="1"/>
      <c r="AO846" s="1"/>
      <c r="BH846" s="1">
        <v>44326</v>
      </c>
      <c r="BI846" s="1">
        <v>44330</v>
      </c>
      <c r="BJ846" s="1"/>
      <c r="BK846" s="1"/>
      <c r="BL846" s="1"/>
      <c r="BM846" s="1"/>
    </row>
    <row r="847" spans="12:65" x14ac:dyDescent="0.25">
      <c r="L847" s="1">
        <v>44327</v>
      </c>
      <c r="M847" s="1">
        <v>44330</v>
      </c>
      <c r="N847" s="1"/>
      <c r="O847" s="1"/>
      <c r="P847" s="1"/>
      <c r="Q847" s="1"/>
      <c r="AJ847" s="1">
        <v>44327</v>
      </c>
      <c r="AK847" s="1">
        <v>44330</v>
      </c>
      <c r="AL847" s="1"/>
      <c r="AM847" s="1"/>
      <c r="AN847" s="1"/>
      <c r="AO847" s="1"/>
      <c r="BH847" s="1">
        <v>44327</v>
      </c>
      <c r="BI847" s="1">
        <v>44330</v>
      </c>
      <c r="BJ847" s="1"/>
      <c r="BK847" s="1"/>
      <c r="BL847" s="1"/>
      <c r="BM847" s="1"/>
    </row>
    <row r="848" spans="12:65" x14ac:dyDescent="0.25">
      <c r="L848" s="1">
        <v>44328</v>
      </c>
      <c r="M848" s="1">
        <v>44330</v>
      </c>
      <c r="N848" s="1"/>
      <c r="O848" s="1"/>
      <c r="P848" s="1"/>
      <c r="Q848" s="1"/>
      <c r="AJ848" s="1">
        <v>44328</v>
      </c>
      <c r="AK848" s="1">
        <v>44330</v>
      </c>
      <c r="AL848" s="1"/>
      <c r="AM848" s="1"/>
      <c r="AN848" s="1"/>
      <c r="AO848" s="1"/>
      <c r="BH848" s="1">
        <v>44328</v>
      </c>
      <c r="BI848" s="1">
        <v>44330</v>
      </c>
      <c r="BJ848" s="1"/>
      <c r="BK848" s="1"/>
      <c r="BL848" s="1"/>
      <c r="BM848" s="1"/>
    </row>
    <row r="849" spans="12:65" x14ac:dyDescent="0.25">
      <c r="L849" s="1">
        <v>44329</v>
      </c>
      <c r="M849" s="1">
        <v>44330</v>
      </c>
      <c r="N849" s="1"/>
      <c r="O849" s="1"/>
      <c r="P849" s="1"/>
      <c r="Q849" s="1"/>
      <c r="AJ849" s="1">
        <v>44329</v>
      </c>
      <c r="AK849" s="1">
        <v>44330</v>
      </c>
      <c r="AL849" s="1"/>
      <c r="AM849" s="1"/>
      <c r="AN849" s="1"/>
      <c r="AO849" s="1"/>
      <c r="BH849" s="1">
        <v>44329</v>
      </c>
      <c r="BI849" s="1">
        <v>44330</v>
      </c>
      <c r="BJ849" s="1"/>
      <c r="BK849" s="1"/>
      <c r="BL849" s="1"/>
      <c r="BM849" s="1"/>
    </row>
    <row r="850" spans="12:65" x14ac:dyDescent="0.25">
      <c r="L850" s="1">
        <v>44330</v>
      </c>
      <c r="M850" s="1">
        <v>44330</v>
      </c>
      <c r="N850" s="1"/>
      <c r="O850" s="1"/>
      <c r="P850" s="1"/>
      <c r="Q850" s="1"/>
      <c r="AJ850" s="1">
        <v>44330</v>
      </c>
      <c r="AK850" s="1">
        <v>44330</v>
      </c>
      <c r="AL850" s="1"/>
      <c r="AM850" s="1"/>
      <c r="AN850" s="1"/>
      <c r="AO850" s="1"/>
      <c r="BH850" s="1">
        <v>44330</v>
      </c>
      <c r="BI850" s="1">
        <v>44330</v>
      </c>
      <c r="BJ850" s="1"/>
      <c r="BK850" s="1"/>
      <c r="BL850" s="1"/>
      <c r="BM850" s="1"/>
    </row>
    <row r="851" spans="12:65" x14ac:dyDescent="0.25">
      <c r="L851" s="1">
        <v>44333</v>
      </c>
      <c r="M851" s="1">
        <v>44337</v>
      </c>
      <c r="N851" s="1"/>
      <c r="O851" s="1"/>
      <c r="P851" s="1"/>
      <c r="Q851" s="1"/>
      <c r="AJ851" s="1">
        <v>44333</v>
      </c>
      <c r="AK851" s="1">
        <v>44337</v>
      </c>
      <c r="AL851" s="1"/>
      <c r="AM851" s="1"/>
      <c r="AN851" s="1"/>
      <c r="AO851" s="1"/>
      <c r="BH851" s="1">
        <v>44333</v>
      </c>
      <c r="BI851" s="1">
        <v>44337</v>
      </c>
      <c r="BJ851" s="1"/>
      <c r="BK851" s="1"/>
      <c r="BL851" s="1"/>
      <c r="BM851" s="1"/>
    </row>
    <row r="852" spans="12:65" x14ac:dyDescent="0.25">
      <c r="L852" s="1">
        <v>44334</v>
      </c>
      <c r="M852" s="1">
        <v>44337</v>
      </c>
      <c r="N852" s="1"/>
      <c r="O852" s="1"/>
      <c r="P852" s="1"/>
      <c r="Q852" s="1"/>
      <c r="AJ852" s="1">
        <v>44334</v>
      </c>
      <c r="AK852" s="1">
        <v>44337</v>
      </c>
      <c r="AL852" s="1"/>
      <c r="AM852" s="1"/>
      <c r="AN852" s="1"/>
      <c r="AO852" s="1"/>
      <c r="BH852" s="1">
        <v>44334</v>
      </c>
      <c r="BI852" s="1">
        <v>44337</v>
      </c>
      <c r="BJ852" s="1"/>
      <c r="BK852" s="1"/>
      <c r="BL852" s="1"/>
      <c r="BM852" s="1"/>
    </row>
    <row r="853" spans="12:65" x14ac:dyDescent="0.25">
      <c r="L853" s="1">
        <v>44335</v>
      </c>
      <c r="M853" s="1">
        <v>44337</v>
      </c>
      <c r="N853" s="1"/>
      <c r="O853" s="1"/>
      <c r="P853" s="1"/>
      <c r="Q853" s="1"/>
      <c r="AJ853" s="1">
        <v>44335</v>
      </c>
      <c r="AK853" s="1">
        <v>44337</v>
      </c>
      <c r="AL853" s="1"/>
      <c r="AM853" s="1"/>
      <c r="AN853" s="1"/>
      <c r="AO853" s="1"/>
      <c r="BH853" s="1">
        <v>44335</v>
      </c>
      <c r="BI853" s="1">
        <v>44337</v>
      </c>
      <c r="BJ853" s="1"/>
      <c r="BK853" s="1"/>
      <c r="BL853" s="1"/>
      <c r="BM853" s="1"/>
    </row>
    <row r="854" spans="12:65" x14ac:dyDescent="0.25">
      <c r="L854" s="1">
        <v>44336</v>
      </c>
      <c r="M854" s="1">
        <v>44337</v>
      </c>
      <c r="N854" s="1"/>
      <c r="O854" s="1"/>
      <c r="P854" s="1"/>
      <c r="Q854" s="1"/>
      <c r="AJ854" s="1">
        <v>44336</v>
      </c>
      <c r="AK854" s="1">
        <v>44337</v>
      </c>
      <c r="AL854" s="1"/>
      <c r="AM854" s="1"/>
      <c r="AN854" s="1"/>
      <c r="AO854" s="1"/>
      <c r="BH854" s="1">
        <v>44336</v>
      </c>
      <c r="BI854" s="1">
        <v>44337</v>
      </c>
      <c r="BJ854" s="1"/>
      <c r="BK854" s="1"/>
      <c r="BL854" s="1"/>
      <c r="BM854" s="1"/>
    </row>
    <row r="855" spans="12:65" x14ac:dyDescent="0.25">
      <c r="L855" s="1">
        <v>44337</v>
      </c>
      <c r="M855" s="1">
        <v>44337</v>
      </c>
      <c r="N855" s="1"/>
      <c r="O855" s="1"/>
      <c r="P855" s="1"/>
      <c r="Q855" s="1"/>
      <c r="AJ855" s="1">
        <v>44337</v>
      </c>
      <c r="AK855" s="1">
        <v>44337</v>
      </c>
      <c r="AL855" s="1"/>
      <c r="AM855" s="1"/>
      <c r="AN855" s="1"/>
      <c r="AO855" s="1"/>
      <c r="BH855" s="1">
        <v>44337</v>
      </c>
      <c r="BI855" s="1">
        <v>44337</v>
      </c>
      <c r="BJ855" s="1"/>
      <c r="BK855" s="1"/>
      <c r="BL855" s="1"/>
      <c r="BM855" s="1"/>
    </row>
    <row r="856" spans="12:65" x14ac:dyDescent="0.25">
      <c r="L856" s="1">
        <v>44340</v>
      </c>
      <c r="M856" s="1">
        <v>44344</v>
      </c>
      <c r="N856" s="1"/>
      <c r="O856" s="1"/>
      <c r="P856" s="1"/>
      <c r="Q856" s="1"/>
      <c r="AJ856" s="1">
        <v>44340</v>
      </c>
      <c r="AK856" s="1">
        <v>44344</v>
      </c>
      <c r="AL856" s="1"/>
      <c r="AM856" s="1"/>
      <c r="AN856" s="1"/>
      <c r="AO856" s="1"/>
      <c r="BH856" s="1">
        <v>44340</v>
      </c>
      <c r="BI856" s="1">
        <v>44344</v>
      </c>
      <c r="BJ856" s="1"/>
      <c r="BK856" s="1"/>
      <c r="BL856" s="1"/>
      <c r="BM856" s="1"/>
    </row>
    <row r="857" spans="12:65" x14ac:dyDescent="0.25">
      <c r="L857" s="1">
        <v>44341</v>
      </c>
      <c r="M857" s="1">
        <v>44344</v>
      </c>
      <c r="N857" s="1"/>
      <c r="O857" s="1"/>
      <c r="P857" s="1"/>
      <c r="Q857" s="1"/>
      <c r="AJ857" s="1">
        <v>44341</v>
      </c>
      <c r="AK857" s="1">
        <v>44344</v>
      </c>
      <c r="AL857" s="1"/>
      <c r="AM857" s="1"/>
      <c r="AN857" s="1"/>
      <c r="AO857" s="1"/>
      <c r="BH857" s="1">
        <v>44341</v>
      </c>
      <c r="BI857" s="1">
        <v>44344</v>
      </c>
      <c r="BJ857" s="1"/>
      <c r="BK857" s="1"/>
      <c r="BL857" s="1"/>
      <c r="BM857" s="1"/>
    </row>
    <row r="858" spans="12:65" x14ac:dyDescent="0.25">
      <c r="L858" s="1">
        <v>44342</v>
      </c>
      <c r="M858" s="1">
        <v>44344</v>
      </c>
      <c r="N858" s="1"/>
      <c r="O858" s="1"/>
      <c r="P858" s="1"/>
      <c r="Q858" s="1"/>
      <c r="AJ858" s="1">
        <v>44342</v>
      </c>
      <c r="AK858" s="1">
        <v>44344</v>
      </c>
      <c r="AL858" s="1"/>
      <c r="AM858" s="1"/>
      <c r="AN858" s="1"/>
      <c r="AO858" s="1"/>
      <c r="BH858" s="1">
        <v>44342</v>
      </c>
      <c r="BI858" s="1">
        <v>44344</v>
      </c>
      <c r="BJ858" s="1"/>
      <c r="BK858" s="1"/>
      <c r="BL858" s="1"/>
      <c r="BM858" s="1"/>
    </row>
    <row r="859" spans="12:65" x14ac:dyDescent="0.25">
      <c r="L859" s="1">
        <v>44343</v>
      </c>
      <c r="M859" s="1">
        <v>44344</v>
      </c>
      <c r="N859" s="1"/>
      <c r="O859" s="1"/>
      <c r="P859" s="1"/>
      <c r="Q859" s="1"/>
      <c r="AJ859" s="1">
        <v>44343</v>
      </c>
      <c r="AK859" s="1">
        <v>44344</v>
      </c>
      <c r="AL859" s="1"/>
      <c r="AM859" s="1"/>
      <c r="AN859" s="1"/>
      <c r="AO859" s="1"/>
      <c r="BH859" s="1">
        <v>44343</v>
      </c>
      <c r="BI859" s="1">
        <v>44344</v>
      </c>
      <c r="BJ859" s="1"/>
      <c r="BK859" s="1"/>
      <c r="BL859" s="1"/>
      <c r="BM859" s="1"/>
    </row>
    <row r="860" spans="12:65" x14ac:dyDescent="0.25">
      <c r="L860" s="1">
        <v>44344</v>
      </c>
      <c r="M860" s="1">
        <v>44344</v>
      </c>
      <c r="N860" s="1"/>
      <c r="O860" s="1"/>
      <c r="P860" s="1"/>
      <c r="Q860" s="1"/>
      <c r="AJ860" s="1">
        <v>44344</v>
      </c>
      <c r="AK860" s="1">
        <v>44344</v>
      </c>
      <c r="AL860" s="1"/>
      <c r="AM860" s="1"/>
      <c r="AN860" s="1"/>
      <c r="AO860" s="1"/>
      <c r="BH860" s="1">
        <v>44344</v>
      </c>
      <c r="BI860" s="1">
        <v>44344</v>
      </c>
      <c r="BJ860" s="1"/>
      <c r="BK860" s="1"/>
      <c r="BL860" s="1"/>
      <c r="BM860" s="1"/>
    </row>
    <row r="861" spans="12:65" x14ac:dyDescent="0.25">
      <c r="L861" s="1">
        <v>44348</v>
      </c>
      <c r="M861" s="1">
        <v>44351</v>
      </c>
      <c r="N861" s="1"/>
      <c r="O861" s="1"/>
      <c r="P861" s="1"/>
      <c r="Q861" s="1"/>
      <c r="AJ861" s="1">
        <v>44348</v>
      </c>
      <c r="AK861" s="1">
        <v>44351</v>
      </c>
      <c r="AL861" s="1"/>
      <c r="AM861" s="1"/>
      <c r="AN861" s="1"/>
      <c r="AO861" s="1"/>
      <c r="BH861" s="1">
        <v>44348</v>
      </c>
      <c r="BI861" s="1">
        <v>44351</v>
      </c>
      <c r="BJ861" s="1"/>
      <c r="BK861" s="1"/>
      <c r="BL861" s="1"/>
      <c r="BM861" s="1"/>
    </row>
    <row r="862" spans="12:65" x14ac:dyDescent="0.25">
      <c r="L862" s="1">
        <v>44349</v>
      </c>
      <c r="M862" s="1">
        <v>44351</v>
      </c>
      <c r="N862" s="1"/>
      <c r="O862" s="1"/>
      <c r="P862" s="1"/>
      <c r="Q862" s="1"/>
      <c r="AJ862" s="1">
        <v>44349</v>
      </c>
      <c r="AK862" s="1">
        <v>44351</v>
      </c>
      <c r="AL862" s="1"/>
      <c r="AM862" s="1"/>
      <c r="AN862" s="1"/>
      <c r="AO862" s="1"/>
      <c r="BH862" s="1">
        <v>44349</v>
      </c>
      <c r="BI862" s="1">
        <v>44351</v>
      </c>
      <c r="BJ862" s="1"/>
      <c r="BK862" s="1"/>
      <c r="BL862" s="1"/>
      <c r="BM862" s="1"/>
    </row>
    <row r="863" spans="12:65" x14ac:dyDescent="0.25">
      <c r="L863" s="1">
        <v>44350</v>
      </c>
      <c r="M863" s="1">
        <v>44351</v>
      </c>
      <c r="N863" s="1"/>
      <c r="O863" s="1"/>
      <c r="P863" s="1"/>
      <c r="Q863" s="1"/>
      <c r="AJ863" s="1">
        <v>44350</v>
      </c>
      <c r="AK863" s="1">
        <v>44351</v>
      </c>
      <c r="AL863" s="1"/>
      <c r="AM863" s="1"/>
      <c r="AN863" s="1"/>
      <c r="AO863" s="1"/>
      <c r="BH863" s="1">
        <v>44350</v>
      </c>
      <c r="BI863" s="1">
        <v>44351</v>
      </c>
      <c r="BJ863" s="1"/>
      <c r="BK863" s="1"/>
      <c r="BL863" s="1"/>
      <c r="BM863" s="1"/>
    </row>
    <row r="864" spans="12:65" x14ac:dyDescent="0.25">
      <c r="L864" s="1">
        <v>44351</v>
      </c>
      <c r="M864" s="1">
        <v>44351</v>
      </c>
      <c r="N864" s="1"/>
      <c r="O864" s="1"/>
      <c r="P864" s="1"/>
      <c r="Q864" s="1"/>
      <c r="AJ864" s="1">
        <v>44351</v>
      </c>
      <c r="AK864" s="1">
        <v>44351</v>
      </c>
      <c r="AL864" s="1"/>
      <c r="AM864" s="1"/>
      <c r="AN864" s="1"/>
      <c r="AO864" s="1"/>
      <c r="BH864" s="1">
        <v>44351</v>
      </c>
      <c r="BI864" s="1">
        <v>44351</v>
      </c>
      <c r="BJ864" s="1"/>
      <c r="BK864" s="1"/>
      <c r="BL864" s="1"/>
      <c r="BM864" s="1"/>
    </row>
    <row r="865" spans="12:65" x14ac:dyDescent="0.25">
      <c r="L865" s="1">
        <v>44354</v>
      </c>
      <c r="M865" s="1">
        <v>44358</v>
      </c>
      <c r="N865" s="1"/>
      <c r="O865" s="1"/>
      <c r="P865" s="1"/>
      <c r="Q865" s="1"/>
      <c r="AJ865" s="1">
        <v>44354</v>
      </c>
      <c r="AK865" s="1">
        <v>44358</v>
      </c>
      <c r="AL865" s="1"/>
      <c r="AM865" s="1"/>
      <c r="AN865" s="1"/>
      <c r="AO865" s="1"/>
      <c r="BH865" s="1">
        <v>44354</v>
      </c>
      <c r="BI865" s="1">
        <v>44358</v>
      </c>
      <c r="BJ865" s="1"/>
      <c r="BK865" s="1"/>
      <c r="BL865" s="1"/>
      <c r="BM865" s="1"/>
    </row>
    <row r="866" spans="12:65" x14ac:dyDescent="0.25">
      <c r="L866" s="1">
        <v>44355</v>
      </c>
      <c r="M866" s="1">
        <v>44358</v>
      </c>
      <c r="N866" s="1"/>
      <c r="O866" s="1"/>
      <c r="P866" s="1"/>
      <c r="Q866" s="1"/>
      <c r="AJ866" s="1">
        <v>44355</v>
      </c>
      <c r="AK866" s="1">
        <v>44358</v>
      </c>
      <c r="AL866" s="1"/>
      <c r="AM866" s="1"/>
      <c r="AN866" s="1"/>
      <c r="AO866" s="1"/>
      <c r="BH866" s="1">
        <v>44355</v>
      </c>
      <c r="BI866" s="1">
        <v>44358</v>
      </c>
      <c r="BJ866" s="1"/>
      <c r="BK866" s="1"/>
      <c r="BL866" s="1"/>
      <c r="BM866" s="1"/>
    </row>
    <row r="867" spans="12:65" x14ac:dyDescent="0.25">
      <c r="L867" s="1">
        <v>44356</v>
      </c>
      <c r="M867" s="1">
        <v>44358</v>
      </c>
      <c r="N867" s="1"/>
      <c r="O867" s="1"/>
      <c r="P867" s="1"/>
      <c r="Q867" s="1"/>
      <c r="AJ867" s="1">
        <v>44356</v>
      </c>
      <c r="AK867" s="1">
        <v>44358</v>
      </c>
      <c r="AL867" s="1"/>
      <c r="AM867" s="1"/>
      <c r="AN867" s="1"/>
      <c r="AO867" s="1"/>
      <c r="BH867" s="1">
        <v>44356</v>
      </c>
      <c r="BI867" s="1">
        <v>44358</v>
      </c>
      <c r="BJ867" s="1"/>
      <c r="BK867" s="1"/>
      <c r="BL867" s="1"/>
      <c r="BM867" s="1"/>
    </row>
    <row r="868" spans="12:65" x14ac:dyDescent="0.25">
      <c r="L868" s="1">
        <v>44357</v>
      </c>
      <c r="M868" s="1">
        <v>44358</v>
      </c>
      <c r="N868" s="1"/>
      <c r="O868" s="1"/>
      <c r="P868" s="1"/>
      <c r="Q868" s="1"/>
      <c r="AJ868" s="1">
        <v>44357</v>
      </c>
      <c r="AK868" s="1">
        <v>44358</v>
      </c>
      <c r="AL868" s="1"/>
      <c r="AM868" s="1"/>
      <c r="AN868" s="1"/>
      <c r="AO868" s="1"/>
      <c r="BH868" s="1">
        <v>44357</v>
      </c>
      <c r="BI868" s="1">
        <v>44358</v>
      </c>
      <c r="BJ868" s="1"/>
      <c r="BK868" s="1"/>
      <c r="BL868" s="1"/>
      <c r="BM868" s="1"/>
    </row>
    <row r="869" spans="12:65" x14ac:dyDescent="0.25">
      <c r="L869" s="1">
        <v>44358</v>
      </c>
      <c r="M869" s="1">
        <v>44358</v>
      </c>
      <c r="N869" s="1"/>
      <c r="O869" s="1"/>
      <c r="P869" s="1"/>
      <c r="Q869" s="1"/>
      <c r="AJ869" s="1">
        <v>44358</v>
      </c>
      <c r="AK869" s="1">
        <v>44358</v>
      </c>
      <c r="AL869" s="1"/>
      <c r="AM869" s="1"/>
      <c r="AN869" s="1"/>
      <c r="AO869" s="1"/>
      <c r="BH869" s="1">
        <v>44358</v>
      </c>
      <c r="BI869" s="1">
        <v>44358</v>
      </c>
      <c r="BJ869" s="1"/>
      <c r="BK869" s="1"/>
      <c r="BL869" s="1"/>
      <c r="BM869" s="1"/>
    </row>
    <row r="870" spans="12:65" x14ac:dyDescent="0.25">
      <c r="L870" s="1">
        <v>44361</v>
      </c>
      <c r="M870" s="1">
        <v>44365</v>
      </c>
      <c r="N870" s="1"/>
      <c r="O870" s="1"/>
      <c r="P870" s="1"/>
      <c r="Q870" s="1"/>
      <c r="AJ870" s="1">
        <v>44361</v>
      </c>
      <c r="AK870" s="1">
        <v>44365</v>
      </c>
      <c r="AL870" s="1"/>
      <c r="AM870" s="1"/>
      <c r="AN870" s="1"/>
      <c r="AO870" s="1"/>
      <c r="BH870" s="1">
        <v>44361</v>
      </c>
      <c r="BI870" s="1">
        <v>44365</v>
      </c>
      <c r="BJ870" s="1"/>
      <c r="BK870" s="1"/>
      <c r="BL870" s="1"/>
      <c r="BM870" s="1"/>
    </row>
    <row r="871" spans="12:65" x14ac:dyDescent="0.25">
      <c r="L871" s="1">
        <v>44362</v>
      </c>
      <c r="M871" s="1">
        <v>44365</v>
      </c>
      <c r="N871" s="1"/>
      <c r="O871" s="1"/>
      <c r="P871" s="1"/>
      <c r="Q871" s="1"/>
      <c r="AJ871" s="1">
        <v>44362</v>
      </c>
      <c r="AK871" s="1">
        <v>44365</v>
      </c>
      <c r="AL871" s="1"/>
      <c r="AM871" s="1"/>
      <c r="AN871" s="1"/>
      <c r="AO871" s="1"/>
      <c r="BH871" s="1">
        <v>44362</v>
      </c>
      <c r="BI871" s="1">
        <v>44365</v>
      </c>
      <c r="BJ871" s="1"/>
      <c r="BK871" s="1"/>
      <c r="BL871" s="1"/>
      <c r="BM871" s="1"/>
    </row>
    <row r="872" spans="12:65" x14ac:dyDescent="0.25">
      <c r="L872" s="1">
        <v>44363</v>
      </c>
      <c r="M872" s="1">
        <v>44365</v>
      </c>
      <c r="N872" s="1"/>
      <c r="O872" s="1"/>
      <c r="P872" s="1"/>
      <c r="Q872" s="1"/>
      <c r="AJ872" s="1">
        <v>44363</v>
      </c>
      <c r="AK872" s="1">
        <v>44365</v>
      </c>
      <c r="AL872" s="1"/>
      <c r="AM872" s="1"/>
      <c r="AN872" s="1"/>
      <c r="AO872" s="1"/>
      <c r="BH872" s="1">
        <v>44363</v>
      </c>
      <c r="BI872" s="1">
        <v>44365</v>
      </c>
      <c r="BJ872" s="1"/>
      <c r="BK872" s="1"/>
      <c r="BL872" s="1"/>
      <c r="BM872" s="1"/>
    </row>
    <row r="873" spans="12:65" x14ac:dyDescent="0.25">
      <c r="L873" s="1">
        <v>44364</v>
      </c>
      <c r="M873" s="1">
        <v>44365</v>
      </c>
      <c r="N873" s="1"/>
      <c r="O873" s="1"/>
      <c r="P873" s="1"/>
      <c r="Q873" s="1"/>
      <c r="AJ873" s="1">
        <v>44364</v>
      </c>
      <c r="AK873" s="1">
        <v>44365</v>
      </c>
      <c r="AL873" s="1"/>
      <c r="AM873" s="1"/>
      <c r="AN873" s="1"/>
      <c r="AO873" s="1"/>
      <c r="BH873" s="1">
        <v>44364</v>
      </c>
      <c r="BI873" s="1">
        <v>44365</v>
      </c>
      <c r="BJ873" s="1"/>
      <c r="BK873" s="1"/>
      <c r="BL873" s="1"/>
      <c r="BM873" s="1"/>
    </row>
    <row r="874" spans="12:65" x14ac:dyDescent="0.25">
      <c r="L874" s="1">
        <v>44365</v>
      </c>
      <c r="M874" s="1">
        <v>44365</v>
      </c>
      <c r="N874" s="1"/>
      <c r="O874" s="1"/>
      <c r="P874" s="1"/>
      <c r="Q874" s="1"/>
      <c r="AJ874" s="1">
        <v>44365</v>
      </c>
      <c r="AK874" s="1">
        <v>44365</v>
      </c>
      <c r="AL874" s="1"/>
      <c r="AM874" s="1"/>
      <c r="AN874" s="1"/>
      <c r="AO874" s="1"/>
      <c r="BH874" s="1">
        <v>44365</v>
      </c>
      <c r="BI874" s="1">
        <v>44365</v>
      </c>
      <c r="BJ874" s="1"/>
      <c r="BK874" s="1"/>
      <c r="BL874" s="1"/>
      <c r="BM874" s="1"/>
    </row>
    <row r="875" spans="12:65" x14ac:dyDescent="0.25">
      <c r="L875" s="1">
        <v>44368</v>
      </c>
      <c r="M875" s="1">
        <v>44372</v>
      </c>
      <c r="N875" s="1"/>
      <c r="O875" s="1"/>
      <c r="P875" s="1"/>
      <c r="Q875" s="1"/>
      <c r="AJ875" s="1">
        <v>44368</v>
      </c>
      <c r="AK875" s="1">
        <v>44372</v>
      </c>
      <c r="AL875" s="1"/>
      <c r="AM875" s="1"/>
      <c r="AN875" s="1"/>
      <c r="AO875" s="1"/>
      <c r="BH875" s="1">
        <v>44368</v>
      </c>
      <c r="BI875" s="1">
        <v>44372</v>
      </c>
      <c r="BJ875" s="1"/>
      <c r="BK875" s="1"/>
      <c r="BL875" s="1"/>
      <c r="BM875" s="1"/>
    </row>
    <row r="876" spans="12:65" x14ac:dyDescent="0.25">
      <c r="L876" s="1">
        <v>44369</v>
      </c>
      <c r="M876" s="1">
        <v>44372</v>
      </c>
      <c r="N876" s="1"/>
      <c r="O876" s="1"/>
      <c r="P876" s="1"/>
      <c r="Q876" s="1"/>
      <c r="AJ876" s="1">
        <v>44369</v>
      </c>
      <c r="AK876" s="1">
        <v>44372</v>
      </c>
      <c r="AL876" s="1"/>
      <c r="AM876" s="1"/>
      <c r="AN876" s="1"/>
      <c r="AO876" s="1"/>
      <c r="BH876" s="1">
        <v>44369</v>
      </c>
      <c r="BI876" s="1">
        <v>44372</v>
      </c>
      <c r="BJ876" s="1"/>
      <c r="BK876" s="1"/>
      <c r="BL876" s="1"/>
      <c r="BM876" s="1"/>
    </row>
    <row r="877" spans="12:65" x14ac:dyDescent="0.25">
      <c r="L877" s="1">
        <v>44370</v>
      </c>
      <c r="M877" s="1">
        <v>44372</v>
      </c>
      <c r="N877" s="1"/>
      <c r="O877" s="1"/>
      <c r="P877" s="1"/>
      <c r="Q877" s="1"/>
      <c r="AJ877" s="1">
        <v>44370</v>
      </c>
      <c r="AK877" s="1">
        <v>44372</v>
      </c>
      <c r="AL877" s="1"/>
      <c r="AM877" s="1"/>
      <c r="AN877" s="1"/>
      <c r="AO877" s="1"/>
      <c r="BH877" s="1">
        <v>44370</v>
      </c>
      <c r="BI877" s="1">
        <v>44372</v>
      </c>
      <c r="BJ877" s="1"/>
      <c r="BK877" s="1"/>
      <c r="BL877" s="1"/>
      <c r="BM877" s="1"/>
    </row>
    <row r="878" spans="12:65" x14ac:dyDescent="0.25">
      <c r="L878" s="1">
        <v>44371</v>
      </c>
      <c r="M878" s="1">
        <v>44372</v>
      </c>
      <c r="N878" s="1"/>
      <c r="O878" s="1"/>
      <c r="P878" s="1"/>
      <c r="Q878" s="1"/>
      <c r="AJ878" s="1">
        <v>44371</v>
      </c>
      <c r="AK878" s="1">
        <v>44372</v>
      </c>
      <c r="AL878" s="1"/>
      <c r="AM878" s="1"/>
      <c r="AN878" s="1"/>
      <c r="AO878" s="1"/>
      <c r="BH878" s="1">
        <v>44371</v>
      </c>
      <c r="BI878" s="1">
        <v>44372</v>
      </c>
      <c r="BJ878" s="1"/>
      <c r="BK878" s="1"/>
      <c r="BL878" s="1"/>
      <c r="BM878" s="1"/>
    </row>
    <row r="879" spans="12:65" x14ac:dyDescent="0.25">
      <c r="L879" s="1">
        <v>44372</v>
      </c>
      <c r="M879" s="1">
        <v>44372</v>
      </c>
      <c r="N879" s="1"/>
      <c r="O879" s="1"/>
      <c r="P879" s="1"/>
      <c r="Q879" s="1"/>
      <c r="AJ879" s="1">
        <v>44372</v>
      </c>
      <c r="AK879" s="1">
        <v>44372</v>
      </c>
      <c r="AL879" s="1"/>
      <c r="AM879" s="1"/>
      <c r="AN879" s="1"/>
      <c r="AO879" s="1"/>
      <c r="BH879" s="1">
        <v>44372</v>
      </c>
      <c r="BI879" s="1">
        <v>44372</v>
      </c>
      <c r="BJ879" s="1"/>
      <c r="BK879" s="1"/>
      <c r="BL879" s="1"/>
      <c r="BM879" s="1"/>
    </row>
    <row r="880" spans="12:65" x14ac:dyDescent="0.25">
      <c r="L880" s="1">
        <v>44375</v>
      </c>
      <c r="M880" s="1">
        <v>44379</v>
      </c>
      <c r="N880" s="1"/>
      <c r="O880" s="1"/>
      <c r="P880" s="1"/>
      <c r="Q880" s="1"/>
      <c r="AJ880" s="1">
        <v>44375</v>
      </c>
      <c r="AK880" s="1">
        <v>44379</v>
      </c>
      <c r="AL880" s="1"/>
      <c r="AM880" s="1"/>
      <c r="AN880" s="1"/>
      <c r="AO880" s="1"/>
      <c r="BH880" s="1">
        <v>44375</v>
      </c>
      <c r="BI880" s="1">
        <v>44379</v>
      </c>
      <c r="BJ880" s="1"/>
      <c r="BK880" s="1"/>
      <c r="BL880" s="1"/>
      <c r="BM880" s="1"/>
    </row>
    <row r="881" spans="12:65" x14ac:dyDescent="0.25">
      <c r="L881" s="1">
        <v>44376</v>
      </c>
      <c r="M881" s="1">
        <v>44379</v>
      </c>
      <c r="N881" s="1"/>
      <c r="O881" s="1"/>
      <c r="P881" s="1"/>
      <c r="Q881" s="1"/>
      <c r="AJ881" s="1">
        <v>44376</v>
      </c>
      <c r="AK881" s="1">
        <v>44379</v>
      </c>
      <c r="AL881" s="1"/>
      <c r="AM881" s="1"/>
      <c r="AN881" s="1"/>
      <c r="AO881" s="1"/>
      <c r="BH881" s="1">
        <v>44376</v>
      </c>
      <c r="BI881" s="1">
        <v>44379</v>
      </c>
      <c r="BJ881" s="1"/>
      <c r="BK881" s="1"/>
      <c r="BL881" s="1"/>
      <c r="BM881" s="1"/>
    </row>
    <row r="882" spans="12:65" x14ac:dyDescent="0.25">
      <c r="L882" s="1">
        <v>44377</v>
      </c>
      <c r="M882" s="1">
        <v>44379</v>
      </c>
      <c r="N882" s="1"/>
      <c r="O882" s="1"/>
      <c r="P882" s="1"/>
      <c r="Q882" s="1"/>
      <c r="AJ882" s="1">
        <v>44377</v>
      </c>
      <c r="AK882" s="1">
        <v>44379</v>
      </c>
      <c r="AL882" s="1"/>
      <c r="AM882" s="1"/>
      <c r="AN882" s="1"/>
      <c r="AO882" s="1"/>
      <c r="BH882" s="1">
        <v>44377</v>
      </c>
      <c r="BI882" s="1">
        <v>44379</v>
      </c>
      <c r="BJ882" s="1"/>
      <c r="BK882" s="1"/>
      <c r="BL882" s="1"/>
      <c r="BM882" s="1"/>
    </row>
    <row r="883" spans="12:65" x14ac:dyDescent="0.25">
      <c r="L883" s="1">
        <v>44378</v>
      </c>
      <c r="M883" s="1">
        <v>44379</v>
      </c>
      <c r="N883" s="1"/>
      <c r="O883" s="1"/>
      <c r="P883" s="1"/>
      <c r="Q883" s="1"/>
      <c r="AJ883" s="1">
        <v>44378</v>
      </c>
      <c r="AK883" s="1">
        <v>44379</v>
      </c>
      <c r="AL883" s="1"/>
      <c r="AM883" s="1"/>
      <c r="AN883" s="1"/>
      <c r="AO883" s="1"/>
      <c r="BH883" s="1">
        <v>44378</v>
      </c>
      <c r="BI883" s="1">
        <v>44379</v>
      </c>
      <c r="BJ883" s="1"/>
      <c r="BK883" s="1"/>
      <c r="BL883" s="1"/>
      <c r="BM883" s="1"/>
    </row>
    <row r="884" spans="12:65" x14ac:dyDescent="0.25">
      <c r="L884" s="1">
        <v>44379</v>
      </c>
      <c r="M884" s="1">
        <v>44379</v>
      </c>
      <c r="N884" s="1"/>
      <c r="O884" s="1"/>
      <c r="P884" s="1"/>
      <c r="Q884" s="1"/>
      <c r="AJ884" s="1">
        <v>44379</v>
      </c>
      <c r="AK884" s="1">
        <v>44379</v>
      </c>
      <c r="AL884" s="1"/>
      <c r="AM884" s="1"/>
      <c r="AN884" s="1"/>
      <c r="AO884" s="1"/>
      <c r="BH884" s="1">
        <v>44379</v>
      </c>
      <c r="BI884" s="1">
        <v>44379</v>
      </c>
      <c r="BJ884" s="1"/>
      <c r="BK884" s="1"/>
      <c r="BL884" s="1"/>
      <c r="BM884" s="1"/>
    </row>
    <row r="885" spans="12:65" x14ac:dyDescent="0.25">
      <c r="L885" s="1">
        <v>44383</v>
      </c>
      <c r="M885" s="1">
        <v>44386</v>
      </c>
      <c r="N885" s="1"/>
      <c r="O885" s="1"/>
      <c r="P885" s="1"/>
      <c r="Q885" s="1"/>
      <c r="AJ885" s="1">
        <v>44383</v>
      </c>
      <c r="AK885" s="1">
        <v>44386</v>
      </c>
      <c r="AL885" s="1"/>
      <c r="AM885" s="1"/>
      <c r="AN885" s="1"/>
      <c r="AO885" s="1"/>
      <c r="BH885" s="1">
        <v>44383</v>
      </c>
      <c r="BI885" s="1">
        <v>44386</v>
      </c>
      <c r="BJ885" s="1"/>
      <c r="BK885" s="1"/>
      <c r="BL885" s="1"/>
      <c r="BM885" s="1"/>
    </row>
    <row r="886" spans="12:65" x14ac:dyDescent="0.25">
      <c r="L886" s="1">
        <v>44384</v>
      </c>
      <c r="M886" s="1">
        <v>44386</v>
      </c>
      <c r="N886" s="1"/>
      <c r="O886" s="1"/>
      <c r="P886" s="1"/>
      <c r="Q886" s="1"/>
      <c r="AJ886" s="1">
        <v>44384</v>
      </c>
      <c r="AK886" s="1">
        <v>44386</v>
      </c>
      <c r="AL886" s="1"/>
      <c r="AM886" s="1"/>
      <c r="AN886" s="1"/>
      <c r="AO886" s="1"/>
      <c r="BH886" s="1">
        <v>44384</v>
      </c>
      <c r="BI886" s="1">
        <v>44386</v>
      </c>
      <c r="BJ886" s="1"/>
      <c r="BK886" s="1"/>
      <c r="BL886" s="1"/>
      <c r="BM886" s="1"/>
    </row>
    <row r="887" spans="12:65" x14ac:dyDescent="0.25">
      <c r="L887" s="1">
        <v>44385</v>
      </c>
      <c r="M887" s="1">
        <v>44386</v>
      </c>
      <c r="N887" s="1"/>
      <c r="O887" s="1"/>
      <c r="P887" s="1"/>
      <c r="Q887" s="1"/>
      <c r="AJ887" s="1">
        <v>44385</v>
      </c>
      <c r="AK887" s="1">
        <v>44386</v>
      </c>
      <c r="AL887" s="1"/>
      <c r="AM887" s="1"/>
      <c r="AN887" s="1"/>
      <c r="AO887" s="1"/>
      <c r="BH887" s="1">
        <v>44385</v>
      </c>
      <c r="BI887" s="1">
        <v>44386</v>
      </c>
      <c r="BJ887" s="1"/>
      <c r="BK887" s="1"/>
      <c r="BL887" s="1"/>
      <c r="BM887" s="1"/>
    </row>
    <row r="888" spans="12:65" x14ac:dyDescent="0.25">
      <c r="L888" s="1">
        <v>44386</v>
      </c>
      <c r="M888" s="1">
        <v>44386</v>
      </c>
      <c r="N888" s="1"/>
      <c r="O888" s="1"/>
      <c r="P888" s="1"/>
      <c r="Q888" s="1"/>
      <c r="AJ888" s="1">
        <v>44386</v>
      </c>
      <c r="AK888" s="1">
        <v>44386</v>
      </c>
      <c r="AL888" s="1"/>
      <c r="AM888" s="1"/>
      <c r="AN888" s="1"/>
      <c r="AO888" s="1"/>
      <c r="BH888" s="1">
        <v>44386</v>
      </c>
      <c r="BI888" s="1">
        <v>44386</v>
      </c>
      <c r="BJ888" s="1"/>
      <c r="BK888" s="1"/>
      <c r="BL888" s="1"/>
      <c r="BM888" s="1"/>
    </row>
    <row r="889" spans="12:65" x14ac:dyDescent="0.25">
      <c r="L889" s="1">
        <v>44389</v>
      </c>
      <c r="M889" s="1">
        <v>44393</v>
      </c>
      <c r="N889" s="1"/>
      <c r="O889" s="1"/>
      <c r="P889" s="1"/>
      <c r="Q889" s="1"/>
      <c r="AJ889" s="1">
        <v>44389</v>
      </c>
      <c r="AK889" s="1">
        <v>44393</v>
      </c>
      <c r="AL889" s="1"/>
      <c r="AM889" s="1"/>
      <c r="AN889" s="1"/>
      <c r="AO889" s="1"/>
      <c r="BH889" s="1">
        <v>44389</v>
      </c>
      <c r="BI889" s="1">
        <v>44393</v>
      </c>
      <c r="BJ889" s="1"/>
      <c r="BK889" s="1"/>
      <c r="BL889" s="1"/>
      <c r="BM889" s="1"/>
    </row>
    <row r="890" spans="12:65" x14ac:dyDescent="0.25">
      <c r="L890" s="1">
        <v>44390</v>
      </c>
      <c r="M890" s="1">
        <v>44393</v>
      </c>
      <c r="N890" s="1"/>
      <c r="O890" s="1"/>
      <c r="P890" s="1"/>
      <c r="Q890" s="1"/>
      <c r="AJ890" s="1">
        <v>44390</v>
      </c>
      <c r="AK890" s="1">
        <v>44393</v>
      </c>
      <c r="AL890" s="1"/>
      <c r="AM890" s="1"/>
      <c r="AN890" s="1"/>
      <c r="AO890" s="1"/>
      <c r="BH890" s="1">
        <v>44390</v>
      </c>
      <c r="BI890" s="1">
        <v>44393</v>
      </c>
      <c r="BJ890" s="1"/>
      <c r="BK890" s="1"/>
      <c r="BL890" s="1"/>
      <c r="BM890" s="1"/>
    </row>
    <row r="891" spans="12:65" x14ac:dyDescent="0.25">
      <c r="L891" s="1">
        <v>44391</v>
      </c>
      <c r="M891" s="1">
        <v>44393</v>
      </c>
      <c r="N891" s="1"/>
      <c r="O891" s="1"/>
      <c r="P891" s="1"/>
      <c r="Q891" s="1"/>
      <c r="AJ891" s="1">
        <v>44391</v>
      </c>
      <c r="AK891" s="1">
        <v>44393</v>
      </c>
      <c r="AL891" s="1"/>
      <c r="AM891" s="1"/>
      <c r="AN891" s="1"/>
      <c r="AO891" s="1"/>
      <c r="BH891" s="1">
        <v>44391</v>
      </c>
      <c r="BI891" s="1">
        <v>44393</v>
      </c>
      <c r="BJ891" s="1"/>
      <c r="BK891" s="1"/>
      <c r="BL891" s="1"/>
      <c r="BM891" s="1"/>
    </row>
    <row r="892" spans="12:65" x14ac:dyDescent="0.25">
      <c r="L892" s="1">
        <v>44392</v>
      </c>
      <c r="M892" s="1">
        <v>44393</v>
      </c>
      <c r="N892" s="1"/>
      <c r="O892" s="1"/>
      <c r="P892" s="1"/>
      <c r="Q892" s="1"/>
      <c r="AJ892" s="1">
        <v>44392</v>
      </c>
      <c r="AK892" s="1">
        <v>44393</v>
      </c>
      <c r="AL892" s="1"/>
      <c r="AM892" s="1"/>
      <c r="AN892" s="1"/>
      <c r="AO892" s="1"/>
      <c r="BH892" s="1">
        <v>44392</v>
      </c>
      <c r="BI892" s="1">
        <v>44393</v>
      </c>
      <c r="BJ892" s="1"/>
      <c r="BK892" s="1"/>
      <c r="BL892" s="1"/>
      <c r="BM892" s="1"/>
    </row>
    <row r="893" spans="12:65" x14ac:dyDescent="0.25">
      <c r="L893" s="1">
        <v>44393</v>
      </c>
      <c r="M893" s="1">
        <v>44393</v>
      </c>
      <c r="N893" s="1"/>
      <c r="O893" s="1"/>
      <c r="P893" s="1"/>
      <c r="Q893" s="1"/>
      <c r="AJ893" s="1">
        <v>44393</v>
      </c>
      <c r="AK893" s="1">
        <v>44393</v>
      </c>
      <c r="AL893" s="1"/>
      <c r="AM893" s="1"/>
      <c r="AN893" s="1"/>
      <c r="AO893" s="1"/>
      <c r="BH893" s="1">
        <v>44393</v>
      </c>
      <c r="BI893" s="1">
        <v>44393</v>
      </c>
      <c r="BJ893" s="1"/>
      <c r="BK893" s="1"/>
      <c r="BL893" s="1"/>
      <c r="BM893" s="1"/>
    </row>
    <row r="894" spans="12:65" x14ac:dyDescent="0.25">
      <c r="L894" s="1">
        <v>44396</v>
      </c>
      <c r="M894" s="1">
        <v>44400</v>
      </c>
      <c r="N894" s="1"/>
      <c r="O894" s="1"/>
      <c r="P894" s="1"/>
      <c r="Q894" s="1"/>
      <c r="AJ894" s="1">
        <v>44396</v>
      </c>
      <c r="AK894" s="1">
        <v>44400</v>
      </c>
      <c r="AL894" s="1"/>
      <c r="AM894" s="1"/>
      <c r="AN894" s="1"/>
      <c r="AO894" s="1"/>
      <c r="BH894" s="1">
        <v>44396</v>
      </c>
      <c r="BI894" s="1">
        <v>44400</v>
      </c>
      <c r="BJ894" s="1"/>
      <c r="BK894" s="1"/>
      <c r="BL894" s="1"/>
      <c r="BM894" s="1"/>
    </row>
    <row r="895" spans="12:65" x14ac:dyDescent="0.25">
      <c r="L895" s="1">
        <v>44397</v>
      </c>
      <c r="M895" s="1">
        <v>44400</v>
      </c>
      <c r="N895" s="1"/>
      <c r="O895" s="1"/>
      <c r="P895" s="1"/>
      <c r="Q895" s="1"/>
      <c r="AJ895" s="1">
        <v>44397</v>
      </c>
      <c r="AK895" s="1">
        <v>44400</v>
      </c>
      <c r="AL895" s="1"/>
      <c r="AM895" s="1"/>
      <c r="AN895" s="1"/>
      <c r="AO895" s="1"/>
      <c r="BH895" s="1">
        <v>44397</v>
      </c>
      <c r="BI895" s="1">
        <v>44400</v>
      </c>
      <c r="BJ895" s="1"/>
      <c r="BK895" s="1"/>
      <c r="BL895" s="1"/>
      <c r="BM895" s="1"/>
    </row>
    <row r="896" spans="12:65" x14ac:dyDescent="0.25">
      <c r="L896" s="1">
        <v>44398</v>
      </c>
      <c r="M896" s="1">
        <v>44400</v>
      </c>
      <c r="N896" s="1"/>
      <c r="O896" s="1"/>
      <c r="P896" s="1"/>
      <c r="Q896" s="1"/>
      <c r="AJ896" s="1">
        <v>44398</v>
      </c>
      <c r="AK896" s="1">
        <v>44400</v>
      </c>
      <c r="AL896" s="1"/>
      <c r="AM896" s="1"/>
      <c r="AN896" s="1"/>
      <c r="AO896" s="1"/>
      <c r="BH896" s="1">
        <v>44398</v>
      </c>
      <c r="BI896" s="1">
        <v>44400</v>
      </c>
      <c r="BJ896" s="1"/>
      <c r="BK896" s="1"/>
      <c r="BL896" s="1"/>
      <c r="BM896" s="1"/>
    </row>
    <row r="897" spans="12:65" x14ac:dyDescent="0.25">
      <c r="L897" s="1">
        <v>44399</v>
      </c>
      <c r="M897" s="1">
        <v>44400</v>
      </c>
      <c r="N897" s="1"/>
      <c r="O897" s="1"/>
      <c r="P897" s="1"/>
      <c r="Q897" s="1"/>
      <c r="AJ897" s="1">
        <v>44399</v>
      </c>
      <c r="AK897" s="1">
        <v>44400</v>
      </c>
      <c r="AL897" s="1"/>
      <c r="AM897" s="1"/>
      <c r="AN897" s="1"/>
      <c r="AO897" s="1"/>
      <c r="BH897" s="1">
        <v>44399</v>
      </c>
      <c r="BI897" s="1">
        <v>44400</v>
      </c>
      <c r="BJ897" s="1"/>
      <c r="BK897" s="1"/>
      <c r="BL897" s="1"/>
      <c r="BM897" s="1"/>
    </row>
    <row r="898" spans="12:65" x14ac:dyDescent="0.25">
      <c r="L898" s="1">
        <v>44400</v>
      </c>
      <c r="M898" s="1">
        <v>44400</v>
      </c>
      <c r="N898" s="1"/>
      <c r="O898" s="1"/>
      <c r="P898" s="1"/>
      <c r="Q898" s="1"/>
      <c r="AJ898" s="1">
        <v>44400</v>
      </c>
      <c r="AK898" s="1">
        <v>44400</v>
      </c>
      <c r="AL898" s="1"/>
      <c r="AM898" s="1"/>
      <c r="AN898" s="1"/>
      <c r="AO898" s="1"/>
      <c r="BH898" s="1">
        <v>44400</v>
      </c>
      <c r="BI898" s="1">
        <v>44400</v>
      </c>
      <c r="BJ898" s="1"/>
      <c r="BK898" s="1"/>
      <c r="BL898" s="1"/>
      <c r="BM898" s="1"/>
    </row>
    <row r="899" spans="12:65" x14ac:dyDescent="0.25">
      <c r="L899" s="1">
        <v>44403</v>
      </c>
      <c r="M899" s="1">
        <v>44407</v>
      </c>
      <c r="N899" s="1"/>
      <c r="O899" s="1"/>
      <c r="P899" s="1"/>
      <c r="Q899" s="1"/>
      <c r="AJ899" s="1">
        <v>44403</v>
      </c>
      <c r="AK899" s="1">
        <v>44407</v>
      </c>
      <c r="AL899" s="1"/>
      <c r="AM899" s="1"/>
      <c r="AN899" s="1"/>
      <c r="AO899" s="1"/>
      <c r="BH899" s="1">
        <v>44403</v>
      </c>
      <c r="BI899" s="1">
        <v>44407</v>
      </c>
      <c r="BJ899" s="1"/>
      <c r="BK899" s="1"/>
      <c r="BL899" s="1"/>
      <c r="BM899" s="1"/>
    </row>
    <row r="900" spans="12:65" x14ac:dyDescent="0.25">
      <c r="L900" s="1">
        <v>44404</v>
      </c>
      <c r="M900" s="1">
        <v>44407</v>
      </c>
      <c r="N900" s="1"/>
      <c r="O900" s="1"/>
      <c r="P900" s="1"/>
      <c r="Q900" s="1"/>
      <c r="AJ900" s="1">
        <v>44404</v>
      </c>
      <c r="AK900" s="1">
        <v>44407</v>
      </c>
      <c r="AL900" s="1"/>
      <c r="AM900" s="1"/>
      <c r="AN900" s="1"/>
      <c r="AO900" s="1"/>
      <c r="BH900" s="1">
        <v>44404</v>
      </c>
      <c r="BI900" s="1">
        <v>44407</v>
      </c>
      <c r="BJ900" s="1"/>
      <c r="BK900" s="1"/>
      <c r="BL900" s="1"/>
      <c r="BM900" s="1"/>
    </row>
    <row r="901" spans="12:65" x14ac:dyDescent="0.25">
      <c r="L901" s="1">
        <v>44405</v>
      </c>
      <c r="M901" s="1">
        <v>44407</v>
      </c>
      <c r="N901" s="1"/>
      <c r="O901" s="1"/>
      <c r="P901" s="1"/>
      <c r="Q901" s="1"/>
      <c r="AJ901" s="1">
        <v>44405</v>
      </c>
      <c r="AK901" s="1">
        <v>44407</v>
      </c>
      <c r="AL901" s="1"/>
      <c r="AM901" s="1"/>
      <c r="AN901" s="1"/>
      <c r="AO901" s="1"/>
      <c r="BH901" s="1">
        <v>44405</v>
      </c>
      <c r="BI901" s="1">
        <v>44407</v>
      </c>
      <c r="BJ901" s="1"/>
      <c r="BK901" s="1"/>
      <c r="BL901" s="1"/>
      <c r="BM901" s="1"/>
    </row>
    <row r="902" spans="12:65" x14ac:dyDescent="0.25">
      <c r="L902" s="1">
        <v>44406</v>
      </c>
      <c r="M902" s="1">
        <v>44407</v>
      </c>
      <c r="N902" s="1"/>
      <c r="O902" s="1"/>
      <c r="P902" s="1"/>
      <c r="Q902" s="1"/>
      <c r="AJ902" s="1">
        <v>44406</v>
      </c>
      <c r="AK902" s="1">
        <v>44407</v>
      </c>
      <c r="AL902" s="1"/>
      <c r="AM902" s="1"/>
      <c r="AN902" s="1"/>
      <c r="AO902" s="1"/>
      <c r="BH902" s="1">
        <v>44406</v>
      </c>
      <c r="BI902" s="1">
        <v>44407</v>
      </c>
      <c r="BJ902" s="1"/>
      <c r="BK902" s="1"/>
      <c r="BL902" s="1"/>
      <c r="BM902" s="1"/>
    </row>
    <row r="903" spans="12:65" x14ac:dyDescent="0.25">
      <c r="L903" s="1">
        <v>44407</v>
      </c>
      <c r="M903" s="1">
        <v>44407</v>
      </c>
      <c r="N903" s="1"/>
      <c r="O903" s="1"/>
      <c r="P903" s="1"/>
      <c r="Q903" s="1"/>
      <c r="AJ903" s="1">
        <v>44407</v>
      </c>
      <c r="AK903" s="1">
        <v>44407</v>
      </c>
      <c r="AL903" s="1"/>
      <c r="AM903" s="1"/>
      <c r="AN903" s="1"/>
      <c r="AO903" s="1"/>
      <c r="BH903" s="1">
        <v>44407</v>
      </c>
      <c r="BI903" s="1">
        <v>44407</v>
      </c>
      <c r="BJ903" s="1"/>
      <c r="BK903" s="1"/>
      <c r="BL903" s="1"/>
      <c r="BM903" s="1"/>
    </row>
    <row r="904" spans="12:65" x14ac:dyDescent="0.25">
      <c r="L904" s="1">
        <v>44410</v>
      </c>
      <c r="M904" s="1">
        <v>44414</v>
      </c>
      <c r="N904" s="1"/>
      <c r="O904" s="1"/>
      <c r="P904" s="1"/>
      <c r="Q904" s="1"/>
      <c r="AJ904" s="1">
        <v>44410</v>
      </c>
      <c r="AK904" s="1">
        <v>44414</v>
      </c>
      <c r="AL904" s="1"/>
      <c r="AM904" s="1"/>
      <c r="AN904" s="1"/>
      <c r="AO904" s="1"/>
      <c r="BH904" s="1">
        <v>44410</v>
      </c>
      <c r="BI904" s="1">
        <v>44414</v>
      </c>
      <c r="BJ904" s="1"/>
      <c r="BK904" s="1"/>
      <c r="BL904" s="1"/>
      <c r="BM904" s="1"/>
    </row>
    <row r="905" spans="12:65" x14ac:dyDescent="0.25">
      <c r="L905" s="1">
        <v>44411</v>
      </c>
      <c r="M905" s="1">
        <v>44414</v>
      </c>
      <c r="N905" s="1"/>
      <c r="O905" s="1"/>
      <c r="P905" s="1"/>
      <c r="Q905" s="1"/>
      <c r="AJ905" s="1">
        <v>44411</v>
      </c>
      <c r="AK905" s="1">
        <v>44414</v>
      </c>
      <c r="AL905" s="1"/>
      <c r="AM905" s="1"/>
      <c r="AN905" s="1"/>
      <c r="AO905" s="1"/>
      <c r="BH905" s="1">
        <v>44411</v>
      </c>
      <c r="BI905" s="1">
        <v>44414</v>
      </c>
      <c r="BJ905" s="1"/>
      <c r="BK905" s="1"/>
      <c r="BL905" s="1"/>
      <c r="BM905" s="1"/>
    </row>
    <row r="906" spans="12:65" x14ac:dyDescent="0.25">
      <c r="L906" s="1">
        <v>44412</v>
      </c>
      <c r="M906" s="1">
        <v>44414</v>
      </c>
      <c r="N906" s="1"/>
      <c r="O906" s="1"/>
      <c r="P906" s="1"/>
      <c r="Q906" s="1"/>
      <c r="AJ906" s="1">
        <v>44412</v>
      </c>
      <c r="AK906" s="1">
        <v>44414</v>
      </c>
      <c r="AL906" s="1"/>
      <c r="AM906" s="1"/>
      <c r="AN906" s="1"/>
      <c r="AO906" s="1"/>
      <c r="BH906" s="1">
        <v>44412</v>
      </c>
      <c r="BI906" s="1">
        <v>44414</v>
      </c>
      <c r="BJ906" s="1"/>
      <c r="BK906" s="1"/>
      <c r="BL906" s="1"/>
      <c r="BM906" s="1"/>
    </row>
    <row r="907" spans="12:65" x14ac:dyDescent="0.25">
      <c r="L907" s="1">
        <v>44413</v>
      </c>
      <c r="M907" s="1">
        <v>44414</v>
      </c>
      <c r="N907" s="1"/>
      <c r="O907" s="1"/>
      <c r="P907" s="1"/>
      <c r="Q907" s="1"/>
      <c r="AJ907" s="1">
        <v>44413</v>
      </c>
      <c r="AK907" s="1">
        <v>44414</v>
      </c>
      <c r="AL907" s="1"/>
      <c r="AM907" s="1"/>
      <c r="AN907" s="1"/>
      <c r="AO907" s="1"/>
      <c r="BH907" s="1">
        <v>44413</v>
      </c>
      <c r="BI907" s="1">
        <v>44414</v>
      </c>
      <c r="BJ907" s="1"/>
      <c r="BK907" s="1"/>
      <c r="BL907" s="1"/>
      <c r="BM907" s="1"/>
    </row>
    <row r="908" spans="12:65" x14ac:dyDescent="0.25">
      <c r="L908" s="1">
        <v>44414</v>
      </c>
      <c r="M908" s="1">
        <v>44414</v>
      </c>
      <c r="N908" s="1"/>
      <c r="O908" s="1"/>
      <c r="P908" s="1"/>
      <c r="Q908" s="1"/>
      <c r="AJ908" s="1">
        <v>44414</v>
      </c>
      <c r="AK908" s="1">
        <v>44414</v>
      </c>
      <c r="AL908" s="1"/>
      <c r="AM908" s="1"/>
      <c r="AN908" s="1"/>
      <c r="AO908" s="1"/>
      <c r="BH908" s="1">
        <v>44414</v>
      </c>
      <c r="BI908" s="1">
        <v>44414</v>
      </c>
      <c r="BJ908" s="1"/>
      <c r="BK908" s="1"/>
      <c r="BL908" s="1"/>
      <c r="BM908" s="1"/>
    </row>
    <row r="909" spans="12:65" x14ac:dyDescent="0.25">
      <c r="L909" s="1">
        <v>44417</v>
      </c>
      <c r="M909" s="1">
        <v>44421</v>
      </c>
      <c r="N909" s="1"/>
      <c r="O909" s="1"/>
      <c r="P909" s="1"/>
      <c r="Q909" s="1"/>
      <c r="AJ909" s="1">
        <v>44417</v>
      </c>
      <c r="AK909" s="1">
        <v>44421</v>
      </c>
      <c r="AL909" s="1"/>
      <c r="AM909" s="1"/>
      <c r="AN909" s="1"/>
      <c r="AO909" s="1"/>
      <c r="BH909" s="1">
        <v>44417</v>
      </c>
      <c r="BI909" s="1">
        <v>44421</v>
      </c>
      <c r="BJ909" s="1"/>
      <c r="BK909" s="1"/>
      <c r="BL909" s="1"/>
      <c r="BM909" s="1"/>
    </row>
    <row r="910" spans="12:65" x14ac:dyDescent="0.25">
      <c r="L910" s="1">
        <v>44418</v>
      </c>
      <c r="M910" s="1">
        <v>44421</v>
      </c>
      <c r="N910" s="1"/>
      <c r="O910" s="1"/>
      <c r="P910" s="1"/>
      <c r="Q910" s="1"/>
      <c r="AJ910" s="1">
        <v>44418</v>
      </c>
      <c r="AK910" s="1">
        <v>44421</v>
      </c>
      <c r="AL910" s="1"/>
      <c r="AM910" s="1"/>
      <c r="AN910" s="1"/>
      <c r="AO910" s="1"/>
      <c r="BH910" s="1">
        <v>44418</v>
      </c>
      <c r="BI910" s="1">
        <v>44421</v>
      </c>
      <c r="BJ910" s="1"/>
      <c r="BK910" s="1"/>
      <c r="BL910" s="1"/>
      <c r="BM910" s="1"/>
    </row>
    <row r="911" spans="12:65" x14ac:dyDescent="0.25">
      <c r="L911" s="1">
        <v>44419</v>
      </c>
      <c r="M911" s="1">
        <v>44421</v>
      </c>
      <c r="N911" s="1"/>
      <c r="O911" s="1"/>
      <c r="P911" s="1"/>
      <c r="Q911" s="1"/>
      <c r="AJ911" s="1">
        <v>44419</v>
      </c>
      <c r="AK911" s="1">
        <v>44421</v>
      </c>
      <c r="AL911" s="1"/>
      <c r="AM911" s="1"/>
      <c r="AN911" s="1"/>
      <c r="AO911" s="1"/>
      <c r="BH911" s="1">
        <v>44419</v>
      </c>
      <c r="BI911" s="1">
        <v>44421</v>
      </c>
      <c r="BJ911" s="1"/>
      <c r="BK911" s="1"/>
      <c r="BL911" s="1"/>
      <c r="BM911" s="1"/>
    </row>
    <row r="912" spans="12:65" x14ac:dyDescent="0.25">
      <c r="L912" s="1">
        <v>44420</v>
      </c>
      <c r="M912" s="1">
        <v>44421</v>
      </c>
      <c r="N912" s="1"/>
      <c r="O912" s="1"/>
      <c r="P912" s="1"/>
      <c r="Q912" s="1"/>
      <c r="AJ912" s="1">
        <v>44420</v>
      </c>
      <c r="AK912" s="1">
        <v>44421</v>
      </c>
      <c r="AL912" s="1"/>
      <c r="AM912" s="1"/>
      <c r="AN912" s="1"/>
      <c r="AO912" s="1"/>
      <c r="BH912" s="1">
        <v>44420</v>
      </c>
      <c r="BI912" s="1">
        <v>44421</v>
      </c>
      <c r="BJ912" s="1"/>
      <c r="BK912" s="1"/>
      <c r="BL912" s="1"/>
      <c r="BM912" s="1"/>
    </row>
    <row r="913" spans="12:65" x14ac:dyDescent="0.25">
      <c r="L913" s="1">
        <v>44421</v>
      </c>
      <c r="M913" s="1">
        <v>44421</v>
      </c>
      <c r="N913" s="1"/>
      <c r="O913" s="1"/>
      <c r="P913" s="1"/>
      <c r="Q913" s="1"/>
      <c r="AJ913" s="1">
        <v>44421</v>
      </c>
      <c r="AK913" s="1">
        <v>44421</v>
      </c>
      <c r="AL913" s="1"/>
      <c r="AM913" s="1"/>
      <c r="AN913" s="1"/>
      <c r="AO913" s="1"/>
      <c r="BH913" s="1">
        <v>44421</v>
      </c>
      <c r="BI913" s="1">
        <v>44421</v>
      </c>
      <c r="BJ913" s="1"/>
      <c r="BK913" s="1"/>
      <c r="BL913" s="1"/>
      <c r="BM913" s="1"/>
    </row>
    <row r="914" spans="12:65" x14ac:dyDescent="0.25">
      <c r="L914" s="1">
        <v>44424</v>
      </c>
      <c r="M914" s="1">
        <v>44428</v>
      </c>
      <c r="N914" s="1"/>
      <c r="O914" s="1"/>
      <c r="P914" s="1"/>
      <c r="Q914" s="1"/>
      <c r="AJ914" s="1">
        <v>44424</v>
      </c>
      <c r="AK914" s="1">
        <v>44428</v>
      </c>
      <c r="AL914" s="1"/>
      <c r="AM914" s="1"/>
      <c r="AN914" s="1"/>
      <c r="AO914" s="1"/>
      <c r="BH914" s="1">
        <v>44424</v>
      </c>
      <c r="BI914" s="1">
        <v>44428</v>
      </c>
      <c r="BJ914" s="1"/>
      <c r="BK914" s="1"/>
      <c r="BL914" s="1"/>
      <c r="BM914" s="1"/>
    </row>
    <row r="915" spans="12:65" x14ac:dyDescent="0.25">
      <c r="L915" s="1">
        <v>44425</v>
      </c>
      <c r="M915" s="1">
        <v>44428</v>
      </c>
      <c r="N915" s="1"/>
      <c r="O915" s="1"/>
      <c r="P915" s="1"/>
      <c r="Q915" s="1"/>
      <c r="AJ915" s="1">
        <v>44425</v>
      </c>
      <c r="AK915" s="1">
        <v>44428</v>
      </c>
      <c r="AL915" s="1"/>
      <c r="AM915" s="1"/>
      <c r="AN915" s="1"/>
      <c r="AO915" s="1"/>
      <c r="BH915" s="1">
        <v>44425</v>
      </c>
      <c r="BI915" s="1">
        <v>44428</v>
      </c>
      <c r="BJ915" s="1"/>
      <c r="BK915" s="1"/>
      <c r="BL915" s="1"/>
      <c r="BM915" s="1"/>
    </row>
    <row r="916" spans="12:65" x14ac:dyDescent="0.25">
      <c r="L916" s="1">
        <v>44426</v>
      </c>
      <c r="M916" s="1">
        <v>44428</v>
      </c>
      <c r="N916" s="1"/>
      <c r="O916" s="1"/>
      <c r="P916" s="1"/>
      <c r="Q916" s="1"/>
      <c r="AJ916" s="1">
        <v>44426</v>
      </c>
      <c r="AK916" s="1">
        <v>44428</v>
      </c>
      <c r="AL916" s="1"/>
      <c r="AM916" s="1"/>
      <c r="AN916" s="1"/>
      <c r="AO916" s="1"/>
      <c r="BH916" s="1">
        <v>44426</v>
      </c>
      <c r="BI916" s="1">
        <v>44428</v>
      </c>
      <c r="BJ916" s="1"/>
      <c r="BK916" s="1"/>
      <c r="BL916" s="1"/>
      <c r="BM916" s="1"/>
    </row>
    <row r="917" spans="12:65" x14ac:dyDescent="0.25">
      <c r="L917" s="1">
        <v>44427</v>
      </c>
      <c r="M917" s="1">
        <v>44428</v>
      </c>
      <c r="N917" s="1"/>
      <c r="O917" s="1"/>
      <c r="P917" s="1"/>
      <c r="Q917" s="1"/>
      <c r="AJ917" s="1">
        <v>44427</v>
      </c>
      <c r="AK917" s="1">
        <v>44428</v>
      </c>
      <c r="AL917" s="1"/>
      <c r="AM917" s="1"/>
      <c r="AN917" s="1"/>
      <c r="AO917" s="1"/>
      <c r="BH917" s="1">
        <v>44427</v>
      </c>
      <c r="BI917" s="1">
        <v>44428</v>
      </c>
      <c r="BJ917" s="1"/>
      <c r="BK917" s="1"/>
      <c r="BL917" s="1"/>
      <c r="BM917" s="1"/>
    </row>
    <row r="918" spans="12:65" x14ac:dyDescent="0.25">
      <c r="L918" s="1">
        <v>44428</v>
      </c>
      <c r="M918" s="1">
        <v>44428</v>
      </c>
      <c r="N918" s="1"/>
      <c r="O918" s="1"/>
      <c r="P918" s="1"/>
      <c r="Q918" s="1"/>
      <c r="AJ918" s="1">
        <v>44428</v>
      </c>
      <c r="AK918" s="1">
        <v>44428</v>
      </c>
      <c r="AL918" s="1"/>
      <c r="AM918" s="1"/>
      <c r="AN918" s="1"/>
      <c r="AO918" s="1"/>
      <c r="BH918" s="1">
        <v>44428</v>
      </c>
      <c r="BI918" s="1">
        <v>44428</v>
      </c>
      <c r="BJ918" s="1"/>
      <c r="BK918" s="1"/>
      <c r="BL918" s="1"/>
      <c r="BM918" s="1"/>
    </row>
    <row r="919" spans="12:65" x14ac:dyDescent="0.25">
      <c r="L919" s="1">
        <v>44431</v>
      </c>
      <c r="M919" s="1">
        <v>44435</v>
      </c>
      <c r="N919" s="1"/>
      <c r="O919" s="1"/>
      <c r="P919" s="1"/>
      <c r="Q919" s="1"/>
      <c r="AJ919" s="1">
        <v>44431</v>
      </c>
      <c r="AK919" s="1">
        <v>44435</v>
      </c>
      <c r="AL919" s="1"/>
      <c r="AM919" s="1"/>
      <c r="AN919" s="1"/>
      <c r="AO919" s="1"/>
      <c r="BH919" s="1">
        <v>44431</v>
      </c>
      <c r="BI919" s="1">
        <v>44435</v>
      </c>
      <c r="BJ919" s="1"/>
      <c r="BK919" s="1"/>
      <c r="BL919" s="1"/>
      <c r="BM919" s="1"/>
    </row>
    <row r="920" spans="12:65" x14ac:dyDescent="0.25">
      <c r="L920" s="1">
        <v>44432</v>
      </c>
      <c r="M920" s="1">
        <v>44435</v>
      </c>
      <c r="N920" s="1"/>
      <c r="O920" s="1"/>
      <c r="P920" s="1"/>
      <c r="Q920" s="1"/>
      <c r="AJ920" s="1">
        <v>44432</v>
      </c>
      <c r="AK920" s="1">
        <v>44435</v>
      </c>
      <c r="AL920" s="1"/>
      <c r="AM920" s="1"/>
      <c r="AN920" s="1"/>
      <c r="AO920" s="1"/>
      <c r="BH920" s="1">
        <v>44432</v>
      </c>
      <c r="BI920" s="1">
        <v>44435</v>
      </c>
      <c r="BJ920" s="1"/>
      <c r="BK920" s="1"/>
      <c r="BL920" s="1"/>
      <c r="BM920" s="1"/>
    </row>
    <row r="921" spans="12:65" x14ac:dyDescent="0.25">
      <c r="L921" s="1">
        <v>44433</v>
      </c>
      <c r="M921" s="1">
        <v>44435</v>
      </c>
      <c r="N921" s="1"/>
      <c r="O921" s="1"/>
      <c r="P921" s="1"/>
      <c r="Q921" s="1"/>
      <c r="AJ921" s="1">
        <v>44433</v>
      </c>
      <c r="AK921" s="1">
        <v>44435</v>
      </c>
      <c r="AL921" s="1"/>
      <c r="AM921" s="1"/>
      <c r="AN921" s="1"/>
      <c r="AO921" s="1"/>
      <c r="BH921" s="1">
        <v>44433</v>
      </c>
      <c r="BI921" s="1">
        <v>44435</v>
      </c>
      <c r="BJ921" s="1"/>
      <c r="BK921" s="1"/>
      <c r="BL921" s="1"/>
      <c r="BM921" s="1"/>
    </row>
    <row r="922" spans="12:65" x14ac:dyDescent="0.25">
      <c r="L922" s="1">
        <v>44434</v>
      </c>
      <c r="M922" s="1">
        <v>44435</v>
      </c>
      <c r="N922" s="1"/>
      <c r="O922" s="1"/>
      <c r="P922" s="1"/>
      <c r="Q922" s="1"/>
      <c r="AJ922" s="1">
        <v>44434</v>
      </c>
      <c r="AK922" s="1">
        <v>44435</v>
      </c>
      <c r="AL922" s="1"/>
      <c r="AM922" s="1"/>
      <c r="AN922" s="1"/>
      <c r="AO922" s="1"/>
      <c r="BH922" s="1">
        <v>44434</v>
      </c>
      <c r="BI922" s="1">
        <v>44435</v>
      </c>
      <c r="BJ922" s="1"/>
      <c r="BK922" s="1"/>
      <c r="BL922" s="1"/>
      <c r="BM922" s="1"/>
    </row>
    <row r="923" spans="12:65" x14ac:dyDescent="0.25">
      <c r="L923" s="1">
        <v>44435</v>
      </c>
      <c r="M923" s="1">
        <v>44435</v>
      </c>
      <c r="N923" s="1"/>
      <c r="O923" s="1"/>
      <c r="P923" s="1"/>
      <c r="Q923" s="1"/>
      <c r="AJ923" s="1">
        <v>44435</v>
      </c>
      <c r="AK923" s="1">
        <v>44435</v>
      </c>
      <c r="AL923" s="1"/>
      <c r="AM923" s="1"/>
      <c r="AN923" s="1"/>
      <c r="AO923" s="1"/>
      <c r="BH923" s="1">
        <v>44435</v>
      </c>
      <c r="BI923" s="1">
        <v>44435</v>
      </c>
      <c r="BJ923" s="1"/>
      <c r="BK923" s="1"/>
      <c r="BL923" s="1"/>
      <c r="BM923" s="1"/>
    </row>
    <row r="924" spans="12:65" x14ac:dyDescent="0.25">
      <c r="L924" s="1">
        <v>44438</v>
      </c>
      <c r="M924" s="1">
        <v>44442</v>
      </c>
      <c r="N924" s="1"/>
      <c r="O924" s="1"/>
      <c r="P924" s="1"/>
      <c r="Q924" s="1"/>
      <c r="AJ924" s="1">
        <v>44438</v>
      </c>
      <c r="AK924" s="1">
        <v>44442</v>
      </c>
      <c r="AL924" s="1"/>
      <c r="AM924" s="1"/>
      <c r="AN924" s="1"/>
      <c r="AO924" s="1"/>
      <c r="BH924" s="1">
        <v>44438</v>
      </c>
      <c r="BI924" s="1">
        <v>44442</v>
      </c>
      <c r="BJ924" s="1"/>
      <c r="BK924" s="1"/>
      <c r="BL924" s="1"/>
      <c r="BM924" s="1"/>
    </row>
    <row r="925" spans="12:65" x14ac:dyDescent="0.25">
      <c r="L925" s="1">
        <v>44439</v>
      </c>
      <c r="M925" s="1">
        <v>44442</v>
      </c>
      <c r="N925" s="1"/>
      <c r="O925" s="1"/>
      <c r="P925" s="1"/>
      <c r="Q925" s="1"/>
      <c r="AJ925" s="1">
        <v>44439</v>
      </c>
      <c r="AK925" s="1">
        <v>44442</v>
      </c>
      <c r="AL925" s="1"/>
      <c r="AM925" s="1"/>
      <c r="AN925" s="1"/>
      <c r="AO925" s="1"/>
      <c r="BH925" s="1">
        <v>44439</v>
      </c>
      <c r="BI925" s="1">
        <v>44442</v>
      </c>
      <c r="BJ925" s="1"/>
      <c r="BK925" s="1"/>
      <c r="BL925" s="1"/>
      <c r="BM925" s="1"/>
    </row>
    <row r="926" spans="12:65" x14ac:dyDescent="0.25">
      <c r="L926" s="1">
        <v>44440</v>
      </c>
      <c r="M926" s="1">
        <v>44442</v>
      </c>
      <c r="N926" s="1"/>
      <c r="O926" s="1"/>
      <c r="P926" s="1"/>
      <c r="Q926" s="1"/>
      <c r="AJ926" s="1">
        <v>44440</v>
      </c>
      <c r="AK926" s="1">
        <v>44442</v>
      </c>
      <c r="AL926" s="1"/>
      <c r="AM926" s="1"/>
      <c r="AN926" s="1"/>
      <c r="AO926" s="1"/>
      <c r="BH926" s="1">
        <v>44440</v>
      </c>
      <c r="BI926" s="1">
        <v>44442</v>
      </c>
      <c r="BJ926" s="1"/>
      <c r="BK926" s="1"/>
      <c r="BL926" s="1"/>
      <c r="BM926" s="1"/>
    </row>
    <row r="927" spans="12:65" x14ac:dyDescent="0.25">
      <c r="L927" s="1">
        <v>44441</v>
      </c>
      <c r="M927" s="1">
        <v>44442</v>
      </c>
      <c r="N927" s="1"/>
      <c r="O927" s="1"/>
      <c r="P927" s="1"/>
      <c r="Q927" s="1"/>
      <c r="AJ927" s="1">
        <v>44441</v>
      </c>
      <c r="AK927" s="1">
        <v>44442</v>
      </c>
      <c r="AL927" s="1"/>
      <c r="AM927" s="1"/>
      <c r="AN927" s="1"/>
      <c r="AO927" s="1"/>
      <c r="BH927" s="1">
        <v>44441</v>
      </c>
      <c r="BI927" s="1">
        <v>44442</v>
      </c>
      <c r="BJ927" s="1"/>
      <c r="BK927" s="1"/>
      <c r="BL927" s="1"/>
      <c r="BM927" s="1"/>
    </row>
    <row r="928" spans="12:65" x14ac:dyDescent="0.25">
      <c r="L928" s="1">
        <v>44442</v>
      </c>
      <c r="M928" s="1">
        <v>44442</v>
      </c>
      <c r="N928" s="1"/>
      <c r="O928" s="1"/>
      <c r="P928" s="1"/>
      <c r="Q928" s="1"/>
      <c r="AJ928" s="1">
        <v>44442</v>
      </c>
      <c r="AK928" s="1">
        <v>44442</v>
      </c>
      <c r="AL928" s="1"/>
      <c r="AM928" s="1"/>
      <c r="AN928" s="1"/>
      <c r="AO928" s="1"/>
      <c r="BH928" s="1">
        <v>44442</v>
      </c>
      <c r="BI928" s="1">
        <v>44442</v>
      </c>
      <c r="BJ928" s="1"/>
      <c r="BK928" s="1"/>
      <c r="BL928" s="1"/>
      <c r="BM928" s="1"/>
    </row>
    <row r="929" spans="12:65" x14ac:dyDescent="0.25">
      <c r="L929" s="1">
        <v>44446</v>
      </c>
      <c r="M929" s="1">
        <v>44449</v>
      </c>
      <c r="N929" s="1"/>
      <c r="O929" s="1"/>
      <c r="P929" s="1"/>
      <c r="Q929" s="1"/>
      <c r="AJ929" s="1">
        <v>44446</v>
      </c>
      <c r="AK929" s="1">
        <v>44449</v>
      </c>
      <c r="AL929" s="1"/>
      <c r="AM929" s="1"/>
      <c r="AN929" s="1"/>
      <c r="AO929" s="1"/>
      <c r="BH929" s="1">
        <v>44446</v>
      </c>
      <c r="BI929" s="1">
        <v>44449</v>
      </c>
      <c r="BJ929" s="1"/>
      <c r="BK929" s="1"/>
      <c r="BL929" s="1"/>
      <c r="BM929" s="1"/>
    </row>
    <row r="930" spans="12:65" x14ac:dyDescent="0.25">
      <c r="L930" s="1">
        <v>44447</v>
      </c>
      <c r="M930" s="1">
        <v>44449</v>
      </c>
      <c r="N930" s="1"/>
      <c r="O930" s="1"/>
      <c r="P930" s="1"/>
      <c r="Q930" s="1"/>
      <c r="AJ930" s="1">
        <v>44447</v>
      </c>
      <c r="AK930" s="1">
        <v>44449</v>
      </c>
      <c r="AL930" s="1"/>
      <c r="AM930" s="1"/>
      <c r="AN930" s="1"/>
      <c r="AO930" s="1"/>
      <c r="BH930" s="1">
        <v>44447</v>
      </c>
      <c r="BI930" s="1">
        <v>44449</v>
      </c>
      <c r="BJ930" s="1"/>
      <c r="BK930" s="1"/>
      <c r="BL930" s="1"/>
      <c r="BM930" s="1"/>
    </row>
    <row r="931" spans="12:65" x14ac:dyDescent="0.25">
      <c r="L931" s="1">
        <v>44448</v>
      </c>
      <c r="M931" s="1">
        <v>44449</v>
      </c>
      <c r="N931" s="1"/>
      <c r="O931" s="1"/>
      <c r="P931" s="1"/>
      <c r="Q931" s="1"/>
      <c r="AJ931" s="1">
        <v>44448</v>
      </c>
      <c r="AK931" s="1">
        <v>44449</v>
      </c>
      <c r="AL931" s="1"/>
      <c r="AM931" s="1"/>
      <c r="AN931" s="1"/>
      <c r="AO931" s="1"/>
      <c r="BH931" s="1">
        <v>44448</v>
      </c>
      <c r="BI931" s="1">
        <v>44449</v>
      </c>
      <c r="BJ931" s="1"/>
      <c r="BK931" s="1"/>
      <c r="BL931" s="1"/>
      <c r="BM931" s="1"/>
    </row>
    <row r="932" spans="12:65" x14ac:dyDescent="0.25">
      <c r="L932" s="1">
        <v>44449</v>
      </c>
      <c r="M932" s="1">
        <v>44449</v>
      </c>
      <c r="N932" s="1"/>
      <c r="O932" s="1"/>
      <c r="P932" s="1"/>
      <c r="Q932" s="1"/>
      <c r="AJ932" s="1">
        <v>44449</v>
      </c>
      <c r="AK932" s="1">
        <v>44449</v>
      </c>
      <c r="AL932" s="1"/>
      <c r="AM932" s="1"/>
      <c r="AN932" s="1"/>
      <c r="AO932" s="1"/>
      <c r="BH932" s="1">
        <v>44449</v>
      </c>
      <c r="BI932" s="1">
        <v>44449</v>
      </c>
      <c r="BJ932" s="1"/>
      <c r="BK932" s="1"/>
      <c r="BL932" s="1"/>
      <c r="BM932" s="1"/>
    </row>
    <row r="933" spans="12:65" x14ac:dyDescent="0.25">
      <c r="L933" s="1">
        <v>44452</v>
      </c>
      <c r="M933" s="1">
        <v>44456</v>
      </c>
      <c r="N933" s="1"/>
      <c r="O933" s="1"/>
      <c r="P933" s="1"/>
      <c r="Q933" s="1"/>
      <c r="AJ933" s="1">
        <v>44452</v>
      </c>
      <c r="AK933" s="1">
        <v>44456</v>
      </c>
      <c r="AL933" s="1"/>
      <c r="AM933" s="1"/>
      <c r="AN933" s="1"/>
      <c r="AO933" s="1"/>
      <c r="BH933" s="1">
        <v>44452</v>
      </c>
      <c r="BI933" s="1">
        <v>44456</v>
      </c>
      <c r="BJ933" s="1"/>
      <c r="BK933" s="1"/>
      <c r="BL933" s="1"/>
      <c r="BM933" s="1"/>
    </row>
    <row r="934" spans="12:65" x14ac:dyDescent="0.25">
      <c r="L934" s="1">
        <v>44453</v>
      </c>
      <c r="M934" s="1">
        <v>44456</v>
      </c>
      <c r="N934" s="1"/>
      <c r="O934" s="1"/>
      <c r="P934" s="1"/>
      <c r="Q934" s="1"/>
      <c r="AJ934" s="1">
        <v>44453</v>
      </c>
      <c r="AK934" s="1">
        <v>44456</v>
      </c>
      <c r="AL934" s="1"/>
      <c r="AM934" s="1"/>
      <c r="AN934" s="1"/>
      <c r="AO934" s="1"/>
      <c r="BH934" s="1">
        <v>44453</v>
      </c>
      <c r="BI934" s="1">
        <v>44456</v>
      </c>
      <c r="BJ934" s="1"/>
      <c r="BK934" s="1"/>
      <c r="BL934" s="1"/>
      <c r="BM934" s="1"/>
    </row>
    <row r="935" spans="12:65" x14ac:dyDescent="0.25">
      <c r="L935" s="1">
        <v>44454</v>
      </c>
      <c r="M935" s="1">
        <v>44456</v>
      </c>
      <c r="N935" s="1"/>
      <c r="O935" s="1"/>
      <c r="P935" s="1"/>
      <c r="Q935" s="1"/>
      <c r="AJ935" s="1">
        <v>44454</v>
      </c>
      <c r="AK935" s="1">
        <v>44456</v>
      </c>
      <c r="AL935" s="1"/>
      <c r="AM935" s="1"/>
      <c r="AN935" s="1"/>
      <c r="AO935" s="1"/>
      <c r="BH935" s="1">
        <v>44454</v>
      </c>
      <c r="BI935" s="1">
        <v>44456</v>
      </c>
      <c r="BJ935" s="1"/>
      <c r="BK935" s="1"/>
      <c r="BL935" s="1"/>
      <c r="BM935" s="1"/>
    </row>
    <row r="936" spans="12:65" x14ac:dyDescent="0.25">
      <c r="L936" s="1">
        <v>44455</v>
      </c>
      <c r="M936" s="1">
        <v>44456</v>
      </c>
      <c r="N936" s="1"/>
      <c r="O936" s="1"/>
      <c r="P936" s="1"/>
      <c r="Q936" s="1"/>
      <c r="AJ936" s="1">
        <v>44455</v>
      </c>
      <c r="AK936" s="1">
        <v>44456</v>
      </c>
      <c r="AL936" s="1"/>
      <c r="AM936" s="1"/>
      <c r="AN936" s="1"/>
      <c r="AO936" s="1"/>
      <c r="BH936" s="1">
        <v>44455</v>
      </c>
      <c r="BI936" s="1">
        <v>44456</v>
      </c>
      <c r="BJ936" s="1"/>
      <c r="BK936" s="1"/>
      <c r="BL936" s="1"/>
      <c r="BM936" s="1"/>
    </row>
    <row r="937" spans="12:65" x14ac:dyDescent="0.25">
      <c r="L937" s="1">
        <v>44456</v>
      </c>
      <c r="M937" s="1">
        <v>44456</v>
      </c>
      <c r="N937" s="1"/>
      <c r="O937" s="1"/>
      <c r="P937" s="1"/>
      <c r="Q937" s="1"/>
      <c r="AJ937" s="1">
        <v>44456</v>
      </c>
      <c r="AK937" s="1">
        <v>44456</v>
      </c>
      <c r="AL937" s="1"/>
      <c r="AM937" s="1"/>
      <c r="AN937" s="1"/>
      <c r="AO937" s="1"/>
      <c r="BH937" s="1">
        <v>44456</v>
      </c>
      <c r="BI937" s="1">
        <v>44456</v>
      </c>
      <c r="BJ937" s="1"/>
      <c r="BK937" s="1"/>
      <c r="BL937" s="1"/>
      <c r="BM937" s="1"/>
    </row>
    <row r="938" spans="12:65" x14ac:dyDescent="0.25">
      <c r="L938" s="1">
        <v>44459</v>
      </c>
      <c r="M938" s="1">
        <v>44463</v>
      </c>
      <c r="N938" s="1"/>
      <c r="O938" s="1"/>
      <c r="P938" s="1"/>
      <c r="Q938" s="1"/>
      <c r="AJ938" s="1">
        <v>44459</v>
      </c>
      <c r="AK938" s="1">
        <v>44463</v>
      </c>
      <c r="AL938" s="1"/>
      <c r="AM938" s="1"/>
      <c r="AN938" s="1"/>
      <c r="AO938" s="1"/>
      <c r="BH938" s="1">
        <v>44459</v>
      </c>
      <c r="BI938" s="1">
        <v>44463</v>
      </c>
      <c r="BJ938" s="1"/>
      <c r="BK938" s="1"/>
      <c r="BL938" s="1"/>
      <c r="BM938" s="1"/>
    </row>
    <row r="939" spans="12:65" x14ac:dyDescent="0.25">
      <c r="L939" s="1">
        <v>44460</v>
      </c>
      <c r="M939" s="1">
        <v>44463</v>
      </c>
      <c r="N939" s="1"/>
      <c r="O939" s="1"/>
      <c r="P939" s="1"/>
      <c r="Q939" s="1"/>
      <c r="AJ939" s="1">
        <v>44460</v>
      </c>
      <c r="AK939" s="1">
        <v>44463</v>
      </c>
      <c r="AL939" s="1"/>
      <c r="AM939" s="1"/>
      <c r="AN939" s="1"/>
      <c r="AO939" s="1"/>
      <c r="BH939" s="1">
        <v>44460</v>
      </c>
      <c r="BI939" s="1">
        <v>44463</v>
      </c>
      <c r="BJ939" s="1"/>
      <c r="BK939" s="1"/>
      <c r="BL939" s="1"/>
      <c r="BM939" s="1"/>
    </row>
    <row r="940" spans="12:65" x14ac:dyDescent="0.25">
      <c r="L940" s="1">
        <v>44461</v>
      </c>
      <c r="M940" s="1">
        <v>44463</v>
      </c>
      <c r="N940" s="1"/>
      <c r="O940" s="1"/>
      <c r="P940" s="1"/>
      <c r="Q940" s="1"/>
      <c r="AJ940" s="1">
        <v>44461</v>
      </c>
      <c r="AK940" s="1">
        <v>44463</v>
      </c>
      <c r="AL940" s="1"/>
      <c r="AM940" s="1"/>
      <c r="AN940" s="1"/>
      <c r="AO940" s="1"/>
      <c r="BH940" s="1">
        <v>44461</v>
      </c>
      <c r="BI940" s="1">
        <v>44463</v>
      </c>
      <c r="BJ940" s="1"/>
      <c r="BK940" s="1"/>
      <c r="BL940" s="1"/>
      <c r="BM940" s="1"/>
    </row>
    <row r="941" spans="12:65" x14ac:dyDescent="0.25">
      <c r="L941" s="1">
        <v>44462</v>
      </c>
      <c r="M941" s="1">
        <v>44463</v>
      </c>
      <c r="N941" s="1"/>
      <c r="O941" s="1"/>
      <c r="P941" s="1"/>
      <c r="Q941" s="1"/>
      <c r="AJ941" s="1">
        <v>44462</v>
      </c>
      <c r="AK941" s="1">
        <v>44463</v>
      </c>
      <c r="AL941" s="1"/>
      <c r="AM941" s="1"/>
      <c r="AN941" s="1"/>
      <c r="AO941" s="1"/>
      <c r="BH941" s="1">
        <v>44462</v>
      </c>
      <c r="BI941" s="1">
        <v>44463</v>
      </c>
      <c r="BJ941" s="1"/>
      <c r="BK941" s="1"/>
      <c r="BL941" s="1"/>
      <c r="BM941" s="1"/>
    </row>
    <row r="942" spans="12:65" x14ac:dyDescent="0.25">
      <c r="L942" s="1">
        <v>44463</v>
      </c>
      <c r="M942" s="1">
        <v>44463</v>
      </c>
      <c r="N942" s="1"/>
      <c r="O942" s="1"/>
      <c r="P942" s="1"/>
      <c r="Q942" s="1"/>
      <c r="AJ942" s="1">
        <v>44463</v>
      </c>
      <c r="AK942" s="1">
        <v>44463</v>
      </c>
      <c r="AL942" s="1"/>
      <c r="AM942" s="1"/>
      <c r="AN942" s="1"/>
      <c r="AO942" s="1"/>
      <c r="BH942" s="1">
        <v>44463</v>
      </c>
      <c r="BI942" s="1">
        <v>44463</v>
      </c>
      <c r="BJ942" s="1"/>
      <c r="BK942" s="1"/>
      <c r="BL942" s="1"/>
      <c r="BM942" s="1"/>
    </row>
    <row r="943" spans="12:65" x14ac:dyDescent="0.25">
      <c r="L943" s="1">
        <v>44466</v>
      </c>
      <c r="M943" s="1">
        <v>44470</v>
      </c>
      <c r="N943" s="1"/>
      <c r="O943" s="1"/>
      <c r="P943" s="1"/>
      <c r="Q943" s="1"/>
      <c r="AJ943" s="1">
        <v>44466</v>
      </c>
      <c r="AK943" s="1">
        <v>44470</v>
      </c>
      <c r="AL943" s="1"/>
      <c r="AM943" s="1"/>
      <c r="AN943" s="1"/>
      <c r="AO943" s="1"/>
      <c r="BH943" s="1">
        <v>44466</v>
      </c>
      <c r="BI943" s="1">
        <v>44470</v>
      </c>
      <c r="BJ943" s="1"/>
      <c r="BK943" s="1"/>
      <c r="BL943" s="1"/>
      <c r="BM943" s="1"/>
    </row>
    <row r="944" spans="12:65" x14ac:dyDescent="0.25">
      <c r="L944" s="1">
        <v>44467</v>
      </c>
      <c r="M944" s="1">
        <v>44470</v>
      </c>
      <c r="N944" s="1"/>
      <c r="O944" s="1"/>
      <c r="P944" s="1"/>
      <c r="Q944" s="1"/>
      <c r="AJ944" s="1">
        <v>44467</v>
      </c>
      <c r="AK944" s="1">
        <v>44470</v>
      </c>
      <c r="AL944" s="1"/>
      <c r="AM944" s="1"/>
      <c r="AN944" s="1"/>
      <c r="AO944" s="1"/>
      <c r="BH944" s="1">
        <v>44467</v>
      </c>
      <c r="BI944" s="1">
        <v>44470</v>
      </c>
      <c r="BJ944" s="1"/>
      <c r="BK944" s="1"/>
      <c r="BL944" s="1"/>
      <c r="BM944" s="1"/>
    </row>
    <row r="945" spans="12:65" x14ac:dyDescent="0.25">
      <c r="L945" s="1">
        <v>44468</v>
      </c>
      <c r="M945" s="1">
        <v>44470</v>
      </c>
      <c r="N945" s="1"/>
      <c r="O945" s="1"/>
      <c r="P945" s="1"/>
      <c r="Q945" s="1"/>
      <c r="AJ945" s="1">
        <v>44468</v>
      </c>
      <c r="AK945" s="1">
        <v>44470</v>
      </c>
      <c r="AL945" s="1"/>
      <c r="AM945" s="1"/>
      <c r="AN945" s="1"/>
      <c r="AO945" s="1"/>
      <c r="BH945" s="1">
        <v>44468</v>
      </c>
      <c r="BI945" s="1">
        <v>44470</v>
      </c>
      <c r="BJ945" s="1"/>
      <c r="BK945" s="1"/>
      <c r="BL945" s="1"/>
      <c r="BM945" s="1"/>
    </row>
    <row r="946" spans="12:65" x14ac:dyDescent="0.25">
      <c r="L946" s="1">
        <v>44469</v>
      </c>
      <c r="M946" s="1">
        <v>44470</v>
      </c>
      <c r="N946" s="1"/>
      <c r="O946" s="1"/>
      <c r="P946" s="1"/>
      <c r="Q946" s="1"/>
      <c r="AJ946" s="1">
        <v>44469</v>
      </c>
      <c r="AK946" s="1">
        <v>44470</v>
      </c>
      <c r="AL946" s="1"/>
      <c r="AM946" s="1"/>
      <c r="AN946" s="1"/>
      <c r="AO946" s="1"/>
      <c r="BH946" s="1">
        <v>44469</v>
      </c>
      <c r="BI946" s="1">
        <v>44470</v>
      </c>
      <c r="BJ946" s="1"/>
      <c r="BK946" s="1"/>
      <c r="BL946" s="1"/>
      <c r="BM946" s="1"/>
    </row>
    <row r="947" spans="12:65" x14ac:dyDescent="0.25">
      <c r="L947" s="1">
        <v>44470</v>
      </c>
      <c r="M947" s="1">
        <v>44470</v>
      </c>
      <c r="N947" s="1"/>
      <c r="O947" s="1"/>
      <c r="P947" s="1"/>
      <c r="Q947" s="1"/>
      <c r="AJ947" s="1">
        <v>44470</v>
      </c>
      <c r="AK947" s="1">
        <v>44470</v>
      </c>
      <c r="AL947" s="1"/>
      <c r="AM947" s="1"/>
      <c r="AN947" s="1"/>
      <c r="AO947" s="1"/>
      <c r="BH947" s="1">
        <v>44470</v>
      </c>
      <c r="BI947" s="1">
        <v>44470</v>
      </c>
      <c r="BJ947" s="1"/>
      <c r="BK947" s="1"/>
      <c r="BL947" s="1"/>
      <c r="BM947" s="1"/>
    </row>
    <row r="948" spans="12:65" x14ac:dyDescent="0.25">
      <c r="L948" s="1">
        <v>44473</v>
      </c>
      <c r="M948" s="1">
        <v>44477</v>
      </c>
      <c r="N948" s="1"/>
      <c r="O948" s="1"/>
      <c r="P948" s="1"/>
      <c r="Q948" s="1"/>
      <c r="AJ948" s="1">
        <v>44473</v>
      </c>
      <c r="AK948" s="1">
        <v>44477</v>
      </c>
      <c r="AL948" s="1"/>
      <c r="AM948" s="1"/>
      <c r="AN948" s="1"/>
      <c r="AO948" s="1"/>
      <c r="BH948" s="1">
        <v>44473</v>
      </c>
      <c r="BI948" s="1">
        <v>44477</v>
      </c>
      <c r="BJ948" s="1"/>
      <c r="BK948" s="1"/>
      <c r="BL948" s="1"/>
      <c r="BM948" s="1"/>
    </row>
    <row r="949" spans="12:65" x14ac:dyDescent="0.25">
      <c r="L949" s="1">
        <v>44474</v>
      </c>
      <c r="M949" s="1">
        <v>44477</v>
      </c>
      <c r="N949" s="1"/>
      <c r="O949" s="1"/>
      <c r="P949" s="1"/>
      <c r="Q949" s="1"/>
      <c r="AJ949" s="1">
        <v>44474</v>
      </c>
      <c r="AK949" s="1">
        <v>44477</v>
      </c>
      <c r="AL949" s="1"/>
      <c r="AM949" s="1"/>
      <c r="AN949" s="1"/>
      <c r="AO949" s="1"/>
      <c r="BH949" s="1">
        <v>44474</v>
      </c>
      <c r="BI949" s="1">
        <v>44477</v>
      </c>
      <c r="BJ949" s="1"/>
      <c r="BK949" s="1"/>
      <c r="BL949" s="1"/>
      <c r="BM949" s="1"/>
    </row>
    <row r="950" spans="12:65" x14ac:dyDescent="0.25">
      <c r="L950" s="1">
        <v>44475</v>
      </c>
      <c r="M950" s="1">
        <v>44477</v>
      </c>
      <c r="N950" s="1"/>
      <c r="O950" s="1"/>
      <c r="P950" s="1"/>
      <c r="Q950" s="1"/>
      <c r="AJ950" s="1">
        <v>44475</v>
      </c>
      <c r="AK950" s="1">
        <v>44477</v>
      </c>
      <c r="AL950" s="1"/>
      <c r="AM950" s="1"/>
      <c r="AN950" s="1"/>
      <c r="AO950" s="1"/>
      <c r="BH950" s="1">
        <v>44475</v>
      </c>
      <c r="BI950" s="1">
        <v>44477</v>
      </c>
      <c r="BJ950" s="1"/>
      <c r="BK950" s="1"/>
      <c r="BL950" s="1"/>
      <c r="BM950" s="1"/>
    </row>
    <row r="951" spans="12:65" x14ac:dyDescent="0.25">
      <c r="L951" s="1">
        <v>44476</v>
      </c>
      <c r="M951" s="1">
        <v>44477</v>
      </c>
      <c r="N951" s="1"/>
      <c r="O951" s="1"/>
      <c r="P951" s="1"/>
      <c r="Q951" s="1"/>
      <c r="AJ951" s="1">
        <v>44476</v>
      </c>
      <c r="AK951" s="1">
        <v>44477</v>
      </c>
      <c r="AL951" s="1"/>
      <c r="AM951" s="1"/>
      <c r="AN951" s="1"/>
      <c r="AO951" s="1"/>
      <c r="BH951" s="1">
        <v>44476</v>
      </c>
      <c r="BI951" s="1">
        <v>44477</v>
      </c>
      <c r="BJ951" s="1"/>
      <c r="BK951" s="1"/>
      <c r="BL951" s="1"/>
      <c r="BM951" s="1"/>
    </row>
    <row r="952" spans="12:65" x14ac:dyDescent="0.25">
      <c r="L952" s="1">
        <v>44477</v>
      </c>
      <c r="M952" s="1">
        <v>44477</v>
      </c>
      <c r="N952" s="1"/>
      <c r="O952" s="1"/>
      <c r="P952" s="1"/>
      <c r="Q952" s="1"/>
      <c r="AJ952" s="1">
        <v>44477</v>
      </c>
      <c r="AK952" s="1">
        <v>44477</v>
      </c>
      <c r="AL952" s="1"/>
      <c r="AM952" s="1"/>
      <c r="AN952" s="1"/>
      <c r="AO952" s="1"/>
      <c r="BH952" s="1">
        <v>44477</v>
      </c>
      <c r="BI952" s="1">
        <v>44477</v>
      </c>
      <c r="BJ952" s="1"/>
      <c r="BK952" s="1"/>
      <c r="BL952" s="1"/>
      <c r="BM952" s="1"/>
    </row>
    <row r="953" spans="12:65" x14ac:dyDescent="0.25">
      <c r="L953" s="1">
        <v>44480</v>
      </c>
      <c r="M953" s="1">
        <v>44484</v>
      </c>
      <c r="N953" s="1"/>
      <c r="O953" s="1"/>
      <c r="P953" s="1"/>
      <c r="Q953" s="1"/>
      <c r="AJ953" s="1">
        <v>44480</v>
      </c>
      <c r="AK953" s="1">
        <v>44484</v>
      </c>
      <c r="AL953" s="1"/>
      <c r="AM953" s="1"/>
      <c r="AN953" s="1"/>
      <c r="AO953" s="1"/>
      <c r="BH953" s="1">
        <v>44480</v>
      </c>
      <c r="BI953" s="1">
        <v>44484</v>
      </c>
      <c r="BJ953" s="1"/>
      <c r="BK953" s="1"/>
      <c r="BL953" s="1"/>
      <c r="BM953" s="1"/>
    </row>
    <row r="954" spans="12:65" x14ac:dyDescent="0.25">
      <c r="L954" s="1">
        <v>44481</v>
      </c>
      <c r="M954" s="1">
        <v>44484</v>
      </c>
      <c r="N954" s="1"/>
      <c r="O954" s="1"/>
      <c r="P954" s="1"/>
      <c r="Q954" s="1"/>
      <c r="AJ954" s="1">
        <v>44481</v>
      </c>
      <c r="AK954" s="1">
        <v>44484</v>
      </c>
      <c r="AL954" s="1"/>
      <c r="AM954" s="1"/>
      <c r="AN954" s="1"/>
      <c r="AO954" s="1"/>
      <c r="BH954" s="1">
        <v>44481</v>
      </c>
      <c r="BI954" s="1">
        <v>44484</v>
      </c>
      <c r="BJ954" s="1"/>
      <c r="BK954" s="1"/>
      <c r="BL954" s="1"/>
      <c r="BM954" s="1"/>
    </row>
    <row r="955" spans="12:65" x14ac:dyDescent="0.25">
      <c r="L955" s="1">
        <v>44482</v>
      </c>
      <c r="M955" s="1">
        <v>44484</v>
      </c>
      <c r="N955" s="1"/>
      <c r="O955" s="1"/>
      <c r="P955" s="1"/>
      <c r="Q955" s="1"/>
      <c r="AJ955" s="1">
        <v>44482</v>
      </c>
      <c r="AK955" s="1">
        <v>44484</v>
      </c>
      <c r="AL955" s="1"/>
      <c r="AM955" s="1"/>
      <c r="AN955" s="1"/>
      <c r="AO955" s="1"/>
      <c r="BH955" s="1">
        <v>44482</v>
      </c>
      <c r="BI955" s="1">
        <v>44484</v>
      </c>
      <c r="BJ955" s="1"/>
      <c r="BK955" s="1"/>
      <c r="BL955" s="1"/>
      <c r="BM955" s="1"/>
    </row>
    <row r="956" spans="12:65" x14ac:dyDescent="0.25">
      <c r="L956" s="1">
        <v>44483</v>
      </c>
      <c r="M956" s="1">
        <v>44484</v>
      </c>
      <c r="N956" s="1"/>
      <c r="O956" s="1"/>
      <c r="P956" s="1"/>
      <c r="Q956" s="1"/>
      <c r="AJ956" s="1">
        <v>44483</v>
      </c>
      <c r="AK956" s="1">
        <v>44484</v>
      </c>
      <c r="AL956" s="1"/>
      <c r="AM956" s="1"/>
      <c r="AN956" s="1"/>
      <c r="AO956" s="1"/>
      <c r="BH956" s="1">
        <v>44483</v>
      </c>
      <c r="BI956" s="1">
        <v>44484</v>
      </c>
      <c r="BJ956" s="1"/>
      <c r="BK956" s="1"/>
      <c r="BL956" s="1"/>
      <c r="BM956" s="1"/>
    </row>
    <row r="957" spans="12:65" x14ac:dyDescent="0.25">
      <c r="L957" s="1">
        <v>44484</v>
      </c>
      <c r="M957" s="1">
        <v>44484</v>
      </c>
      <c r="N957" s="1"/>
      <c r="O957" s="1"/>
      <c r="P957" s="1"/>
      <c r="Q957" s="1"/>
      <c r="AJ957" s="1">
        <v>44484</v>
      </c>
      <c r="AK957" s="1">
        <v>44484</v>
      </c>
      <c r="AL957" s="1"/>
      <c r="AM957" s="1"/>
      <c r="AN957" s="1"/>
      <c r="AO957" s="1"/>
      <c r="BH957" s="1">
        <v>44484</v>
      </c>
      <c r="BI957" s="1">
        <v>44484</v>
      </c>
      <c r="BJ957" s="1"/>
      <c r="BK957" s="1"/>
      <c r="BL957" s="1"/>
      <c r="BM957" s="1"/>
    </row>
    <row r="958" spans="12:65" x14ac:dyDescent="0.25">
      <c r="L958" s="1">
        <v>44487</v>
      </c>
      <c r="M958" s="1">
        <v>44491</v>
      </c>
      <c r="N958" s="1"/>
      <c r="O958" s="1"/>
      <c r="P958" s="1"/>
      <c r="Q958" s="1"/>
      <c r="AJ958" s="1">
        <v>44487</v>
      </c>
      <c r="AK958" s="1">
        <v>44491</v>
      </c>
      <c r="AL958" s="1"/>
      <c r="AM958" s="1"/>
      <c r="AN958" s="1"/>
      <c r="AO958" s="1"/>
      <c r="BH958" s="1">
        <v>44487</v>
      </c>
      <c r="BI958" s="1">
        <v>44491</v>
      </c>
      <c r="BJ958" s="1"/>
      <c r="BK958" s="1"/>
      <c r="BL958" s="1"/>
      <c r="BM958" s="1"/>
    </row>
    <row r="959" spans="12:65" x14ac:dyDescent="0.25">
      <c r="L959" s="1">
        <v>44488</v>
      </c>
      <c r="M959" s="1">
        <v>44491</v>
      </c>
      <c r="N959" s="1"/>
      <c r="O959" s="1"/>
      <c r="P959" s="1"/>
      <c r="Q959" s="1"/>
      <c r="AJ959" s="1">
        <v>44488</v>
      </c>
      <c r="AK959" s="1">
        <v>44491</v>
      </c>
      <c r="AL959" s="1"/>
      <c r="AM959" s="1"/>
      <c r="AN959" s="1"/>
      <c r="AO959" s="1"/>
      <c r="BH959" s="1">
        <v>44488</v>
      </c>
      <c r="BI959" s="1">
        <v>44491</v>
      </c>
      <c r="BJ959" s="1"/>
      <c r="BK959" s="1"/>
      <c r="BL959" s="1"/>
      <c r="BM959" s="1"/>
    </row>
    <row r="960" spans="12:65" x14ac:dyDescent="0.25">
      <c r="L960" s="1">
        <v>44489</v>
      </c>
      <c r="M960" s="1">
        <v>44491</v>
      </c>
      <c r="N960" s="1"/>
      <c r="O960" s="1"/>
      <c r="P960" s="1"/>
      <c r="Q960" s="1"/>
      <c r="AJ960" s="1">
        <v>44489</v>
      </c>
      <c r="AK960" s="1">
        <v>44491</v>
      </c>
      <c r="AL960" s="1"/>
      <c r="AM960" s="1"/>
      <c r="AN960" s="1"/>
      <c r="AO960" s="1"/>
      <c r="BH960" s="1">
        <v>44489</v>
      </c>
      <c r="BI960" s="1">
        <v>44491</v>
      </c>
      <c r="BJ960" s="1"/>
      <c r="BK960" s="1"/>
      <c r="BL960" s="1"/>
      <c r="BM960" s="1"/>
    </row>
    <row r="961" spans="12:65" x14ac:dyDescent="0.25">
      <c r="L961" s="1">
        <v>44490</v>
      </c>
      <c r="M961" s="1">
        <v>44491</v>
      </c>
      <c r="N961" s="1"/>
      <c r="O961" s="1"/>
      <c r="P961" s="1"/>
      <c r="Q961" s="1"/>
      <c r="AJ961" s="1">
        <v>44490</v>
      </c>
      <c r="AK961" s="1">
        <v>44491</v>
      </c>
      <c r="AL961" s="1"/>
      <c r="AM961" s="1"/>
      <c r="AN961" s="1"/>
      <c r="AO961" s="1"/>
      <c r="BH961" s="1">
        <v>44490</v>
      </c>
      <c r="BI961" s="1">
        <v>44491</v>
      </c>
      <c r="BJ961" s="1"/>
      <c r="BK961" s="1"/>
      <c r="BL961" s="1"/>
      <c r="BM961" s="1"/>
    </row>
    <row r="962" spans="12:65" x14ac:dyDescent="0.25">
      <c r="L962" s="1">
        <v>44491</v>
      </c>
      <c r="M962" s="1">
        <v>44491</v>
      </c>
      <c r="N962" s="1"/>
      <c r="O962" s="1"/>
      <c r="P962" s="1"/>
      <c r="Q962" s="1"/>
      <c r="AJ962" s="1">
        <v>44491</v>
      </c>
      <c r="AK962" s="1">
        <v>44491</v>
      </c>
      <c r="AL962" s="1"/>
      <c r="AM962" s="1"/>
      <c r="AN962" s="1"/>
      <c r="AO962" s="1"/>
      <c r="BH962" s="1">
        <v>44491</v>
      </c>
      <c r="BI962" s="1">
        <v>44491</v>
      </c>
      <c r="BJ962" s="1"/>
      <c r="BK962" s="1"/>
      <c r="BL962" s="1"/>
      <c r="BM962" s="1"/>
    </row>
    <row r="963" spans="12:65" x14ac:dyDescent="0.25">
      <c r="L963" s="1">
        <v>44494</v>
      </c>
      <c r="M963" s="1">
        <v>44498</v>
      </c>
      <c r="N963" s="1"/>
      <c r="O963" s="1"/>
      <c r="P963" s="1"/>
      <c r="Q963" s="1"/>
      <c r="AJ963" s="1">
        <v>44494</v>
      </c>
      <c r="AK963" s="1">
        <v>44498</v>
      </c>
      <c r="AL963" s="1"/>
      <c r="AM963" s="1"/>
      <c r="AN963" s="1"/>
      <c r="AO963" s="1"/>
      <c r="BH963" s="1">
        <v>44494</v>
      </c>
      <c r="BI963" s="1">
        <v>44498</v>
      </c>
      <c r="BJ963" s="1"/>
      <c r="BK963" s="1"/>
      <c r="BL963" s="1"/>
      <c r="BM963" s="1"/>
    </row>
    <row r="964" spans="12:65" x14ac:dyDescent="0.25">
      <c r="L964" s="1">
        <v>44495</v>
      </c>
      <c r="M964" s="1">
        <v>44498</v>
      </c>
      <c r="N964" s="1"/>
      <c r="O964" s="1"/>
      <c r="P964" s="1"/>
      <c r="Q964" s="1"/>
      <c r="AJ964" s="1">
        <v>44495</v>
      </c>
      <c r="AK964" s="1">
        <v>44498</v>
      </c>
      <c r="AL964" s="1"/>
      <c r="AM964" s="1"/>
      <c r="AN964" s="1"/>
      <c r="AO964" s="1"/>
      <c r="BH964" s="1">
        <v>44495</v>
      </c>
      <c r="BI964" s="1">
        <v>44498</v>
      </c>
      <c r="BJ964" s="1"/>
      <c r="BK964" s="1"/>
      <c r="BL964" s="1"/>
      <c r="BM964" s="1"/>
    </row>
    <row r="965" spans="12:65" x14ac:dyDescent="0.25">
      <c r="L965" s="1">
        <v>44496</v>
      </c>
      <c r="M965" s="1">
        <v>44498</v>
      </c>
      <c r="N965" s="1"/>
      <c r="O965" s="1"/>
      <c r="P965" s="1"/>
      <c r="Q965" s="1"/>
      <c r="AJ965" s="1">
        <v>44496</v>
      </c>
      <c r="AK965" s="1">
        <v>44498</v>
      </c>
      <c r="AL965" s="1"/>
      <c r="AM965" s="1"/>
      <c r="AN965" s="1"/>
      <c r="AO965" s="1"/>
      <c r="BH965" s="1">
        <v>44496</v>
      </c>
      <c r="BI965" s="1">
        <v>44498</v>
      </c>
      <c r="BJ965" s="1"/>
      <c r="BK965" s="1"/>
      <c r="BL965" s="1"/>
      <c r="BM965" s="1"/>
    </row>
    <row r="966" spans="12:65" x14ac:dyDescent="0.25">
      <c r="L966" s="1">
        <v>44497</v>
      </c>
      <c r="M966" s="1">
        <v>44498</v>
      </c>
      <c r="N966" s="1"/>
      <c r="O966" s="1"/>
      <c r="P966" s="1"/>
      <c r="Q966" s="1"/>
      <c r="AJ966" s="1">
        <v>44497</v>
      </c>
      <c r="AK966" s="1">
        <v>44498</v>
      </c>
      <c r="AL966" s="1"/>
      <c r="AM966" s="1"/>
      <c r="AN966" s="1"/>
      <c r="AO966" s="1"/>
      <c r="BH966" s="1">
        <v>44497</v>
      </c>
      <c r="BI966" s="1">
        <v>44498</v>
      </c>
      <c r="BJ966" s="1"/>
      <c r="BK966" s="1"/>
      <c r="BL966" s="1"/>
      <c r="BM966" s="1"/>
    </row>
    <row r="967" spans="12:65" x14ac:dyDescent="0.25">
      <c r="L967" s="1">
        <v>44498</v>
      </c>
      <c r="M967" s="1">
        <v>44498</v>
      </c>
      <c r="N967" s="1"/>
      <c r="O967" s="1"/>
      <c r="P967" s="1"/>
      <c r="Q967" s="1"/>
      <c r="AJ967" s="1">
        <v>44498</v>
      </c>
      <c r="AK967" s="1">
        <v>44498</v>
      </c>
      <c r="AL967" s="1"/>
      <c r="AM967" s="1"/>
      <c r="AN967" s="1"/>
      <c r="AO967" s="1"/>
      <c r="BH967" s="1">
        <v>44498</v>
      </c>
      <c r="BI967" s="1">
        <v>44498</v>
      </c>
      <c r="BJ967" s="1"/>
      <c r="BK967" s="1"/>
      <c r="BL967" s="1"/>
      <c r="BM967" s="1"/>
    </row>
    <row r="968" spans="12:65" x14ac:dyDescent="0.25">
      <c r="L968" s="1">
        <v>44501</v>
      </c>
      <c r="M968" s="1">
        <v>44505</v>
      </c>
      <c r="N968" s="1"/>
      <c r="O968" s="1"/>
      <c r="P968" s="1"/>
      <c r="Q968" s="1"/>
      <c r="AJ968" s="1">
        <v>44501</v>
      </c>
      <c r="AK968" s="1">
        <v>44505</v>
      </c>
      <c r="AL968" s="1"/>
      <c r="AM968" s="1"/>
      <c r="AN968" s="1"/>
      <c r="AO968" s="1"/>
      <c r="BH968" s="1">
        <v>44501</v>
      </c>
      <c r="BI968" s="1">
        <v>44505</v>
      </c>
      <c r="BJ968" s="1"/>
      <c r="BK968" s="1"/>
      <c r="BL968" s="1"/>
      <c r="BM968" s="1"/>
    </row>
    <row r="969" spans="12:65" x14ac:dyDescent="0.25">
      <c r="L969" s="1">
        <v>44502</v>
      </c>
      <c r="M969" s="1">
        <v>44505</v>
      </c>
      <c r="N969" s="1"/>
      <c r="O969" s="1"/>
      <c r="P969" s="1"/>
      <c r="Q969" s="1"/>
      <c r="AJ969" s="1">
        <v>44502</v>
      </c>
      <c r="AK969" s="1">
        <v>44505</v>
      </c>
      <c r="AL969" s="1"/>
      <c r="AM969" s="1"/>
      <c r="AN969" s="1"/>
      <c r="AO969" s="1"/>
      <c r="BH969" s="1">
        <v>44502</v>
      </c>
      <c r="BI969" s="1">
        <v>44505</v>
      </c>
      <c r="BJ969" s="1"/>
      <c r="BK969" s="1"/>
      <c r="BL969" s="1"/>
      <c r="BM969" s="1"/>
    </row>
    <row r="970" spans="12:65" x14ac:dyDescent="0.25">
      <c r="L970" s="1">
        <v>44503</v>
      </c>
      <c r="M970" s="1">
        <v>44505</v>
      </c>
      <c r="N970" s="1"/>
      <c r="O970" s="1"/>
      <c r="P970" s="1"/>
      <c r="Q970" s="1"/>
      <c r="AJ970" s="1">
        <v>44503</v>
      </c>
      <c r="AK970" s="1">
        <v>44505</v>
      </c>
      <c r="AL970" s="1"/>
      <c r="AM970" s="1"/>
      <c r="AN970" s="1"/>
      <c r="AO970" s="1"/>
      <c r="BH970" s="1">
        <v>44503</v>
      </c>
      <c r="BI970" s="1">
        <v>44505</v>
      </c>
      <c r="BJ970" s="1"/>
      <c r="BK970" s="1"/>
      <c r="BL970" s="1"/>
      <c r="BM970" s="1"/>
    </row>
    <row r="971" spans="12:65" x14ac:dyDescent="0.25">
      <c r="L971" s="1">
        <v>44504</v>
      </c>
      <c r="M971" s="1">
        <v>44505</v>
      </c>
      <c r="N971" s="1"/>
      <c r="O971" s="1"/>
      <c r="P971" s="1"/>
      <c r="Q971" s="1"/>
      <c r="AJ971" s="1">
        <v>44504</v>
      </c>
      <c r="AK971" s="1">
        <v>44505</v>
      </c>
      <c r="AL971" s="1"/>
      <c r="AM971" s="1"/>
      <c r="AN971" s="1"/>
      <c r="AO971" s="1"/>
      <c r="BH971" s="1">
        <v>44504</v>
      </c>
      <c r="BI971" s="1">
        <v>44505</v>
      </c>
      <c r="BJ971" s="1"/>
      <c r="BK971" s="1"/>
      <c r="BL971" s="1"/>
      <c r="BM971" s="1"/>
    </row>
    <row r="972" spans="12:65" x14ac:dyDescent="0.25">
      <c r="L972" s="1">
        <v>44505</v>
      </c>
      <c r="M972" s="1">
        <v>44505</v>
      </c>
      <c r="N972" s="1"/>
      <c r="O972" s="1"/>
      <c r="P972" s="1"/>
      <c r="Q972" s="1"/>
      <c r="AJ972" s="1">
        <v>44505</v>
      </c>
      <c r="AK972" s="1">
        <v>44505</v>
      </c>
      <c r="AL972" s="1"/>
      <c r="AM972" s="1"/>
      <c r="AN972" s="1"/>
      <c r="AO972" s="1"/>
      <c r="BH972" s="1">
        <v>44505</v>
      </c>
      <c r="BI972" s="1">
        <v>44505</v>
      </c>
      <c r="BJ972" s="1"/>
      <c r="BK972" s="1"/>
      <c r="BL972" s="1"/>
      <c r="BM972" s="1"/>
    </row>
    <row r="973" spans="12:65" x14ac:dyDescent="0.25">
      <c r="L973" s="1">
        <v>44508</v>
      </c>
      <c r="M973" s="1">
        <v>44512</v>
      </c>
      <c r="N973" s="1"/>
      <c r="O973" s="1"/>
      <c r="P973" s="1"/>
      <c r="Q973" s="1"/>
      <c r="AJ973" s="1">
        <v>44508</v>
      </c>
      <c r="AK973" s="1">
        <v>44512</v>
      </c>
      <c r="AL973" s="1"/>
      <c r="AM973" s="1"/>
      <c r="AN973" s="1"/>
      <c r="AO973" s="1"/>
      <c r="BH973" s="1">
        <v>44508</v>
      </c>
      <c r="BI973" s="1">
        <v>44512</v>
      </c>
      <c r="BJ973" s="1"/>
      <c r="BK973" s="1"/>
      <c r="BL973" s="1"/>
      <c r="BM973" s="1"/>
    </row>
    <row r="974" spans="12:65" x14ac:dyDescent="0.25">
      <c r="L974" s="1">
        <v>44509</v>
      </c>
      <c r="M974" s="1">
        <v>44512</v>
      </c>
      <c r="N974" s="1"/>
      <c r="O974" s="1"/>
      <c r="P974" s="1"/>
      <c r="Q974" s="1"/>
      <c r="AJ974" s="1">
        <v>44509</v>
      </c>
      <c r="AK974" s="1">
        <v>44512</v>
      </c>
      <c r="AL974" s="1"/>
      <c r="AM974" s="1"/>
      <c r="AN974" s="1"/>
      <c r="AO974" s="1"/>
      <c r="BH974" s="1">
        <v>44509</v>
      </c>
      <c r="BI974" s="1">
        <v>44512</v>
      </c>
      <c r="BJ974" s="1"/>
      <c r="BK974" s="1"/>
      <c r="BL974" s="1"/>
      <c r="BM974" s="1"/>
    </row>
    <row r="975" spans="12:65" x14ac:dyDescent="0.25">
      <c r="L975" s="1">
        <v>44510</v>
      </c>
      <c r="M975" s="1">
        <v>44512</v>
      </c>
      <c r="N975" s="1"/>
      <c r="O975" s="1"/>
      <c r="P975" s="1"/>
      <c r="Q975" s="1"/>
      <c r="AJ975" s="1">
        <v>44510</v>
      </c>
      <c r="AK975" s="1">
        <v>44512</v>
      </c>
      <c r="AL975" s="1"/>
      <c r="AM975" s="1"/>
      <c r="AN975" s="1"/>
      <c r="AO975" s="1"/>
      <c r="BH975" s="1">
        <v>44510</v>
      </c>
      <c r="BI975" s="1">
        <v>44512</v>
      </c>
      <c r="BJ975" s="1"/>
      <c r="BK975" s="1"/>
      <c r="BL975" s="1"/>
      <c r="BM975" s="1"/>
    </row>
    <row r="976" spans="12:65" x14ac:dyDescent="0.25">
      <c r="L976" s="1">
        <v>44511</v>
      </c>
      <c r="M976" s="1">
        <v>44512</v>
      </c>
      <c r="N976" s="1"/>
      <c r="O976" s="1"/>
      <c r="P976" s="1"/>
      <c r="Q976" s="1"/>
      <c r="AJ976" s="1">
        <v>44511</v>
      </c>
      <c r="AK976" s="1">
        <v>44512</v>
      </c>
      <c r="AL976" s="1"/>
      <c r="AM976" s="1"/>
      <c r="AN976" s="1"/>
      <c r="AO976" s="1"/>
      <c r="BH976" s="1">
        <v>44511</v>
      </c>
      <c r="BI976" s="1">
        <v>44512</v>
      </c>
      <c r="BJ976" s="1"/>
      <c r="BK976" s="1"/>
      <c r="BL976" s="1"/>
      <c r="BM976" s="1"/>
    </row>
    <row r="977" spans="12:65" x14ac:dyDescent="0.25">
      <c r="L977" s="1">
        <v>44512</v>
      </c>
      <c r="M977" s="1">
        <v>44512</v>
      </c>
      <c r="N977" s="1"/>
      <c r="O977" s="1"/>
      <c r="P977" s="1"/>
      <c r="Q977" s="1"/>
      <c r="AJ977" s="1">
        <v>44512</v>
      </c>
      <c r="AK977" s="1">
        <v>44512</v>
      </c>
      <c r="AL977" s="1"/>
      <c r="AM977" s="1"/>
      <c r="AN977" s="1"/>
      <c r="AO977" s="1"/>
      <c r="BH977" s="1">
        <v>44512</v>
      </c>
      <c r="BI977" s="1">
        <v>44512</v>
      </c>
      <c r="BJ977" s="1"/>
      <c r="BK977" s="1"/>
      <c r="BL977" s="1"/>
      <c r="BM977" s="1"/>
    </row>
    <row r="978" spans="12:65" x14ac:dyDescent="0.25">
      <c r="L978" s="1">
        <v>44515</v>
      </c>
      <c r="M978" s="1">
        <v>44519</v>
      </c>
      <c r="N978" s="1"/>
      <c r="O978" s="1"/>
      <c r="P978" s="1"/>
      <c r="Q978" s="1"/>
      <c r="AJ978" s="1">
        <v>44515</v>
      </c>
      <c r="AK978" s="1">
        <v>44519</v>
      </c>
      <c r="AL978" s="1"/>
      <c r="AM978" s="1"/>
      <c r="AN978" s="1"/>
      <c r="AO978" s="1"/>
      <c r="BH978" s="1">
        <v>44515</v>
      </c>
      <c r="BI978" s="1">
        <v>44519</v>
      </c>
      <c r="BJ978" s="1"/>
      <c r="BK978" s="1"/>
      <c r="BL978" s="1"/>
      <c r="BM978" s="1"/>
    </row>
    <row r="979" spans="12:65" x14ac:dyDescent="0.25">
      <c r="L979" s="1">
        <v>44516</v>
      </c>
      <c r="M979" s="1">
        <v>44519</v>
      </c>
      <c r="N979" s="1"/>
      <c r="O979" s="1"/>
      <c r="P979" s="1"/>
      <c r="Q979" s="1"/>
      <c r="AJ979" s="1">
        <v>44516</v>
      </c>
      <c r="AK979" s="1">
        <v>44519</v>
      </c>
      <c r="AL979" s="1"/>
      <c r="AM979" s="1"/>
      <c r="AN979" s="1"/>
      <c r="AO979" s="1"/>
      <c r="BH979" s="1">
        <v>44516</v>
      </c>
      <c r="BI979" s="1">
        <v>44519</v>
      </c>
      <c r="BJ979" s="1"/>
      <c r="BK979" s="1"/>
      <c r="BL979" s="1"/>
      <c r="BM979" s="1"/>
    </row>
    <row r="980" spans="12:65" x14ac:dyDescent="0.25">
      <c r="L980" s="1">
        <v>44517</v>
      </c>
      <c r="M980" s="1">
        <v>44519</v>
      </c>
      <c r="N980" s="1"/>
      <c r="O980" s="1"/>
      <c r="P980" s="1"/>
      <c r="Q980" s="1"/>
      <c r="AJ980" s="1">
        <v>44517</v>
      </c>
      <c r="AK980" s="1">
        <v>44519</v>
      </c>
      <c r="AL980" s="1"/>
      <c r="AM980" s="1"/>
      <c r="AN980" s="1"/>
      <c r="AO980" s="1"/>
      <c r="BH980" s="1">
        <v>44517</v>
      </c>
      <c r="BI980" s="1">
        <v>44519</v>
      </c>
      <c r="BJ980" s="1"/>
      <c r="BK980" s="1"/>
      <c r="BL980" s="1"/>
      <c r="BM980" s="1"/>
    </row>
    <row r="981" spans="12:65" x14ac:dyDescent="0.25">
      <c r="L981" s="1">
        <v>44518</v>
      </c>
      <c r="M981" s="1">
        <v>44519</v>
      </c>
      <c r="N981" s="1"/>
      <c r="O981" s="1"/>
      <c r="P981" s="1"/>
      <c r="Q981" s="1"/>
      <c r="AJ981" s="1">
        <v>44518</v>
      </c>
      <c r="AK981" s="1">
        <v>44519</v>
      </c>
      <c r="AL981" s="1"/>
      <c r="AM981" s="1"/>
      <c r="AN981" s="1"/>
      <c r="AO981" s="1"/>
      <c r="BH981" s="1">
        <v>44518</v>
      </c>
      <c r="BI981" s="1">
        <v>44519</v>
      </c>
      <c r="BJ981" s="1"/>
      <c r="BK981" s="1"/>
      <c r="BL981" s="1"/>
      <c r="BM981" s="1"/>
    </row>
    <row r="982" spans="12:65" x14ac:dyDescent="0.25">
      <c r="L982" s="1">
        <v>44519</v>
      </c>
      <c r="M982" s="1">
        <v>44519</v>
      </c>
      <c r="N982" s="1"/>
      <c r="O982" s="1"/>
      <c r="P982" s="1"/>
      <c r="Q982" s="1"/>
      <c r="AJ982" s="1">
        <v>44519</v>
      </c>
      <c r="AK982" s="1">
        <v>44519</v>
      </c>
      <c r="AL982" s="1"/>
      <c r="AM982" s="1"/>
      <c r="AN982" s="1"/>
      <c r="AO982" s="1"/>
      <c r="BH982" s="1">
        <v>44519</v>
      </c>
      <c r="BI982" s="1">
        <v>44519</v>
      </c>
      <c r="BJ982" s="1"/>
      <c r="BK982" s="1"/>
      <c r="BL982" s="1"/>
      <c r="BM982" s="1"/>
    </row>
    <row r="983" spans="12:65" x14ac:dyDescent="0.25">
      <c r="L983" s="1">
        <v>44522</v>
      </c>
      <c r="M983" s="1">
        <v>44526</v>
      </c>
      <c r="N983" s="1"/>
      <c r="O983" s="1"/>
      <c r="P983" s="1"/>
      <c r="Q983" s="1"/>
      <c r="AJ983" s="1">
        <v>44522</v>
      </c>
      <c r="AK983" s="1">
        <v>44526</v>
      </c>
      <c r="AL983" s="1"/>
      <c r="AM983" s="1"/>
      <c r="AN983" s="1"/>
      <c r="AO983" s="1"/>
      <c r="BH983" s="1">
        <v>44522</v>
      </c>
      <c r="BI983" s="1">
        <v>44526</v>
      </c>
      <c r="BJ983" s="1"/>
      <c r="BK983" s="1"/>
      <c r="BL983" s="1"/>
      <c r="BM983" s="1"/>
    </row>
    <row r="984" spans="12:65" x14ac:dyDescent="0.25">
      <c r="L984" s="1">
        <v>44523</v>
      </c>
      <c r="M984" s="1">
        <v>44526</v>
      </c>
      <c r="N984" s="1"/>
      <c r="O984" s="1"/>
      <c r="P984" s="1"/>
      <c r="Q984" s="1"/>
      <c r="AJ984" s="1">
        <v>44523</v>
      </c>
      <c r="AK984" s="1">
        <v>44526</v>
      </c>
      <c r="AL984" s="1"/>
      <c r="AM984" s="1"/>
      <c r="AN984" s="1"/>
      <c r="AO984" s="1"/>
      <c r="BH984" s="1">
        <v>44523</v>
      </c>
      <c r="BI984" s="1">
        <v>44526</v>
      </c>
      <c r="BJ984" s="1"/>
      <c r="BK984" s="1"/>
      <c r="BL984" s="1"/>
      <c r="BM984" s="1"/>
    </row>
    <row r="985" spans="12:65" x14ac:dyDescent="0.25">
      <c r="L985" s="1">
        <v>44524</v>
      </c>
      <c r="M985" s="1">
        <v>44526</v>
      </c>
      <c r="N985" s="1"/>
      <c r="O985" s="1"/>
      <c r="P985" s="1"/>
      <c r="Q985" s="1"/>
      <c r="AJ985" s="1">
        <v>44524</v>
      </c>
      <c r="AK985" s="1">
        <v>44526</v>
      </c>
      <c r="AL985" s="1"/>
      <c r="AM985" s="1"/>
      <c r="AN985" s="1"/>
      <c r="AO985" s="1"/>
      <c r="BH985" s="1">
        <v>44524</v>
      </c>
      <c r="BI985" s="1">
        <v>44526</v>
      </c>
      <c r="BJ985" s="1"/>
      <c r="BK985" s="1"/>
      <c r="BL985" s="1"/>
      <c r="BM985" s="1"/>
    </row>
    <row r="986" spans="12:65" x14ac:dyDescent="0.25">
      <c r="L986" s="1">
        <v>44526</v>
      </c>
      <c r="M986" s="1">
        <v>44526</v>
      </c>
      <c r="N986" s="1"/>
      <c r="O986" s="1"/>
      <c r="P986" s="1"/>
      <c r="Q986" s="1"/>
      <c r="AJ986" s="1">
        <v>44526</v>
      </c>
      <c r="AK986" s="1">
        <v>44526</v>
      </c>
      <c r="AL986" s="1"/>
      <c r="AM986" s="1"/>
      <c r="AN986" s="1"/>
      <c r="AO986" s="1"/>
      <c r="BH986" s="1">
        <v>44526</v>
      </c>
      <c r="BI986" s="1">
        <v>44526</v>
      </c>
      <c r="BJ986" s="1"/>
      <c r="BK986" s="1"/>
      <c r="BL986" s="1"/>
      <c r="BM986" s="1"/>
    </row>
    <row r="987" spans="12:65" x14ac:dyDescent="0.25">
      <c r="L987" s="1">
        <v>44529</v>
      </c>
      <c r="M987" s="1">
        <v>44533</v>
      </c>
      <c r="N987" s="1"/>
      <c r="O987" s="1"/>
      <c r="P987" s="1"/>
      <c r="Q987" s="1"/>
      <c r="AJ987" s="1">
        <v>44529</v>
      </c>
      <c r="AK987" s="1">
        <v>44533</v>
      </c>
      <c r="AL987" s="1"/>
      <c r="AM987" s="1"/>
      <c r="AN987" s="1"/>
      <c r="AO987" s="1"/>
      <c r="BH987" s="1">
        <v>44529</v>
      </c>
      <c r="BI987" s="1">
        <v>44533</v>
      </c>
      <c r="BJ987" s="1"/>
      <c r="BK987" s="1"/>
      <c r="BL987" s="1"/>
      <c r="BM987" s="1"/>
    </row>
    <row r="988" spans="12:65" x14ac:dyDescent="0.25">
      <c r="L988" s="1">
        <v>44530</v>
      </c>
      <c r="M988" s="1">
        <v>44533</v>
      </c>
      <c r="N988" s="1"/>
      <c r="O988" s="1"/>
      <c r="P988" s="1"/>
      <c r="Q988" s="1"/>
      <c r="AJ988" s="1">
        <v>44530</v>
      </c>
      <c r="AK988" s="1">
        <v>44533</v>
      </c>
      <c r="AL988" s="1"/>
      <c r="AM988" s="1"/>
      <c r="AN988" s="1"/>
      <c r="AO988" s="1"/>
      <c r="BH988" s="1">
        <v>44530</v>
      </c>
      <c r="BI988" s="1">
        <v>44533</v>
      </c>
      <c r="BJ988" s="1"/>
      <c r="BK988" s="1"/>
      <c r="BL988" s="1"/>
      <c r="BM988" s="1"/>
    </row>
    <row r="989" spans="12:65" x14ac:dyDescent="0.25">
      <c r="L989" s="1">
        <v>44531</v>
      </c>
      <c r="M989" s="1">
        <v>44533</v>
      </c>
      <c r="N989" s="1"/>
      <c r="O989" s="1"/>
      <c r="P989" s="1"/>
      <c r="Q989" s="1"/>
      <c r="AJ989" s="1">
        <v>44531</v>
      </c>
      <c r="AK989" s="1">
        <v>44533</v>
      </c>
      <c r="AL989" s="1"/>
      <c r="AM989" s="1"/>
      <c r="AN989" s="1"/>
      <c r="AO989" s="1"/>
      <c r="BH989" s="1">
        <v>44531</v>
      </c>
      <c r="BI989" s="1">
        <v>44533</v>
      </c>
      <c r="BJ989" s="1"/>
      <c r="BK989" s="1"/>
      <c r="BL989" s="1"/>
      <c r="BM989" s="1"/>
    </row>
    <row r="990" spans="12:65" x14ac:dyDescent="0.25">
      <c r="L990" s="1">
        <v>44532</v>
      </c>
      <c r="M990" s="1">
        <v>44533</v>
      </c>
      <c r="N990" s="1"/>
      <c r="O990" s="1"/>
      <c r="P990" s="1"/>
      <c r="Q990" s="1"/>
      <c r="AJ990" s="1">
        <v>44532</v>
      </c>
      <c r="AK990" s="1">
        <v>44533</v>
      </c>
      <c r="AL990" s="1"/>
      <c r="AM990" s="1"/>
      <c r="AN990" s="1"/>
      <c r="AO990" s="1"/>
      <c r="BH990" s="1">
        <v>44532</v>
      </c>
      <c r="BI990" s="1">
        <v>44533</v>
      </c>
      <c r="BJ990" s="1"/>
      <c r="BK990" s="1"/>
      <c r="BL990" s="1"/>
      <c r="BM990" s="1"/>
    </row>
    <row r="991" spans="12:65" x14ac:dyDescent="0.25">
      <c r="L991" s="1">
        <v>44533</v>
      </c>
      <c r="M991" s="1">
        <v>44533</v>
      </c>
      <c r="N991" s="1"/>
      <c r="O991" s="1"/>
      <c r="P991" s="1"/>
      <c r="Q991" s="1"/>
      <c r="AJ991" s="1">
        <v>44533</v>
      </c>
      <c r="AK991" s="1">
        <v>44533</v>
      </c>
      <c r="AL991" s="1"/>
      <c r="AM991" s="1"/>
      <c r="AN991" s="1"/>
      <c r="AO991" s="1"/>
      <c r="BH991" s="1">
        <v>44533</v>
      </c>
      <c r="BI991" s="1">
        <v>44533</v>
      </c>
      <c r="BJ991" s="1"/>
      <c r="BK991" s="1"/>
      <c r="BL991" s="1"/>
      <c r="BM991" s="1"/>
    </row>
    <row r="992" spans="12:65" x14ac:dyDescent="0.25">
      <c r="L992" s="1">
        <v>44536</v>
      </c>
      <c r="M992" s="1">
        <v>44540</v>
      </c>
      <c r="N992" s="1"/>
      <c r="O992" s="1"/>
      <c r="P992" s="1"/>
      <c r="Q992" s="1"/>
      <c r="AJ992" s="1">
        <v>44536</v>
      </c>
      <c r="AK992" s="1">
        <v>44540</v>
      </c>
      <c r="AL992" s="1"/>
      <c r="AM992" s="1"/>
      <c r="AN992" s="1"/>
      <c r="AO992" s="1"/>
      <c r="BH992" s="1">
        <v>44536</v>
      </c>
      <c r="BI992" s="1">
        <v>44540</v>
      </c>
      <c r="BJ992" s="1"/>
      <c r="BK992" s="1"/>
      <c r="BL992" s="1"/>
      <c r="BM992" s="1"/>
    </row>
    <row r="993" spans="12:65" x14ac:dyDescent="0.25">
      <c r="L993" s="1">
        <v>44537</v>
      </c>
      <c r="M993" s="1">
        <v>44540</v>
      </c>
      <c r="N993" s="1"/>
      <c r="O993" s="1"/>
      <c r="P993" s="1"/>
      <c r="Q993" s="1"/>
      <c r="AJ993" s="1">
        <v>44537</v>
      </c>
      <c r="AK993" s="1">
        <v>44540</v>
      </c>
      <c r="AL993" s="1"/>
      <c r="AM993" s="1"/>
      <c r="AN993" s="1"/>
      <c r="AO993" s="1"/>
      <c r="BH993" s="1">
        <v>44537</v>
      </c>
      <c r="BI993" s="1">
        <v>44540</v>
      </c>
      <c r="BJ993" s="1"/>
      <c r="BK993" s="1"/>
      <c r="BL993" s="1"/>
      <c r="BM993" s="1"/>
    </row>
    <row r="994" spans="12:65" x14ac:dyDescent="0.25">
      <c r="L994" s="1">
        <v>44538</v>
      </c>
      <c r="M994" s="1">
        <v>44540</v>
      </c>
      <c r="N994" s="1"/>
      <c r="O994" s="1"/>
      <c r="P994" s="1"/>
      <c r="Q994" s="1"/>
      <c r="AJ994" s="1">
        <v>44538</v>
      </c>
      <c r="AK994" s="1">
        <v>44540</v>
      </c>
      <c r="AL994" s="1"/>
      <c r="AM994" s="1"/>
      <c r="AN994" s="1"/>
      <c r="AO994" s="1"/>
      <c r="BH994" s="1">
        <v>44538</v>
      </c>
      <c r="BI994" s="1">
        <v>44540</v>
      </c>
      <c r="BJ994" s="1"/>
      <c r="BK994" s="1"/>
      <c r="BL994" s="1"/>
      <c r="BM994" s="1"/>
    </row>
    <row r="995" spans="12:65" x14ac:dyDescent="0.25">
      <c r="L995" s="1">
        <v>44539</v>
      </c>
      <c r="M995" s="1">
        <v>44540</v>
      </c>
      <c r="N995" s="1"/>
      <c r="O995" s="1"/>
      <c r="P995" s="1"/>
      <c r="Q995" s="1"/>
      <c r="AJ995" s="1">
        <v>44539</v>
      </c>
      <c r="AK995" s="1">
        <v>44540</v>
      </c>
      <c r="AL995" s="1"/>
      <c r="AM995" s="1"/>
      <c r="AN995" s="1"/>
      <c r="AO995" s="1"/>
      <c r="BH995" s="1">
        <v>44539</v>
      </c>
      <c r="BI995" s="1">
        <v>44540</v>
      </c>
      <c r="BJ995" s="1"/>
      <c r="BK995" s="1"/>
      <c r="BL995" s="1"/>
      <c r="BM995" s="1"/>
    </row>
    <row r="996" spans="12:65" x14ac:dyDescent="0.25">
      <c r="L996" s="1">
        <v>44540</v>
      </c>
      <c r="M996" s="1">
        <v>44540</v>
      </c>
      <c r="N996" s="1"/>
      <c r="O996" s="1"/>
      <c r="P996" s="1"/>
      <c r="Q996" s="1"/>
      <c r="AJ996" s="1">
        <v>44540</v>
      </c>
      <c r="AK996" s="1">
        <v>44540</v>
      </c>
      <c r="AL996" s="1"/>
      <c r="AM996" s="1"/>
      <c r="AN996" s="1"/>
      <c r="AO996" s="1"/>
      <c r="BH996" s="1">
        <v>44540</v>
      </c>
      <c r="BI996" s="1">
        <v>44540</v>
      </c>
      <c r="BJ996" s="1"/>
      <c r="BK996" s="1"/>
      <c r="BL996" s="1"/>
      <c r="BM996" s="1"/>
    </row>
    <row r="997" spans="12:65" x14ac:dyDescent="0.25">
      <c r="L997" s="1">
        <v>44543</v>
      </c>
      <c r="M997" s="1">
        <v>44547</v>
      </c>
      <c r="N997" s="1"/>
      <c r="O997" s="1"/>
      <c r="P997" s="1"/>
      <c r="Q997" s="1"/>
      <c r="AJ997" s="1">
        <v>44543</v>
      </c>
      <c r="AK997" s="1">
        <v>44547</v>
      </c>
      <c r="AL997" s="1"/>
      <c r="AM997" s="1"/>
      <c r="AN997" s="1"/>
      <c r="AO997" s="1"/>
      <c r="BH997" s="1">
        <v>44543</v>
      </c>
      <c r="BI997" s="1">
        <v>44547</v>
      </c>
      <c r="BJ997" s="1"/>
      <c r="BK997" s="1"/>
      <c r="BL997" s="1"/>
      <c r="BM997" s="1"/>
    </row>
    <row r="998" spans="12:65" x14ac:dyDescent="0.25">
      <c r="L998" s="1">
        <v>44544</v>
      </c>
      <c r="M998" s="1">
        <v>44547</v>
      </c>
      <c r="N998" s="1"/>
      <c r="O998" s="1"/>
      <c r="P998" s="1"/>
      <c r="Q998" s="1"/>
      <c r="AJ998" s="1">
        <v>44544</v>
      </c>
      <c r="AK998" s="1">
        <v>44547</v>
      </c>
      <c r="AL998" s="1"/>
      <c r="AM998" s="1"/>
      <c r="AN998" s="1"/>
      <c r="AO998" s="1"/>
      <c r="BH998" s="1">
        <v>44544</v>
      </c>
      <c r="BI998" s="1">
        <v>44547</v>
      </c>
      <c r="BJ998" s="1"/>
      <c r="BK998" s="1"/>
      <c r="BL998" s="1"/>
      <c r="BM998" s="1"/>
    </row>
    <row r="999" spans="12:65" x14ac:dyDescent="0.25">
      <c r="L999" s="1">
        <v>44545</v>
      </c>
      <c r="M999" s="1">
        <v>44547</v>
      </c>
      <c r="N999" s="1"/>
      <c r="O999" s="1"/>
      <c r="P999" s="1"/>
      <c r="Q999" s="1"/>
      <c r="AJ999" s="1">
        <v>44545</v>
      </c>
      <c r="AK999" s="1">
        <v>44547</v>
      </c>
      <c r="AL999" s="1"/>
      <c r="AM999" s="1"/>
      <c r="AN999" s="1"/>
      <c r="AO999" s="1"/>
      <c r="BH999" s="1">
        <v>44545</v>
      </c>
      <c r="BI999" s="1">
        <v>44547</v>
      </c>
      <c r="BJ999" s="1"/>
      <c r="BK999" s="1"/>
      <c r="BL999" s="1"/>
      <c r="BM999" s="1"/>
    </row>
    <row r="1000" spans="12:65" x14ac:dyDescent="0.25">
      <c r="L1000" s="1">
        <v>44546</v>
      </c>
      <c r="M1000" s="1">
        <v>44547</v>
      </c>
      <c r="N1000" s="1"/>
      <c r="O1000" s="1"/>
      <c r="P1000" s="1"/>
      <c r="Q1000" s="1"/>
      <c r="AJ1000" s="1">
        <v>44546</v>
      </c>
      <c r="AK1000" s="1">
        <v>44547</v>
      </c>
      <c r="AL1000" s="1"/>
      <c r="AM1000" s="1"/>
      <c r="AN1000" s="1"/>
      <c r="AO1000" s="1"/>
      <c r="BH1000" s="1">
        <v>44546</v>
      </c>
      <c r="BI1000" s="1">
        <v>44547</v>
      </c>
      <c r="BJ1000" s="1"/>
      <c r="BK1000" s="1"/>
      <c r="BL1000" s="1"/>
      <c r="BM1000" s="1"/>
    </row>
    <row r="1001" spans="12:65" x14ac:dyDescent="0.25">
      <c r="L1001" s="1">
        <v>44547</v>
      </c>
      <c r="M1001" s="1">
        <v>44547</v>
      </c>
      <c r="N1001" s="1"/>
      <c r="O1001" s="1"/>
      <c r="P1001" s="1"/>
      <c r="Q1001" s="1"/>
      <c r="AJ1001" s="1">
        <v>44547</v>
      </c>
      <c r="AK1001" s="1">
        <v>44547</v>
      </c>
      <c r="AL1001" s="1"/>
      <c r="AM1001" s="1"/>
      <c r="AN1001" s="1"/>
      <c r="AO1001" s="1"/>
      <c r="BH1001" s="1">
        <v>44547</v>
      </c>
      <c r="BI1001" s="1">
        <v>44547</v>
      </c>
      <c r="BJ1001" s="1"/>
      <c r="BK1001" s="1"/>
      <c r="BL1001" s="1"/>
      <c r="BM1001" s="1"/>
    </row>
    <row r="1002" spans="12:65" x14ac:dyDescent="0.25">
      <c r="L1002" s="1">
        <v>44550</v>
      </c>
      <c r="M1002" s="1">
        <v>44554</v>
      </c>
      <c r="N1002" s="1"/>
      <c r="O1002" s="1"/>
      <c r="P1002" s="1"/>
      <c r="Q1002" s="1"/>
      <c r="AJ1002" s="1">
        <v>44550</v>
      </c>
      <c r="AK1002" s="1">
        <v>44554</v>
      </c>
      <c r="AL1002" s="1"/>
      <c r="AM1002" s="1"/>
      <c r="AN1002" s="1"/>
      <c r="AO1002" s="1"/>
      <c r="BH1002" s="1">
        <v>44550</v>
      </c>
      <c r="BI1002" s="1">
        <v>44554</v>
      </c>
      <c r="BJ1002" s="1"/>
      <c r="BK1002" s="1"/>
      <c r="BL1002" s="1"/>
      <c r="BM1002" s="1"/>
    </row>
    <row r="1003" spans="12:65" x14ac:dyDescent="0.25">
      <c r="L1003" s="1">
        <v>44551</v>
      </c>
      <c r="M1003" s="1">
        <v>44554</v>
      </c>
      <c r="N1003" s="1"/>
      <c r="O1003" s="1"/>
      <c r="P1003" s="1"/>
      <c r="Q1003" s="1"/>
      <c r="AJ1003" s="1">
        <v>44551</v>
      </c>
      <c r="AK1003" s="1">
        <v>44554</v>
      </c>
      <c r="AL1003" s="1"/>
      <c r="AM1003" s="1"/>
      <c r="AN1003" s="1"/>
      <c r="AO1003" s="1"/>
      <c r="BH1003" s="1">
        <v>44551</v>
      </c>
      <c r="BI1003" s="1">
        <v>44554</v>
      </c>
      <c r="BJ1003" s="1"/>
      <c r="BK1003" s="1"/>
      <c r="BL1003" s="1"/>
      <c r="BM1003" s="1"/>
    </row>
    <row r="1004" spans="12:65" x14ac:dyDescent="0.25">
      <c r="L1004" s="1">
        <v>44552</v>
      </c>
      <c r="M1004" s="1">
        <v>44554</v>
      </c>
      <c r="N1004" s="1"/>
      <c r="O1004" s="1"/>
      <c r="P1004" s="1"/>
      <c r="Q1004" s="1"/>
      <c r="AJ1004" s="1">
        <v>44552</v>
      </c>
      <c r="AK1004" s="1">
        <v>44554</v>
      </c>
      <c r="AL1004" s="1"/>
      <c r="AM1004" s="1"/>
      <c r="AN1004" s="1"/>
      <c r="AO1004" s="1"/>
      <c r="BH1004" s="1">
        <v>44552</v>
      </c>
      <c r="BI1004" s="1">
        <v>44554</v>
      </c>
      <c r="BJ1004" s="1"/>
      <c r="BK1004" s="1"/>
      <c r="BL1004" s="1"/>
      <c r="BM1004" s="1"/>
    </row>
    <row r="1005" spans="12:65" x14ac:dyDescent="0.25">
      <c r="L1005" s="1">
        <v>44553</v>
      </c>
      <c r="M1005" s="1">
        <v>44554</v>
      </c>
      <c r="N1005" s="1"/>
      <c r="O1005" s="1"/>
      <c r="P1005" s="1"/>
      <c r="Q1005" s="1"/>
      <c r="AJ1005" s="1">
        <v>44553</v>
      </c>
      <c r="AK1005" s="1">
        <v>44554</v>
      </c>
      <c r="AL1005" s="1"/>
      <c r="AM1005" s="1"/>
      <c r="AN1005" s="1"/>
      <c r="AO1005" s="1"/>
      <c r="BH1005" s="1">
        <v>44553</v>
      </c>
      <c r="BI1005" s="1">
        <v>44554</v>
      </c>
      <c r="BJ1005" s="1"/>
      <c r="BK1005" s="1"/>
      <c r="BL1005" s="1"/>
      <c r="BM1005" s="1"/>
    </row>
    <row r="1006" spans="12:65" x14ac:dyDescent="0.25">
      <c r="L1006" s="1">
        <v>44557</v>
      </c>
      <c r="M1006" s="1">
        <v>44561</v>
      </c>
      <c r="N1006" s="1"/>
      <c r="O1006" s="1"/>
      <c r="P1006" s="1"/>
      <c r="Q1006" s="1"/>
      <c r="AJ1006" s="1">
        <v>44557</v>
      </c>
      <c r="AK1006" s="1">
        <v>44561</v>
      </c>
      <c r="AL1006" s="1"/>
      <c r="AM1006" s="1"/>
      <c r="AN1006" s="1"/>
      <c r="AO1006" s="1"/>
      <c r="BH1006" s="1">
        <v>44557</v>
      </c>
      <c r="BI1006" s="1">
        <v>44561</v>
      </c>
      <c r="BJ1006" s="1"/>
      <c r="BK1006" s="1"/>
      <c r="BL1006" s="1"/>
      <c r="BM1006" s="1"/>
    </row>
    <row r="1007" spans="12:65" x14ac:dyDescent="0.25">
      <c r="L1007" s="1">
        <v>44558</v>
      </c>
      <c r="M1007" s="1">
        <v>44561</v>
      </c>
      <c r="N1007" s="1"/>
      <c r="O1007" s="1"/>
      <c r="P1007" s="1"/>
      <c r="Q1007" s="1"/>
      <c r="AJ1007" s="1">
        <v>44558</v>
      </c>
      <c r="AK1007" s="1">
        <v>44561</v>
      </c>
      <c r="AL1007" s="1"/>
      <c r="AM1007" s="1"/>
      <c r="AN1007" s="1"/>
      <c r="AO1007" s="1"/>
      <c r="BH1007" s="1">
        <v>44558</v>
      </c>
      <c r="BI1007" s="1">
        <v>44561</v>
      </c>
      <c r="BJ1007" s="1"/>
      <c r="BK1007" s="1"/>
      <c r="BL1007" s="1"/>
      <c r="BM1007" s="1"/>
    </row>
    <row r="1008" spans="12:65" x14ac:dyDescent="0.25">
      <c r="L1008" s="1">
        <v>44559</v>
      </c>
      <c r="M1008" s="1">
        <v>44561</v>
      </c>
      <c r="N1008" s="1"/>
      <c r="O1008" s="1"/>
      <c r="P1008" s="1"/>
      <c r="Q1008" s="1"/>
      <c r="AJ1008" s="1">
        <v>44559</v>
      </c>
      <c r="AK1008" s="1">
        <v>44561</v>
      </c>
      <c r="AL1008" s="1"/>
      <c r="AM1008" s="1"/>
      <c r="AN1008" s="1"/>
      <c r="AO1008" s="1"/>
      <c r="BH1008" s="1">
        <v>44559</v>
      </c>
      <c r="BI1008" s="1">
        <v>44561</v>
      </c>
      <c r="BJ1008" s="1"/>
      <c r="BK1008" s="1"/>
      <c r="BL1008" s="1"/>
      <c r="BM1008" s="1"/>
    </row>
    <row r="1009" spans="12:65" x14ac:dyDescent="0.25">
      <c r="L1009" s="1">
        <v>44560</v>
      </c>
      <c r="M1009" s="1">
        <v>44561</v>
      </c>
      <c r="N1009" s="1"/>
      <c r="O1009" s="1"/>
      <c r="P1009" s="1"/>
      <c r="Q1009" s="1"/>
      <c r="AJ1009" s="1">
        <v>44560</v>
      </c>
      <c r="AK1009" s="1">
        <v>44561</v>
      </c>
      <c r="AL1009" s="1"/>
      <c r="AM1009" s="1"/>
      <c r="AN1009" s="1"/>
      <c r="AO1009" s="1"/>
      <c r="BH1009" s="1">
        <v>44560</v>
      </c>
      <c r="BI1009" s="1">
        <v>44561</v>
      </c>
      <c r="BJ1009" s="1"/>
      <c r="BK1009" s="1"/>
      <c r="BL1009" s="1"/>
      <c r="BM1009" s="1"/>
    </row>
    <row r="1010" spans="12:65" x14ac:dyDescent="0.25">
      <c r="L1010" s="1">
        <v>44561</v>
      </c>
      <c r="M1010" s="1">
        <v>44561</v>
      </c>
      <c r="N1010" s="1"/>
      <c r="O1010" s="1"/>
      <c r="P1010" s="1"/>
      <c r="Q1010" s="1"/>
      <c r="AJ1010" s="1">
        <v>44561</v>
      </c>
      <c r="AK1010" s="1">
        <v>44561</v>
      </c>
      <c r="AL1010" s="1"/>
      <c r="AM1010" s="1"/>
      <c r="AN1010" s="1"/>
      <c r="AO1010" s="1"/>
      <c r="BH1010" s="1">
        <v>44561</v>
      </c>
      <c r="BI1010" s="1">
        <v>44561</v>
      </c>
      <c r="BJ1010" s="1"/>
      <c r="BK1010" s="1"/>
      <c r="BL1010" s="1"/>
      <c r="BM1010" s="1"/>
    </row>
    <row r="1011" spans="12:65" x14ac:dyDescent="0.25">
      <c r="L1011" s="1">
        <v>44564</v>
      </c>
      <c r="M1011" s="1">
        <v>44568</v>
      </c>
      <c r="N1011" s="1"/>
      <c r="O1011" s="1"/>
      <c r="P1011" s="1"/>
      <c r="Q1011" s="1"/>
      <c r="AJ1011" s="1">
        <v>44564</v>
      </c>
      <c r="AK1011" s="1">
        <v>44568</v>
      </c>
      <c r="AL1011" s="1"/>
      <c r="AM1011" s="1"/>
      <c r="AN1011" s="1"/>
      <c r="AO1011" s="1"/>
      <c r="BH1011" s="1">
        <v>44564</v>
      </c>
      <c r="BI1011" s="1">
        <v>44568</v>
      </c>
      <c r="BJ1011" s="1"/>
      <c r="BK1011" s="1"/>
      <c r="BL1011" s="1"/>
      <c r="BM1011" s="1"/>
    </row>
    <row r="1012" spans="12:65" x14ac:dyDescent="0.25">
      <c r="L1012" s="1">
        <v>44565</v>
      </c>
      <c r="M1012" s="1">
        <v>44568</v>
      </c>
      <c r="N1012" s="1"/>
      <c r="O1012" s="1"/>
      <c r="P1012" s="1"/>
      <c r="Q1012" s="1"/>
      <c r="AJ1012" s="1">
        <v>44565</v>
      </c>
      <c r="AK1012" s="1">
        <v>44568</v>
      </c>
      <c r="AL1012" s="1"/>
      <c r="AM1012" s="1"/>
      <c r="AN1012" s="1"/>
      <c r="AO1012" s="1"/>
      <c r="BH1012" s="1">
        <v>44565</v>
      </c>
      <c r="BI1012" s="1">
        <v>44568</v>
      </c>
      <c r="BJ1012" s="1"/>
      <c r="BK1012" s="1"/>
      <c r="BL1012" s="1"/>
      <c r="BM1012" s="1"/>
    </row>
    <row r="1013" spans="12:65" x14ac:dyDescent="0.25">
      <c r="L1013" s="1">
        <v>44566</v>
      </c>
      <c r="M1013" s="1">
        <v>44568</v>
      </c>
      <c r="N1013" s="1"/>
      <c r="O1013" s="1"/>
      <c r="P1013" s="1"/>
      <c r="Q1013" s="1"/>
      <c r="AJ1013" s="1">
        <v>44566</v>
      </c>
      <c r="AK1013" s="1">
        <v>44568</v>
      </c>
      <c r="AL1013" s="1"/>
      <c r="AM1013" s="1"/>
      <c r="AN1013" s="1"/>
      <c r="AO1013" s="1"/>
      <c r="BH1013" s="1">
        <v>44566</v>
      </c>
      <c r="BI1013" s="1">
        <v>44568</v>
      </c>
      <c r="BJ1013" s="1"/>
      <c r="BK1013" s="1"/>
      <c r="BL1013" s="1"/>
      <c r="BM1013" s="1"/>
    </row>
    <row r="1014" spans="12:65" x14ac:dyDescent="0.25">
      <c r="L1014" s="1">
        <v>44567</v>
      </c>
      <c r="M1014" s="1">
        <v>44568</v>
      </c>
      <c r="N1014" s="1"/>
      <c r="O1014" s="1"/>
      <c r="P1014" s="1"/>
      <c r="Q1014" s="1"/>
      <c r="AJ1014" s="1">
        <v>44567</v>
      </c>
      <c r="AK1014" s="1">
        <v>44568</v>
      </c>
      <c r="AL1014" s="1"/>
      <c r="AM1014" s="1"/>
      <c r="AN1014" s="1"/>
      <c r="AO1014" s="1"/>
      <c r="BH1014" s="1">
        <v>44567</v>
      </c>
      <c r="BI1014" s="1">
        <v>44568</v>
      </c>
      <c r="BJ1014" s="1"/>
      <c r="BK1014" s="1"/>
      <c r="BL1014" s="1"/>
      <c r="BM1014" s="1"/>
    </row>
    <row r="1015" spans="12:65" x14ac:dyDescent="0.25">
      <c r="L1015" s="1">
        <v>44568</v>
      </c>
      <c r="M1015" s="1">
        <v>44568</v>
      </c>
      <c r="N1015" s="1"/>
      <c r="O1015" s="1"/>
      <c r="P1015" s="1"/>
      <c r="Q1015" s="1"/>
      <c r="AJ1015" s="1">
        <v>44568</v>
      </c>
      <c r="AK1015" s="1">
        <v>44568</v>
      </c>
      <c r="AL1015" s="1"/>
      <c r="AM1015" s="1"/>
      <c r="AN1015" s="1"/>
      <c r="AO1015" s="1"/>
      <c r="BH1015" s="1">
        <v>44568</v>
      </c>
      <c r="BI1015" s="1">
        <v>44568</v>
      </c>
      <c r="BJ1015" s="1"/>
      <c r="BK1015" s="1"/>
      <c r="BL1015" s="1"/>
      <c r="BM1015" s="1"/>
    </row>
    <row r="1016" spans="12:65" x14ac:dyDescent="0.25">
      <c r="L1016" s="1">
        <v>44571</v>
      </c>
      <c r="M1016" s="1">
        <v>44575</v>
      </c>
      <c r="N1016" s="1"/>
      <c r="O1016" s="1"/>
      <c r="P1016" s="1"/>
      <c r="Q1016" s="1"/>
      <c r="AJ1016" s="1">
        <v>44571</v>
      </c>
      <c r="AK1016" s="1">
        <v>44575</v>
      </c>
      <c r="AL1016" s="1"/>
      <c r="AM1016" s="1"/>
      <c r="AN1016" s="1"/>
      <c r="AO1016" s="1"/>
      <c r="BH1016" s="1">
        <v>44571</v>
      </c>
      <c r="BI1016" s="1">
        <v>44575</v>
      </c>
      <c r="BJ1016" s="1"/>
      <c r="BK1016" s="1"/>
      <c r="BL1016" s="1"/>
      <c r="BM1016" s="1"/>
    </row>
    <row r="1017" spans="12:65" x14ac:dyDescent="0.25">
      <c r="L1017" s="1">
        <v>44572</v>
      </c>
      <c r="M1017" s="1">
        <v>44575</v>
      </c>
      <c r="N1017" s="1"/>
      <c r="O1017" s="1"/>
      <c r="P1017" s="1"/>
      <c r="Q1017" s="1"/>
      <c r="AJ1017" s="1">
        <v>44572</v>
      </c>
      <c r="AK1017" s="1">
        <v>44575</v>
      </c>
      <c r="AL1017" s="1"/>
      <c r="AM1017" s="1"/>
      <c r="AN1017" s="1"/>
      <c r="AO1017" s="1"/>
      <c r="BH1017" s="1">
        <v>44572</v>
      </c>
      <c r="BI1017" s="1">
        <v>44575</v>
      </c>
      <c r="BJ1017" s="1"/>
      <c r="BK1017" s="1"/>
      <c r="BL1017" s="1"/>
      <c r="BM1017" s="1"/>
    </row>
    <row r="1018" spans="12:65" x14ac:dyDescent="0.25">
      <c r="L1018" s="1">
        <v>44573</v>
      </c>
      <c r="M1018" s="1">
        <v>44575</v>
      </c>
      <c r="N1018" s="1"/>
      <c r="O1018" s="1"/>
      <c r="P1018" s="1"/>
      <c r="Q1018" s="1"/>
      <c r="AJ1018" s="1">
        <v>44573</v>
      </c>
      <c r="AK1018" s="1">
        <v>44575</v>
      </c>
      <c r="AL1018" s="1"/>
      <c r="AM1018" s="1"/>
      <c r="AN1018" s="1"/>
      <c r="AO1018" s="1"/>
      <c r="BH1018" s="1">
        <v>44573</v>
      </c>
      <c r="BI1018" s="1">
        <v>44575</v>
      </c>
      <c r="BJ1018" s="1"/>
      <c r="BK1018" s="1"/>
      <c r="BL1018" s="1"/>
      <c r="BM1018" s="1"/>
    </row>
    <row r="1019" spans="12:65" x14ac:dyDescent="0.25">
      <c r="L1019" s="1">
        <v>44574</v>
      </c>
      <c r="M1019" s="1">
        <v>44575</v>
      </c>
      <c r="N1019" s="1"/>
      <c r="O1019" s="1"/>
      <c r="P1019" s="1"/>
      <c r="Q1019" s="1"/>
      <c r="AJ1019" s="1">
        <v>44574</v>
      </c>
      <c r="AK1019" s="1">
        <v>44575</v>
      </c>
      <c r="AL1019" s="1"/>
      <c r="AM1019" s="1"/>
      <c r="AN1019" s="1"/>
      <c r="AO1019" s="1"/>
      <c r="BH1019" s="1">
        <v>44574</v>
      </c>
      <c r="BI1019" s="1">
        <v>44575</v>
      </c>
      <c r="BJ1019" s="1"/>
      <c r="BK1019" s="1"/>
      <c r="BL1019" s="1"/>
      <c r="BM1019" s="1"/>
    </row>
    <row r="1020" spans="12:65" x14ac:dyDescent="0.25">
      <c r="L1020" s="1">
        <v>44575</v>
      </c>
      <c r="M1020" s="1">
        <v>44575</v>
      </c>
      <c r="N1020" s="1"/>
      <c r="O1020" s="1"/>
      <c r="P1020" s="1"/>
      <c r="Q1020" s="1"/>
      <c r="AJ1020" s="1">
        <v>44575</v>
      </c>
      <c r="AK1020" s="1">
        <v>44575</v>
      </c>
      <c r="AL1020" s="1"/>
      <c r="AM1020" s="1"/>
      <c r="AN1020" s="1"/>
      <c r="AO1020" s="1"/>
      <c r="BH1020" s="1">
        <v>44575</v>
      </c>
      <c r="BI1020" s="1">
        <v>44575</v>
      </c>
      <c r="BJ1020" s="1"/>
      <c r="BK1020" s="1"/>
      <c r="BL1020" s="1"/>
      <c r="BM1020" s="1"/>
    </row>
    <row r="1021" spans="12:65" x14ac:dyDescent="0.25">
      <c r="L1021" s="1">
        <v>44579</v>
      </c>
      <c r="M1021" s="1">
        <v>44582</v>
      </c>
      <c r="N1021" s="1"/>
      <c r="O1021" s="1"/>
      <c r="P1021" s="1"/>
      <c r="Q1021" s="1"/>
      <c r="AJ1021" s="1">
        <v>44579</v>
      </c>
      <c r="AK1021" s="1">
        <v>44582</v>
      </c>
      <c r="AL1021" s="1"/>
      <c r="AM1021" s="1"/>
      <c r="AN1021" s="1"/>
      <c r="AO1021" s="1"/>
      <c r="BH1021" s="1">
        <v>44579</v>
      </c>
      <c r="BI1021" s="1">
        <v>44582</v>
      </c>
      <c r="BJ1021" s="1"/>
      <c r="BK1021" s="1"/>
      <c r="BL1021" s="1"/>
      <c r="BM1021" s="1"/>
    </row>
    <row r="1022" spans="12:65" x14ac:dyDescent="0.25">
      <c r="L1022" s="1">
        <v>44580</v>
      </c>
      <c r="M1022" s="1">
        <v>44582</v>
      </c>
      <c r="N1022" s="1"/>
      <c r="O1022" s="1"/>
      <c r="P1022" s="1"/>
      <c r="Q1022" s="1"/>
      <c r="AJ1022" s="1">
        <v>44580</v>
      </c>
      <c r="AK1022" s="1">
        <v>44582</v>
      </c>
      <c r="AL1022" s="1"/>
      <c r="AM1022" s="1"/>
      <c r="AN1022" s="1"/>
      <c r="AO1022" s="1"/>
      <c r="BH1022" s="1">
        <v>44580</v>
      </c>
      <c r="BI1022" s="1">
        <v>44582</v>
      </c>
      <c r="BJ1022" s="1"/>
      <c r="BK1022" s="1"/>
      <c r="BL1022" s="1"/>
      <c r="BM1022" s="1"/>
    </row>
    <row r="1023" spans="12:65" x14ac:dyDescent="0.25">
      <c r="L1023" s="1">
        <v>44581</v>
      </c>
      <c r="M1023" s="1">
        <v>44582</v>
      </c>
      <c r="N1023" s="1"/>
      <c r="O1023" s="1"/>
      <c r="P1023" s="1"/>
      <c r="Q1023" s="1"/>
      <c r="AJ1023" s="1">
        <v>44581</v>
      </c>
      <c r="AK1023" s="1">
        <v>44582</v>
      </c>
      <c r="AL1023" s="1"/>
      <c r="AM1023" s="1"/>
      <c r="AN1023" s="1"/>
      <c r="AO1023" s="1"/>
      <c r="BH1023" s="1">
        <v>44581</v>
      </c>
      <c r="BI1023" s="1">
        <v>44582</v>
      </c>
      <c r="BJ1023" s="1"/>
      <c r="BK1023" s="1"/>
      <c r="BL1023" s="1"/>
      <c r="BM1023" s="1"/>
    </row>
    <row r="1024" spans="12:65" x14ac:dyDescent="0.25">
      <c r="L1024" s="1">
        <v>44582</v>
      </c>
      <c r="M1024" s="1">
        <v>44582</v>
      </c>
      <c r="N1024" s="1"/>
      <c r="O1024" s="1"/>
      <c r="P1024" s="1"/>
      <c r="Q1024" s="1"/>
      <c r="AJ1024" s="1">
        <v>44582</v>
      </c>
      <c r="AK1024" s="1">
        <v>44582</v>
      </c>
      <c r="AL1024" s="1"/>
      <c r="AM1024" s="1"/>
      <c r="AN1024" s="1"/>
      <c r="AO1024" s="1"/>
      <c r="BH1024" s="1">
        <v>44582</v>
      </c>
      <c r="BI1024" s="1">
        <v>44582</v>
      </c>
      <c r="BJ1024" s="1"/>
      <c r="BK1024" s="1"/>
      <c r="BL1024" s="1"/>
      <c r="BM1024" s="1"/>
    </row>
    <row r="1025" spans="12:65" x14ac:dyDescent="0.25">
      <c r="L1025" s="1">
        <v>44585</v>
      </c>
      <c r="M1025" s="1">
        <v>44589</v>
      </c>
      <c r="N1025" s="1"/>
      <c r="O1025" s="1"/>
      <c r="P1025" s="1"/>
      <c r="Q1025" s="1"/>
      <c r="AJ1025" s="1">
        <v>44585</v>
      </c>
      <c r="AK1025" s="1">
        <v>44589</v>
      </c>
      <c r="AL1025" s="1"/>
      <c r="AM1025" s="1"/>
      <c r="AN1025" s="1"/>
      <c r="AO1025" s="1"/>
      <c r="BH1025" s="1">
        <v>44585</v>
      </c>
      <c r="BI1025" s="1">
        <v>44589</v>
      </c>
      <c r="BJ1025" s="1"/>
      <c r="BK1025" s="1"/>
      <c r="BL1025" s="1"/>
      <c r="BM1025" s="1"/>
    </row>
    <row r="1026" spans="12:65" x14ac:dyDescent="0.25">
      <c r="L1026" s="1">
        <v>44586</v>
      </c>
      <c r="M1026" s="1">
        <v>44589</v>
      </c>
      <c r="N1026" s="1"/>
      <c r="O1026" s="1"/>
      <c r="P1026" s="1"/>
      <c r="Q1026" s="1"/>
      <c r="AJ1026" s="1">
        <v>44586</v>
      </c>
      <c r="AK1026" s="1">
        <v>44589</v>
      </c>
      <c r="AL1026" s="1"/>
      <c r="AM1026" s="1"/>
      <c r="AN1026" s="1"/>
      <c r="AO1026" s="1"/>
      <c r="BH1026" s="1">
        <v>44586</v>
      </c>
      <c r="BI1026" s="1">
        <v>44589</v>
      </c>
      <c r="BJ1026" s="1"/>
      <c r="BK1026" s="1"/>
      <c r="BL1026" s="1"/>
      <c r="BM1026" s="1"/>
    </row>
    <row r="1027" spans="12:65" x14ac:dyDescent="0.25">
      <c r="L1027" s="1">
        <v>44587</v>
      </c>
      <c r="M1027" s="1">
        <v>44589</v>
      </c>
      <c r="N1027" s="1"/>
      <c r="O1027" s="1"/>
      <c r="P1027" s="1"/>
      <c r="Q1027" s="1"/>
      <c r="AJ1027" s="1">
        <v>44587</v>
      </c>
      <c r="AK1027" s="1">
        <v>44589</v>
      </c>
      <c r="AL1027" s="1"/>
      <c r="AM1027" s="1"/>
      <c r="AN1027" s="1"/>
      <c r="AO1027" s="1"/>
      <c r="BH1027" s="1">
        <v>44587</v>
      </c>
      <c r="BI1027" s="1">
        <v>44589</v>
      </c>
      <c r="BJ1027" s="1"/>
      <c r="BK1027" s="1"/>
      <c r="BL1027" s="1"/>
      <c r="BM1027" s="1"/>
    </row>
    <row r="1028" spans="12:65" x14ac:dyDescent="0.25">
      <c r="L1028" s="1">
        <v>44588</v>
      </c>
      <c r="M1028" s="1">
        <v>44589</v>
      </c>
      <c r="N1028" s="1"/>
      <c r="O1028" s="1"/>
      <c r="P1028" s="1"/>
      <c r="Q1028" s="1"/>
      <c r="AJ1028" s="1">
        <v>44588</v>
      </c>
      <c r="AK1028" s="1">
        <v>44589</v>
      </c>
      <c r="AL1028" s="1"/>
      <c r="AM1028" s="1"/>
      <c r="AN1028" s="1"/>
      <c r="AO1028" s="1"/>
      <c r="BH1028" s="1">
        <v>44588</v>
      </c>
      <c r="BI1028" s="1">
        <v>44589</v>
      </c>
      <c r="BJ1028" s="1"/>
      <c r="BK1028" s="1"/>
      <c r="BL1028" s="1"/>
      <c r="BM1028" s="1"/>
    </row>
    <row r="1029" spans="12:65" x14ac:dyDescent="0.25">
      <c r="L1029" s="1">
        <v>44589</v>
      </c>
      <c r="M1029" s="1">
        <v>44589</v>
      </c>
      <c r="N1029" s="1"/>
      <c r="O1029" s="1"/>
      <c r="P1029" s="1"/>
      <c r="Q1029" s="1"/>
      <c r="AJ1029" s="1">
        <v>44589</v>
      </c>
      <c r="AK1029" s="1">
        <v>44589</v>
      </c>
      <c r="AL1029" s="1"/>
      <c r="AM1029" s="1"/>
      <c r="AN1029" s="1"/>
      <c r="AO1029" s="1"/>
      <c r="BH1029" s="1">
        <v>44589</v>
      </c>
      <c r="BI1029" s="1">
        <v>44589</v>
      </c>
      <c r="BJ1029" s="1"/>
      <c r="BK1029" s="1"/>
      <c r="BL1029" s="1"/>
      <c r="BM1029" s="1"/>
    </row>
    <row r="1030" spans="12:65" x14ac:dyDescent="0.25">
      <c r="L1030" s="1">
        <v>44592</v>
      </c>
      <c r="M1030" s="1">
        <v>44596</v>
      </c>
      <c r="N1030" s="1"/>
      <c r="O1030" s="1"/>
      <c r="P1030" s="1"/>
      <c r="Q1030" s="1"/>
      <c r="AJ1030" s="1">
        <v>44592</v>
      </c>
      <c r="AK1030" s="1">
        <v>44596</v>
      </c>
      <c r="AL1030" s="1"/>
      <c r="AM1030" s="1"/>
      <c r="AN1030" s="1"/>
      <c r="AO1030" s="1"/>
      <c r="BH1030" s="1">
        <v>44592</v>
      </c>
      <c r="BI1030" s="1">
        <v>44596</v>
      </c>
      <c r="BJ1030" s="1"/>
      <c r="BK1030" s="1"/>
      <c r="BL1030" s="1"/>
      <c r="BM1030" s="1"/>
    </row>
    <row r="1031" spans="12:65" x14ac:dyDescent="0.25">
      <c r="L1031" s="1">
        <v>44593</v>
      </c>
      <c r="M1031" s="1">
        <v>44596</v>
      </c>
      <c r="N1031" s="1"/>
      <c r="O1031" s="1"/>
      <c r="P1031" s="1"/>
      <c r="Q1031" s="1"/>
      <c r="AJ1031" s="1">
        <v>44593</v>
      </c>
      <c r="AK1031" s="1">
        <v>44596</v>
      </c>
      <c r="AL1031" s="1"/>
      <c r="AM1031" s="1"/>
      <c r="AN1031" s="1"/>
      <c r="AO1031" s="1"/>
      <c r="BH1031" s="1">
        <v>44593</v>
      </c>
      <c r="BI1031" s="1">
        <v>44596</v>
      </c>
      <c r="BJ1031" s="1"/>
      <c r="BK1031" s="1"/>
      <c r="BL1031" s="1"/>
      <c r="BM1031" s="1"/>
    </row>
    <row r="1032" spans="12:65" x14ac:dyDescent="0.25">
      <c r="L1032" s="1">
        <v>44594</v>
      </c>
      <c r="M1032" s="1">
        <v>44596</v>
      </c>
      <c r="N1032" s="1"/>
      <c r="O1032" s="1"/>
      <c r="P1032" s="1"/>
      <c r="Q1032" s="1"/>
      <c r="AJ1032" s="1">
        <v>44594</v>
      </c>
      <c r="AK1032" s="1">
        <v>44596</v>
      </c>
      <c r="AL1032" s="1"/>
      <c r="AM1032" s="1"/>
      <c r="AN1032" s="1"/>
      <c r="AO1032" s="1"/>
      <c r="BH1032" s="1">
        <v>44594</v>
      </c>
      <c r="BI1032" s="1">
        <v>44596</v>
      </c>
      <c r="BJ1032" s="1"/>
      <c r="BK1032" s="1"/>
      <c r="BL1032" s="1"/>
      <c r="BM1032" s="1"/>
    </row>
    <row r="1033" spans="12:65" x14ac:dyDescent="0.25">
      <c r="L1033" s="1">
        <v>44595</v>
      </c>
      <c r="M1033" s="1">
        <v>44596</v>
      </c>
      <c r="N1033" s="1"/>
      <c r="O1033" s="1"/>
      <c r="P1033" s="1"/>
      <c r="Q1033" s="1"/>
      <c r="AJ1033" s="1">
        <v>44595</v>
      </c>
      <c r="AK1033" s="1">
        <v>44596</v>
      </c>
      <c r="AL1033" s="1"/>
      <c r="AM1033" s="1"/>
      <c r="AN1033" s="1"/>
      <c r="AO1033" s="1"/>
      <c r="BH1033" s="1">
        <v>44595</v>
      </c>
      <c r="BI1033" s="1">
        <v>44596</v>
      </c>
      <c r="BJ1033" s="1"/>
      <c r="BK1033" s="1"/>
      <c r="BL1033" s="1"/>
      <c r="BM1033" s="1"/>
    </row>
    <row r="1034" spans="12:65" x14ac:dyDescent="0.25">
      <c r="L1034" s="1">
        <v>44596</v>
      </c>
      <c r="M1034" s="1">
        <v>44596</v>
      </c>
      <c r="N1034" s="1"/>
      <c r="O1034" s="1"/>
      <c r="P1034" s="1"/>
      <c r="Q1034" s="1"/>
      <c r="AJ1034" s="1">
        <v>44596</v>
      </c>
      <c r="AK1034" s="1">
        <v>44596</v>
      </c>
      <c r="AL1034" s="1"/>
      <c r="AM1034" s="1"/>
      <c r="AN1034" s="1"/>
      <c r="AO1034" s="1"/>
      <c r="BH1034" s="1">
        <v>44596</v>
      </c>
      <c r="BI1034" s="1">
        <v>44596</v>
      </c>
      <c r="BJ1034" s="1"/>
      <c r="BK1034" s="1"/>
      <c r="BL1034" s="1"/>
      <c r="BM1034" s="1"/>
    </row>
    <row r="1035" spans="12:65" x14ac:dyDescent="0.25">
      <c r="L1035" s="1">
        <v>44599</v>
      </c>
      <c r="M1035" s="1">
        <v>44603</v>
      </c>
      <c r="N1035" s="1"/>
      <c r="O1035" s="1"/>
      <c r="P1035" s="1"/>
      <c r="Q1035" s="1"/>
      <c r="AJ1035" s="1">
        <v>44599</v>
      </c>
      <c r="AK1035" s="1">
        <v>44603</v>
      </c>
      <c r="AL1035" s="1"/>
      <c r="AM1035" s="1"/>
      <c r="AN1035" s="1"/>
      <c r="AO1035" s="1"/>
      <c r="BH1035" s="1">
        <v>44599</v>
      </c>
      <c r="BI1035" s="1">
        <v>44603</v>
      </c>
      <c r="BJ1035" s="1"/>
      <c r="BK1035" s="1"/>
      <c r="BL1035" s="1"/>
      <c r="BM1035" s="1"/>
    </row>
    <row r="1036" spans="12:65" x14ac:dyDescent="0.25">
      <c r="L1036" s="1">
        <v>44600</v>
      </c>
      <c r="M1036" s="1">
        <v>44603</v>
      </c>
      <c r="N1036" s="1"/>
      <c r="O1036" s="1"/>
      <c r="P1036" s="1"/>
      <c r="Q1036" s="1"/>
      <c r="AJ1036" s="1">
        <v>44600</v>
      </c>
      <c r="AK1036" s="1">
        <v>44603</v>
      </c>
      <c r="AL1036" s="1"/>
      <c r="AM1036" s="1"/>
      <c r="AN1036" s="1"/>
      <c r="AO1036" s="1"/>
      <c r="BH1036" s="1">
        <v>44600</v>
      </c>
      <c r="BI1036" s="1">
        <v>44603</v>
      </c>
      <c r="BJ1036" s="1"/>
      <c r="BK1036" s="1"/>
      <c r="BL1036" s="1"/>
      <c r="BM1036" s="1"/>
    </row>
    <row r="1037" spans="12:65" x14ac:dyDescent="0.25">
      <c r="L1037" s="1">
        <v>44601</v>
      </c>
      <c r="M1037" s="1">
        <v>44603</v>
      </c>
      <c r="N1037" s="1"/>
      <c r="O1037" s="1"/>
      <c r="P1037" s="1"/>
      <c r="Q1037" s="1"/>
      <c r="AJ1037" s="1">
        <v>44601</v>
      </c>
      <c r="AK1037" s="1">
        <v>44603</v>
      </c>
      <c r="AL1037" s="1"/>
      <c r="AM1037" s="1"/>
      <c r="AN1037" s="1"/>
      <c r="AO1037" s="1"/>
      <c r="BH1037" s="1">
        <v>44601</v>
      </c>
      <c r="BI1037" s="1">
        <v>44603</v>
      </c>
      <c r="BJ1037" s="1"/>
      <c r="BK1037" s="1"/>
      <c r="BL1037" s="1"/>
      <c r="BM1037" s="1"/>
    </row>
    <row r="1038" spans="12:65" x14ac:dyDescent="0.25">
      <c r="L1038" s="1">
        <v>44602</v>
      </c>
      <c r="M1038" s="1">
        <v>44603</v>
      </c>
      <c r="N1038" s="1"/>
      <c r="O1038" s="1"/>
      <c r="P1038" s="1"/>
      <c r="Q1038" s="1"/>
      <c r="AJ1038" s="1">
        <v>44602</v>
      </c>
      <c r="AK1038" s="1">
        <v>44603</v>
      </c>
      <c r="AL1038" s="1"/>
      <c r="AM1038" s="1"/>
      <c r="AN1038" s="1"/>
      <c r="AO1038" s="1"/>
      <c r="BH1038" s="1">
        <v>44602</v>
      </c>
      <c r="BI1038" s="1">
        <v>44603</v>
      </c>
      <c r="BJ1038" s="1"/>
      <c r="BK1038" s="1"/>
      <c r="BL1038" s="1"/>
      <c r="BM1038" s="1"/>
    </row>
    <row r="1039" spans="12:65" x14ac:dyDescent="0.25">
      <c r="L1039" s="1">
        <v>44603</v>
      </c>
      <c r="M1039" s="1">
        <v>44603</v>
      </c>
      <c r="N1039" s="1"/>
      <c r="O1039" s="1"/>
      <c r="P1039" s="1"/>
      <c r="Q1039" s="1"/>
      <c r="AJ1039" s="1">
        <v>44603</v>
      </c>
      <c r="AK1039" s="1">
        <v>44603</v>
      </c>
      <c r="AL1039" s="1"/>
      <c r="AM1039" s="1"/>
      <c r="AN1039" s="1"/>
      <c r="AO1039" s="1"/>
      <c r="BH1039" s="1">
        <v>44603</v>
      </c>
      <c r="BI1039" s="1">
        <v>44603</v>
      </c>
      <c r="BJ1039" s="1"/>
      <c r="BK1039" s="1"/>
      <c r="BL1039" s="1"/>
      <c r="BM1039" s="1"/>
    </row>
    <row r="1040" spans="12:65" x14ac:dyDescent="0.25">
      <c r="L1040" s="1">
        <v>44606</v>
      </c>
      <c r="M1040" s="1">
        <v>44610</v>
      </c>
      <c r="N1040" s="1"/>
      <c r="O1040" s="1"/>
      <c r="P1040" s="1"/>
      <c r="Q1040" s="1"/>
      <c r="AJ1040" s="1">
        <v>44606</v>
      </c>
      <c r="AK1040" s="1">
        <v>44610</v>
      </c>
      <c r="AL1040" s="1"/>
      <c r="AM1040" s="1"/>
      <c r="AN1040" s="1"/>
      <c r="AO1040" s="1"/>
      <c r="BH1040" s="1">
        <v>44606</v>
      </c>
      <c r="BI1040" s="1">
        <v>44610</v>
      </c>
      <c r="BJ1040" s="1"/>
      <c r="BK1040" s="1"/>
      <c r="BL1040" s="1"/>
      <c r="BM1040" s="1"/>
    </row>
    <row r="1041" spans="12:65" x14ac:dyDescent="0.25">
      <c r="L1041" s="1">
        <v>44607</v>
      </c>
      <c r="M1041" s="1">
        <v>44610</v>
      </c>
      <c r="N1041" s="1"/>
      <c r="O1041" s="1"/>
      <c r="P1041" s="1"/>
      <c r="Q1041" s="1"/>
      <c r="AJ1041" s="1">
        <v>44607</v>
      </c>
      <c r="AK1041" s="1">
        <v>44610</v>
      </c>
      <c r="AL1041" s="1"/>
      <c r="AM1041" s="1"/>
      <c r="AN1041" s="1"/>
      <c r="AO1041" s="1"/>
      <c r="BH1041" s="1">
        <v>44607</v>
      </c>
      <c r="BI1041" s="1">
        <v>44610</v>
      </c>
      <c r="BJ1041" s="1"/>
      <c r="BK1041" s="1"/>
      <c r="BL1041" s="1"/>
      <c r="BM1041" s="1"/>
    </row>
    <row r="1042" spans="12:65" x14ac:dyDescent="0.25">
      <c r="L1042" s="1">
        <v>44608</v>
      </c>
      <c r="M1042" s="1">
        <v>44610</v>
      </c>
      <c r="N1042" s="1"/>
      <c r="O1042" s="1"/>
      <c r="P1042" s="1"/>
      <c r="Q1042" s="1"/>
      <c r="AJ1042" s="1">
        <v>44608</v>
      </c>
      <c r="AK1042" s="1">
        <v>44610</v>
      </c>
      <c r="AL1042" s="1"/>
      <c r="AM1042" s="1"/>
      <c r="AN1042" s="1"/>
      <c r="AO1042" s="1"/>
      <c r="BH1042" s="1">
        <v>44608</v>
      </c>
      <c r="BI1042" s="1">
        <v>44610</v>
      </c>
      <c r="BJ1042" s="1"/>
      <c r="BK1042" s="1"/>
      <c r="BL1042" s="1"/>
      <c r="BM1042" s="1"/>
    </row>
    <row r="1043" spans="12:65" x14ac:dyDescent="0.25">
      <c r="L1043" s="1">
        <v>44609</v>
      </c>
      <c r="M1043" s="1">
        <v>44610</v>
      </c>
      <c r="N1043" s="1"/>
      <c r="O1043" s="1"/>
      <c r="P1043" s="1"/>
      <c r="Q1043" s="1"/>
      <c r="AJ1043" s="1">
        <v>44609</v>
      </c>
      <c r="AK1043" s="1">
        <v>44610</v>
      </c>
      <c r="AL1043" s="1"/>
      <c r="AM1043" s="1"/>
      <c r="AN1043" s="1"/>
      <c r="AO1043" s="1"/>
      <c r="BH1043" s="1">
        <v>44609</v>
      </c>
      <c r="BI1043" s="1">
        <v>44610</v>
      </c>
      <c r="BJ1043" s="1"/>
      <c r="BK1043" s="1"/>
      <c r="BL1043" s="1"/>
      <c r="BM1043" s="1"/>
    </row>
    <row r="1044" spans="12:65" x14ac:dyDescent="0.25">
      <c r="L1044" s="1">
        <v>44610</v>
      </c>
      <c r="M1044" s="1">
        <v>44610</v>
      </c>
      <c r="N1044" s="1"/>
      <c r="O1044" s="1"/>
      <c r="P1044" s="1"/>
      <c r="Q1044" s="1"/>
      <c r="AJ1044" s="1">
        <v>44610</v>
      </c>
      <c r="AK1044" s="1">
        <v>44610</v>
      </c>
      <c r="AL1044" s="1"/>
      <c r="AM1044" s="1"/>
      <c r="AN1044" s="1"/>
      <c r="AO1044" s="1"/>
      <c r="BH1044" s="1">
        <v>44610</v>
      </c>
      <c r="BI1044" s="1">
        <v>44610</v>
      </c>
      <c r="BJ1044" s="1"/>
      <c r="BK1044" s="1"/>
      <c r="BL1044" s="1"/>
      <c r="BM1044" s="1"/>
    </row>
    <row r="1045" spans="12:65" x14ac:dyDescent="0.25">
      <c r="L1045" s="1">
        <v>44614</v>
      </c>
      <c r="M1045" s="1">
        <v>44617</v>
      </c>
      <c r="N1045" s="1"/>
      <c r="O1045" s="1"/>
      <c r="P1045" s="1"/>
      <c r="Q1045" s="1"/>
      <c r="AJ1045" s="1">
        <v>44614</v>
      </c>
      <c r="AK1045" s="1">
        <v>44617</v>
      </c>
      <c r="AL1045" s="1"/>
      <c r="AM1045" s="1"/>
      <c r="AN1045" s="1"/>
      <c r="AO1045" s="1"/>
      <c r="BH1045" s="1">
        <v>44614</v>
      </c>
      <c r="BI1045" s="1">
        <v>44617</v>
      </c>
      <c r="BJ1045" s="1"/>
      <c r="BK1045" s="1"/>
      <c r="BL1045" s="1"/>
      <c r="BM1045" s="1"/>
    </row>
    <row r="1046" spans="12:65" x14ac:dyDescent="0.25">
      <c r="L1046" s="1">
        <v>44615</v>
      </c>
      <c r="M1046" s="1">
        <v>44617</v>
      </c>
      <c r="N1046" s="1"/>
      <c r="O1046" s="1"/>
      <c r="P1046" s="1"/>
      <c r="Q1046" s="1"/>
      <c r="AJ1046" s="1">
        <v>44615</v>
      </c>
      <c r="AK1046" s="1">
        <v>44617</v>
      </c>
      <c r="AL1046" s="1"/>
      <c r="AM1046" s="1"/>
      <c r="AN1046" s="1"/>
      <c r="AO1046" s="1"/>
      <c r="BH1046" s="1">
        <v>44615</v>
      </c>
      <c r="BI1046" s="1">
        <v>44617</v>
      </c>
      <c r="BJ1046" s="1"/>
      <c r="BK1046" s="1"/>
      <c r="BL1046" s="1"/>
      <c r="BM1046" s="1"/>
    </row>
    <row r="1047" spans="12:65" x14ac:dyDescent="0.25">
      <c r="L1047" s="1">
        <v>44616</v>
      </c>
      <c r="M1047" s="1">
        <v>44617</v>
      </c>
      <c r="N1047" s="1"/>
      <c r="O1047" s="1"/>
      <c r="P1047" s="1"/>
      <c r="Q1047" s="1"/>
      <c r="AJ1047" s="1">
        <v>44616</v>
      </c>
      <c r="AK1047" s="1">
        <v>44617</v>
      </c>
      <c r="AL1047" s="1"/>
      <c r="AM1047" s="1"/>
      <c r="AN1047" s="1"/>
      <c r="AO1047" s="1"/>
      <c r="BH1047" s="1">
        <v>44616</v>
      </c>
      <c r="BI1047" s="1">
        <v>44617</v>
      </c>
      <c r="BJ1047" s="1"/>
      <c r="BK1047" s="1"/>
      <c r="BL1047" s="1"/>
      <c r="BM1047" s="1"/>
    </row>
    <row r="1048" spans="12:65" x14ac:dyDescent="0.25">
      <c r="L1048" s="1">
        <v>44617</v>
      </c>
      <c r="M1048" s="1">
        <v>44617</v>
      </c>
      <c r="N1048" s="1"/>
      <c r="O1048" s="1"/>
      <c r="P1048" s="1"/>
      <c r="Q1048" s="1"/>
      <c r="AJ1048" s="1">
        <v>44617</v>
      </c>
      <c r="AK1048" s="1">
        <v>44617</v>
      </c>
      <c r="AL1048" s="1"/>
      <c r="AM1048" s="1"/>
      <c r="AN1048" s="1"/>
      <c r="AO1048" s="1"/>
      <c r="BH1048" s="1">
        <v>44617</v>
      </c>
      <c r="BI1048" s="1">
        <v>44617</v>
      </c>
      <c r="BJ1048" s="1"/>
      <c r="BK1048" s="1"/>
      <c r="BL1048" s="1"/>
      <c r="BM1048" s="1"/>
    </row>
    <row r="1049" spans="12:65" x14ac:dyDescent="0.25">
      <c r="L1049" s="1">
        <v>44620</v>
      </c>
      <c r="M1049" s="1">
        <v>44624</v>
      </c>
      <c r="N1049" s="1"/>
      <c r="O1049" s="1"/>
      <c r="P1049" s="1"/>
      <c r="Q1049" s="1"/>
      <c r="AJ1049" s="1">
        <v>44620</v>
      </c>
      <c r="AK1049" s="1">
        <v>44624</v>
      </c>
      <c r="AL1049" s="1"/>
      <c r="AM1049" s="1"/>
      <c r="AN1049" s="1"/>
      <c r="AO1049" s="1"/>
      <c r="BH1049" s="1">
        <v>44620</v>
      </c>
      <c r="BI1049" s="1">
        <v>44624</v>
      </c>
      <c r="BJ1049" s="1"/>
      <c r="BK1049" s="1"/>
      <c r="BL1049" s="1"/>
      <c r="BM1049" s="1"/>
    </row>
    <row r="1050" spans="12:65" x14ac:dyDescent="0.25">
      <c r="L1050" s="1">
        <v>44621</v>
      </c>
      <c r="M1050" s="1">
        <v>44624</v>
      </c>
      <c r="N1050" s="1"/>
      <c r="O1050" s="1"/>
      <c r="P1050" s="1"/>
      <c r="Q1050" s="1"/>
      <c r="AJ1050" s="1">
        <v>44621</v>
      </c>
      <c r="AK1050" s="1">
        <v>44624</v>
      </c>
      <c r="AL1050" s="1"/>
      <c r="AM1050" s="1"/>
      <c r="AN1050" s="1"/>
      <c r="AO1050" s="1"/>
      <c r="BH1050" s="1">
        <v>44621</v>
      </c>
      <c r="BI1050" s="1">
        <v>44624</v>
      </c>
      <c r="BJ1050" s="1"/>
      <c r="BK1050" s="1"/>
      <c r="BL1050" s="1"/>
      <c r="BM1050" s="1"/>
    </row>
    <row r="1051" spans="12:65" x14ac:dyDescent="0.25">
      <c r="L1051" s="1">
        <v>44622</v>
      </c>
      <c r="M1051" s="1">
        <v>44624</v>
      </c>
      <c r="N1051" s="1"/>
      <c r="O1051" s="1"/>
      <c r="P1051" s="1"/>
      <c r="Q1051" s="1"/>
      <c r="AJ1051" s="1">
        <v>44622</v>
      </c>
      <c r="AK1051" s="1">
        <v>44624</v>
      </c>
      <c r="AL1051" s="1"/>
      <c r="AM1051" s="1"/>
      <c r="AN1051" s="1"/>
      <c r="AO1051" s="1"/>
      <c r="BH1051" s="1">
        <v>44622</v>
      </c>
      <c r="BI1051" s="1">
        <v>44624</v>
      </c>
      <c r="BJ1051" s="1"/>
      <c r="BK1051" s="1"/>
      <c r="BL1051" s="1"/>
      <c r="BM1051" s="1"/>
    </row>
    <row r="1052" spans="12:65" x14ac:dyDescent="0.25">
      <c r="L1052" s="1">
        <v>44623</v>
      </c>
      <c r="M1052" s="1">
        <v>44624</v>
      </c>
      <c r="N1052" s="1"/>
      <c r="O1052" s="1"/>
      <c r="P1052" s="1"/>
      <c r="Q1052" s="1"/>
      <c r="AJ1052" s="1">
        <v>44623</v>
      </c>
      <c r="AK1052" s="1">
        <v>44624</v>
      </c>
      <c r="AL1052" s="1"/>
      <c r="AM1052" s="1"/>
      <c r="AN1052" s="1"/>
      <c r="AO1052" s="1"/>
      <c r="BH1052" s="1">
        <v>44623</v>
      </c>
      <c r="BI1052" s="1">
        <v>44624</v>
      </c>
      <c r="BJ1052" s="1"/>
      <c r="BK1052" s="1"/>
      <c r="BL1052" s="1"/>
      <c r="BM1052" s="1"/>
    </row>
    <row r="1053" spans="12:65" x14ac:dyDescent="0.25">
      <c r="L1053" s="1">
        <v>44624</v>
      </c>
      <c r="M1053" s="1">
        <v>44624</v>
      </c>
      <c r="N1053" s="1"/>
      <c r="O1053" s="1"/>
      <c r="P1053" s="1"/>
      <c r="Q1053" s="1"/>
      <c r="AJ1053" s="1">
        <v>44624</v>
      </c>
      <c r="AK1053" s="1">
        <v>44624</v>
      </c>
      <c r="AL1053" s="1"/>
      <c r="AM1053" s="1"/>
      <c r="AN1053" s="1"/>
      <c r="AO1053" s="1"/>
      <c r="BH1053" s="1">
        <v>44624</v>
      </c>
      <c r="BI1053" s="1">
        <v>44624</v>
      </c>
      <c r="BJ1053" s="1"/>
      <c r="BK1053" s="1"/>
      <c r="BL1053" s="1"/>
      <c r="BM1053" s="1"/>
    </row>
    <row r="1054" spans="12:65" x14ac:dyDescent="0.25">
      <c r="L1054" s="1">
        <v>44627</v>
      </c>
      <c r="M1054" s="1">
        <v>44631</v>
      </c>
      <c r="N1054" s="1"/>
      <c r="O1054" s="1"/>
      <c r="P1054" s="1"/>
      <c r="Q1054" s="1"/>
      <c r="AJ1054" s="1">
        <v>44627</v>
      </c>
      <c r="AK1054" s="1">
        <v>44631</v>
      </c>
      <c r="AL1054" s="1"/>
      <c r="AM1054" s="1"/>
      <c r="AN1054" s="1"/>
      <c r="AO1054" s="1"/>
      <c r="BH1054" s="1">
        <v>44627</v>
      </c>
      <c r="BI1054" s="1">
        <v>44631</v>
      </c>
      <c r="BJ1054" s="1"/>
      <c r="BK1054" s="1"/>
      <c r="BL1054" s="1"/>
      <c r="BM1054" s="1"/>
    </row>
    <row r="1055" spans="12:65" x14ac:dyDescent="0.25">
      <c r="L1055" s="1">
        <v>44628</v>
      </c>
      <c r="M1055" s="1">
        <v>44631</v>
      </c>
      <c r="N1055" s="1"/>
      <c r="O1055" s="1"/>
      <c r="P1055" s="1"/>
      <c r="Q1055" s="1"/>
      <c r="AJ1055" s="1">
        <v>44628</v>
      </c>
      <c r="AK1055" s="1">
        <v>44631</v>
      </c>
      <c r="AL1055" s="1"/>
      <c r="AM1055" s="1"/>
      <c r="AN1055" s="1"/>
      <c r="AO1055" s="1"/>
      <c r="BH1055" s="1">
        <v>44628</v>
      </c>
      <c r="BI1055" s="1">
        <v>44631</v>
      </c>
      <c r="BJ1055" s="1"/>
      <c r="BK1055" s="1"/>
      <c r="BL1055" s="1"/>
      <c r="BM1055" s="1"/>
    </row>
    <row r="1056" spans="12:65" x14ac:dyDescent="0.25">
      <c r="L1056" s="1">
        <v>44629</v>
      </c>
      <c r="M1056" s="1">
        <v>44631</v>
      </c>
      <c r="N1056" s="1"/>
      <c r="O1056" s="1"/>
      <c r="P1056" s="1"/>
      <c r="Q1056" s="1"/>
      <c r="AJ1056" s="1">
        <v>44629</v>
      </c>
      <c r="AK1056" s="1">
        <v>44631</v>
      </c>
      <c r="AL1056" s="1"/>
      <c r="AM1056" s="1"/>
      <c r="AN1056" s="1"/>
      <c r="AO1056" s="1"/>
      <c r="BH1056" s="1">
        <v>44629</v>
      </c>
      <c r="BI1056" s="1">
        <v>44631</v>
      </c>
      <c r="BJ1056" s="1"/>
      <c r="BK1056" s="1"/>
      <c r="BL1056" s="1"/>
      <c r="BM1056" s="1"/>
    </row>
    <row r="1057" spans="12:65" x14ac:dyDescent="0.25">
      <c r="L1057" s="1">
        <v>44630</v>
      </c>
      <c r="M1057" s="1">
        <v>44631</v>
      </c>
      <c r="N1057" s="1"/>
      <c r="O1057" s="1"/>
      <c r="P1057" s="1"/>
      <c r="Q1057" s="1"/>
      <c r="AJ1057" s="1">
        <v>44630</v>
      </c>
      <c r="AK1057" s="1">
        <v>44631</v>
      </c>
      <c r="AL1057" s="1"/>
      <c r="AM1057" s="1"/>
      <c r="AN1057" s="1"/>
      <c r="AO1057" s="1"/>
      <c r="BH1057" s="1">
        <v>44630</v>
      </c>
      <c r="BI1057" s="1">
        <v>44631</v>
      </c>
      <c r="BJ1057" s="1"/>
      <c r="BK1057" s="1"/>
      <c r="BL1057" s="1"/>
      <c r="BM1057" s="1"/>
    </row>
    <row r="1058" spans="12:65" x14ac:dyDescent="0.25">
      <c r="L1058" s="1">
        <v>44631</v>
      </c>
      <c r="M1058" s="1">
        <v>44631</v>
      </c>
      <c r="N1058" s="1"/>
      <c r="O1058" s="1"/>
      <c r="P1058" s="1"/>
      <c r="Q1058" s="1"/>
      <c r="AJ1058" s="1">
        <v>44631</v>
      </c>
      <c r="AK1058" s="1">
        <v>44631</v>
      </c>
      <c r="AL1058" s="1"/>
      <c r="AM1058" s="1"/>
      <c r="AN1058" s="1"/>
      <c r="AO1058" s="1"/>
      <c r="BH1058" s="1">
        <v>44631</v>
      </c>
      <c r="BI1058" s="1">
        <v>44631</v>
      </c>
      <c r="BJ1058" s="1"/>
      <c r="BK1058" s="1"/>
      <c r="BL1058" s="1"/>
      <c r="BM1058" s="1"/>
    </row>
    <row r="1059" spans="12:65" x14ac:dyDescent="0.25">
      <c r="L1059" s="1">
        <v>44634</v>
      </c>
      <c r="M1059" s="1">
        <v>44638</v>
      </c>
      <c r="N1059" s="1"/>
      <c r="O1059" s="1"/>
      <c r="P1059" s="1"/>
      <c r="Q1059" s="1"/>
      <c r="AJ1059" s="1">
        <v>44634</v>
      </c>
      <c r="AK1059" s="1">
        <v>44638</v>
      </c>
      <c r="AL1059" s="1"/>
      <c r="AM1059" s="1"/>
      <c r="AN1059" s="1"/>
      <c r="AO1059" s="1"/>
      <c r="BH1059" s="1">
        <v>44634</v>
      </c>
      <c r="BI1059" s="1">
        <v>44638</v>
      </c>
      <c r="BJ1059" s="1"/>
      <c r="BK1059" s="1"/>
      <c r="BL1059" s="1"/>
      <c r="BM1059" s="1"/>
    </row>
    <row r="1060" spans="12:65" x14ac:dyDescent="0.25">
      <c r="L1060" s="1">
        <v>44635</v>
      </c>
      <c r="M1060" s="1">
        <v>44638</v>
      </c>
      <c r="N1060" s="1"/>
      <c r="O1060" s="1"/>
      <c r="P1060" s="1"/>
      <c r="Q1060" s="1"/>
      <c r="AJ1060" s="1">
        <v>44635</v>
      </c>
      <c r="AK1060" s="1">
        <v>44638</v>
      </c>
      <c r="AL1060" s="1"/>
      <c r="AM1060" s="1"/>
      <c r="AN1060" s="1"/>
      <c r="AO1060" s="1"/>
      <c r="BH1060" s="1">
        <v>44635</v>
      </c>
      <c r="BI1060" s="1">
        <v>44638</v>
      </c>
      <c r="BJ1060" s="1"/>
      <c r="BK1060" s="1"/>
      <c r="BL1060" s="1"/>
      <c r="BM1060" s="1"/>
    </row>
    <row r="1061" spans="12:65" x14ac:dyDescent="0.25">
      <c r="L1061" s="1">
        <v>44636</v>
      </c>
      <c r="M1061" s="1">
        <v>44638</v>
      </c>
      <c r="N1061" s="1"/>
      <c r="O1061" s="1"/>
      <c r="P1061" s="1"/>
      <c r="Q1061" s="1"/>
      <c r="AJ1061" s="1">
        <v>44636</v>
      </c>
      <c r="AK1061" s="1">
        <v>44638</v>
      </c>
      <c r="AL1061" s="1"/>
      <c r="AM1061" s="1"/>
      <c r="AN1061" s="1"/>
      <c r="AO1061" s="1"/>
      <c r="BH1061" s="1">
        <v>44636</v>
      </c>
      <c r="BI1061" s="1">
        <v>44638</v>
      </c>
      <c r="BJ1061" s="1"/>
      <c r="BK1061" s="1"/>
      <c r="BL1061" s="1"/>
      <c r="BM1061" s="1"/>
    </row>
    <row r="1062" spans="12:65" x14ac:dyDescent="0.25">
      <c r="L1062" s="1">
        <v>44637</v>
      </c>
      <c r="M1062" s="1">
        <v>44638</v>
      </c>
      <c r="N1062" s="1"/>
      <c r="O1062" s="1"/>
      <c r="P1062" s="1"/>
      <c r="Q1062" s="1"/>
      <c r="AJ1062" s="1">
        <v>44637</v>
      </c>
      <c r="AK1062" s="1">
        <v>44638</v>
      </c>
      <c r="AL1062" s="1"/>
      <c r="AM1062" s="1"/>
      <c r="AN1062" s="1"/>
      <c r="AO1062" s="1"/>
      <c r="BH1062" s="1">
        <v>44637</v>
      </c>
      <c r="BI1062" s="1">
        <v>44638</v>
      </c>
      <c r="BJ1062" s="1"/>
      <c r="BK1062" s="1"/>
      <c r="BL1062" s="1"/>
      <c r="BM1062" s="1"/>
    </row>
    <row r="1063" spans="12:65" x14ac:dyDescent="0.25">
      <c r="L1063" s="1">
        <v>44638</v>
      </c>
      <c r="M1063" s="1">
        <v>44638</v>
      </c>
      <c r="N1063" s="1"/>
      <c r="O1063" s="1"/>
      <c r="P1063" s="1"/>
      <c r="Q1063" s="1"/>
      <c r="AJ1063" s="1">
        <v>44638</v>
      </c>
      <c r="AK1063" s="1">
        <v>44638</v>
      </c>
      <c r="AL1063" s="1"/>
      <c r="AM1063" s="1"/>
      <c r="AN1063" s="1"/>
      <c r="AO1063" s="1"/>
      <c r="BH1063" s="1">
        <v>44638</v>
      </c>
      <c r="BI1063" s="1">
        <v>44638</v>
      </c>
      <c r="BJ1063" s="1"/>
      <c r="BK1063" s="1"/>
      <c r="BL1063" s="1"/>
      <c r="BM1063" s="1"/>
    </row>
    <row r="1064" spans="12:65" x14ac:dyDescent="0.25">
      <c r="L1064" s="1">
        <v>44641</v>
      </c>
      <c r="M1064" s="1">
        <v>44645</v>
      </c>
      <c r="N1064" s="1"/>
      <c r="O1064" s="1"/>
      <c r="P1064" s="1"/>
      <c r="Q1064" s="1"/>
      <c r="AJ1064" s="1">
        <v>44641</v>
      </c>
      <c r="AK1064" s="1">
        <v>44645</v>
      </c>
      <c r="AL1064" s="1"/>
      <c r="AM1064" s="1"/>
      <c r="AN1064" s="1"/>
      <c r="AO1064" s="1"/>
      <c r="BH1064" s="1">
        <v>44641</v>
      </c>
      <c r="BI1064" s="1">
        <v>44645</v>
      </c>
      <c r="BJ1064" s="1"/>
      <c r="BK1064" s="1"/>
      <c r="BL1064" s="1"/>
      <c r="BM1064" s="1"/>
    </row>
    <row r="1065" spans="12:65" x14ac:dyDescent="0.25">
      <c r="L1065" s="1">
        <v>44642</v>
      </c>
      <c r="M1065" s="1">
        <v>44645</v>
      </c>
      <c r="N1065" s="1"/>
      <c r="O1065" s="1"/>
      <c r="P1065" s="1"/>
      <c r="Q1065" s="1"/>
      <c r="AJ1065" s="1">
        <v>44642</v>
      </c>
      <c r="AK1065" s="1">
        <v>44645</v>
      </c>
      <c r="AL1065" s="1"/>
      <c r="AM1065" s="1"/>
      <c r="AN1065" s="1"/>
      <c r="AO1065" s="1"/>
      <c r="BH1065" s="1">
        <v>44642</v>
      </c>
      <c r="BI1065" s="1">
        <v>44645</v>
      </c>
      <c r="BJ1065" s="1"/>
      <c r="BK1065" s="1"/>
      <c r="BL1065" s="1"/>
      <c r="BM1065" s="1"/>
    </row>
    <row r="1066" spans="12:65" x14ac:dyDescent="0.25">
      <c r="L1066" s="1">
        <v>44643</v>
      </c>
      <c r="M1066" s="1">
        <v>44645</v>
      </c>
      <c r="N1066" s="1"/>
      <c r="O1066" s="1"/>
      <c r="P1066" s="1"/>
      <c r="Q1066" s="1"/>
      <c r="AJ1066" s="1">
        <v>44643</v>
      </c>
      <c r="AK1066" s="1">
        <v>44645</v>
      </c>
      <c r="AL1066" s="1"/>
      <c r="AM1066" s="1"/>
      <c r="AN1066" s="1"/>
      <c r="AO1066" s="1"/>
      <c r="BH1066" s="1">
        <v>44643</v>
      </c>
      <c r="BI1066" s="1">
        <v>44645</v>
      </c>
      <c r="BJ1066" s="1"/>
      <c r="BK1066" s="1"/>
      <c r="BL1066" s="1"/>
      <c r="BM1066" s="1"/>
    </row>
    <row r="1067" spans="12:65" x14ac:dyDescent="0.25">
      <c r="L1067" s="1">
        <v>44644</v>
      </c>
      <c r="M1067" s="1">
        <v>44645</v>
      </c>
      <c r="N1067" s="1"/>
      <c r="O1067" s="1"/>
      <c r="P1067" s="1"/>
      <c r="Q1067" s="1"/>
      <c r="AJ1067" s="1">
        <v>44644</v>
      </c>
      <c r="AK1067" s="1">
        <v>44645</v>
      </c>
      <c r="AL1067" s="1"/>
      <c r="AM1067" s="1"/>
      <c r="AN1067" s="1"/>
      <c r="AO1067" s="1"/>
      <c r="BH1067" s="1">
        <v>44644</v>
      </c>
      <c r="BI1067" s="1">
        <v>44645</v>
      </c>
      <c r="BJ1067" s="1"/>
      <c r="BK1067" s="1"/>
      <c r="BL1067" s="1"/>
      <c r="BM1067" s="1"/>
    </row>
    <row r="1068" spans="12:65" x14ac:dyDescent="0.25">
      <c r="L1068" s="1">
        <v>44645</v>
      </c>
      <c r="M1068" s="1">
        <v>44645</v>
      </c>
      <c r="N1068" s="1"/>
      <c r="O1068" s="1"/>
      <c r="P1068" s="1"/>
      <c r="Q1068" s="1"/>
      <c r="AJ1068" s="1">
        <v>44645</v>
      </c>
      <c r="AK1068" s="1">
        <v>44645</v>
      </c>
      <c r="AL1068" s="1"/>
      <c r="AM1068" s="1"/>
      <c r="AN1068" s="1"/>
      <c r="AO1068" s="1"/>
      <c r="BH1068" s="1">
        <v>44645</v>
      </c>
      <c r="BI1068" s="1">
        <v>44645</v>
      </c>
      <c r="BJ1068" s="1"/>
      <c r="BK1068" s="1"/>
      <c r="BL1068" s="1"/>
      <c r="BM1068" s="1"/>
    </row>
    <row r="1069" spans="12:65" x14ac:dyDescent="0.25">
      <c r="L1069" s="1">
        <v>44648</v>
      </c>
      <c r="M1069" s="1">
        <v>44652</v>
      </c>
      <c r="N1069" s="1"/>
      <c r="O1069" s="1"/>
      <c r="P1069" s="1"/>
      <c r="Q1069" s="1"/>
      <c r="AJ1069" s="1">
        <v>44648</v>
      </c>
      <c r="AK1069" s="1">
        <v>44652</v>
      </c>
      <c r="AL1069" s="1"/>
      <c r="AM1069" s="1"/>
      <c r="AN1069" s="1"/>
      <c r="AO1069" s="1"/>
      <c r="BH1069" s="1">
        <v>44648</v>
      </c>
      <c r="BI1069" s="1">
        <v>44652</v>
      </c>
      <c r="BJ1069" s="1"/>
      <c r="BK1069" s="1"/>
      <c r="BL1069" s="1"/>
      <c r="BM1069" s="1"/>
    </row>
    <row r="1070" spans="12:65" x14ac:dyDescent="0.25">
      <c r="L1070" s="1">
        <v>44649</v>
      </c>
      <c r="M1070" s="1">
        <v>44652</v>
      </c>
      <c r="N1070" s="1"/>
      <c r="O1070" s="1"/>
      <c r="P1070" s="1"/>
      <c r="Q1070" s="1"/>
      <c r="AJ1070" s="1">
        <v>44649</v>
      </c>
      <c r="AK1070" s="1">
        <v>44652</v>
      </c>
      <c r="AL1070" s="1"/>
      <c r="AM1070" s="1"/>
      <c r="AN1070" s="1"/>
      <c r="AO1070" s="1"/>
      <c r="BH1070" s="1">
        <v>44649</v>
      </c>
      <c r="BI1070" s="1">
        <v>44652</v>
      </c>
      <c r="BJ1070" s="1"/>
      <c r="BK1070" s="1"/>
      <c r="BL1070" s="1"/>
      <c r="BM1070" s="1"/>
    </row>
    <row r="1071" spans="12:65" x14ac:dyDescent="0.25">
      <c r="L1071" s="1">
        <v>44650</v>
      </c>
      <c r="M1071" s="1">
        <v>44652</v>
      </c>
      <c r="N1071" s="1"/>
      <c r="O1071" s="1"/>
      <c r="P1071" s="1"/>
      <c r="Q1071" s="1"/>
      <c r="AJ1071" s="1">
        <v>44650</v>
      </c>
      <c r="AK1071" s="1">
        <v>44652</v>
      </c>
      <c r="AL1071" s="1"/>
      <c r="AM1071" s="1"/>
      <c r="AN1071" s="1"/>
      <c r="AO1071" s="1"/>
      <c r="BH1071" s="1">
        <v>44650</v>
      </c>
      <c r="BI1071" s="1">
        <v>44652</v>
      </c>
      <c r="BJ1071" s="1"/>
      <c r="BK1071" s="1"/>
      <c r="BL1071" s="1"/>
      <c r="BM1071" s="1"/>
    </row>
    <row r="1072" spans="12:65" x14ac:dyDescent="0.25">
      <c r="L1072" s="1">
        <v>44651</v>
      </c>
      <c r="M1072" s="1">
        <v>44652</v>
      </c>
      <c r="N1072" s="1"/>
      <c r="O1072" s="1"/>
      <c r="P1072" s="1"/>
      <c r="Q1072" s="1"/>
      <c r="AJ1072" s="1">
        <v>44651</v>
      </c>
      <c r="AK1072" s="1">
        <v>44652</v>
      </c>
      <c r="AL1072" s="1"/>
      <c r="AM1072" s="1"/>
      <c r="AN1072" s="1"/>
      <c r="AO1072" s="1"/>
      <c r="BH1072" s="1">
        <v>44651</v>
      </c>
      <c r="BI1072" s="1">
        <v>44652</v>
      </c>
      <c r="BJ1072" s="1"/>
      <c r="BK1072" s="1"/>
      <c r="BL1072" s="1"/>
      <c r="BM1072" s="1"/>
    </row>
    <row r="1073" spans="12:65" x14ac:dyDescent="0.25">
      <c r="L1073" s="1">
        <v>44652</v>
      </c>
      <c r="M1073" s="1">
        <v>44652</v>
      </c>
      <c r="N1073" s="1"/>
      <c r="O1073" s="1"/>
      <c r="P1073" s="1"/>
      <c r="Q1073" s="1"/>
      <c r="AJ1073" s="1">
        <v>44652</v>
      </c>
      <c r="AK1073" s="1">
        <v>44652</v>
      </c>
      <c r="AL1073" s="1"/>
      <c r="AM1073" s="1"/>
      <c r="AN1073" s="1"/>
      <c r="AO1073" s="1"/>
      <c r="BH1073" s="1">
        <v>44652</v>
      </c>
      <c r="BI1073" s="1">
        <v>44652</v>
      </c>
      <c r="BJ1073" s="1"/>
      <c r="BK1073" s="1"/>
      <c r="BL1073" s="1"/>
      <c r="BM1073" s="1"/>
    </row>
    <row r="1074" spans="12:65" x14ac:dyDescent="0.25">
      <c r="L1074" s="1">
        <v>44655</v>
      </c>
      <c r="M1074" s="1">
        <v>44659</v>
      </c>
      <c r="N1074" s="1"/>
      <c r="O1074" s="1"/>
      <c r="P1074" s="1"/>
      <c r="Q1074" s="1"/>
      <c r="AJ1074" s="1">
        <v>44655</v>
      </c>
      <c r="AK1074" s="1">
        <v>44659</v>
      </c>
      <c r="AL1074" s="1"/>
      <c r="AM1074" s="1"/>
      <c r="AN1074" s="1"/>
      <c r="AO1074" s="1"/>
      <c r="BH1074" s="1">
        <v>44655</v>
      </c>
      <c r="BI1074" s="1">
        <v>44659</v>
      </c>
      <c r="BJ1074" s="1"/>
      <c r="BK1074" s="1"/>
      <c r="BL1074" s="1"/>
      <c r="BM1074" s="1"/>
    </row>
    <row r="1075" spans="12:65" x14ac:dyDescent="0.25">
      <c r="L1075" s="1">
        <v>44656</v>
      </c>
      <c r="M1075" s="1">
        <v>44659</v>
      </c>
      <c r="N1075" s="1"/>
      <c r="O1075" s="1"/>
      <c r="P1075" s="1"/>
      <c r="Q1075" s="1"/>
      <c r="AJ1075" s="1">
        <v>44656</v>
      </c>
      <c r="AK1075" s="1">
        <v>44659</v>
      </c>
      <c r="AL1075" s="1"/>
      <c r="AM1075" s="1"/>
      <c r="AN1075" s="1"/>
      <c r="AO1075" s="1"/>
      <c r="BH1075" s="1">
        <v>44656</v>
      </c>
      <c r="BI1075" s="1">
        <v>44659</v>
      </c>
      <c r="BJ1075" s="1"/>
      <c r="BK1075" s="1"/>
      <c r="BL1075" s="1"/>
      <c r="BM1075" s="1"/>
    </row>
    <row r="1076" spans="12:65" x14ac:dyDescent="0.25">
      <c r="L1076" s="1">
        <v>44657</v>
      </c>
      <c r="M1076" s="1">
        <v>44659</v>
      </c>
      <c r="N1076" s="1"/>
      <c r="O1076" s="1"/>
      <c r="P1076" s="1"/>
      <c r="Q1076" s="1"/>
      <c r="AJ1076" s="1">
        <v>44657</v>
      </c>
      <c r="AK1076" s="1">
        <v>44659</v>
      </c>
      <c r="AL1076" s="1"/>
      <c r="AM1076" s="1"/>
      <c r="AN1076" s="1"/>
      <c r="AO1076" s="1"/>
      <c r="BH1076" s="1">
        <v>44657</v>
      </c>
      <c r="BI1076" s="1">
        <v>44659</v>
      </c>
      <c r="BJ1076" s="1"/>
      <c r="BK1076" s="1"/>
      <c r="BL1076" s="1"/>
      <c r="BM1076" s="1"/>
    </row>
    <row r="1077" spans="12:65" x14ac:dyDescent="0.25">
      <c r="L1077" s="1">
        <v>44658</v>
      </c>
      <c r="M1077" s="1">
        <v>44659</v>
      </c>
      <c r="N1077" s="1"/>
      <c r="O1077" s="1"/>
      <c r="P1077" s="1"/>
      <c r="Q1077" s="1"/>
      <c r="AJ1077" s="1">
        <v>44658</v>
      </c>
      <c r="AK1077" s="1">
        <v>44659</v>
      </c>
      <c r="AL1077" s="1"/>
      <c r="AM1077" s="1"/>
      <c r="AN1077" s="1"/>
      <c r="AO1077" s="1"/>
      <c r="BH1077" s="1">
        <v>44658</v>
      </c>
      <c r="BI1077" s="1">
        <v>44659</v>
      </c>
      <c r="BJ1077" s="1"/>
      <c r="BK1077" s="1"/>
      <c r="BL1077" s="1"/>
      <c r="BM1077" s="1"/>
    </row>
    <row r="1078" spans="12:65" x14ac:dyDescent="0.25">
      <c r="L1078" s="1">
        <v>44659</v>
      </c>
      <c r="M1078" s="1">
        <v>44659</v>
      </c>
      <c r="N1078" s="1"/>
      <c r="O1078" s="1"/>
      <c r="P1078" s="1"/>
      <c r="Q1078" s="1"/>
      <c r="AJ1078" s="1">
        <v>44659</v>
      </c>
      <c r="AK1078" s="1">
        <v>44659</v>
      </c>
      <c r="AL1078" s="1"/>
      <c r="AM1078" s="1"/>
      <c r="AN1078" s="1"/>
      <c r="AO1078" s="1"/>
      <c r="BH1078" s="1">
        <v>44659</v>
      </c>
      <c r="BI1078" s="1">
        <v>44659</v>
      </c>
      <c r="BJ1078" s="1"/>
      <c r="BK1078" s="1"/>
      <c r="BL1078" s="1"/>
      <c r="BM1078" s="1"/>
    </row>
    <row r="1079" spans="12:65" x14ac:dyDescent="0.25">
      <c r="L1079" s="1">
        <v>44662</v>
      </c>
      <c r="M1079" s="1">
        <v>44666</v>
      </c>
      <c r="N1079" s="1"/>
      <c r="O1079" s="1"/>
      <c r="P1079" s="1"/>
      <c r="Q1079" s="1"/>
      <c r="AJ1079" s="1">
        <v>44662</v>
      </c>
      <c r="AK1079" s="1">
        <v>44666</v>
      </c>
      <c r="AL1079" s="1"/>
      <c r="AM1079" s="1"/>
      <c r="AN1079" s="1"/>
      <c r="AO1079" s="1"/>
      <c r="BH1079" s="1">
        <v>44662</v>
      </c>
      <c r="BI1079" s="1">
        <v>44666</v>
      </c>
      <c r="BJ1079" s="1"/>
      <c r="BK1079" s="1"/>
      <c r="BL1079" s="1"/>
      <c r="BM1079" s="1"/>
    </row>
    <row r="1080" spans="12:65" x14ac:dyDescent="0.25">
      <c r="L1080" s="1">
        <v>44663</v>
      </c>
      <c r="M1080" s="1">
        <v>44666</v>
      </c>
      <c r="N1080" s="1"/>
      <c r="O1080" s="1"/>
      <c r="P1080" s="1"/>
      <c r="Q1080" s="1"/>
      <c r="AJ1080" s="1">
        <v>44663</v>
      </c>
      <c r="AK1080" s="1">
        <v>44666</v>
      </c>
      <c r="AL1080" s="1"/>
      <c r="AM1080" s="1"/>
      <c r="AN1080" s="1"/>
      <c r="AO1080" s="1"/>
      <c r="BH1080" s="1">
        <v>44663</v>
      </c>
      <c r="BI1080" s="1">
        <v>44666</v>
      </c>
      <c r="BJ1080" s="1"/>
      <c r="BK1080" s="1"/>
      <c r="BL1080" s="1"/>
      <c r="BM1080" s="1"/>
    </row>
    <row r="1081" spans="12:65" x14ac:dyDescent="0.25">
      <c r="L1081" s="1">
        <v>44664</v>
      </c>
      <c r="M1081" s="1">
        <v>44666</v>
      </c>
      <c r="N1081" s="1"/>
      <c r="O1081" s="1"/>
      <c r="P1081" s="1"/>
      <c r="Q1081" s="1"/>
      <c r="AJ1081" s="1">
        <v>44664</v>
      </c>
      <c r="AK1081" s="1">
        <v>44666</v>
      </c>
      <c r="AL1081" s="1"/>
      <c r="AM1081" s="1"/>
      <c r="AN1081" s="1"/>
      <c r="AO1081" s="1"/>
      <c r="BH1081" s="1">
        <v>44664</v>
      </c>
      <c r="BI1081" s="1">
        <v>44666</v>
      </c>
      <c r="BJ1081" s="1"/>
      <c r="BK1081" s="1"/>
      <c r="BL1081" s="1"/>
      <c r="BM1081" s="1"/>
    </row>
    <row r="1082" spans="12:65" x14ac:dyDescent="0.25">
      <c r="L1082" s="1">
        <v>44665</v>
      </c>
      <c r="M1082" s="1">
        <v>44666</v>
      </c>
      <c r="N1082" s="1"/>
      <c r="O1082" s="1"/>
      <c r="P1082" s="1"/>
      <c r="Q1082" s="1"/>
      <c r="AJ1082" s="1">
        <v>44665</v>
      </c>
      <c r="AK1082" s="1">
        <v>44666</v>
      </c>
      <c r="AL1082" s="1"/>
      <c r="AM1082" s="1"/>
      <c r="AN1082" s="1"/>
      <c r="AO1082" s="1"/>
      <c r="BH1082" s="1">
        <v>44665</v>
      </c>
      <c r="BI1082" s="1">
        <v>44666</v>
      </c>
      <c r="BJ1082" s="1"/>
      <c r="BK1082" s="1"/>
      <c r="BL1082" s="1"/>
      <c r="BM1082" s="1"/>
    </row>
    <row r="1083" spans="12:65" x14ac:dyDescent="0.25">
      <c r="L1083" s="1">
        <v>44669</v>
      </c>
      <c r="M1083" s="1">
        <v>44673</v>
      </c>
      <c r="N1083" s="1"/>
      <c r="O1083" s="1"/>
      <c r="P1083" s="1"/>
      <c r="Q1083" s="1"/>
      <c r="AJ1083" s="1">
        <v>44669</v>
      </c>
      <c r="AK1083" s="1">
        <v>44673</v>
      </c>
      <c r="AL1083" s="1"/>
      <c r="AM1083" s="1"/>
      <c r="AN1083" s="1"/>
      <c r="AO1083" s="1"/>
      <c r="BH1083" s="1">
        <v>44669</v>
      </c>
      <c r="BI1083" s="1">
        <v>44673</v>
      </c>
      <c r="BJ1083" s="1"/>
      <c r="BK1083" s="1"/>
      <c r="BL1083" s="1"/>
      <c r="BM1083" s="1"/>
    </row>
    <row r="1084" spans="12:65" x14ac:dyDescent="0.25">
      <c r="L1084" s="1">
        <v>44670</v>
      </c>
      <c r="M1084" s="1">
        <v>44673</v>
      </c>
      <c r="N1084" s="1"/>
      <c r="O1084" s="1"/>
      <c r="P1084" s="1"/>
      <c r="Q1084" s="1"/>
      <c r="AJ1084" s="1">
        <v>44670</v>
      </c>
      <c r="AK1084" s="1">
        <v>44673</v>
      </c>
      <c r="AL1084" s="1"/>
      <c r="AM1084" s="1"/>
      <c r="AN1084" s="1"/>
      <c r="AO1084" s="1"/>
      <c r="BH1084" s="1">
        <v>44670</v>
      </c>
      <c r="BI1084" s="1">
        <v>44673</v>
      </c>
      <c r="BJ1084" s="1"/>
      <c r="BK1084" s="1"/>
      <c r="BL1084" s="1"/>
      <c r="BM1084" s="1"/>
    </row>
    <row r="1085" spans="12:65" x14ac:dyDescent="0.25">
      <c r="L1085" s="1">
        <v>44671</v>
      </c>
      <c r="M1085" s="1">
        <v>44673</v>
      </c>
      <c r="N1085" s="1"/>
      <c r="O1085" s="1"/>
      <c r="P1085" s="1"/>
      <c r="Q1085" s="1"/>
      <c r="AJ1085" s="1">
        <v>44671</v>
      </c>
      <c r="AK1085" s="1">
        <v>44673</v>
      </c>
      <c r="AL1085" s="1"/>
      <c r="AM1085" s="1"/>
      <c r="AN1085" s="1"/>
      <c r="AO1085" s="1"/>
      <c r="BH1085" s="1">
        <v>44671</v>
      </c>
      <c r="BI1085" s="1">
        <v>44673</v>
      </c>
      <c r="BJ1085" s="1"/>
      <c r="BK1085" s="1"/>
      <c r="BL1085" s="1"/>
      <c r="BM1085" s="1"/>
    </row>
    <row r="1086" spans="12:65" x14ac:dyDescent="0.25">
      <c r="L1086" s="1">
        <v>44672</v>
      </c>
      <c r="M1086" s="1">
        <v>44673</v>
      </c>
      <c r="N1086" s="1"/>
      <c r="O1086" s="1"/>
      <c r="P1086" s="1"/>
      <c r="Q1086" s="1"/>
      <c r="AJ1086" s="1">
        <v>44672</v>
      </c>
      <c r="AK1086" s="1">
        <v>44673</v>
      </c>
      <c r="AL1086" s="1"/>
      <c r="AM1086" s="1"/>
      <c r="AN1086" s="1"/>
      <c r="AO1086" s="1"/>
      <c r="BH1086" s="1">
        <v>44672</v>
      </c>
      <c r="BI1086" s="1">
        <v>44673</v>
      </c>
      <c r="BJ1086" s="1"/>
      <c r="BK1086" s="1"/>
      <c r="BL1086" s="1"/>
      <c r="BM1086" s="1"/>
    </row>
    <row r="1087" spans="12:65" x14ac:dyDescent="0.25">
      <c r="L1087" s="1">
        <v>44673</v>
      </c>
      <c r="M1087" s="1">
        <v>44673</v>
      </c>
      <c r="N1087" s="1"/>
      <c r="O1087" s="1"/>
      <c r="P1087" s="1"/>
      <c r="Q1087" s="1"/>
      <c r="AJ1087" s="1">
        <v>44673</v>
      </c>
      <c r="AK1087" s="1">
        <v>44673</v>
      </c>
      <c r="AL1087" s="1"/>
      <c r="AM1087" s="1"/>
      <c r="AN1087" s="1"/>
      <c r="AO1087" s="1"/>
      <c r="BH1087" s="1">
        <v>44673</v>
      </c>
      <c r="BI1087" s="1">
        <v>44673</v>
      </c>
      <c r="BJ1087" s="1"/>
      <c r="BK1087" s="1"/>
      <c r="BL1087" s="1"/>
      <c r="BM1087" s="1"/>
    </row>
    <row r="1088" spans="12:65" x14ac:dyDescent="0.25">
      <c r="L1088" s="1">
        <v>44676</v>
      </c>
      <c r="M1088" s="1">
        <v>44680</v>
      </c>
      <c r="N1088" s="1"/>
      <c r="O1088" s="1"/>
      <c r="P1088" s="1"/>
      <c r="Q1088" s="1"/>
      <c r="AJ1088" s="1">
        <v>44676</v>
      </c>
      <c r="AK1088" s="1">
        <v>44680</v>
      </c>
      <c r="AL1088" s="1"/>
      <c r="AM1088" s="1"/>
      <c r="AN1088" s="1"/>
      <c r="AO1088" s="1"/>
      <c r="BH1088" s="1">
        <v>44676</v>
      </c>
      <c r="BI1088" s="1">
        <v>44680</v>
      </c>
      <c r="BJ1088" s="1"/>
      <c r="BK1088" s="1"/>
      <c r="BL1088" s="1"/>
      <c r="BM1088" s="1"/>
    </row>
    <row r="1089" spans="12:65" x14ac:dyDescent="0.25">
      <c r="L1089" s="1">
        <v>44677</v>
      </c>
      <c r="M1089" s="1">
        <v>44680</v>
      </c>
      <c r="N1089" s="1"/>
      <c r="O1089" s="1"/>
      <c r="P1089" s="1"/>
      <c r="Q1089" s="1"/>
      <c r="AJ1089" s="1">
        <v>44677</v>
      </c>
      <c r="AK1089" s="1">
        <v>44680</v>
      </c>
      <c r="AL1089" s="1"/>
      <c r="AM1089" s="1"/>
      <c r="AN1089" s="1"/>
      <c r="AO1089" s="1"/>
      <c r="BH1089" s="1">
        <v>44677</v>
      </c>
      <c r="BI1089" s="1">
        <v>44680</v>
      </c>
      <c r="BJ1089" s="1"/>
      <c r="BK1089" s="1"/>
      <c r="BL1089" s="1"/>
      <c r="BM1089" s="1"/>
    </row>
    <row r="1090" spans="12:65" x14ac:dyDescent="0.25">
      <c r="L1090" s="1">
        <v>44678</v>
      </c>
      <c r="M1090" s="1">
        <v>44680</v>
      </c>
      <c r="N1090" s="1"/>
      <c r="O1090" s="1"/>
      <c r="P1090" s="1"/>
      <c r="Q1090" s="1"/>
      <c r="AJ1090" s="1">
        <v>44678</v>
      </c>
      <c r="AK1090" s="1">
        <v>44680</v>
      </c>
      <c r="AL1090" s="1"/>
      <c r="AM1090" s="1"/>
      <c r="AN1090" s="1"/>
      <c r="AO1090" s="1"/>
      <c r="BH1090" s="1">
        <v>44678</v>
      </c>
      <c r="BI1090" s="1">
        <v>44680</v>
      </c>
      <c r="BJ1090" s="1"/>
      <c r="BK1090" s="1"/>
      <c r="BL1090" s="1"/>
      <c r="BM1090" s="1"/>
    </row>
    <row r="1091" spans="12:65" x14ac:dyDescent="0.25">
      <c r="L1091" s="1">
        <v>44679</v>
      </c>
      <c r="M1091" s="1">
        <v>44680</v>
      </c>
      <c r="N1091" s="1"/>
      <c r="O1091" s="1"/>
      <c r="P1091" s="1"/>
      <c r="Q1091" s="1"/>
      <c r="AJ1091" s="1">
        <v>44679</v>
      </c>
      <c r="AK1091" s="1">
        <v>44680</v>
      </c>
      <c r="AL1091" s="1"/>
      <c r="AM1091" s="1"/>
      <c r="AN1091" s="1"/>
      <c r="AO1091" s="1"/>
      <c r="BH1091" s="1">
        <v>44679</v>
      </c>
      <c r="BI1091" s="1">
        <v>44680</v>
      </c>
      <c r="BJ1091" s="1"/>
      <c r="BK1091" s="1"/>
      <c r="BL1091" s="1"/>
      <c r="BM1091" s="1"/>
    </row>
    <row r="1092" spans="12:65" x14ac:dyDescent="0.25">
      <c r="L1092" s="1">
        <v>44680</v>
      </c>
      <c r="M1092" s="1">
        <v>44680</v>
      </c>
      <c r="N1092" s="1"/>
      <c r="O1092" s="1"/>
      <c r="P1092" s="1"/>
      <c r="Q1092" s="1"/>
      <c r="AJ1092" s="1">
        <v>44680</v>
      </c>
      <c r="AK1092" s="1">
        <v>44680</v>
      </c>
      <c r="AL1092" s="1"/>
      <c r="AM1092" s="1"/>
      <c r="AN1092" s="1"/>
      <c r="AO1092" s="1"/>
      <c r="BH1092" s="1">
        <v>44680</v>
      </c>
      <c r="BI1092" s="1">
        <v>44680</v>
      </c>
      <c r="BJ1092" s="1"/>
      <c r="BK1092" s="1"/>
      <c r="BL1092" s="1"/>
      <c r="BM1092" s="1"/>
    </row>
    <row r="1093" spans="12:65" x14ac:dyDescent="0.25">
      <c r="L1093" s="1">
        <v>44683</v>
      </c>
      <c r="M1093" s="1">
        <v>44687</v>
      </c>
      <c r="N1093" s="1"/>
      <c r="O1093" s="1"/>
      <c r="P1093" s="1"/>
      <c r="Q1093" s="1"/>
      <c r="AJ1093" s="1">
        <v>44683</v>
      </c>
      <c r="AK1093" s="1">
        <v>44687</v>
      </c>
      <c r="AL1093" s="1"/>
      <c r="AM1093" s="1"/>
      <c r="AN1093" s="1"/>
      <c r="AO1093" s="1"/>
      <c r="BH1093" s="1">
        <v>44683</v>
      </c>
      <c r="BI1093" s="1">
        <v>44687</v>
      </c>
      <c r="BJ1093" s="1"/>
      <c r="BK1093" s="1"/>
      <c r="BL1093" s="1"/>
      <c r="BM1093" s="1"/>
    </row>
    <row r="1094" spans="12:65" x14ac:dyDescent="0.25">
      <c r="L1094" s="1">
        <v>44684</v>
      </c>
      <c r="M1094" s="1">
        <v>44687</v>
      </c>
      <c r="N1094" s="1"/>
      <c r="O1094" s="1"/>
      <c r="P1094" s="1"/>
      <c r="Q1094" s="1"/>
      <c r="AJ1094" s="1">
        <v>44684</v>
      </c>
      <c r="AK1094" s="1">
        <v>44687</v>
      </c>
      <c r="AL1094" s="1"/>
      <c r="AM1094" s="1"/>
      <c r="AN1094" s="1"/>
      <c r="AO1094" s="1"/>
      <c r="BH1094" s="1">
        <v>44684</v>
      </c>
      <c r="BI1094" s="1">
        <v>44687</v>
      </c>
      <c r="BJ1094" s="1"/>
      <c r="BK1094" s="1"/>
      <c r="BL1094" s="1"/>
      <c r="BM1094" s="1"/>
    </row>
    <row r="1095" spans="12:65" x14ac:dyDescent="0.25">
      <c r="L1095" s="1">
        <v>44685</v>
      </c>
      <c r="M1095" s="1">
        <v>44687</v>
      </c>
      <c r="N1095" s="1"/>
      <c r="O1095" s="1"/>
      <c r="P1095" s="1"/>
      <c r="Q1095" s="1"/>
      <c r="AJ1095" s="1">
        <v>44685</v>
      </c>
      <c r="AK1095" s="1">
        <v>44687</v>
      </c>
      <c r="AL1095" s="1"/>
      <c r="AM1095" s="1"/>
      <c r="AN1095" s="1"/>
      <c r="AO1095" s="1"/>
      <c r="BH1095" s="1">
        <v>44685</v>
      </c>
      <c r="BI1095" s="1">
        <v>44687</v>
      </c>
      <c r="BJ1095" s="1"/>
      <c r="BK1095" s="1"/>
      <c r="BL1095" s="1"/>
      <c r="BM1095" s="1"/>
    </row>
    <row r="1096" spans="12:65" x14ac:dyDescent="0.25">
      <c r="L1096" s="1">
        <v>44686</v>
      </c>
      <c r="M1096" s="1">
        <v>44687</v>
      </c>
      <c r="N1096" s="1"/>
      <c r="O1096" s="1"/>
      <c r="P1096" s="1"/>
      <c r="Q1096" s="1"/>
      <c r="AJ1096" s="1">
        <v>44686</v>
      </c>
      <c r="AK1096" s="1">
        <v>44687</v>
      </c>
      <c r="AL1096" s="1"/>
      <c r="AM1096" s="1"/>
      <c r="AN1096" s="1"/>
      <c r="AO1096" s="1"/>
      <c r="BH1096" s="1">
        <v>44686</v>
      </c>
      <c r="BI1096" s="1">
        <v>44687</v>
      </c>
      <c r="BJ1096" s="1"/>
      <c r="BK1096" s="1"/>
      <c r="BL1096" s="1"/>
      <c r="BM1096" s="1"/>
    </row>
    <row r="1097" spans="12:65" x14ac:dyDescent="0.25">
      <c r="L1097" s="1">
        <v>44687</v>
      </c>
      <c r="M1097" s="1">
        <v>44687</v>
      </c>
      <c r="N1097" s="1"/>
      <c r="O1097" s="1"/>
      <c r="P1097" s="1"/>
      <c r="Q1097" s="1"/>
      <c r="AJ1097" s="1">
        <v>44687</v>
      </c>
      <c r="AK1097" s="1">
        <v>44687</v>
      </c>
      <c r="AL1097" s="1"/>
      <c r="AM1097" s="1"/>
      <c r="AN1097" s="1"/>
      <c r="AO1097" s="1"/>
      <c r="BH1097" s="1">
        <v>44687</v>
      </c>
      <c r="BI1097" s="1">
        <v>44687</v>
      </c>
      <c r="BJ1097" s="1"/>
      <c r="BK1097" s="1"/>
      <c r="BL1097" s="1"/>
      <c r="BM1097" s="1"/>
    </row>
    <row r="1098" spans="12:65" x14ac:dyDescent="0.25">
      <c r="L1098" s="1">
        <v>44690</v>
      </c>
      <c r="M1098" s="1">
        <v>44694</v>
      </c>
      <c r="N1098" s="1"/>
      <c r="O1098" s="1"/>
      <c r="P1098" s="1"/>
      <c r="Q1098" s="1"/>
      <c r="AJ1098" s="1">
        <v>44690</v>
      </c>
      <c r="AK1098" s="1">
        <v>44694</v>
      </c>
      <c r="AL1098" s="1"/>
      <c r="AM1098" s="1"/>
      <c r="AN1098" s="1"/>
      <c r="AO1098" s="1"/>
      <c r="BH1098" s="1">
        <v>44690</v>
      </c>
      <c r="BI1098" s="1">
        <v>44694</v>
      </c>
      <c r="BJ1098" s="1"/>
      <c r="BK1098" s="1"/>
      <c r="BL1098" s="1"/>
      <c r="BM1098" s="1"/>
    </row>
    <row r="1099" spans="12:65" x14ac:dyDescent="0.25">
      <c r="L1099" s="1">
        <v>44691</v>
      </c>
      <c r="M1099" s="1">
        <v>44694</v>
      </c>
      <c r="N1099" s="1"/>
      <c r="O1099" s="1"/>
      <c r="P1099" s="1"/>
      <c r="Q1099" s="1"/>
      <c r="AJ1099" s="1">
        <v>44691</v>
      </c>
      <c r="AK1099" s="1">
        <v>44694</v>
      </c>
      <c r="AL1099" s="1"/>
      <c r="AM1099" s="1"/>
      <c r="AN1099" s="1"/>
      <c r="AO1099" s="1"/>
      <c r="BH1099" s="1">
        <v>44691</v>
      </c>
      <c r="BI1099" s="1">
        <v>44694</v>
      </c>
      <c r="BJ1099" s="1"/>
      <c r="BK1099" s="1"/>
      <c r="BL1099" s="1"/>
      <c r="BM1099" s="1"/>
    </row>
    <row r="1100" spans="12:65" x14ac:dyDescent="0.25">
      <c r="L1100" s="1">
        <v>44692</v>
      </c>
      <c r="M1100" s="1">
        <v>44694</v>
      </c>
      <c r="N1100" s="1"/>
      <c r="O1100" s="1"/>
      <c r="P1100" s="1"/>
      <c r="Q1100" s="1"/>
      <c r="AJ1100" s="1">
        <v>44692</v>
      </c>
      <c r="AK1100" s="1">
        <v>44694</v>
      </c>
      <c r="AL1100" s="1"/>
      <c r="AM1100" s="1"/>
      <c r="AN1100" s="1"/>
      <c r="AO1100" s="1"/>
      <c r="BH1100" s="1">
        <v>44692</v>
      </c>
      <c r="BI1100" s="1">
        <v>44694</v>
      </c>
      <c r="BJ1100" s="1"/>
      <c r="BK1100" s="1"/>
      <c r="BL1100" s="1"/>
      <c r="BM1100" s="1"/>
    </row>
    <row r="1101" spans="12:65" x14ac:dyDescent="0.25">
      <c r="L1101" s="1">
        <v>44693</v>
      </c>
      <c r="M1101" s="1">
        <v>44694</v>
      </c>
      <c r="N1101" s="1"/>
      <c r="O1101" s="1"/>
      <c r="P1101" s="1"/>
      <c r="Q1101" s="1"/>
      <c r="AJ1101" s="1">
        <v>44693</v>
      </c>
      <c r="AK1101" s="1">
        <v>44694</v>
      </c>
      <c r="AL1101" s="1"/>
      <c r="AM1101" s="1"/>
      <c r="AN1101" s="1"/>
      <c r="AO1101" s="1"/>
      <c r="BH1101" s="1">
        <v>44693</v>
      </c>
      <c r="BI1101" s="1">
        <v>44694</v>
      </c>
      <c r="BJ1101" s="1"/>
      <c r="BK1101" s="1"/>
      <c r="BL1101" s="1"/>
      <c r="BM1101" s="1"/>
    </row>
    <row r="1102" spans="12:65" x14ac:dyDescent="0.25">
      <c r="L1102" s="1">
        <v>44694</v>
      </c>
      <c r="M1102" s="1">
        <v>44694</v>
      </c>
      <c r="N1102" s="1"/>
      <c r="O1102" s="1"/>
      <c r="P1102" s="1"/>
      <c r="Q1102" s="1"/>
      <c r="AJ1102" s="1">
        <v>44694</v>
      </c>
      <c r="AK1102" s="1">
        <v>44694</v>
      </c>
      <c r="AL1102" s="1"/>
      <c r="AM1102" s="1"/>
      <c r="AN1102" s="1"/>
      <c r="AO1102" s="1"/>
      <c r="BH1102" s="1">
        <v>44694</v>
      </c>
      <c r="BI1102" s="1">
        <v>44694</v>
      </c>
      <c r="BJ1102" s="1"/>
      <c r="BK1102" s="1"/>
      <c r="BL1102" s="1"/>
      <c r="BM1102" s="1"/>
    </row>
    <row r="1103" spans="12:65" x14ac:dyDescent="0.25">
      <c r="L1103" s="1">
        <v>44697</v>
      </c>
      <c r="M1103" s="1">
        <v>44701</v>
      </c>
      <c r="N1103" s="1"/>
      <c r="O1103" s="1"/>
      <c r="P1103" s="1"/>
      <c r="Q1103" s="1"/>
      <c r="AJ1103" s="1">
        <v>44697</v>
      </c>
      <c r="AK1103" s="1">
        <v>44701</v>
      </c>
      <c r="AL1103" s="1"/>
      <c r="AM1103" s="1"/>
      <c r="AN1103" s="1"/>
      <c r="AO1103" s="1"/>
      <c r="BH1103" s="1">
        <v>44697</v>
      </c>
      <c r="BI1103" s="1">
        <v>44701</v>
      </c>
      <c r="BJ1103" s="1"/>
      <c r="BK1103" s="1"/>
      <c r="BL1103" s="1"/>
      <c r="BM1103" s="1"/>
    </row>
    <row r="1104" spans="12:65" x14ac:dyDescent="0.25">
      <c r="L1104" s="1">
        <v>44698</v>
      </c>
      <c r="M1104" s="1">
        <v>44701</v>
      </c>
      <c r="N1104" s="1"/>
      <c r="O1104" s="1"/>
      <c r="P1104" s="1"/>
      <c r="Q1104" s="1"/>
      <c r="AJ1104" s="1">
        <v>44698</v>
      </c>
      <c r="AK1104" s="1">
        <v>44701</v>
      </c>
      <c r="AL1104" s="1"/>
      <c r="AM1104" s="1"/>
      <c r="AN1104" s="1"/>
      <c r="AO1104" s="1"/>
      <c r="BH1104" s="1">
        <v>44698</v>
      </c>
      <c r="BI1104" s="1">
        <v>44701</v>
      </c>
      <c r="BJ1104" s="1"/>
      <c r="BK1104" s="1"/>
      <c r="BL1104" s="1"/>
      <c r="BM1104" s="1"/>
    </row>
    <row r="1105" spans="12:65" x14ac:dyDescent="0.25">
      <c r="L1105" s="1">
        <v>44699</v>
      </c>
      <c r="M1105" s="1">
        <v>44701</v>
      </c>
      <c r="N1105" s="1"/>
      <c r="O1105" s="1"/>
      <c r="P1105" s="1"/>
      <c r="Q1105" s="1"/>
      <c r="AJ1105" s="1">
        <v>44699</v>
      </c>
      <c r="AK1105" s="1">
        <v>44701</v>
      </c>
      <c r="AL1105" s="1"/>
      <c r="AM1105" s="1"/>
      <c r="AN1105" s="1"/>
      <c r="AO1105" s="1"/>
      <c r="BH1105" s="1">
        <v>44699</v>
      </c>
      <c r="BI1105" s="1">
        <v>44701</v>
      </c>
      <c r="BJ1105" s="1"/>
      <c r="BK1105" s="1"/>
      <c r="BL1105" s="1"/>
      <c r="BM1105" s="1"/>
    </row>
    <row r="1106" spans="12:65" x14ac:dyDescent="0.25">
      <c r="L1106" s="1">
        <v>44700</v>
      </c>
      <c r="M1106" s="1">
        <v>44701</v>
      </c>
      <c r="N1106" s="1"/>
      <c r="O1106" s="1"/>
      <c r="P1106" s="1"/>
      <c r="Q1106" s="1"/>
      <c r="AJ1106" s="1">
        <v>44700</v>
      </c>
      <c r="AK1106" s="1">
        <v>44701</v>
      </c>
      <c r="AL1106" s="1"/>
      <c r="AM1106" s="1"/>
      <c r="AN1106" s="1"/>
      <c r="AO1106" s="1"/>
      <c r="BH1106" s="1">
        <v>44700</v>
      </c>
      <c r="BI1106" s="1">
        <v>44701</v>
      </c>
      <c r="BJ1106" s="1"/>
      <c r="BK1106" s="1"/>
      <c r="BL1106" s="1"/>
      <c r="BM1106" s="1"/>
    </row>
    <row r="1107" spans="12:65" x14ac:dyDescent="0.25">
      <c r="L1107" s="1">
        <v>44701</v>
      </c>
      <c r="M1107" s="1">
        <v>44701</v>
      </c>
      <c r="N1107" s="1"/>
      <c r="O1107" s="1"/>
      <c r="P1107" s="1"/>
      <c r="Q1107" s="1"/>
      <c r="AJ1107" s="1">
        <v>44701</v>
      </c>
      <c r="AK1107" s="1">
        <v>44701</v>
      </c>
      <c r="AL1107" s="1"/>
      <c r="AM1107" s="1"/>
      <c r="AN1107" s="1"/>
      <c r="AO1107" s="1"/>
      <c r="BH1107" s="1">
        <v>44701</v>
      </c>
      <c r="BI1107" s="1">
        <v>44701</v>
      </c>
      <c r="BJ1107" s="1"/>
      <c r="BK1107" s="1"/>
      <c r="BL1107" s="1"/>
      <c r="BM1107" s="1"/>
    </row>
    <row r="1108" spans="12:65" x14ac:dyDescent="0.25">
      <c r="L1108" s="1">
        <v>44704</v>
      </c>
      <c r="M1108" s="1">
        <v>44708</v>
      </c>
      <c r="N1108" s="1"/>
      <c r="O1108" s="1"/>
      <c r="P1108" s="1"/>
      <c r="Q1108" s="1"/>
      <c r="AJ1108" s="1">
        <v>44704</v>
      </c>
      <c r="AK1108" s="1">
        <v>44708</v>
      </c>
      <c r="AL1108" s="1"/>
      <c r="AM1108" s="1"/>
      <c r="AN1108" s="1"/>
      <c r="AO1108" s="1"/>
      <c r="BH1108" s="1">
        <v>44704</v>
      </c>
      <c r="BI1108" s="1">
        <v>44708</v>
      </c>
      <c r="BJ1108" s="1"/>
      <c r="BK1108" s="1"/>
      <c r="BL1108" s="1"/>
      <c r="BM1108" s="1"/>
    </row>
    <row r="1109" spans="12:65" x14ac:dyDescent="0.25">
      <c r="L1109" s="1">
        <v>44705</v>
      </c>
      <c r="M1109" s="1">
        <v>44708</v>
      </c>
      <c r="N1109" s="1"/>
      <c r="O1109" s="1"/>
      <c r="P1109" s="1"/>
      <c r="Q1109" s="1"/>
      <c r="AJ1109" s="1">
        <v>44705</v>
      </c>
      <c r="AK1109" s="1">
        <v>44708</v>
      </c>
      <c r="AL1109" s="1"/>
      <c r="AM1109" s="1"/>
      <c r="AN1109" s="1"/>
      <c r="AO1109" s="1"/>
      <c r="BH1109" s="1">
        <v>44705</v>
      </c>
      <c r="BI1109" s="1">
        <v>44708</v>
      </c>
      <c r="BJ1109" s="1"/>
      <c r="BK1109" s="1"/>
      <c r="BL1109" s="1"/>
      <c r="BM1109" s="1"/>
    </row>
    <row r="1110" spans="12:65" x14ac:dyDescent="0.25">
      <c r="L1110" s="1">
        <v>44706</v>
      </c>
      <c r="M1110" s="1">
        <v>44708</v>
      </c>
      <c r="N1110" s="1"/>
      <c r="O1110" s="1"/>
      <c r="P1110" s="1"/>
      <c r="Q1110" s="1"/>
      <c r="AJ1110" s="1">
        <v>44706</v>
      </c>
      <c r="AK1110" s="1">
        <v>44708</v>
      </c>
      <c r="AL1110" s="1"/>
      <c r="AM1110" s="1"/>
      <c r="AN1110" s="1"/>
      <c r="AO1110" s="1"/>
      <c r="BH1110" s="1">
        <v>44706</v>
      </c>
      <c r="BI1110" s="1">
        <v>44708</v>
      </c>
      <c r="BJ1110" s="1"/>
      <c r="BK1110" s="1"/>
      <c r="BL1110" s="1"/>
      <c r="BM1110" s="1"/>
    </row>
    <row r="1111" spans="12:65" x14ac:dyDescent="0.25">
      <c r="L1111" s="1">
        <v>44707</v>
      </c>
      <c r="M1111" s="1">
        <v>44708</v>
      </c>
      <c r="N1111" s="1"/>
      <c r="O1111" s="1"/>
      <c r="P1111" s="1"/>
      <c r="Q1111" s="1"/>
      <c r="AJ1111" s="1">
        <v>44707</v>
      </c>
      <c r="AK1111" s="1">
        <v>44708</v>
      </c>
      <c r="AL1111" s="1"/>
      <c r="AM1111" s="1"/>
      <c r="AN1111" s="1"/>
      <c r="AO1111" s="1"/>
      <c r="BH1111" s="1">
        <v>44707</v>
      </c>
      <c r="BI1111" s="1">
        <v>44708</v>
      </c>
      <c r="BJ1111" s="1"/>
      <c r="BK1111" s="1"/>
      <c r="BL1111" s="1"/>
      <c r="BM1111" s="1"/>
    </row>
    <row r="1112" spans="12:65" x14ac:dyDescent="0.25">
      <c r="L1112" s="1">
        <v>44708</v>
      </c>
      <c r="M1112" s="1">
        <v>44708</v>
      </c>
      <c r="N1112" s="1"/>
      <c r="O1112" s="1"/>
      <c r="P1112" s="1"/>
      <c r="Q1112" s="1"/>
      <c r="AJ1112" s="1">
        <v>44708</v>
      </c>
      <c r="AK1112" s="1">
        <v>44708</v>
      </c>
      <c r="AL1112" s="1"/>
      <c r="AM1112" s="1"/>
      <c r="AN1112" s="1"/>
      <c r="AO1112" s="1"/>
      <c r="BH1112" s="1">
        <v>44708</v>
      </c>
      <c r="BI1112" s="1">
        <v>44708</v>
      </c>
      <c r="BJ1112" s="1"/>
      <c r="BK1112" s="1"/>
      <c r="BL1112" s="1"/>
      <c r="BM1112" s="1"/>
    </row>
    <row r="1113" spans="12:65" x14ac:dyDescent="0.25">
      <c r="L1113" s="1">
        <v>44712</v>
      </c>
      <c r="M1113" s="1">
        <v>44715</v>
      </c>
      <c r="N1113" s="1"/>
      <c r="O1113" s="1"/>
      <c r="P1113" s="1"/>
      <c r="Q1113" s="1"/>
      <c r="AJ1113" s="1">
        <v>44712</v>
      </c>
      <c r="AK1113" s="1">
        <v>44715</v>
      </c>
      <c r="AL1113" s="1"/>
      <c r="AM1113" s="1"/>
      <c r="AN1113" s="1"/>
      <c r="AO1113" s="1"/>
      <c r="BH1113" s="1">
        <v>44712</v>
      </c>
      <c r="BI1113" s="1">
        <v>44715</v>
      </c>
      <c r="BJ1113" s="1"/>
      <c r="BK1113" s="1"/>
      <c r="BL1113" s="1"/>
      <c r="BM1113" s="1"/>
    </row>
    <row r="1114" spans="12:65" x14ac:dyDescent="0.25">
      <c r="L1114" s="1">
        <v>44713</v>
      </c>
      <c r="M1114" s="1">
        <v>44715</v>
      </c>
      <c r="N1114" s="1"/>
      <c r="O1114" s="1"/>
      <c r="P1114" s="1"/>
      <c r="Q1114" s="1"/>
      <c r="AJ1114" s="1">
        <v>44713</v>
      </c>
      <c r="AK1114" s="1">
        <v>44715</v>
      </c>
      <c r="AL1114" s="1"/>
      <c r="AM1114" s="1"/>
      <c r="AN1114" s="1"/>
      <c r="AO1114" s="1"/>
      <c r="BH1114" s="1">
        <v>44713</v>
      </c>
      <c r="BI1114" s="1">
        <v>44715</v>
      </c>
      <c r="BJ1114" s="1"/>
      <c r="BK1114" s="1"/>
      <c r="BL1114" s="1"/>
      <c r="BM1114" s="1"/>
    </row>
    <row r="1115" spans="12:65" x14ac:dyDescent="0.25">
      <c r="L1115" s="1">
        <v>44714</v>
      </c>
      <c r="M1115" s="1">
        <v>44715</v>
      </c>
      <c r="N1115" s="1"/>
      <c r="O1115" s="1"/>
      <c r="P1115" s="1"/>
      <c r="Q1115" s="1"/>
      <c r="AJ1115" s="1">
        <v>44714</v>
      </c>
      <c r="AK1115" s="1">
        <v>44715</v>
      </c>
      <c r="AL1115" s="1"/>
      <c r="AM1115" s="1"/>
      <c r="AN1115" s="1"/>
      <c r="AO1115" s="1"/>
      <c r="BH1115" s="1">
        <v>44714</v>
      </c>
      <c r="BI1115" s="1">
        <v>44715</v>
      </c>
      <c r="BJ1115" s="1"/>
      <c r="BK1115" s="1"/>
      <c r="BL1115" s="1"/>
      <c r="BM1115" s="1"/>
    </row>
    <row r="1116" spans="12:65" x14ac:dyDescent="0.25">
      <c r="L1116" s="1">
        <v>44715</v>
      </c>
      <c r="M1116" s="1">
        <v>44715</v>
      </c>
      <c r="N1116" s="1"/>
      <c r="O1116" s="1"/>
      <c r="P1116" s="1"/>
      <c r="Q1116" s="1"/>
      <c r="AJ1116" s="1">
        <v>44715</v>
      </c>
      <c r="AK1116" s="1">
        <v>44715</v>
      </c>
      <c r="AL1116" s="1"/>
      <c r="AM1116" s="1"/>
      <c r="AN1116" s="1"/>
      <c r="AO1116" s="1"/>
      <c r="BH1116" s="1">
        <v>44715</v>
      </c>
      <c r="BI1116" s="1">
        <v>44715</v>
      </c>
      <c r="BJ1116" s="1"/>
      <c r="BK1116" s="1"/>
      <c r="BL1116" s="1"/>
      <c r="BM1116" s="1"/>
    </row>
    <row r="1117" spans="12:65" x14ac:dyDescent="0.25">
      <c r="L1117" s="1">
        <v>44718</v>
      </c>
      <c r="M1117" s="1">
        <v>44722</v>
      </c>
      <c r="N1117" s="1"/>
      <c r="O1117" s="1"/>
      <c r="P1117" s="1"/>
      <c r="Q1117" s="1"/>
      <c r="AJ1117" s="1">
        <v>44718</v>
      </c>
      <c r="AK1117" s="1">
        <v>44722</v>
      </c>
      <c r="AL1117" s="1"/>
      <c r="AM1117" s="1"/>
      <c r="AN1117" s="1"/>
      <c r="AO1117" s="1"/>
      <c r="BH1117" s="1">
        <v>44718</v>
      </c>
      <c r="BI1117" s="1">
        <v>44722</v>
      </c>
      <c r="BJ1117" s="1"/>
      <c r="BK1117" s="1"/>
      <c r="BL1117" s="1"/>
      <c r="BM1117" s="1"/>
    </row>
    <row r="1118" spans="12:65" x14ac:dyDescent="0.25">
      <c r="L1118" s="1">
        <v>44719</v>
      </c>
      <c r="M1118" s="1">
        <v>44722</v>
      </c>
      <c r="N1118" s="1"/>
      <c r="O1118" s="1"/>
      <c r="P1118" s="1"/>
      <c r="Q1118" s="1"/>
      <c r="AJ1118" s="1">
        <v>44719</v>
      </c>
      <c r="AK1118" s="1">
        <v>44722</v>
      </c>
      <c r="AL1118" s="1"/>
      <c r="AM1118" s="1"/>
      <c r="AN1118" s="1"/>
      <c r="AO1118" s="1"/>
      <c r="BH1118" s="1">
        <v>44719</v>
      </c>
      <c r="BI1118" s="1">
        <v>44722</v>
      </c>
      <c r="BJ1118" s="1"/>
      <c r="BK1118" s="1"/>
      <c r="BL1118" s="1"/>
      <c r="BM1118" s="1"/>
    </row>
    <row r="1119" spans="12:65" x14ac:dyDescent="0.25">
      <c r="L1119" s="1">
        <v>44720</v>
      </c>
      <c r="M1119" s="1">
        <v>44722</v>
      </c>
      <c r="N1119" s="1"/>
      <c r="O1119" s="1"/>
      <c r="P1119" s="1"/>
      <c r="Q1119" s="1"/>
      <c r="AJ1119" s="1">
        <v>44720</v>
      </c>
      <c r="AK1119" s="1">
        <v>44722</v>
      </c>
      <c r="AL1119" s="1"/>
      <c r="AM1119" s="1"/>
      <c r="AN1119" s="1"/>
      <c r="AO1119" s="1"/>
      <c r="BH1119" s="1">
        <v>44720</v>
      </c>
      <c r="BI1119" s="1">
        <v>44722</v>
      </c>
      <c r="BJ1119" s="1"/>
      <c r="BK1119" s="1"/>
      <c r="BL1119" s="1"/>
      <c r="BM1119" s="1"/>
    </row>
    <row r="1120" spans="12:65" x14ac:dyDescent="0.25">
      <c r="L1120" s="1">
        <v>44721</v>
      </c>
      <c r="M1120" s="1">
        <v>44722</v>
      </c>
      <c r="N1120" s="1"/>
      <c r="O1120" s="1"/>
      <c r="P1120" s="1"/>
      <c r="Q1120" s="1"/>
      <c r="AJ1120" s="1">
        <v>44721</v>
      </c>
      <c r="AK1120" s="1">
        <v>44722</v>
      </c>
      <c r="AL1120" s="1"/>
      <c r="AM1120" s="1"/>
      <c r="AN1120" s="1"/>
      <c r="AO1120" s="1"/>
      <c r="BH1120" s="1">
        <v>44721</v>
      </c>
      <c r="BI1120" s="1">
        <v>44722</v>
      </c>
      <c r="BJ1120" s="1"/>
      <c r="BK1120" s="1"/>
      <c r="BL1120" s="1"/>
      <c r="BM1120" s="1"/>
    </row>
    <row r="1121" spans="12:65" x14ac:dyDescent="0.25">
      <c r="L1121" s="1">
        <v>44722</v>
      </c>
      <c r="M1121" s="1">
        <v>44722</v>
      </c>
      <c r="N1121" s="1"/>
      <c r="O1121" s="1"/>
      <c r="P1121" s="1"/>
      <c r="Q1121" s="1"/>
      <c r="AJ1121" s="1">
        <v>44722</v>
      </c>
      <c r="AK1121" s="1">
        <v>44722</v>
      </c>
      <c r="AL1121" s="1"/>
      <c r="AM1121" s="1"/>
      <c r="AN1121" s="1"/>
      <c r="AO1121" s="1"/>
      <c r="BH1121" s="1">
        <v>44722</v>
      </c>
      <c r="BI1121" s="1">
        <v>44722</v>
      </c>
      <c r="BJ1121" s="1"/>
      <c r="BK1121" s="1"/>
      <c r="BL1121" s="1"/>
      <c r="BM1121" s="1"/>
    </row>
    <row r="1122" spans="12:65" x14ac:dyDescent="0.25">
      <c r="L1122" s="1">
        <v>44725</v>
      </c>
      <c r="M1122" s="1">
        <v>44729</v>
      </c>
      <c r="N1122" s="1"/>
      <c r="O1122" s="1"/>
      <c r="P1122" s="1"/>
      <c r="Q1122" s="1"/>
      <c r="AJ1122" s="1">
        <v>44725</v>
      </c>
      <c r="AK1122" s="1">
        <v>44729</v>
      </c>
      <c r="AL1122" s="1"/>
      <c r="AM1122" s="1"/>
      <c r="AN1122" s="1"/>
      <c r="AO1122" s="1"/>
      <c r="BH1122" s="1">
        <v>44725</v>
      </c>
      <c r="BI1122" s="1">
        <v>44729</v>
      </c>
      <c r="BJ1122" s="1"/>
      <c r="BK1122" s="1"/>
      <c r="BL1122" s="1"/>
      <c r="BM1122" s="1"/>
    </row>
    <row r="1123" spans="12:65" x14ac:dyDescent="0.25">
      <c r="L1123" s="1">
        <v>44726</v>
      </c>
      <c r="M1123" s="1">
        <v>44729</v>
      </c>
      <c r="N1123" s="1"/>
      <c r="O1123" s="1"/>
      <c r="P1123" s="1"/>
      <c r="Q1123" s="1"/>
      <c r="AJ1123" s="1">
        <v>44726</v>
      </c>
      <c r="AK1123" s="1">
        <v>44729</v>
      </c>
      <c r="AL1123" s="1"/>
      <c r="AM1123" s="1"/>
      <c r="AN1123" s="1"/>
      <c r="AO1123" s="1"/>
      <c r="BH1123" s="1">
        <v>44726</v>
      </c>
      <c r="BI1123" s="1">
        <v>44729</v>
      </c>
      <c r="BJ1123" s="1"/>
      <c r="BK1123" s="1"/>
      <c r="BL1123" s="1"/>
      <c r="BM1123" s="1"/>
    </row>
    <row r="1124" spans="12:65" x14ac:dyDescent="0.25">
      <c r="L1124" s="1">
        <v>44727</v>
      </c>
      <c r="M1124" s="1">
        <v>44729</v>
      </c>
      <c r="N1124" s="1"/>
      <c r="O1124" s="1"/>
      <c r="P1124" s="1"/>
      <c r="Q1124" s="1"/>
      <c r="AJ1124" s="1">
        <v>44727</v>
      </c>
      <c r="AK1124" s="1">
        <v>44729</v>
      </c>
      <c r="AL1124" s="1"/>
      <c r="AM1124" s="1"/>
      <c r="AN1124" s="1"/>
      <c r="AO1124" s="1"/>
      <c r="BH1124" s="1">
        <v>44727</v>
      </c>
      <c r="BI1124" s="1">
        <v>44729</v>
      </c>
      <c r="BJ1124" s="1"/>
      <c r="BK1124" s="1"/>
      <c r="BL1124" s="1"/>
      <c r="BM1124" s="1"/>
    </row>
    <row r="1125" spans="12:65" x14ac:dyDescent="0.25">
      <c r="L1125" s="1">
        <v>44728</v>
      </c>
      <c r="M1125" s="1">
        <v>44729</v>
      </c>
      <c r="N1125" s="1"/>
      <c r="O1125" s="1"/>
      <c r="P1125" s="1"/>
      <c r="Q1125" s="1"/>
      <c r="AJ1125" s="1">
        <v>44728</v>
      </c>
      <c r="AK1125" s="1">
        <v>44729</v>
      </c>
      <c r="AL1125" s="1"/>
      <c r="AM1125" s="1"/>
      <c r="AN1125" s="1"/>
      <c r="AO1125" s="1"/>
      <c r="BH1125" s="1">
        <v>44728</v>
      </c>
      <c r="BI1125" s="1">
        <v>44729</v>
      </c>
      <c r="BJ1125" s="1"/>
      <c r="BK1125" s="1"/>
      <c r="BL1125" s="1"/>
      <c r="BM1125" s="1"/>
    </row>
    <row r="1126" spans="12:65" x14ac:dyDescent="0.25">
      <c r="L1126" s="1">
        <v>44729</v>
      </c>
      <c r="M1126" s="1">
        <v>44729</v>
      </c>
      <c r="N1126" s="1"/>
      <c r="O1126" s="1"/>
      <c r="P1126" s="1"/>
      <c r="Q1126" s="1"/>
      <c r="AJ1126" s="1">
        <v>44729</v>
      </c>
      <c r="AK1126" s="1">
        <v>44729</v>
      </c>
      <c r="AL1126" s="1"/>
      <c r="AM1126" s="1"/>
      <c r="AN1126" s="1"/>
      <c r="AO1126" s="1"/>
      <c r="BH1126" s="1">
        <v>44729</v>
      </c>
      <c r="BI1126" s="1">
        <v>44729</v>
      </c>
      <c r="BJ1126" s="1"/>
      <c r="BK1126" s="1"/>
      <c r="BL1126" s="1"/>
      <c r="BM1126" s="1"/>
    </row>
    <row r="1127" spans="12:65" x14ac:dyDescent="0.25">
      <c r="L1127" s="1">
        <v>44733</v>
      </c>
      <c r="M1127" s="1">
        <v>44736</v>
      </c>
      <c r="N1127" s="1"/>
      <c r="O1127" s="1"/>
      <c r="P1127" s="1"/>
      <c r="Q1127" s="1"/>
      <c r="AJ1127" s="1">
        <v>44733</v>
      </c>
      <c r="AK1127" s="1">
        <v>44736</v>
      </c>
      <c r="AL1127" s="1"/>
      <c r="AM1127" s="1"/>
      <c r="AN1127" s="1"/>
      <c r="AO1127" s="1"/>
      <c r="BH1127" s="1">
        <v>44733</v>
      </c>
      <c r="BI1127" s="1">
        <v>44736</v>
      </c>
      <c r="BJ1127" s="1"/>
      <c r="BK1127" s="1"/>
      <c r="BL1127" s="1"/>
      <c r="BM1127" s="1"/>
    </row>
    <row r="1128" spans="12:65" x14ac:dyDescent="0.25">
      <c r="L1128" s="1">
        <v>44734</v>
      </c>
      <c r="M1128" s="1">
        <v>44736</v>
      </c>
      <c r="N1128" s="1"/>
      <c r="O1128" s="1"/>
      <c r="P1128" s="1"/>
      <c r="Q1128" s="1"/>
      <c r="AJ1128" s="1">
        <v>44734</v>
      </c>
      <c r="AK1128" s="1">
        <v>44736</v>
      </c>
      <c r="AL1128" s="1"/>
      <c r="AM1128" s="1"/>
      <c r="AN1128" s="1"/>
      <c r="AO1128" s="1"/>
      <c r="BH1128" s="1">
        <v>44734</v>
      </c>
      <c r="BI1128" s="1">
        <v>44736</v>
      </c>
      <c r="BJ1128" s="1"/>
      <c r="BK1128" s="1"/>
      <c r="BL1128" s="1"/>
      <c r="BM1128" s="1"/>
    </row>
    <row r="1129" spans="12:65" x14ac:dyDescent="0.25">
      <c r="L1129" s="1">
        <v>44735</v>
      </c>
      <c r="M1129" s="1">
        <v>44736</v>
      </c>
      <c r="N1129" s="1"/>
      <c r="O1129" s="1"/>
      <c r="P1129" s="1"/>
      <c r="Q1129" s="1"/>
      <c r="AJ1129" s="1">
        <v>44735</v>
      </c>
      <c r="AK1129" s="1">
        <v>44736</v>
      </c>
      <c r="AL1129" s="1"/>
      <c r="AM1129" s="1"/>
      <c r="AN1129" s="1"/>
      <c r="AO1129" s="1"/>
      <c r="BH1129" s="1">
        <v>44735</v>
      </c>
      <c r="BI1129" s="1">
        <v>44736</v>
      </c>
      <c r="BJ1129" s="1"/>
      <c r="BK1129" s="1"/>
      <c r="BL1129" s="1"/>
      <c r="BM1129" s="1"/>
    </row>
    <row r="1130" spans="12:65" x14ac:dyDescent="0.25">
      <c r="L1130" s="1">
        <v>44736</v>
      </c>
      <c r="M1130" s="1">
        <v>44736</v>
      </c>
      <c r="N1130" s="1"/>
      <c r="O1130" s="1"/>
      <c r="P1130" s="1"/>
      <c r="Q1130" s="1"/>
      <c r="AJ1130" s="1">
        <v>44736</v>
      </c>
      <c r="AK1130" s="1">
        <v>44736</v>
      </c>
      <c r="AL1130" s="1"/>
      <c r="AM1130" s="1"/>
      <c r="AN1130" s="1"/>
      <c r="AO1130" s="1"/>
      <c r="BH1130" s="1">
        <v>44736</v>
      </c>
      <c r="BI1130" s="1">
        <v>44736</v>
      </c>
      <c r="BJ1130" s="1"/>
      <c r="BK1130" s="1"/>
      <c r="BL1130" s="1"/>
      <c r="BM1130" s="1"/>
    </row>
    <row r="1131" spans="12:65" x14ac:dyDescent="0.25">
      <c r="L1131" s="1">
        <v>44739</v>
      </c>
      <c r="M1131" s="1">
        <v>44743</v>
      </c>
      <c r="N1131" s="1"/>
      <c r="O1131" s="1"/>
      <c r="P1131" s="1"/>
      <c r="Q1131" s="1"/>
      <c r="AJ1131" s="1">
        <v>44739</v>
      </c>
      <c r="AK1131" s="1">
        <v>44743</v>
      </c>
      <c r="AL1131" s="1"/>
      <c r="AM1131" s="1"/>
      <c r="AN1131" s="1"/>
      <c r="AO1131" s="1"/>
      <c r="BH1131" s="1">
        <v>44739</v>
      </c>
      <c r="BI1131" s="1">
        <v>44743</v>
      </c>
      <c r="BJ1131" s="1"/>
      <c r="BK1131" s="1"/>
      <c r="BL1131" s="1"/>
      <c r="BM1131" s="1"/>
    </row>
    <row r="1132" spans="12:65" x14ac:dyDescent="0.25">
      <c r="L1132" s="1">
        <v>44740</v>
      </c>
      <c r="M1132" s="1">
        <v>44743</v>
      </c>
      <c r="N1132" s="1"/>
      <c r="O1132" s="1"/>
      <c r="P1132" s="1"/>
      <c r="Q1132" s="1"/>
      <c r="AJ1132" s="1">
        <v>44740</v>
      </c>
      <c r="AK1132" s="1">
        <v>44743</v>
      </c>
      <c r="AL1132" s="1"/>
      <c r="AM1132" s="1"/>
      <c r="AN1132" s="1"/>
      <c r="AO1132" s="1"/>
      <c r="BH1132" s="1">
        <v>44740</v>
      </c>
      <c r="BI1132" s="1">
        <v>44743</v>
      </c>
      <c r="BJ1132" s="1"/>
      <c r="BK1132" s="1"/>
      <c r="BL1132" s="1"/>
      <c r="BM1132" s="1"/>
    </row>
    <row r="1133" spans="12:65" x14ac:dyDescent="0.25">
      <c r="L1133" s="1">
        <v>44741</v>
      </c>
      <c r="M1133" s="1">
        <v>44743</v>
      </c>
      <c r="N1133" s="1"/>
      <c r="O1133" s="1"/>
      <c r="P1133" s="1"/>
      <c r="Q1133" s="1"/>
      <c r="AJ1133" s="1">
        <v>44741</v>
      </c>
      <c r="AK1133" s="1">
        <v>44743</v>
      </c>
      <c r="AL1133" s="1"/>
      <c r="AM1133" s="1"/>
      <c r="AN1133" s="1"/>
      <c r="AO1133" s="1"/>
      <c r="BH1133" s="1">
        <v>44741</v>
      </c>
      <c r="BI1133" s="1">
        <v>44743</v>
      </c>
      <c r="BJ1133" s="1"/>
      <c r="BK1133" s="1"/>
      <c r="BL1133" s="1"/>
      <c r="BM1133" s="1"/>
    </row>
    <row r="1134" spans="12:65" x14ac:dyDescent="0.25">
      <c r="L1134" s="1">
        <v>44742</v>
      </c>
      <c r="M1134" s="1">
        <v>44743</v>
      </c>
      <c r="N1134" s="1"/>
      <c r="O1134" s="1"/>
      <c r="P1134" s="1"/>
      <c r="Q1134" s="1"/>
      <c r="AJ1134" s="1">
        <v>44742</v>
      </c>
      <c r="AK1134" s="1">
        <v>44743</v>
      </c>
      <c r="AL1134" s="1"/>
      <c r="AM1134" s="1"/>
      <c r="AN1134" s="1"/>
      <c r="AO1134" s="1"/>
      <c r="BH1134" s="1">
        <v>44742</v>
      </c>
      <c r="BI1134" s="1">
        <v>44743</v>
      </c>
      <c r="BJ1134" s="1"/>
      <c r="BK1134" s="1"/>
      <c r="BL1134" s="1"/>
      <c r="BM1134" s="1"/>
    </row>
    <row r="1135" spans="12:65" x14ac:dyDescent="0.25">
      <c r="L1135" s="1">
        <v>44743</v>
      </c>
      <c r="M1135" s="1">
        <v>44743</v>
      </c>
      <c r="N1135" s="1"/>
      <c r="O1135" s="1"/>
      <c r="P1135" s="1"/>
      <c r="Q1135" s="1"/>
      <c r="AJ1135" s="1">
        <v>44743</v>
      </c>
      <c r="AK1135" s="1">
        <v>44743</v>
      </c>
      <c r="AL1135" s="1"/>
      <c r="AM1135" s="1"/>
      <c r="AN1135" s="1"/>
      <c r="AO1135" s="1"/>
      <c r="BH1135" s="1">
        <v>44743</v>
      </c>
      <c r="BI1135" s="1">
        <v>44743</v>
      </c>
      <c r="BJ1135" s="1"/>
      <c r="BK1135" s="1"/>
      <c r="BL1135" s="1"/>
      <c r="BM1135" s="1"/>
    </row>
    <row r="1136" spans="12:65" x14ac:dyDescent="0.25">
      <c r="L1136" s="1">
        <v>44747</v>
      </c>
      <c r="M1136" s="1">
        <v>44750</v>
      </c>
      <c r="N1136" s="1"/>
      <c r="O1136" s="1"/>
      <c r="P1136" s="1"/>
      <c r="Q1136" s="1"/>
      <c r="AJ1136" s="1">
        <v>44747</v>
      </c>
      <c r="AK1136" s="1">
        <v>44750</v>
      </c>
      <c r="AL1136" s="1"/>
      <c r="AM1136" s="1"/>
      <c r="AN1136" s="1"/>
      <c r="AO1136" s="1"/>
      <c r="BH1136" s="1">
        <v>44747</v>
      </c>
      <c r="BI1136" s="1">
        <v>44750</v>
      </c>
      <c r="BJ1136" s="1"/>
      <c r="BK1136" s="1"/>
      <c r="BL1136" s="1"/>
      <c r="BM1136" s="1"/>
    </row>
    <row r="1137" spans="12:65" x14ac:dyDescent="0.25">
      <c r="L1137" s="1">
        <v>44748</v>
      </c>
      <c r="M1137" s="1">
        <v>44750</v>
      </c>
      <c r="N1137" s="1"/>
      <c r="O1137" s="1"/>
      <c r="P1137" s="1"/>
      <c r="Q1137" s="1"/>
      <c r="AJ1137" s="1">
        <v>44748</v>
      </c>
      <c r="AK1137" s="1">
        <v>44750</v>
      </c>
      <c r="AL1137" s="1"/>
      <c r="AM1137" s="1"/>
      <c r="AN1137" s="1"/>
      <c r="AO1137" s="1"/>
      <c r="BH1137" s="1">
        <v>44748</v>
      </c>
      <c r="BI1137" s="1">
        <v>44750</v>
      </c>
      <c r="BJ1137" s="1"/>
      <c r="BK1137" s="1"/>
      <c r="BL1137" s="1"/>
      <c r="BM1137" s="1"/>
    </row>
    <row r="1138" spans="12:65" x14ac:dyDescent="0.25">
      <c r="L1138" s="1">
        <v>44749</v>
      </c>
      <c r="M1138" s="1">
        <v>44750</v>
      </c>
      <c r="N1138" s="1"/>
      <c r="O1138" s="1"/>
      <c r="P1138" s="1"/>
      <c r="Q1138" s="1"/>
      <c r="AJ1138" s="1">
        <v>44749</v>
      </c>
      <c r="AK1138" s="1">
        <v>44750</v>
      </c>
      <c r="AL1138" s="1"/>
      <c r="AM1138" s="1"/>
      <c r="AN1138" s="1"/>
      <c r="AO1138" s="1"/>
      <c r="BH1138" s="1">
        <v>44749</v>
      </c>
      <c r="BI1138" s="1">
        <v>44750</v>
      </c>
      <c r="BJ1138" s="1"/>
      <c r="BK1138" s="1"/>
      <c r="BL1138" s="1"/>
      <c r="BM1138" s="1"/>
    </row>
    <row r="1139" spans="12:65" x14ac:dyDescent="0.25">
      <c r="L1139" s="1">
        <v>44750</v>
      </c>
      <c r="M1139" s="1">
        <v>44750</v>
      </c>
      <c r="N1139" s="1"/>
      <c r="O1139" s="1"/>
      <c r="P1139" s="1"/>
      <c r="Q1139" s="1"/>
      <c r="AJ1139" s="1">
        <v>44750</v>
      </c>
      <c r="AK1139" s="1">
        <v>44750</v>
      </c>
      <c r="AL1139" s="1"/>
      <c r="AM1139" s="1"/>
      <c r="AN1139" s="1"/>
      <c r="AO1139" s="1"/>
      <c r="BH1139" s="1">
        <v>44750</v>
      </c>
      <c r="BI1139" s="1">
        <v>44750</v>
      </c>
      <c r="BJ1139" s="1"/>
      <c r="BK1139" s="1"/>
      <c r="BL1139" s="1"/>
      <c r="BM1139" s="1"/>
    </row>
    <row r="1140" spans="12:65" x14ac:dyDescent="0.25">
      <c r="L1140" s="1">
        <v>44753</v>
      </c>
      <c r="M1140" s="1">
        <v>44757</v>
      </c>
      <c r="N1140" s="1"/>
      <c r="O1140" s="1"/>
      <c r="P1140" s="1"/>
      <c r="Q1140" s="1"/>
      <c r="AJ1140" s="1">
        <v>44753</v>
      </c>
      <c r="AK1140" s="1">
        <v>44757</v>
      </c>
      <c r="AL1140" s="1"/>
      <c r="AM1140" s="1"/>
      <c r="AN1140" s="1"/>
      <c r="AO1140" s="1"/>
      <c r="BH1140" s="1">
        <v>44753</v>
      </c>
      <c r="BI1140" s="1">
        <v>44757</v>
      </c>
      <c r="BJ1140" s="1"/>
      <c r="BK1140" s="1"/>
      <c r="BL1140" s="1"/>
      <c r="BM1140" s="1"/>
    </row>
    <row r="1141" spans="12:65" x14ac:dyDescent="0.25">
      <c r="L1141" s="1">
        <v>44754</v>
      </c>
      <c r="M1141" s="1">
        <v>44757</v>
      </c>
      <c r="N1141" s="1"/>
      <c r="O1141" s="1"/>
      <c r="P1141" s="1"/>
      <c r="Q1141" s="1"/>
      <c r="AJ1141" s="1">
        <v>44754</v>
      </c>
      <c r="AK1141" s="1">
        <v>44757</v>
      </c>
      <c r="AL1141" s="1"/>
      <c r="AM1141" s="1"/>
      <c r="AN1141" s="1"/>
      <c r="AO1141" s="1"/>
      <c r="BH1141" s="1">
        <v>44754</v>
      </c>
      <c r="BI1141" s="1">
        <v>44757</v>
      </c>
      <c r="BJ1141" s="1"/>
      <c r="BK1141" s="1"/>
      <c r="BL1141" s="1"/>
      <c r="BM1141" s="1"/>
    </row>
    <row r="1142" spans="12:65" x14ac:dyDescent="0.25">
      <c r="L1142" s="1">
        <v>44755</v>
      </c>
      <c r="M1142" s="1">
        <v>44757</v>
      </c>
      <c r="N1142" s="1"/>
      <c r="O1142" s="1"/>
      <c r="P1142" s="1"/>
      <c r="Q1142" s="1"/>
      <c r="AJ1142" s="1">
        <v>44755</v>
      </c>
      <c r="AK1142" s="1">
        <v>44757</v>
      </c>
      <c r="AL1142" s="1"/>
      <c r="AM1142" s="1"/>
      <c r="AN1142" s="1"/>
      <c r="AO1142" s="1"/>
      <c r="BH1142" s="1">
        <v>44755</v>
      </c>
      <c r="BI1142" s="1">
        <v>44757</v>
      </c>
      <c r="BJ1142" s="1"/>
      <c r="BK1142" s="1"/>
      <c r="BL1142" s="1"/>
      <c r="BM1142" s="1"/>
    </row>
    <row r="1143" spans="12:65" x14ac:dyDescent="0.25">
      <c r="L1143" s="1">
        <v>44756</v>
      </c>
      <c r="M1143" s="1">
        <v>44757</v>
      </c>
      <c r="N1143" s="1"/>
      <c r="O1143" s="1"/>
      <c r="P1143" s="1"/>
      <c r="Q1143" s="1"/>
      <c r="AJ1143" s="1">
        <v>44756</v>
      </c>
      <c r="AK1143" s="1">
        <v>44757</v>
      </c>
      <c r="AL1143" s="1"/>
      <c r="AM1143" s="1"/>
      <c r="AN1143" s="1"/>
      <c r="AO1143" s="1"/>
      <c r="BH1143" s="1">
        <v>44756</v>
      </c>
      <c r="BI1143" s="1">
        <v>44757</v>
      </c>
      <c r="BJ1143" s="1"/>
      <c r="BK1143" s="1"/>
      <c r="BL1143" s="1"/>
      <c r="BM1143" s="1"/>
    </row>
    <row r="1144" spans="12:65" x14ac:dyDescent="0.25">
      <c r="L1144" s="1">
        <v>44757</v>
      </c>
      <c r="M1144" s="1">
        <v>44757</v>
      </c>
      <c r="N1144" s="1"/>
      <c r="O1144" s="1"/>
      <c r="P1144" s="1"/>
      <c r="Q1144" s="1"/>
      <c r="AJ1144" s="1">
        <v>44757</v>
      </c>
      <c r="AK1144" s="1">
        <v>44757</v>
      </c>
      <c r="AL1144" s="1"/>
      <c r="AM1144" s="1"/>
      <c r="AN1144" s="1"/>
      <c r="AO1144" s="1"/>
      <c r="BH1144" s="1">
        <v>44757</v>
      </c>
      <c r="BI1144" s="1">
        <v>44757</v>
      </c>
      <c r="BJ1144" s="1"/>
      <c r="BK1144" s="1"/>
      <c r="BL1144" s="1"/>
      <c r="BM1144" s="1"/>
    </row>
    <row r="1145" spans="12:65" x14ac:dyDescent="0.25">
      <c r="L1145" s="1">
        <v>44760</v>
      </c>
      <c r="M1145" s="1">
        <v>44764</v>
      </c>
      <c r="N1145" s="1"/>
      <c r="O1145" s="1"/>
      <c r="P1145" s="1"/>
      <c r="Q1145" s="1"/>
      <c r="AJ1145" s="1">
        <v>44760</v>
      </c>
      <c r="AK1145" s="1">
        <v>44764</v>
      </c>
      <c r="AL1145" s="1"/>
      <c r="AM1145" s="1"/>
      <c r="AN1145" s="1"/>
      <c r="AO1145" s="1"/>
      <c r="BH1145" s="1">
        <v>44760</v>
      </c>
      <c r="BI1145" s="1">
        <v>44764</v>
      </c>
      <c r="BJ1145" s="1"/>
      <c r="BK1145" s="1"/>
      <c r="BL1145" s="1"/>
      <c r="BM1145" s="1"/>
    </row>
    <row r="1146" spans="12:65" x14ac:dyDescent="0.25">
      <c r="L1146" s="1">
        <v>44761</v>
      </c>
      <c r="M1146" s="1">
        <v>44764</v>
      </c>
      <c r="N1146" s="1"/>
      <c r="O1146" s="1"/>
      <c r="P1146" s="1"/>
      <c r="Q1146" s="1"/>
      <c r="AJ1146" s="1">
        <v>44761</v>
      </c>
      <c r="AK1146" s="1">
        <v>44764</v>
      </c>
      <c r="AL1146" s="1"/>
      <c r="AM1146" s="1"/>
      <c r="AN1146" s="1"/>
      <c r="AO1146" s="1"/>
      <c r="BH1146" s="1">
        <v>44761</v>
      </c>
      <c r="BI1146" s="1">
        <v>44764</v>
      </c>
      <c r="BJ1146" s="1"/>
      <c r="BK1146" s="1"/>
      <c r="BL1146" s="1"/>
      <c r="BM1146" s="1"/>
    </row>
    <row r="1147" spans="12:65" x14ac:dyDescent="0.25">
      <c r="L1147" s="1">
        <v>44762</v>
      </c>
      <c r="M1147" s="1">
        <v>44764</v>
      </c>
      <c r="N1147" s="1"/>
      <c r="O1147" s="1"/>
      <c r="P1147" s="1"/>
      <c r="Q1147" s="1"/>
      <c r="AJ1147" s="1">
        <v>44762</v>
      </c>
      <c r="AK1147" s="1">
        <v>44764</v>
      </c>
      <c r="AL1147" s="1"/>
      <c r="AM1147" s="1"/>
      <c r="AN1147" s="1"/>
      <c r="AO1147" s="1"/>
      <c r="BH1147" s="1">
        <v>44762</v>
      </c>
      <c r="BI1147" s="1">
        <v>44764</v>
      </c>
      <c r="BJ1147" s="1"/>
      <c r="BK1147" s="1"/>
      <c r="BL1147" s="1"/>
      <c r="BM1147" s="1"/>
    </row>
    <row r="1148" spans="12:65" x14ac:dyDescent="0.25">
      <c r="L1148" s="1">
        <v>44763</v>
      </c>
      <c r="M1148" s="1">
        <v>44764</v>
      </c>
      <c r="N1148" s="1"/>
      <c r="O1148" s="1"/>
      <c r="P1148" s="1"/>
      <c r="Q1148" s="1"/>
      <c r="AJ1148" s="1">
        <v>44763</v>
      </c>
      <c r="AK1148" s="1">
        <v>44764</v>
      </c>
      <c r="AL1148" s="1"/>
      <c r="AM1148" s="1"/>
      <c r="AN1148" s="1"/>
      <c r="AO1148" s="1"/>
      <c r="BH1148" s="1">
        <v>44763</v>
      </c>
      <c r="BI1148" s="1">
        <v>44764</v>
      </c>
      <c r="BJ1148" s="1"/>
      <c r="BK1148" s="1"/>
      <c r="BL1148" s="1"/>
      <c r="BM1148" s="1"/>
    </row>
    <row r="1149" spans="12:65" x14ac:dyDescent="0.25">
      <c r="L1149" s="1">
        <v>44764</v>
      </c>
      <c r="M1149" s="1">
        <v>44764</v>
      </c>
      <c r="N1149" s="1"/>
      <c r="O1149" s="1"/>
      <c r="P1149" s="1"/>
      <c r="Q1149" s="1"/>
      <c r="AJ1149" s="1">
        <v>44764</v>
      </c>
      <c r="AK1149" s="1">
        <v>44764</v>
      </c>
      <c r="AL1149" s="1"/>
      <c r="AM1149" s="1"/>
      <c r="AN1149" s="1"/>
      <c r="AO1149" s="1"/>
      <c r="BH1149" s="1">
        <v>44764</v>
      </c>
      <c r="BI1149" s="1">
        <v>44764</v>
      </c>
      <c r="BJ1149" s="1"/>
      <c r="BK1149" s="1"/>
      <c r="BL1149" s="1"/>
      <c r="BM1149" s="1"/>
    </row>
    <row r="1150" spans="12:65" x14ac:dyDescent="0.25">
      <c r="L1150" s="1">
        <v>44767</v>
      </c>
      <c r="M1150" s="1">
        <v>44771</v>
      </c>
      <c r="N1150" s="1"/>
      <c r="O1150" s="1"/>
      <c r="P1150" s="1"/>
      <c r="Q1150" s="1"/>
      <c r="AJ1150" s="1">
        <v>44767</v>
      </c>
      <c r="AK1150" s="1">
        <v>44771</v>
      </c>
      <c r="AL1150" s="1"/>
      <c r="AM1150" s="1"/>
      <c r="AN1150" s="1"/>
      <c r="AO1150" s="1"/>
      <c r="BH1150" s="1">
        <v>44767</v>
      </c>
      <c r="BI1150" s="1">
        <v>44771</v>
      </c>
      <c r="BJ1150" s="1"/>
      <c r="BK1150" s="1"/>
      <c r="BL1150" s="1"/>
      <c r="BM1150" s="1"/>
    </row>
    <row r="1151" spans="12:65" x14ac:dyDescent="0.25">
      <c r="L1151" s="1">
        <v>44768</v>
      </c>
      <c r="M1151" s="1">
        <v>44771</v>
      </c>
      <c r="N1151" s="1"/>
      <c r="O1151" s="1"/>
      <c r="P1151" s="1"/>
      <c r="Q1151" s="1"/>
      <c r="AJ1151" s="1">
        <v>44768</v>
      </c>
      <c r="AK1151" s="1">
        <v>44771</v>
      </c>
      <c r="AL1151" s="1"/>
      <c r="AM1151" s="1"/>
      <c r="AN1151" s="1"/>
      <c r="AO1151" s="1"/>
      <c r="BH1151" s="1">
        <v>44768</v>
      </c>
      <c r="BI1151" s="1">
        <v>44771</v>
      </c>
      <c r="BJ1151" s="1"/>
      <c r="BK1151" s="1"/>
      <c r="BL1151" s="1"/>
      <c r="BM1151" s="1"/>
    </row>
    <row r="1152" spans="12:65" x14ac:dyDescent="0.25">
      <c r="L1152" s="1">
        <v>44769</v>
      </c>
      <c r="M1152" s="1">
        <v>44771</v>
      </c>
      <c r="N1152" s="1"/>
      <c r="O1152" s="1"/>
      <c r="P1152" s="1"/>
      <c r="Q1152" s="1"/>
      <c r="AJ1152" s="1">
        <v>44769</v>
      </c>
      <c r="AK1152" s="1">
        <v>44771</v>
      </c>
      <c r="AL1152" s="1"/>
      <c r="AM1152" s="1"/>
      <c r="AN1152" s="1"/>
      <c r="AO1152" s="1"/>
      <c r="BH1152" s="1">
        <v>44769</v>
      </c>
      <c r="BI1152" s="1">
        <v>44771</v>
      </c>
      <c r="BJ1152" s="1"/>
      <c r="BK1152" s="1"/>
      <c r="BL1152" s="1"/>
      <c r="BM1152" s="1"/>
    </row>
    <row r="1153" spans="12:65" x14ac:dyDescent="0.25">
      <c r="L1153" s="1">
        <v>44770</v>
      </c>
      <c r="M1153" s="1">
        <v>44771</v>
      </c>
      <c r="N1153" s="1"/>
      <c r="O1153" s="1"/>
      <c r="P1153" s="1"/>
      <c r="Q1153" s="1"/>
      <c r="AJ1153" s="1">
        <v>44770</v>
      </c>
      <c r="AK1153" s="1">
        <v>44771</v>
      </c>
      <c r="AL1153" s="1"/>
      <c r="AM1153" s="1"/>
      <c r="AN1153" s="1"/>
      <c r="AO1153" s="1"/>
      <c r="BH1153" s="1">
        <v>44770</v>
      </c>
      <c r="BI1153" s="1">
        <v>44771</v>
      </c>
      <c r="BJ1153" s="1"/>
      <c r="BK1153" s="1"/>
      <c r="BL1153" s="1"/>
      <c r="BM1153" s="1"/>
    </row>
    <row r="1154" spans="12:65" x14ac:dyDescent="0.25">
      <c r="L1154" s="1">
        <v>44771</v>
      </c>
      <c r="M1154" s="1">
        <v>44771</v>
      </c>
      <c r="N1154" s="1"/>
      <c r="O1154" s="1"/>
      <c r="P1154" s="1"/>
      <c r="Q1154" s="1"/>
      <c r="AJ1154" s="1">
        <v>44771</v>
      </c>
      <c r="AK1154" s="1">
        <v>44771</v>
      </c>
      <c r="AL1154" s="1"/>
      <c r="AM1154" s="1"/>
      <c r="AN1154" s="1"/>
      <c r="AO1154" s="1"/>
      <c r="BH1154" s="1">
        <v>44771</v>
      </c>
      <c r="BI1154" s="1">
        <v>44771</v>
      </c>
      <c r="BJ1154" s="1"/>
      <c r="BK1154" s="1"/>
      <c r="BL1154" s="1"/>
      <c r="BM1154" s="1"/>
    </row>
    <row r="1155" spans="12:65" x14ac:dyDescent="0.25">
      <c r="L1155" s="1">
        <v>44774</v>
      </c>
      <c r="M1155" s="1">
        <v>44778</v>
      </c>
      <c r="N1155" s="1"/>
      <c r="O1155" s="1"/>
      <c r="P1155" s="1"/>
      <c r="Q1155" s="1"/>
      <c r="AJ1155" s="1">
        <v>44774</v>
      </c>
      <c r="AK1155" s="1">
        <v>44778</v>
      </c>
      <c r="AL1155" s="1"/>
      <c r="AM1155" s="1"/>
      <c r="AN1155" s="1"/>
      <c r="AO1155" s="1"/>
      <c r="BH1155" s="1">
        <v>44774</v>
      </c>
      <c r="BI1155" s="1">
        <v>44778</v>
      </c>
      <c r="BJ1155" s="1"/>
      <c r="BK1155" s="1"/>
      <c r="BL1155" s="1"/>
      <c r="BM1155" s="1"/>
    </row>
    <row r="1156" spans="12:65" x14ac:dyDescent="0.25">
      <c r="L1156" s="1">
        <v>44775</v>
      </c>
      <c r="M1156" s="1">
        <v>44778</v>
      </c>
      <c r="N1156" s="1"/>
      <c r="O1156" s="1"/>
      <c r="P1156" s="1"/>
      <c r="Q1156" s="1"/>
      <c r="AJ1156" s="1">
        <v>44775</v>
      </c>
      <c r="AK1156" s="1">
        <v>44778</v>
      </c>
      <c r="AL1156" s="1"/>
      <c r="AM1156" s="1"/>
      <c r="AN1156" s="1"/>
      <c r="AO1156" s="1"/>
      <c r="BH1156" s="1">
        <v>44775</v>
      </c>
      <c r="BI1156" s="1">
        <v>44778</v>
      </c>
      <c r="BJ1156" s="1"/>
      <c r="BK1156" s="1"/>
      <c r="BL1156" s="1"/>
      <c r="BM1156" s="1"/>
    </row>
    <row r="1157" spans="12:65" x14ac:dyDescent="0.25">
      <c r="L1157" s="1">
        <v>44776</v>
      </c>
      <c r="M1157" s="1">
        <v>44778</v>
      </c>
      <c r="N1157" s="1"/>
      <c r="O1157" s="1"/>
      <c r="P1157" s="1"/>
      <c r="Q1157" s="1"/>
      <c r="AJ1157" s="1">
        <v>44776</v>
      </c>
      <c r="AK1157" s="1">
        <v>44778</v>
      </c>
      <c r="AL1157" s="1"/>
      <c r="AM1157" s="1"/>
      <c r="AN1157" s="1"/>
      <c r="AO1157" s="1"/>
      <c r="BH1157" s="1">
        <v>44776</v>
      </c>
      <c r="BI1157" s="1">
        <v>44778</v>
      </c>
      <c r="BJ1157" s="1"/>
      <c r="BK1157" s="1"/>
      <c r="BL1157" s="1"/>
      <c r="BM1157" s="1"/>
    </row>
    <row r="1158" spans="12:65" x14ac:dyDescent="0.25">
      <c r="L1158" s="1">
        <v>44777</v>
      </c>
      <c r="M1158" s="1">
        <v>44778</v>
      </c>
      <c r="N1158" s="1"/>
      <c r="O1158" s="1"/>
      <c r="P1158" s="1"/>
      <c r="Q1158" s="1"/>
      <c r="AJ1158" s="1">
        <v>44777</v>
      </c>
      <c r="AK1158" s="1">
        <v>44778</v>
      </c>
      <c r="AL1158" s="1"/>
      <c r="AM1158" s="1"/>
      <c r="AN1158" s="1"/>
      <c r="AO1158" s="1"/>
      <c r="BH1158" s="1">
        <v>44777</v>
      </c>
      <c r="BI1158" s="1">
        <v>44778</v>
      </c>
      <c r="BJ1158" s="1"/>
      <c r="BK1158" s="1"/>
      <c r="BL1158" s="1"/>
      <c r="BM1158" s="1"/>
    </row>
    <row r="1159" spans="12:65" x14ac:dyDescent="0.25">
      <c r="L1159" s="1">
        <v>44778</v>
      </c>
      <c r="M1159" s="1">
        <v>44778</v>
      </c>
      <c r="N1159" s="1"/>
      <c r="O1159" s="1"/>
      <c r="P1159" s="1"/>
      <c r="Q1159" s="1"/>
      <c r="AJ1159" s="1">
        <v>44778</v>
      </c>
      <c r="AK1159" s="1">
        <v>44778</v>
      </c>
      <c r="AL1159" s="1"/>
      <c r="AM1159" s="1"/>
      <c r="AN1159" s="1"/>
      <c r="AO1159" s="1"/>
      <c r="BH1159" s="1">
        <v>44778</v>
      </c>
      <c r="BI1159" s="1">
        <v>44778</v>
      </c>
      <c r="BJ1159" s="1"/>
      <c r="BK1159" s="1"/>
      <c r="BL1159" s="1"/>
      <c r="BM1159" s="1"/>
    </row>
    <row r="1160" spans="12:65" x14ac:dyDescent="0.25">
      <c r="L1160" s="1">
        <v>44781</v>
      </c>
      <c r="M1160" s="1">
        <v>44785</v>
      </c>
      <c r="N1160" s="1"/>
      <c r="O1160" s="1"/>
      <c r="P1160" s="1"/>
      <c r="Q1160" s="1"/>
      <c r="AJ1160" s="1">
        <v>44781</v>
      </c>
      <c r="AK1160" s="1">
        <v>44785</v>
      </c>
      <c r="AL1160" s="1"/>
      <c r="AM1160" s="1"/>
      <c r="AN1160" s="1"/>
      <c r="AO1160" s="1"/>
      <c r="BH1160" s="1">
        <v>44781</v>
      </c>
      <c r="BI1160" s="1">
        <v>44785</v>
      </c>
      <c r="BJ1160" s="1"/>
      <c r="BK1160" s="1"/>
      <c r="BL1160" s="1"/>
      <c r="BM1160" s="1"/>
    </row>
    <row r="1161" spans="12:65" x14ac:dyDescent="0.25">
      <c r="L1161" s="1">
        <v>44782</v>
      </c>
      <c r="M1161" s="1">
        <v>44785</v>
      </c>
      <c r="N1161" s="1"/>
      <c r="O1161" s="1"/>
      <c r="P1161" s="1"/>
      <c r="Q1161" s="1"/>
      <c r="AJ1161" s="1">
        <v>44782</v>
      </c>
      <c r="AK1161" s="1">
        <v>44785</v>
      </c>
      <c r="AL1161" s="1"/>
      <c r="AM1161" s="1"/>
      <c r="AN1161" s="1"/>
      <c r="AO1161" s="1"/>
      <c r="BH1161" s="1">
        <v>44782</v>
      </c>
      <c r="BI1161" s="1">
        <v>44785</v>
      </c>
      <c r="BJ1161" s="1"/>
      <c r="BK1161" s="1"/>
      <c r="BL1161" s="1"/>
      <c r="BM1161" s="1"/>
    </row>
    <row r="1162" spans="12:65" x14ac:dyDescent="0.25">
      <c r="L1162" s="1">
        <v>44783</v>
      </c>
      <c r="M1162" s="1">
        <v>44785</v>
      </c>
      <c r="N1162" s="1"/>
      <c r="O1162" s="1"/>
      <c r="P1162" s="1"/>
      <c r="Q1162" s="1"/>
      <c r="AJ1162" s="1">
        <v>44783</v>
      </c>
      <c r="AK1162" s="1">
        <v>44785</v>
      </c>
      <c r="AL1162" s="1"/>
      <c r="AM1162" s="1"/>
      <c r="AN1162" s="1"/>
      <c r="AO1162" s="1"/>
      <c r="BH1162" s="1">
        <v>44783</v>
      </c>
      <c r="BI1162" s="1">
        <v>44785</v>
      </c>
      <c r="BJ1162" s="1"/>
      <c r="BK1162" s="1"/>
      <c r="BL1162" s="1"/>
      <c r="BM1162" s="1"/>
    </row>
    <row r="1163" spans="12:65" x14ac:dyDescent="0.25">
      <c r="L1163" s="1">
        <v>44784</v>
      </c>
      <c r="M1163" s="1">
        <v>44785</v>
      </c>
      <c r="N1163" s="1"/>
      <c r="O1163" s="1"/>
      <c r="P1163" s="1"/>
      <c r="Q1163" s="1"/>
      <c r="AJ1163" s="1">
        <v>44784</v>
      </c>
      <c r="AK1163" s="1">
        <v>44785</v>
      </c>
      <c r="AL1163" s="1"/>
      <c r="AM1163" s="1"/>
      <c r="AN1163" s="1"/>
      <c r="AO1163" s="1"/>
      <c r="BH1163" s="1">
        <v>44784</v>
      </c>
      <c r="BI1163" s="1">
        <v>44785</v>
      </c>
      <c r="BJ1163" s="1"/>
      <c r="BK1163" s="1"/>
      <c r="BL1163" s="1"/>
      <c r="BM1163" s="1"/>
    </row>
    <row r="1164" spans="12:65" x14ac:dyDescent="0.25">
      <c r="L1164" s="1">
        <v>44785</v>
      </c>
      <c r="M1164" s="1">
        <v>44785</v>
      </c>
      <c r="N1164" s="1"/>
      <c r="O1164" s="1"/>
      <c r="P1164" s="1"/>
      <c r="Q1164" s="1"/>
      <c r="AJ1164" s="1">
        <v>44785</v>
      </c>
      <c r="AK1164" s="1">
        <v>44785</v>
      </c>
      <c r="AL1164" s="1"/>
      <c r="AM1164" s="1"/>
      <c r="AN1164" s="1"/>
      <c r="AO1164" s="1"/>
      <c r="BH1164" s="1">
        <v>44785</v>
      </c>
      <c r="BI1164" s="1">
        <v>44785</v>
      </c>
      <c r="BJ1164" s="1"/>
      <c r="BK1164" s="1"/>
      <c r="BL1164" s="1"/>
      <c r="BM1164" s="1"/>
    </row>
    <row r="1165" spans="12:65" x14ac:dyDescent="0.25">
      <c r="L1165" s="1">
        <v>44788</v>
      </c>
      <c r="M1165" s="1">
        <v>44792</v>
      </c>
      <c r="N1165" s="1"/>
      <c r="O1165" s="1"/>
      <c r="P1165" s="1"/>
      <c r="Q1165" s="1"/>
      <c r="AJ1165" s="1">
        <v>44788</v>
      </c>
      <c r="AK1165" s="1">
        <v>44792</v>
      </c>
      <c r="AL1165" s="1"/>
      <c r="AM1165" s="1"/>
      <c r="AN1165" s="1"/>
      <c r="AO1165" s="1"/>
      <c r="BH1165" s="1">
        <v>44788</v>
      </c>
      <c r="BI1165" s="1">
        <v>44792</v>
      </c>
      <c r="BJ1165" s="1"/>
      <c r="BK1165" s="1"/>
      <c r="BL1165" s="1"/>
      <c r="BM1165" s="1"/>
    </row>
    <row r="1166" spans="12:65" x14ac:dyDescent="0.25">
      <c r="L1166" s="1">
        <v>44789</v>
      </c>
      <c r="M1166" s="1">
        <v>44792</v>
      </c>
      <c r="N1166" s="1"/>
      <c r="O1166" s="1"/>
      <c r="P1166" s="1"/>
      <c r="Q1166" s="1"/>
      <c r="AJ1166" s="1">
        <v>44789</v>
      </c>
      <c r="AK1166" s="1">
        <v>44792</v>
      </c>
      <c r="AL1166" s="1"/>
      <c r="AM1166" s="1"/>
      <c r="AN1166" s="1"/>
      <c r="AO1166" s="1"/>
      <c r="BH1166" s="1">
        <v>44789</v>
      </c>
      <c r="BI1166" s="1">
        <v>44792</v>
      </c>
      <c r="BJ1166" s="1"/>
      <c r="BK1166" s="1"/>
      <c r="BL1166" s="1"/>
      <c r="BM1166" s="1"/>
    </row>
    <row r="1167" spans="12:65" x14ac:dyDescent="0.25">
      <c r="L1167" s="1">
        <v>44790</v>
      </c>
      <c r="M1167" s="1">
        <v>44792</v>
      </c>
      <c r="N1167" s="1"/>
      <c r="O1167" s="1"/>
      <c r="P1167" s="1"/>
      <c r="Q1167" s="1"/>
      <c r="AJ1167" s="1">
        <v>44790</v>
      </c>
      <c r="AK1167" s="1">
        <v>44792</v>
      </c>
      <c r="AL1167" s="1"/>
      <c r="AM1167" s="1"/>
      <c r="AN1167" s="1"/>
      <c r="AO1167" s="1"/>
      <c r="BH1167" s="1">
        <v>44790</v>
      </c>
      <c r="BI1167" s="1">
        <v>44792</v>
      </c>
      <c r="BJ1167" s="1"/>
      <c r="BK1167" s="1"/>
      <c r="BL1167" s="1"/>
      <c r="BM1167" s="1"/>
    </row>
    <row r="1168" spans="12:65" x14ac:dyDescent="0.25">
      <c r="L1168" s="1">
        <v>44791</v>
      </c>
      <c r="M1168" s="1">
        <v>44792</v>
      </c>
      <c r="N1168" s="1"/>
      <c r="O1168" s="1"/>
      <c r="P1168" s="1"/>
      <c r="Q1168" s="1"/>
      <c r="AJ1168" s="1">
        <v>44791</v>
      </c>
      <c r="AK1168" s="1">
        <v>44792</v>
      </c>
      <c r="AL1168" s="1"/>
      <c r="AM1168" s="1"/>
      <c r="AN1168" s="1"/>
      <c r="AO1168" s="1"/>
      <c r="BH1168" s="1">
        <v>44791</v>
      </c>
      <c r="BI1168" s="1">
        <v>44792</v>
      </c>
      <c r="BJ1168" s="1"/>
      <c r="BK1168" s="1"/>
      <c r="BL1168" s="1"/>
      <c r="BM1168" s="1"/>
    </row>
    <row r="1169" spans="12:65" x14ac:dyDescent="0.25">
      <c r="L1169" s="1">
        <v>44792</v>
      </c>
      <c r="M1169" s="1">
        <v>44792</v>
      </c>
      <c r="N1169" s="1"/>
      <c r="O1169" s="1"/>
      <c r="P1169" s="1"/>
      <c r="Q1169" s="1"/>
      <c r="AJ1169" s="1">
        <v>44792</v>
      </c>
      <c r="AK1169" s="1">
        <v>44792</v>
      </c>
      <c r="AL1169" s="1"/>
      <c r="AM1169" s="1"/>
      <c r="AN1169" s="1"/>
      <c r="AO1169" s="1"/>
      <c r="BH1169" s="1">
        <v>44792</v>
      </c>
      <c r="BI1169" s="1">
        <v>44792</v>
      </c>
      <c r="BJ1169" s="1"/>
      <c r="BK1169" s="1"/>
      <c r="BL1169" s="1"/>
      <c r="BM1169" s="1"/>
    </row>
    <row r="1170" spans="12:65" x14ac:dyDescent="0.25">
      <c r="L1170" s="1">
        <v>44795</v>
      </c>
      <c r="M1170" s="1">
        <v>44799</v>
      </c>
      <c r="N1170" s="1"/>
      <c r="O1170" s="1"/>
      <c r="P1170" s="1"/>
      <c r="Q1170" s="1"/>
      <c r="AJ1170" s="1">
        <v>44795</v>
      </c>
      <c r="AK1170" s="1">
        <v>44799</v>
      </c>
      <c r="AL1170" s="1"/>
      <c r="AM1170" s="1"/>
      <c r="AN1170" s="1"/>
      <c r="AO1170" s="1"/>
      <c r="BH1170" s="1">
        <v>44795</v>
      </c>
      <c r="BI1170" s="1">
        <v>44799</v>
      </c>
      <c r="BJ1170" s="1"/>
      <c r="BK1170" s="1"/>
      <c r="BL1170" s="1"/>
      <c r="BM1170" s="1"/>
    </row>
    <row r="1171" spans="12:65" x14ac:dyDescent="0.25">
      <c r="L1171" s="1">
        <v>44796</v>
      </c>
      <c r="M1171" s="1">
        <v>44799</v>
      </c>
      <c r="N1171" s="1"/>
      <c r="O1171" s="1"/>
      <c r="P1171" s="1"/>
      <c r="Q1171" s="1"/>
      <c r="AJ1171" s="1">
        <v>44796</v>
      </c>
      <c r="AK1171" s="1">
        <v>44799</v>
      </c>
      <c r="AL1171" s="1"/>
      <c r="AM1171" s="1"/>
      <c r="AN1171" s="1"/>
      <c r="AO1171" s="1"/>
      <c r="BH1171" s="1">
        <v>44796</v>
      </c>
      <c r="BI1171" s="1">
        <v>44799</v>
      </c>
      <c r="BJ1171" s="1"/>
      <c r="BK1171" s="1"/>
      <c r="BL1171" s="1"/>
      <c r="BM1171" s="1"/>
    </row>
    <row r="1172" spans="12:65" x14ac:dyDescent="0.25">
      <c r="L1172" s="1">
        <v>44797</v>
      </c>
      <c r="M1172" s="1">
        <v>44799</v>
      </c>
      <c r="N1172" s="1"/>
      <c r="O1172" s="1"/>
      <c r="P1172" s="1"/>
      <c r="Q1172" s="1"/>
      <c r="AJ1172" s="1">
        <v>44797</v>
      </c>
      <c r="AK1172" s="1">
        <v>44799</v>
      </c>
      <c r="AL1172" s="1"/>
      <c r="AM1172" s="1"/>
      <c r="AN1172" s="1"/>
      <c r="AO1172" s="1"/>
      <c r="BH1172" s="1">
        <v>44797</v>
      </c>
      <c r="BI1172" s="1">
        <v>44799</v>
      </c>
      <c r="BJ1172" s="1"/>
      <c r="BK1172" s="1"/>
      <c r="BL1172" s="1"/>
      <c r="BM1172" s="1"/>
    </row>
    <row r="1173" spans="12:65" x14ac:dyDescent="0.25">
      <c r="L1173" s="1">
        <v>44798</v>
      </c>
      <c r="M1173" s="1">
        <v>44799</v>
      </c>
      <c r="N1173" s="1"/>
      <c r="O1173" s="1"/>
      <c r="P1173" s="1"/>
      <c r="Q1173" s="1"/>
      <c r="AJ1173" s="1">
        <v>44798</v>
      </c>
      <c r="AK1173" s="1">
        <v>44799</v>
      </c>
      <c r="AL1173" s="1"/>
      <c r="AM1173" s="1"/>
      <c r="AN1173" s="1"/>
      <c r="AO1173" s="1"/>
      <c r="BH1173" s="1">
        <v>44798</v>
      </c>
      <c r="BI1173" s="1">
        <v>44799</v>
      </c>
      <c r="BJ1173" s="1"/>
      <c r="BK1173" s="1"/>
      <c r="BL1173" s="1"/>
      <c r="BM1173" s="1"/>
    </row>
    <row r="1174" spans="12:65" x14ac:dyDescent="0.25">
      <c r="L1174" s="1">
        <v>44799</v>
      </c>
      <c r="M1174" s="1">
        <v>44799</v>
      </c>
      <c r="N1174" s="1"/>
      <c r="O1174" s="1"/>
      <c r="P1174" s="1"/>
      <c r="Q1174" s="1"/>
      <c r="AJ1174" s="1">
        <v>44799</v>
      </c>
      <c r="AK1174" s="1">
        <v>44799</v>
      </c>
      <c r="AL1174" s="1"/>
      <c r="AM1174" s="1"/>
      <c r="AN1174" s="1"/>
      <c r="AO1174" s="1"/>
      <c r="BH1174" s="1">
        <v>44799</v>
      </c>
      <c r="BI1174" s="1">
        <v>44799</v>
      </c>
      <c r="BJ1174" s="1"/>
      <c r="BK1174" s="1"/>
      <c r="BL1174" s="1"/>
      <c r="BM1174" s="1"/>
    </row>
    <row r="1175" spans="12:65" x14ac:dyDescent="0.25">
      <c r="L1175" s="1">
        <v>44802</v>
      </c>
      <c r="M1175" s="1">
        <v>44806</v>
      </c>
      <c r="N1175" s="1"/>
      <c r="O1175" s="1"/>
      <c r="P1175" s="1"/>
      <c r="Q1175" s="1"/>
      <c r="AJ1175" s="1">
        <v>44802</v>
      </c>
      <c r="AK1175" s="1">
        <v>44806</v>
      </c>
      <c r="AL1175" s="1"/>
      <c r="AM1175" s="1"/>
      <c r="AN1175" s="1"/>
      <c r="AO1175" s="1"/>
      <c r="BH1175" s="1">
        <v>44802</v>
      </c>
      <c r="BI1175" s="1">
        <v>44806</v>
      </c>
      <c r="BJ1175" s="1"/>
      <c r="BK1175" s="1"/>
      <c r="BL1175" s="1"/>
      <c r="BM1175" s="1"/>
    </row>
    <row r="1176" spans="12:65" x14ac:dyDescent="0.25">
      <c r="L1176" s="1">
        <v>44803</v>
      </c>
      <c r="M1176" s="1">
        <v>44806</v>
      </c>
      <c r="N1176" s="1"/>
      <c r="O1176" s="1"/>
      <c r="P1176" s="1"/>
      <c r="Q1176" s="1"/>
      <c r="AJ1176" s="1">
        <v>44803</v>
      </c>
      <c r="AK1176" s="1">
        <v>44806</v>
      </c>
      <c r="AL1176" s="1"/>
      <c r="AM1176" s="1"/>
      <c r="AN1176" s="1"/>
      <c r="AO1176" s="1"/>
      <c r="BH1176" s="1">
        <v>44803</v>
      </c>
      <c r="BI1176" s="1">
        <v>44806</v>
      </c>
      <c r="BJ1176" s="1"/>
      <c r="BK1176" s="1"/>
      <c r="BL1176" s="1"/>
      <c r="BM1176" s="1"/>
    </row>
    <row r="1177" spans="12:65" x14ac:dyDescent="0.25">
      <c r="L1177" s="1">
        <v>44804</v>
      </c>
      <c r="M1177" s="1">
        <v>44806</v>
      </c>
      <c r="N1177" s="1"/>
      <c r="O1177" s="1"/>
      <c r="P1177" s="1"/>
      <c r="Q1177" s="1"/>
      <c r="AJ1177" s="1">
        <v>44804</v>
      </c>
      <c r="AK1177" s="1">
        <v>44806</v>
      </c>
      <c r="AL1177" s="1"/>
      <c r="AM1177" s="1"/>
      <c r="AN1177" s="1"/>
      <c r="AO1177" s="1"/>
      <c r="BH1177" s="1">
        <v>44804</v>
      </c>
      <c r="BI1177" s="1">
        <v>44806</v>
      </c>
      <c r="BJ1177" s="1"/>
      <c r="BK1177" s="1"/>
      <c r="BL1177" s="1"/>
      <c r="BM1177" s="1"/>
    </row>
    <row r="1178" spans="12:65" x14ac:dyDescent="0.25">
      <c r="L1178" s="1">
        <v>44805</v>
      </c>
      <c r="M1178" s="1">
        <v>44806</v>
      </c>
      <c r="N1178" s="1"/>
      <c r="O1178" s="1"/>
      <c r="P1178" s="1"/>
      <c r="Q1178" s="1"/>
      <c r="AJ1178" s="1">
        <v>44805</v>
      </c>
      <c r="AK1178" s="1">
        <v>44806</v>
      </c>
      <c r="AL1178" s="1"/>
      <c r="AM1178" s="1"/>
      <c r="AN1178" s="1"/>
      <c r="AO1178" s="1"/>
      <c r="BH1178" s="1">
        <v>44805</v>
      </c>
      <c r="BI1178" s="1">
        <v>44806</v>
      </c>
      <c r="BJ1178" s="1"/>
      <c r="BK1178" s="1"/>
      <c r="BL1178" s="1"/>
      <c r="BM1178" s="1"/>
    </row>
    <row r="1179" spans="12:65" x14ac:dyDescent="0.25">
      <c r="L1179" s="1">
        <v>44806</v>
      </c>
      <c r="M1179" s="1">
        <v>44806</v>
      </c>
      <c r="N1179" s="1"/>
      <c r="O1179" s="1"/>
      <c r="P1179" s="1"/>
      <c r="Q1179" s="1"/>
      <c r="AJ1179" s="1">
        <v>44806</v>
      </c>
      <c r="AK1179" s="1">
        <v>44806</v>
      </c>
      <c r="AL1179" s="1"/>
      <c r="AM1179" s="1"/>
      <c r="AN1179" s="1"/>
      <c r="AO1179" s="1"/>
      <c r="BH1179" s="1">
        <v>44806</v>
      </c>
      <c r="BI1179" s="1">
        <v>44806</v>
      </c>
      <c r="BJ1179" s="1"/>
      <c r="BK1179" s="1"/>
      <c r="BL1179" s="1"/>
      <c r="BM1179" s="1"/>
    </row>
    <row r="1180" spans="12:65" x14ac:dyDescent="0.25">
      <c r="L1180" s="1">
        <v>44810</v>
      </c>
      <c r="M1180" s="1">
        <v>44813</v>
      </c>
      <c r="N1180" s="1"/>
      <c r="O1180" s="1"/>
      <c r="P1180" s="1"/>
      <c r="Q1180" s="1"/>
      <c r="AJ1180" s="1">
        <v>44810</v>
      </c>
      <c r="AK1180" s="1">
        <v>44813</v>
      </c>
      <c r="AL1180" s="1"/>
      <c r="AM1180" s="1"/>
      <c r="AN1180" s="1"/>
      <c r="AO1180" s="1"/>
      <c r="BH1180" s="1">
        <v>44810</v>
      </c>
      <c r="BI1180" s="1">
        <v>44813</v>
      </c>
      <c r="BJ1180" s="1"/>
      <c r="BK1180" s="1"/>
      <c r="BL1180" s="1"/>
      <c r="BM1180" s="1"/>
    </row>
    <row r="1181" spans="12:65" x14ac:dyDescent="0.25">
      <c r="L1181" s="1">
        <v>44811</v>
      </c>
      <c r="M1181" s="1">
        <v>44813</v>
      </c>
      <c r="N1181" s="1"/>
      <c r="O1181" s="1"/>
      <c r="P1181" s="1"/>
      <c r="Q1181" s="1"/>
      <c r="AJ1181" s="1">
        <v>44811</v>
      </c>
      <c r="AK1181" s="1">
        <v>44813</v>
      </c>
      <c r="AL1181" s="1"/>
      <c r="AM1181" s="1"/>
      <c r="AN1181" s="1"/>
      <c r="AO1181" s="1"/>
      <c r="BH1181" s="1">
        <v>44811</v>
      </c>
      <c r="BI1181" s="1">
        <v>44813</v>
      </c>
      <c r="BJ1181" s="1"/>
      <c r="BK1181" s="1"/>
      <c r="BL1181" s="1"/>
      <c r="BM1181" s="1"/>
    </row>
    <row r="1182" spans="12:65" x14ac:dyDescent="0.25">
      <c r="L1182" s="1">
        <v>44812</v>
      </c>
      <c r="M1182" s="1">
        <v>44813</v>
      </c>
      <c r="N1182" s="1"/>
      <c r="O1182" s="1"/>
      <c r="P1182" s="1"/>
      <c r="Q1182" s="1"/>
      <c r="AJ1182" s="1">
        <v>44812</v>
      </c>
      <c r="AK1182" s="1">
        <v>44813</v>
      </c>
      <c r="AL1182" s="1"/>
      <c r="AM1182" s="1"/>
      <c r="AN1182" s="1"/>
      <c r="AO1182" s="1"/>
      <c r="BH1182" s="1">
        <v>44812</v>
      </c>
      <c r="BI1182" s="1">
        <v>44813</v>
      </c>
      <c r="BJ1182" s="1"/>
      <c r="BK1182" s="1"/>
      <c r="BL1182" s="1"/>
      <c r="BM1182" s="1"/>
    </row>
    <row r="1183" spans="12:65" x14ac:dyDescent="0.25">
      <c r="L1183" s="1">
        <v>44813</v>
      </c>
      <c r="M1183" s="1">
        <v>44813</v>
      </c>
      <c r="N1183" s="1"/>
      <c r="O1183" s="1"/>
      <c r="P1183" s="1"/>
      <c r="Q1183" s="1"/>
      <c r="AJ1183" s="1">
        <v>44813</v>
      </c>
      <c r="AK1183" s="1">
        <v>44813</v>
      </c>
      <c r="AL1183" s="1"/>
      <c r="AM1183" s="1"/>
      <c r="AN1183" s="1"/>
      <c r="AO1183" s="1"/>
      <c r="BH1183" s="1">
        <v>44813</v>
      </c>
      <c r="BI1183" s="1">
        <v>44813</v>
      </c>
      <c r="BJ1183" s="1"/>
      <c r="BK1183" s="1"/>
      <c r="BL1183" s="1"/>
      <c r="BM1183" s="1"/>
    </row>
    <row r="1184" spans="12:65" x14ac:dyDescent="0.25">
      <c r="L1184" s="1">
        <v>44816</v>
      </c>
      <c r="M1184" s="1">
        <v>44820</v>
      </c>
      <c r="N1184" s="1"/>
      <c r="O1184" s="1"/>
      <c r="P1184" s="1"/>
      <c r="Q1184" s="1"/>
      <c r="AJ1184" s="1">
        <v>44816</v>
      </c>
      <c r="AK1184" s="1">
        <v>44820</v>
      </c>
      <c r="AL1184" s="1"/>
      <c r="AM1184" s="1"/>
      <c r="AN1184" s="1"/>
      <c r="AO1184" s="1"/>
      <c r="BH1184" s="1">
        <v>44816</v>
      </c>
      <c r="BI1184" s="1">
        <v>44820</v>
      </c>
      <c r="BJ1184" s="1"/>
      <c r="BK1184" s="1"/>
      <c r="BL1184" s="1"/>
      <c r="BM1184" s="1"/>
    </row>
    <row r="1185" spans="12:65" x14ac:dyDescent="0.25">
      <c r="L1185" s="1">
        <v>44817</v>
      </c>
      <c r="M1185" s="1">
        <v>44820</v>
      </c>
      <c r="N1185" s="1"/>
      <c r="O1185" s="1"/>
      <c r="P1185" s="1"/>
      <c r="Q1185" s="1"/>
      <c r="AJ1185" s="1">
        <v>44817</v>
      </c>
      <c r="AK1185" s="1">
        <v>44820</v>
      </c>
      <c r="AL1185" s="1"/>
      <c r="AM1185" s="1"/>
      <c r="AN1185" s="1"/>
      <c r="AO1185" s="1"/>
      <c r="BH1185" s="1">
        <v>44817</v>
      </c>
      <c r="BI1185" s="1">
        <v>44820</v>
      </c>
      <c r="BJ1185" s="1"/>
      <c r="BK1185" s="1"/>
      <c r="BL1185" s="1"/>
      <c r="BM1185" s="1"/>
    </row>
    <row r="1186" spans="12:65" x14ac:dyDescent="0.25">
      <c r="L1186" s="1">
        <v>44818</v>
      </c>
      <c r="M1186" s="1">
        <v>44820</v>
      </c>
      <c r="N1186" s="1"/>
      <c r="O1186" s="1"/>
      <c r="P1186" s="1"/>
      <c r="Q1186" s="1"/>
      <c r="AJ1186" s="1">
        <v>44818</v>
      </c>
      <c r="AK1186" s="1">
        <v>44820</v>
      </c>
      <c r="AL1186" s="1"/>
      <c r="AM1186" s="1"/>
      <c r="AN1186" s="1"/>
      <c r="AO1186" s="1"/>
      <c r="BH1186" s="1">
        <v>44818</v>
      </c>
      <c r="BI1186" s="1">
        <v>44820</v>
      </c>
      <c r="BJ1186" s="1"/>
      <c r="BK1186" s="1"/>
      <c r="BL1186" s="1"/>
      <c r="BM1186" s="1"/>
    </row>
    <row r="1187" spans="12:65" x14ac:dyDescent="0.25">
      <c r="L1187" s="1">
        <v>44819</v>
      </c>
      <c r="M1187" s="1">
        <v>44820</v>
      </c>
      <c r="N1187" s="1"/>
      <c r="O1187" s="1"/>
      <c r="P1187" s="1"/>
      <c r="Q1187" s="1"/>
      <c r="AJ1187" s="1">
        <v>44819</v>
      </c>
      <c r="AK1187" s="1">
        <v>44820</v>
      </c>
      <c r="AL1187" s="1"/>
      <c r="AM1187" s="1"/>
      <c r="AN1187" s="1"/>
      <c r="AO1187" s="1"/>
      <c r="BH1187" s="1">
        <v>44819</v>
      </c>
      <c r="BI1187" s="1">
        <v>44820</v>
      </c>
      <c r="BJ1187" s="1"/>
      <c r="BK1187" s="1"/>
      <c r="BL1187" s="1"/>
      <c r="BM1187" s="1"/>
    </row>
    <row r="1188" spans="12:65" x14ac:dyDescent="0.25">
      <c r="L1188" s="1">
        <v>44820</v>
      </c>
      <c r="M1188" s="1">
        <v>44820</v>
      </c>
      <c r="N1188" s="1"/>
      <c r="O1188" s="1"/>
      <c r="P1188" s="1"/>
      <c r="Q1188" s="1"/>
      <c r="AJ1188" s="1">
        <v>44820</v>
      </c>
      <c r="AK1188" s="1">
        <v>44820</v>
      </c>
      <c r="AL1188" s="1"/>
      <c r="AM1188" s="1"/>
      <c r="AN1188" s="1"/>
      <c r="AO1188" s="1"/>
      <c r="BH1188" s="1">
        <v>44820</v>
      </c>
      <c r="BI1188" s="1">
        <v>44820</v>
      </c>
      <c r="BJ1188" s="1"/>
      <c r="BK1188" s="1"/>
      <c r="BL1188" s="1"/>
      <c r="BM1188" s="1"/>
    </row>
    <row r="1189" spans="12:65" x14ac:dyDescent="0.25">
      <c r="L1189" s="1">
        <v>44823</v>
      </c>
      <c r="M1189" s="1">
        <v>44827</v>
      </c>
      <c r="N1189" s="1"/>
      <c r="O1189" s="1"/>
      <c r="P1189" s="1"/>
      <c r="Q1189" s="1"/>
      <c r="AJ1189" s="1">
        <v>44823</v>
      </c>
      <c r="AK1189" s="1">
        <v>44827</v>
      </c>
      <c r="AL1189" s="1"/>
      <c r="AM1189" s="1"/>
      <c r="AN1189" s="1"/>
      <c r="AO1189" s="1"/>
      <c r="BH1189" s="1">
        <v>44823</v>
      </c>
      <c r="BI1189" s="1">
        <v>44827</v>
      </c>
      <c r="BJ1189" s="1"/>
      <c r="BK1189" s="1"/>
      <c r="BL1189" s="1"/>
      <c r="BM1189" s="1"/>
    </row>
    <row r="1190" spans="12:65" x14ac:dyDescent="0.25">
      <c r="L1190" s="1">
        <v>44824</v>
      </c>
      <c r="M1190" s="1">
        <v>44827</v>
      </c>
      <c r="N1190" s="1"/>
      <c r="O1190" s="1"/>
      <c r="P1190" s="1"/>
      <c r="Q1190" s="1"/>
      <c r="AJ1190" s="1">
        <v>44824</v>
      </c>
      <c r="AK1190" s="1">
        <v>44827</v>
      </c>
      <c r="AL1190" s="1"/>
      <c r="AM1190" s="1"/>
      <c r="AN1190" s="1"/>
      <c r="AO1190" s="1"/>
      <c r="BH1190" s="1">
        <v>44824</v>
      </c>
      <c r="BI1190" s="1">
        <v>44827</v>
      </c>
      <c r="BJ1190" s="1"/>
      <c r="BK1190" s="1"/>
      <c r="BL1190" s="1"/>
      <c r="BM1190" s="1"/>
    </row>
    <row r="1191" spans="12:65" x14ac:dyDescent="0.25">
      <c r="L1191" s="1">
        <v>44825</v>
      </c>
      <c r="M1191" s="1">
        <v>44827</v>
      </c>
      <c r="N1191" s="1"/>
      <c r="O1191" s="1"/>
      <c r="P1191" s="1"/>
      <c r="Q1191" s="1"/>
      <c r="AJ1191" s="1">
        <v>44825</v>
      </c>
      <c r="AK1191" s="1">
        <v>44827</v>
      </c>
      <c r="AL1191" s="1"/>
      <c r="AM1191" s="1"/>
      <c r="AN1191" s="1"/>
      <c r="AO1191" s="1"/>
      <c r="BH1191" s="1">
        <v>44825</v>
      </c>
      <c r="BI1191" s="1">
        <v>44827</v>
      </c>
      <c r="BJ1191" s="1"/>
      <c r="BK1191" s="1"/>
      <c r="BL1191" s="1"/>
      <c r="BM1191" s="1"/>
    </row>
    <row r="1192" spans="12:65" x14ac:dyDescent="0.25">
      <c r="L1192" s="1">
        <v>44826</v>
      </c>
      <c r="M1192" s="1">
        <v>44827</v>
      </c>
      <c r="N1192" s="1"/>
      <c r="O1192" s="1"/>
      <c r="P1192" s="1"/>
      <c r="Q1192" s="1"/>
      <c r="AJ1192" s="1">
        <v>44826</v>
      </c>
      <c r="AK1192" s="1">
        <v>44827</v>
      </c>
      <c r="AL1192" s="1"/>
      <c r="AM1192" s="1"/>
      <c r="AN1192" s="1"/>
      <c r="AO1192" s="1"/>
      <c r="BH1192" s="1">
        <v>44826</v>
      </c>
      <c r="BI1192" s="1">
        <v>44827</v>
      </c>
      <c r="BJ1192" s="1"/>
      <c r="BK1192" s="1"/>
      <c r="BL1192" s="1"/>
      <c r="BM1192" s="1"/>
    </row>
    <row r="1193" spans="12:65" x14ac:dyDescent="0.25">
      <c r="L1193" s="1">
        <v>44827</v>
      </c>
      <c r="M1193" s="1">
        <v>44827</v>
      </c>
      <c r="N1193" s="1"/>
      <c r="O1193" s="1"/>
      <c r="P1193" s="1"/>
      <c r="Q1193" s="1"/>
      <c r="AJ1193" s="1">
        <v>44827</v>
      </c>
      <c r="AK1193" s="1">
        <v>44827</v>
      </c>
      <c r="AL1193" s="1"/>
      <c r="AM1193" s="1"/>
      <c r="AN1193" s="1"/>
      <c r="AO1193" s="1"/>
      <c r="BH1193" s="1">
        <v>44827</v>
      </c>
      <c r="BI1193" s="1">
        <v>44827</v>
      </c>
      <c r="BJ1193" s="1"/>
      <c r="BK1193" s="1"/>
      <c r="BL1193" s="1"/>
      <c r="BM1193" s="1"/>
    </row>
    <row r="1194" spans="12:65" x14ac:dyDescent="0.25">
      <c r="L1194" s="1">
        <v>44830</v>
      </c>
      <c r="M1194" s="1">
        <v>44834</v>
      </c>
      <c r="N1194" s="1"/>
      <c r="O1194" s="1"/>
      <c r="P1194" s="1"/>
      <c r="Q1194" s="1"/>
      <c r="AJ1194" s="1">
        <v>44830</v>
      </c>
      <c r="AK1194" s="1">
        <v>44834</v>
      </c>
      <c r="AL1194" s="1"/>
      <c r="AM1194" s="1"/>
      <c r="AN1194" s="1"/>
      <c r="AO1194" s="1"/>
      <c r="BH1194" s="1">
        <v>44830</v>
      </c>
      <c r="BI1194" s="1">
        <v>44834</v>
      </c>
      <c r="BJ1194" s="1"/>
      <c r="BK1194" s="1"/>
      <c r="BL1194" s="1"/>
      <c r="BM1194" s="1"/>
    </row>
    <row r="1195" spans="12:65" x14ac:dyDescent="0.25">
      <c r="L1195" s="1">
        <v>44831</v>
      </c>
      <c r="M1195" s="1">
        <v>44834</v>
      </c>
      <c r="N1195" s="1"/>
      <c r="O1195" s="1"/>
      <c r="P1195" s="1"/>
      <c r="Q1195" s="1"/>
      <c r="AJ1195" s="1">
        <v>44831</v>
      </c>
      <c r="AK1195" s="1">
        <v>44834</v>
      </c>
      <c r="AL1195" s="1"/>
      <c r="AM1195" s="1"/>
      <c r="AN1195" s="1"/>
      <c r="AO1195" s="1"/>
      <c r="BH1195" s="1">
        <v>44831</v>
      </c>
      <c r="BI1195" s="1">
        <v>44834</v>
      </c>
      <c r="BJ1195" s="1"/>
      <c r="BK1195" s="1"/>
      <c r="BL1195" s="1"/>
      <c r="BM1195" s="1"/>
    </row>
    <row r="1196" spans="12:65" x14ac:dyDescent="0.25">
      <c r="L1196" s="1">
        <v>44832</v>
      </c>
      <c r="M1196" s="1">
        <v>44834</v>
      </c>
      <c r="N1196" s="1"/>
      <c r="O1196" s="1"/>
      <c r="P1196" s="1"/>
      <c r="Q1196" s="1"/>
      <c r="AJ1196" s="1">
        <v>44832</v>
      </c>
      <c r="AK1196" s="1">
        <v>44834</v>
      </c>
      <c r="AL1196" s="1"/>
      <c r="AM1196" s="1"/>
      <c r="AN1196" s="1"/>
      <c r="AO1196" s="1"/>
      <c r="BH1196" s="1">
        <v>44832</v>
      </c>
      <c r="BI1196" s="1">
        <v>44834</v>
      </c>
      <c r="BJ1196" s="1"/>
      <c r="BK1196" s="1"/>
      <c r="BL1196" s="1"/>
      <c r="BM1196" s="1"/>
    </row>
    <row r="1197" spans="12:65" x14ac:dyDescent="0.25">
      <c r="L1197" s="1">
        <v>44833</v>
      </c>
      <c r="M1197" s="1">
        <v>44834</v>
      </c>
      <c r="N1197" s="1"/>
      <c r="O1197" s="1"/>
      <c r="P1197" s="1"/>
      <c r="Q1197" s="1"/>
      <c r="AJ1197" s="1">
        <v>44833</v>
      </c>
      <c r="AK1197" s="1">
        <v>44834</v>
      </c>
      <c r="AL1197" s="1"/>
      <c r="AM1197" s="1"/>
      <c r="AN1197" s="1"/>
      <c r="AO1197" s="1"/>
      <c r="BH1197" s="1">
        <v>44833</v>
      </c>
      <c r="BI1197" s="1">
        <v>44834</v>
      </c>
      <c r="BJ1197" s="1"/>
      <c r="BK1197" s="1"/>
      <c r="BL1197" s="1"/>
      <c r="BM1197" s="1"/>
    </row>
    <row r="1198" spans="12:65" x14ac:dyDescent="0.25">
      <c r="L1198" s="1">
        <v>44834</v>
      </c>
      <c r="M1198" s="1">
        <v>44834</v>
      </c>
      <c r="N1198" s="1"/>
      <c r="O1198" s="1"/>
      <c r="P1198" s="1"/>
      <c r="Q1198" s="1"/>
      <c r="AJ1198" s="1">
        <v>44834</v>
      </c>
      <c r="AK1198" s="1">
        <v>44834</v>
      </c>
      <c r="AL1198" s="1"/>
      <c r="AM1198" s="1"/>
      <c r="AN1198" s="1"/>
      <c r="AO1198" s="1"/>
      <c r="BH1198" s="1">
        <v>44834</v>
      </c>
      <c r="BI1198" s="1">
        <v>44834</v>
      </c>
      <c r="BJ1198" s="1"/>
      <c r="BK1198" s="1"/>
      <c r="BL1198" s="1"/>
      <c r="BM1198" s="1"/>
    </row>
    <row r="1199" spans="12:65" x14ac:dyDescent="0.25">
      <c r="L1199" s="1">
        <v>44837</v>
      </c>
      <c r="M1199" s="1">
        <v>44841</v>
      </c>
      <c r="N1199" s="1"/>
      <c r="O1199" s="1"/>
      <c r="P1199" s="1"/>
      <c r="Q1199" s="1"/>
      <c r="AJ1199" s="1">
        <v>44837</v>
      </c>
      <c r="AK1199" s="1">
        <v>44841</v>
      </c>
      <c r="AL1199" s="1"/>
      <c r="AM1199" s="1"/>
      <c r="AN1199" s="1"/>
      <c r="AO1199" s="1"/>
      <c r="BH1199" s="1">
        <v>44837</v>
      </c>
      <c r="BI1199" s="1">
        <v>44841</v>
      </c>
      <c r="BJ1199" s="1"/>
      <c r="BK1199" s="1"/>
      <c r="BL1199" s="1"/>
      <c r="BM1199" s="1"/>
    </row>
    <row r="1200" spans="12:65" x14ac:dyDescent="0.25">
      <c r="L1200" s="1">
        <v>44838</v>
      </c>
      <c r="M1200" s="1">
        <v>44841</v>
      </c>
      <c r="N1200" s="1"/>
      <c r="O1200" s="1"/>
      <c r="P1200" s="1"/>
      <c r="Q1200" s="1"/>
      <c r="AJ1200" s="1">
        <v>44838</v>
      </c>
      <c r="AK1200" s="1">
        <v>44841</v>
      </c>
      <c r="AL1200" s="1"/>
      <c r="AM1200" s="1"/>
      <c r="AN1200" s="1"/>
      <c r="AO1200" s="1"/>
      <c r="BH1200" s="1">
        <v>44838</v>
      </c>
      <c r="BI1200" s="1">
        <v>44841</v>
      </c>
      <c r="BJ1200" s="1"/>
      <c r="BK1200" s="1"/>
      <c r="BL1200" s="1"/>
      <c r="BM1200" s="1"/>
    </row>
    <row r="1201" spans="12:65" x14ac:dyDescent="0.25">
      <c r="L1201" s="1">
        <v>44839</v>
      </c>
      <c r="M1201" s="1">
        <v>44841</v>
      </c>
      <c r="N1201" s="1"/>
      <c r="O1201" s="1"/>
      <c r="P1201" s="1"/>
      <c r="Q1201" s="1"/>
      <c r="AJ1201" s="1">
        <v>44839</v>
      </c>
      <c r="AK1201" s="1">
        <v>44841</v>
      </c>
      <c r="AL1201" s="1"/>
      <c r="AM1201" s="1"/>
      <c r="AN1201" s="1"/>
      <c r="AO1201" s="1"/>
      <c r="BH1201" s="1">
        <v>44839</v>
      </c>
      <c r="BI1201" s="1">
        <v>44841</v>
      </c>
      <c r="BJ1201" s="1"/>
      <c r="BK1201" s="1"/>
      <c r="BL1201" s="1"/>
      <c r="BM1201" s="1"/>
    </row>
    <row r="1202" spans="12:65" x14ac:dyDescent="0.25">
      <c r="L1202" s="1">
        <v>44840</v>
      </c>
      <c r="M1202" s="1">
        <v>44841</v>
      </c>
      <c r="N1202" s="1"/>
      <c r="O1202" s="1"/>
      <c r="P1202" s="1"/>
      <c r="Q1202" s="1"/>
      <c r="AJ1202" s="1">
        <v>44840</v>
      </c>
      <c r="AK1202" s="1">
        <v>44841</v>
      </c>
      <c r="AL1202" s="1"/>
      <c r="AM1202" s="1"/>
      <c r="AN1202" s="1"/>
      <c r="AO1202" s="1"/>
      <c r="BH1202" s="1">
        <v>44840</v>
      </c>
      <c r="BI1202" s="1">
        <v>44841</v>
      </c>
      <c r="BJ1202" s="1"/>
      <c r="BK1202" s="1"/>
      <c r="BL1202" s="1"/>
      <c r="BM1202" s="1"/>
    </row>
    <row r="1203" spans="12:65" x14ac:dyDescent="0.25">
      <c r="L1203" s="1">
        <v>44841</v>
      </c>
      <c r="M1203" s="1">
        <v>44841</v>
      </c>
      <c r="N1203" s="1"/>
      <c r="O1203" s="1"/>
      <c r="P1203" s="1"/>
      <c r="Q1203" s="1"/>
      <c r="AJ1203" s="1">
        <v>44841</v>
      </c>
      <c r="AK1203" s="1">
        <v>44841</v>
      </c>
      <c r="AL1203" s="1"/>
      <c r="AM1203" s="1"/>
      <c r="AN1203" s="1"/>
      <c r="AO1203" s="1"/>
      <c r="BH1203" s="1">
        <v>44841</v>
      </c>
      <c r="BI1203" s="1">
        <v>44841</v>
      </c>
      <c r="BJ1203" s="1"/>
      <c r="BK1203" s="1"/>
      <c r="BL1203" s="1"/>
      <c r="BM1203" s="1"/>
    </row>
    <row r="1204" spans="12:65" x14ac:dyDescent="0.25">
      <c r="L1204" s="1">
        <v>44844</v>
      </c>
      <c r="M1204" s="1">
        <v>44848</v>
      </c>
      <c r="N1204" s="1"/>
      <c r="O1204" s="1"/>
      <c r="P1204" s="1"/>
      <c r="Q1204" s="1"/>
      <c r="AJ1204" s="1">
        <v>44844</v>
      </c>
      <c r="AK1204" s="1">
        <v>44848</v>
      </c>
      <c r="AL1204" s="1"/>
      <c r="AM1204" s="1"/>
      <c r="AN1204" s="1"/>
      <c r="AO1204" s="1"/>
      <c r="BH1204" s="1">
        <v>44844</v>
      </c>
      <c r="BI1204" s="1">
        <v>44848</v>
      </c>
      <c r="BJ1204" s="1"/>
      <c r="BK1204" s="1"/>
      <c r="BL1204" s="1"/>
      <c r="BM1204" s="1"/>
    </row>
    <row r="1205" spans="12:65" x14ac:dyDescent="0.25">
      <c r="L1205" s="1">
        <v>44845</v>
      </c>
      <c r="M1205" s="1">
        <v>44848</v>
      </c>
      <c r="N1205" s="1"/>
      <c r="O1205" s="1"/>
      <c r="P1205" s="1"/>
      <c r="Q1205" s="1"/>
      <c r="AJ1205" s="1">
        <v>44845</v>
      </c>
      <c r="AK1205" s="1">
        <v>44848</v>
      </c>
      <c r="AL1205" s="1"/>
      <c r="AM1205" s="1"/>
      <c r="AN1205" s="1"/>
      <c r="AO1205" s="1"/>
      <c r="BH1205" s="1">
        <v>44845</v>
      </c>
      <c r="BI1205" s="1">
        <v>44848</v>
      </c>
      <c r="BJ1205" s="1"/>
      <c r="BK1205" s="1"/>
      <c r="BL1205" s="1"/>
      <c r="BM1205" s="1"/>
    </row>
    <row r="1206" spans="12:65" x14ac:dyDescent="0.25">
      <c r="L1206" s="1">
        <v>44846</v>
      </c>
      <c r="M1206" s="1">
        <v>44848</v>
      </c>
      <c r="N1206" s="1"/>
      <c r="O1206" s="1"/>
      <c r="P1206" s="1"/>
      <c r="Q1206" s="1"/>
      <c r="AJ1206" s="1">
        <v>44846</v>
      </c>
      <c r="AK1206" s="1">
        <v>44848</v>
      </c>
      <c r="AL1206" s="1"/>
      <c r="AM1206" s="1"/>
      <c r="AN1206" s="1"/>
      <c r="AO1206" s="1"/>
      <c r="BH1206" s="1">
        <v>44846</v>
      </c>
      <c r="BI1206" s="1">
        <v>44848</v>
      </c>
      <c r="BJ1206" s="1"/>
      <c r="BK1206" s="1"/>
      <c r="BL1206" s="1"/>
      <c r="BM1206" s="1"/>
    </row>
    <row r="1207" spans="12:65" x14ac:dyDescent="0.25">
      <c r="L1207" s="1">
        <v>44847</v>
      </c>
      <c r="M1207" s="1">
        <v>44848</v>
      </c>
      <c r="N1207" s="1"/>
      <c r="O1207" s="1"/>
      <c r="P1207" s="1"/>
      <c r="Q1207" s="1"/>
      <c r="AJ1207" s="1">
        <v>44847</v>
      </c>
      <c r="AK1207" s="1">
        <v>44848</v>
      </c>
      <c r="AL1207" s="1"/>
      <c r="AM1207" s="1"/>
      <c r="AN1207" s="1"/>
      <c r="AO1207" s="1"/>
      <c r="BH1207" s="1">
        <v>44847</v>
      </c>
      <c r="BI1207" s="1">
        <v>44848</v>
      </c>
      <c r="BJ1207" s="1"/>
      <c r="BK1207" s="1"/>
      <c r="BL1207" s="1"/>
      <c r="BM1207" s="1"/>
    </row>
    <row r="1208" spans="12:65" x14ac:dyDescent="0.25">
      <c r="L1208" s="1">
        <v>44848</v>
      </c>
      <c r="M1208" s="1">
        <v>44848</v>
      </c>
      <c r="N1208" s="1"/>
      <c r="O1208" s="1"/>
      <c r="P1208" s="1"/>
      <c r="Q1208" s="1"/>
      <c r="AJ1208" s="1">
        <v>44848</v>
      </c>
      <c r="AK1208" s="1">
        <v>44848</v>
      </c>
      <c r="AL1208" s="1"/>
      <c r="AM1208" s="1"/>
      <c r="AN1208" s="1"/>
      <c r="AO1208" s="1"/>
      <c r="BH1208" s="1">
        <v>44848</v>
      </c>
      <c r="BI1208" s="1">
        <v>44848</v>
      </c>
      <c r="BJ1208" s="1"/>
      <c r="BK1208" s="1"/>
      <c r="BL1208" s="1"/>
      <c r="BM1208" s="1"/>
    </row>
    <row r="1209" spans="12:65" x14ac:dyDescent="0.25">
      <c r="L1209" s="1">
        <v>44851</v>
      </c>
      <c r="M1209" s="1">
        <v>44855</v>
      </c>
      <c r="N1209" s="1"/>
      <c r="O1209" s="1"/>
      <c r="P1209" s="1"/>
      <c r="Q1209" s="1"/>
      <c r="AJ1209" s="1">
        <v>44851</v>
      </c>
      <c r="AK1209" s="1">
        <v>44855</v>
      </c>
      <c r="AL1209" s="1"/>
      <c r="AM1209" s="1"/>
      <c r="AN1209" s="1"/>
      <c r="AO1209" s="1"/>
      <c r="BH1209" s="1">
        <v>44851</v>
      </c>
      <c r="BI1209" s="1">
        <v>44855</v>
      </c>
      <c r="BJ1209" s="1"/>
      <c r="BK1209" s="1"/>
      <c r="BL1209" s="1"/>
      <c r="BM1209" s="1"/>
    </row>
    <row r="1210" spans="12:65" x14ac:dyDescent="0.25">
      <c r="L1210" s="1">
        <v>44852</v>
      </c>
      <c r="M1210" s="1">
        <v>44855</v>
      </c>
      <c r="N1210" s="1"/>
      <c r="O1210" s="1"/>
      <c r="P1210" s="1"/>
      <c r="Q1210" s="1"/>
      <c r="AJ1210" s="1">
        <v>44852</v>
      </c>
      <c r="AK1210" s="1">
        <v>44855</v>
      </c>
      <c r="AL1210" s="1"/>
      <c r="AM1210" s="1"/>
      <c r="AN1210" s="1"/>
      <c r="AO1210" s="1"/>
      <c r="BH1210" s="1">
        <v>44852</v>
      </c>
      <c r="BI1210" s="1">
        <v>44855</v>
      </c>
      <c r="BJ1210" s="1"/>
      <c r="BK1210" s="1"/>
      <c r="BL1210" s="1"/>
      <c r="BM1210" s="1"/>
    </row>
    <row r="1211" spans="12:65" x14ac:dyDescent="0.25">
      <c r="L1211" s="1">
        <v>44853</v>
      </c>
      <c r="M1211" s="1">
        <v>44855</v>
      </c>
      <c r="N1211" s="1"/>
      <c r="O1211" s="1"/>
      <c r="P1211" s="1"/>
      <c r="Q1211" s="1"/>
      <c r="AJ1211" s="1">
        <v>44853</v>
      </c>
      <c r="AK1211" s="1">
        <v>44855</v>
      </c>
      <c r="AL1211" s="1"/>
      <c r="AM1211" s="1"/>
      <c r="AN1211" s="1"/>
      <c r="AO1211" s="1"/>
      <c r="BH1211" s="1">
        <v>44853</v>
      </c>
      <c r="BI1211" s="1">
        <v>44855</v>
      </c>
      <c r="BJ1211" s="1"/>
      <c r="BK1211" s="1"/>
      <c r="BL1211" s="1"/>
      <c r="BM1211" s="1"/>
    </row>
    <row r="1212" spans="12:65" x14ac:dyDescent="0.25">
      <c r="L1212" s="1">
        <v>44854</v>
      </c>
      <c r="M1212" s="1">
        <v>44855</v>
      </c>
      <c r="N1212" s="1"/>
      <c r="O1212" s="1"/>
      <c r="P1212" s="1"/>
      <c r="Q1212" s="1"/>
      <c r="AJ1212" s="1">
        <v>44854</v>
      </c>
      <c r="AK1212" s="1">
        <v>44855</v>
      </c>
      <c r="AL1212" s="1"/>
      <c r="AM1212" s="1"/>
      <c r="AN1212" s="1"/>
      <c r="AO1212" s="1"/>
      <c r="BH1212" s="1">
        <v>44854</v>
      </c>
      <c r="BI1212" s="1">
        <v>44855</v>
      </c>
      <c r="BJ1212" s="1"/>
      <c r="BK1212" s="1"/>
      <c r="BL1212" s="1"/>
      <c r="BM1212" s="1"/>
    </row>
    <row r="1213" spans="12:65" x14ac:dyDescent="0.25">
      <c r="L1213" s="1">
        <v>44855</v>
      </c>
      <c r="M1213" s="1">
        <v>44855</v>
      </c>
      <c r="N1213" s="1"/>
      <c r="O1213" s="1"/>
      <c r="P1213" s="1"/>
      <c r="Q1213" s="1"/>
      <c r="AJ1213" s="1">
        <v>44855</v>
      </c>
      <c r="AK1213" s="1">
        <v>44855</v>
      </c>
      <c r="AL1213" s="1"/>
      <c r="AM1213" s="1"/>
      <c r="AN1213" s="1"/>
      <c r="AO1213" s="1"/>
      <c r="BH1213" s="1">
        <v>44855</v>
      </c>
      <c r="BI1213" s="1">
        <v>44855</v>
      </c>
      <c r="BJ1213" s="1"/>
      <c r="BK1213" s="1"/>
      <c r="BL1213" s="1"/>
      <c r="BM1213" s="1"/>
    </row>
    <row r="1214" spans="12:65" x14ac:dyDescent="0.25">
      <c r="L1214" s="1">
        <v>44858</v>
      </c>
      <c r="M1214" s="1">
        <v>44862</v>
      </c>
      <c r="N1214" s="1"/>
      <c r="O1214" s="1"/>
      <c r="P1214" s="1"/>
      <c r="Q1214" s="1"/>
      <c r="AJ1214" s="1">
        <v>44858</v>
      </c>
      <c r="AK1214" s="1">
        <v>44862</v>
      </c>
      <c r="AL1214" s="1"/>
      <c r="AM1214" s="1"/>
      <c r="AN1214" s="1"/>
      <c r="AO1214" s="1"/>
      <c r="BH1214" s="1">
        <v>44858</v>
      </c>
      <c r="BI1214" s="1">
        <v>44862</v>
      </c>
      <c r="BJ1214" s="1"/>
      <c r="BK1214" s="1"/>
      <c r="BL1214" s="1"/>
      <c r="BM1214" s="1"/>
    </row>
    <row r="1215" spans="12:65" x14ac:dyDescent="0.25">
      <c r="L1215" s="1">
        <v>44859</v>
      </c>
      <c r="M1215" s="1">
        <v>44862</v>
      </c>
      <c r="N1215" s="1"/>
      <c r="O1215" s="1"/>
      <c r="P1215" s="1"/>
      <c r="Q1215" s="1"/>
      <c r="AJ1215" s="1">
        <v>44859</v>
      </c>
      <c r="AK1215" s="1">
        <v>44862</v>
      </c>
      <c r="AL1215" s="1"/>
      <c r="AM1215" s="1"/>
      <c r="AN1215" s="1"/>
      <c r="AO1215" s="1"/>
      <c r="BH1215" s="1">
        <v>44859</v>
      </c>
      <c r="BI1215" s="1">
        <v>44862</v>
      </c>
      <c r="BJ1215" s="1"/>
      <c r="BK1215" s="1"/>
      <c r="BL1215" s="1"/>
      <c r="BM1215" s="1"/>
    </row>
    <row r="1216" spans="12:65" x14ac:dyDescent="0.25">
      <c r="L1216" s="1">
        <v>44860</v>
      </c>
      <c r="M1216" s="1">
        <v>44862</v>
      </c>
      <c r="N1216" s="1"/>
      <c r="O1216" s="1"/>
      <c r="P1216" s="1"/>
      <c r="Q1216" s="1"/>
      <c r="AJ1216" s="1">
        <v>44860</v>
      </c>
      <c r="AK1216" s="1">
        <v>44862</v>
      </c>
      <c r="AL1216" s="1"/>
      <c r="AM1216" s="1"/>
      <c r="AN1216" s="1"/>
      <c r="AO1216" s="1"/>
      <c r="BH1216" s="1">
        <v>44860</v>
      </c>
      <c r="BI1216" s="1">
        <v>44862</v>
      </c>
      <c r="BJ1216" s="1"/>
      <c r="BK1216" s="1"/>
      <c r="BL1216" s="1"/>
      <c r="BM1216" s="1"/>
    </row>
    <row r="1217" spans="12:65" x14ac:dyDescent="0.25">
      <c r="L1217" s="1">
        <v>44861</v>
      </c>
      <c r="M1217" s="1">
        <v>44862</v>
      </c>
      <c r="N1217" s="1"/>
      <c r="O1217" s="1"/>
      <c r="P1217" s="1"/>
      <c r="Q1217" s="1"/>
      <c r="AJ1217" s="1">
        <v>44861</v>
      </c>
      <c r="AK1217" s="1">
        <v>44862</v>
      </c>
      <c r="AL1217" s="1"/>
      <c r="AM1217" s="1"/>
      <c r="AN1217" s="1"/>
      <c r="AO1217" s="1"/>
      <c r="BH1217" s="1">
        <v>44861</v>
      </c>
      <c r="BI1217" s="1">
        <v>44862</v>
      </c>
      <c r="BJ1217" s="1"/>
      <c r="BK1217" s="1"/>
      <c r="BL1217" s="1"/>
      <c r="BM1217" s="1"/>
    </row>
    <row r="1218" spans="12:65" x14ac:dyDescent="0.25">
      <c r="L1218" s="1">
        <v>44862</v>
      </c>
      <c r="M1218" s="1">
        <v>44862</v>
      </c>
      <c r="N1218" s="1"/>
      <c r="O1218" s="1"/>
      <c r="P1218" s="1"/>
      <c r="Q1218" s="1"/>
      <c r="AJ1218" s="1">
        <v>44862</v>
      </c>
      <c r="AK1218" s="1">
        <v>44862</v>
      </c>
      <c r="AL1218" s="1"/>
      <c r="AM1218" s="1"/>
      <c r="AN1218" s="1"/>
      <c r="AO1218" s="1"/>
      <c r="BH1218" s="1">
        <v>44862</v>
      </c>
      <c r="BI1218" s="1">
        <v>44862</v>
      </c>
      <c r="BJ1218" s="1"/>
      <c r="BK1218" s="1"/>
      <c r="BL1218" s="1"/>
      <c r="BM1218" s="1"/>
    </row>
    <row r="1219" spans="12:65" x14ac:dyDescent="0.25">
      <c r="L1219" s="1">
        <v>44865</v>
      </c>
      <c r="M1219" s="1">
        <v>44869</v>
      </c>
      <c r="N1219" s="1"/>
      <c r="O1219" s="1"/>
      <c r="P1219" s="1"/>
      <c r="Q1219" s="1"/>
      <c r="AJ1219" s="1">
        <v>44865</v>
      </c>
      <c r="AK1219" s="1">
        <v>44869</v>
      </c>
      <c r="AL1219" s="1"/>
      <c r="AM1219" s="1"/>
      <c r="AN1219" s="1"/>
      <c r="AO1219" s="1"/>
      <c r="BH1219" s="1">
        <v>44865</v>
      </c>
      <c r="BI1219" s="1">
        <v>44869</v>
      </c>
      <c r="BJ1219" s="1"/>
      <c r="BK1219" s="1"/>
      <c r="BL1219" s="1"/>
      <c r="BM1219" s="1"/>
    </row>
    <row r="1220" spans="12:65" x14ac:dyDescent="0.25">
      <c r="L1220" s="1">
        <v>44866</v>
      </c>
      <c r="M1220" s="1">
        <v>44869</v>
      </c>
      <c r="N1220" s="1"/>
      <c r="O1220" s="1"/>
      <c r="P1220" s="1"/>
      <c r="Q1220" s="1"/>
      <c r="AJ1220" s="1">
        <v>44866</v>
      </c>
      <c r="AK1220" s="1">
        <v>44869</v>
      </c>
      <c r="AL1220" s="1"/>
      <c r="AM1220" s="1"/>
      <c r="AN1220" s="1"/>
      <c r="AO1220" s="1"/>
      <c r="BH1220" s="1">
        <v>44866</v>
      </c>
      <c r="BI1220" s="1">
        <v>44869</v>
      </c>
      <c r="BJ1220" s="1"/>
      <c r="BK1220" s="1"/>
      <c r="BL1220" s="1"/>
      <c r="BM1220" s="1"/>
    </row>
    <row r="1221" spans="12:65" x14ac:dyDescent="0.25">
      <c r="L1221" s="1">
        <v>44867</v>
      </c>
      <c r="M1221" s="1">
        <v>44869</v>
      </c>
      <c r="N1221" s="1"/>
      <c r="O1221" s="1"/>
      <c r="P1221" s="1"/>
      <c r="Q1221" s="1"/>
      <c r="AJ1221" s="1">
        <v>44867</v>
      </c>
      <c r="AK1221" s="1">
        <v>44869</v>
      </c>
      <c r="AL1221" s="1"/>
      <c r="AM1221" s="1"/>
      <c r="AN1221" s="1"/>
      <c r="AO1221" s="1"/>
      <c r="BH1221" s="1">
        <v>44867</v>
      </c>
      <c r="BI1221" s="1">
        <v>44869</v>
      </c>
      <c r="BJ1221" s="1"/>
      <c r="BK1221" s="1"/>
      <c r="BL1221" s="1"/>
      <c r="BM1221" s="1"/>
    </row>
    <row r="1222" spans="12:65" x14ac:dyDescent="0.25">
      <c r="L1222" s="1">
        <v>44868</v>
      </c>
      <c r="M1222" s="1">
        <v>44869</v>
      </c>
      <c r="N1222" s="1"/>
      <c r="O1222" s="1"/>
      <c r="P1222" s="1"/>
      <c r="Q1222" s="1"/>
      <c r="AJ1222" s="1">
        <v>44868</v>
      </c>
      <c r="AK1222" s="1">
        <v>44869</v>
      </c>
      <c r="AL1222" s="1"/>
      <c r="AM1222" s="1"/>
      <c r="AN1222" s="1"/>
      <c r="AO1222" s="1"/>
      <c r="BH1222" s="1">
        <v>44868</v>
      </c>
      <c r="BI1222" s="1">
        <v>44869</v>
      </c>
      <c r="BJ1222" s="1"/>
      <c r="BK1222" s="1"/>
      <c r="BL1222" s="1"/>
      <c r="BM1222" s="1"/>
    </row>
    <row r="1223" spans="12:65" x14ac:dyDescent="0.25">
      <c r="L1223" s="1">
        <v>44869</v>
      </c>
      <c r="M1223" s="1">
        <v>44869</v>
      </c>
      <c r="N1223" s="1"/>
      <c r="O1223" s="1"/>
      <c r="P1223" s="1"/>
      <c r="Q1223" s="1"/>
      <c r="AJ1223" s="1">
        <v>44869</v>
      </c>
      <c r="AK1223" s="1">
        <v>44869</v>
      </c>
      <c r="AL1223" s="1"/>
      <c r="AM1223" s="1"/>
      <c r="AN1223" s="1"/>
      <c r="AO1223" s="1"/>
      <c r="BH1223" s="1">
        <v>44869</v>
      </c>
      <c r="BI1223" s="1">
        <v>44869</v>
      </c>
      <c r="BJ1223" s="1"/>
      <c r="BK1223" s="1"/>
      <c r="BL1223" s="1"/>
      <c r="BM1223" s="1"/>
    </row>
    <row r="1224" spans="12:65" x14ac:dyDescent="0.25">
      <c r="L1224" s="1">
        <v>44872</v>
      </c>
      <c r="M1224" s="1">
        <v>44876</v>
      </c>
      <c r="N1224" s="1"/>
      <c r="O1224" s="1"/>
      <c r="P1224" s="1"/>
      <c r="Q1224" s="1"/>
      <c r="AJ1224" s="1">
        <v>44872</v>
      </c>
      <c r="AK1224" s="1">
        <v>44876</v>
      </c>
      <c r="AL1224" s="1"/>
      <c r="AM1224" s="1"/>
      <c r="AN1224" s="1"/>
      <c r="AO1224" s="1"/>
      <c r="BH1224" s="1">
        <v>44872</v>
      </c>
      <c r="BI1224" s="1">
        <v>44876</v>
      </c>
      <c r="BJ1224" s="1"/>
      <c r="BK1224" s="1"/>
      <c r="BL1224" s="1"/>
      <c r="BM1224" s="1"/>
    </row>
    <row r="1225" spans="12:65" x14ac:dyDescent="0.25">
      <c r="L1225" s="1">
        <v>44873</v>
      </c>
      <c r="M1225" s="1">
        <v>44876</v>
      </c>
      <c r="N1225" s="1"/>
      <c r="O1225" s="1"/>
      <c r="P1225" s="1"/>
      <c r="Q1225" s="1"/>
      <c r="AJ1225" s="1">
        <v>44873</v>
      </c>
      <c r="AK1225" s="1">
        <v>44876</v>
      </c>
      <c r="AL1225" s="1"/>
      <c r="AM1225" s="1"/>
      <c r="AN1225" s="1"/>
      <c r="AO1225" s="1"/>
      <c r="BH1225" s="1">
        <v>44873</v>
      </c>
      <c r="BI1225" s="1">
        <v>44876</v>
      </c>
      <c r="BJ1225" s="1"/>
      <c r="BK1225" s="1"/>
      <c r="BL1225" s="1"/>
      <c r="BM1225" s="1"/>
    </row>
    <row r="1226" spans="12:65" x14ac:dyDescent="0.25">
      <c r="L1226" s="1">
        <v>44874</v>
      </c>
      <c r="M1226" s="1">
        <v>44876</v>
      </c>
      <c r="N1226" s="1"/>
      <c r="O1226" s="1"/>
      <c r="P1226" s="1"/>
      <c r="Q1226" s="1"/>
      <c r="AJ1226" s="1">
        <v>44874</v>
      </c>
      <c r="AK1226" s="1">
        <v>44876</v>
      </c>
      <c r="AL1226" s="1"/>
      <c r="AM1226" s="1"/>
      <c r="AN1226" s="1"/>
      <c r="AO1226" s="1"/>
      <c r="BH1226" s="1">
        <v>44874</v>
      </c>
      <c r="BI1226" s="1">
        <v>44876</v>
      </c>
      <c r="BJ1226" s="1"/>
      <c r="BK1226" s="1"/>
      <c r="BL1226" s="1"/>
      <c r="BM1226" s="1"/>
    </row>
    <row r="1227" spans="12:65" x14ac:dyDescent="0.25">
      <c r="L1227" s="1">
        <v>44875</v>
      </c>
      <c r="M1227" s="1">
        <v>44876</v>
      </c>
      <c r="N1227" s="1"/>
      <c r="O1227" s="1"/>
      <c r="P1227" s="1"/>
      <c r="Q1227" s="1"/>
      <c r="AJ1227" s="1">
        <v>44875</v>
      </c>
      <c r="AK1227" s="1">
        <v>44876</v>
      </c>
      <c r="AL1227" s="1"/>
      <c r="AM1227" s="1"/>
      <c r="AN1227" s="1"/>
      <c r="AO1227" s="1"/>
      <c r="BH1227" s="1">
        <v>44875</v>
      </c>
      <c r="BI1227" s="1">
        <v>44876</v>
      </c>
      <c r="BJ1227" s="1"/>
      <c r="BK1227" s="1"/>
      <c r="BL1227" s="1"/>
      <c r="BM1227" s="1"/>
    </row>
    <row r="1228" spans="12:65" x14ac:dyDescent="0.25">
      <c r="L1228" s="1">
        <v>44876</v>
      </c>
      <c r="M1228" s="1">
        <v>44876</v>
      </c>
      <c r="N1228" s="1"/>
      <c r="O1228" s="1"/>
      <c r="P1228" s="1"/>
      <c r="Q1228" s="1"/>
      <c r="AJ1228" s="1">
        <v>44876</v>
      </c>
      <c r="AK1228" s="1">
        <v>44876</v>
      </c>
      <c r="AL1228" s="1"/>
      <c r="AM1228" s="1"/>
      <c r="AN1228" s="1"/>
      <c r="AO1228" s="1"/>
      <c r="BH1228" s="1">
        <v>44876</v>
      </c>
      <c r="BI1228" s="1">
        <v>44876</v>
      </c>
      <c r="BJ1228" s="1"/>
      <c r="BK1228" s="1"/>
      <c r="BL1228" s="1"/>
      <c r="BM1228" s="1"/>
    </row>
    <row r="1229" spans="12:65" x14ac:dyDescent="0.25">
      <c r="L1229" s="1">
        <v>44879</v>
      </c>
      <c r="M1229" s="1">
        <v>44883</v>
      </c>
      <c r="N1229" s="1"/>
      <c r="O1229" s="1"/>
      <c r="P1229" s="1"/>
      <c r="Q1229" s="1"/>
      <c r="AJ1229" s="1">
        <v>44879</v>
      </c>
      <c r="AK1229" s="1">
        <v>44883</v>
      </c>
      <c r="AL1229" s="1"/>
      <c r="AM1229" s="1"/>
      <c r="AN1229" s="1"/>
      <c r="AO1229" s="1"/>
      <c r="BH1229" s="1">
        <v>44879</v>
      </c>
      <c r="BI1229" s="1">
        <v>44883</v>
      </c>
      <c r="BJ1229" s="1"/>
      <c r="BK1229" s="1"/>
      <c r="BL1229" s="1"/>
      <c r="BM1229" s="1"/>
    </row>
    <row r="1230" spans="12:65" x14ac:dyDescent="0.25">
      <c r="L1230" s="1">
        <v>44880</v>
      </c>
      <c r="M1230" s="1">
        <v>44883</v>
      </c>
      <c r="N1230" s="1"/>
      <c r="O1230" s="1"/>
      <c r="P1230" s="1"/>
      <c r="Q1230" s="1"/>
      <c r="AJ1230" s="1">
        <v>44880</v>
      </c>
      <c r="AK1230" s="1">
        <v>44883</v>
      </c>
      <c r="AL1230" s="1"/>
      <c r="AM1230" s="1"/>
      <c r="AN1230" s="1"/>
      <c r="AO1230" s="1"/>
      <c r="BH1230" s="1">
        <v>44880</v>
      </c>
      <c r="BI1230" s="1">
        <v>44883</v>
      </c>
      <c r="BJ1230" s="1"/>
      <c r="BK1230" s="1"/>
      <c r="BL1230" s="1"/>
      <c r="BM1230" s="1"/>
    </row>
    <row r="1231" spans="12:65" x14ac:dyDescent="0.25">
      <c r="L1231" s="1">
        <v>44881</v>
      </c>
      <c r="M1231" s="1">
        <v>44883</v>
      </c>
      <c r="N1231" s="1"/>
      <c r="O1231" s="1"/>
      <c r="P1231" s="1"/>
      <c r="Q1231" s="1"/>
      <c r="AJ1231" s="1">
        <v>44881</v>
      </c>
      <c r="AK1231" s="1">
        <v>44883</v>
      </c>
      <c r="AL1231" s="1"/>
      <c r="AM1231" s="1"/>
      <c r="AN1231" s="1"/>
      <c r="AO1231" s="1"/>
      <c r="BH1231" s="1">
        <v>44881</v>
      </c>
      <c r="BI1231" s="1">
        <v>44883</v>
      </c>
      <c r="BJ1231" s="1"/>
      <c r="BK1231" s="1"/>
      <c r="BL1231" s="1"/>
      <c r="BM1231" s="1"/>
    </row>
    <row r="1232" spans="12:65" x14ac:dyDescent="0.25">
      <c r="L1232" s="1">
        <v>44882</v>
      </c>
      <c r="M1232" s="1">
        <v>44883</v>
      </c>
      <c r="N1232" s="1"/>
      <c r="O1232" s="1"/>
      <c r="P1232" s="1"/>
      <c r="Q1232" s="1"/>
      <c r="AJ1232" s="1">
        <v>44882</v>
      </c>
      <c r="AK1232" s="1">
        <v>44883</v>
      </c>
      <c r="AL1232" s="1"/>
      <c r="AM1232" s="1"/>
      <c r="AN1232" s="1"/>
      <c r="AO1232" s="1"/>
      <c r="BH1232" s="1">
        <v>44882</v>
      </c>
      <c r="BI1232" s="1">
        <v>44883</v>
      </c>
      <c r="BJ1232" s="1"/>
      <c r="BK1232" s="1"/>
      <c r="BL1232" s="1"/>
      <c r="BM1232" s="1"/>
    </row>
    <row r="1233" spans="12:65" x14ac:dyDescent="0.25">
      <c r="L1233" s="1">
        <v>44883</v>
      </c>
      <c r="M1233" s="1">
        <v>44883</v>
      </c>
      <c r="N1233" s="1"/>
      <c r="O1233" s="1"/>
      <c r="P1233" s="1"/>
      <c r="Q1233" s="1"/>
      <c r="AJ1233" s="1">
        <v>44883</v>
      </c>
      <c r="AK1233" s="1">
        <v>44883</v>
      </c>
      <c r="AL1233" s="1"/>
      <c r="AM1233" s="1"/>
      <c r="AN1233" s="1"/>
      <c r="AO1233" s="1"/>
      <c r="BH1233" s="1">
        <v>44883</v>
      </c>
      <c r="BI1233" s="1">
        <v>44883</v>
      </c>
      <c r="BJ1233" s="1"/>
      <c r="BK1233" s="1"/>
      <c r="BL1233" s="1"/>
      <c r="BM1233" s="1"/>
    </row>
    <row r="1234" spans="12:65" x14ac:dyDescent="0.25">
      <c r="L1234" s="1">
        <v>44886</v>
      </c>
      <c r="M1234" s="1">
        <v>44890</v>
      </c>
      <c r="N1234" s="1"/>
      <c r="O1234" s="1"/>
      <c r="P1234" s="1"/>
      <c r="Q1234" s="1"/>
      <c r="AJ1234" s="1">
        <v>44886</v>
      </c>
      <c r="AK1234" s="1">
        <v>44890</v>
      </c>
      <c r="AL1234" s="1"/>
      <c r="AM1234" s="1"/>
      <c r="AN1234" s="1"/>
      <c r="AO1234" s="1"/>
      <c r="BH1234" s="1">
        <v>44886</v>
      </c>
      <c r="BI1234" s="1">
        <v>44890</v>
      </c>
      <c r="BJ1234" s="1"/>
      <c r="BK1234" s="1"/>
      <c r="BL1234" s="1"/>
      <c r="BM1234" s="1"/>
    </row>
    <row r="1235" spans="12:65" x14ac:dyDescent="0.25">
      <c r="L1235" s="1">
        <v>44887</v>
      </c>
      <c r="M1235" s="1">
        <v>44890</v>
      </c>
      <c r="N1235" s="1"/>
      <c r="O1235" s="1"/>
      <c r="P1235" s="1"/>
      <c r="Q1235" s="1"/>
      <c r="AJ1235" s="1">
        <v>44887</v>
      </c>
      <c r="AK1235" s="1">
        <v>44890</v>
      </c>
      <c r="AL1235" s="1"/>
      <c r="AM1235" s="1"/>
      <c r="AN1235" s="1"/>
      <c r="AO1235" s="1"/>
      <c r="BH1235" s="1">
        <v>44887</v>
      </c>
      <c r="BI1235" s="1">
        <v>44890</v>
      </c>
      <c r="BJ1235" s="1"/>
      <c r="BK1235" s="1"/>
      <c r="BL1235" s="1"/>
      <c r="BM1235" s="1"/>
    </row>
    <row r="1236" spans="12:65" x14ac:dyDescent="0.25">
      <c r="L1236" s="1">
        <v>44888</v>
      </c>
      <c r="M1236" s="1">
        <v>44890</v>
      </c>
      <c r="N1236" s="1"/>
      <c r="O1236" s="1"/>
      <c r="P1236" s="1"/>
      <c r="Q1236" s="1"/>
      <c r="AJ1236" s="1">
        <v>44888</v>
      </c>
      <c r="AK1236" s="1">
        <v>44890</v>
      </c>
      <c r="AL1236" s="1"/>
      <c r="AM1236" s="1"/>
      <c r="AN1236" s="1"/>
      <c r="AO1236" s="1"/>
      <c r="BH1236" s="1">
        <v>44888</v>
      </c>
      <c r="BI1236" s="1">
        <v>44890</v>
      </c>
      <c r="BJ1236" s="1"/>
      <c r="BK1236" s="1"/>
      <c r="BL1236" s="1"/>
      <c r="BM1236" s="1"/>
    </row>
    <row r="1237" spans="12:65" x14ac:dyDescent="0.25">
      <c r="L1237" s="1">
        <v>44890</v>
      </c>
      <c r="M1237" s="1">
        <v>44890</v>
      </c>
      <c r="N1237" s="1"/>
      <c r="O1237" s="1"/>
      <c r="P1237" s="1"/>
      <c r="Q1237" s="1"/>
      <c r="AJ1237" s="1">
        <v>44890</v>
      </c>
      <c r="AK1237" s="1">
        <v>44890</v>
      </c>
      <c r="AL1237" s="1"/>
      <c r="AM1237" s="1"/>
      <c r="AN1237" s="1"/>
      <c r="AO1237" s="1"/>
      <c r="BH1237" s="1">
        <v>44890</v>
      </c>
      <c r="BI1237" s="1">
        <v>44890</v>
      </c>
      <c r="BJ1237" s="1"/>
      <c r="BK1237" s="1"/>
      <c r="BL1237" s="1"/>
      <c r="BM1237" s="1"/>
    </row>
    <row r="1238" spans="12:65" x14ac:dyDescent="0.25">
      <c r="L1238" s="1">
        <v>44893</v>
      </c>
      <c r="M1238" s="1">
        <v>44897</v>
      </c>
      <c r="N1238" s="1"/>
      <c r="O1238" s="1"/>
      <c r="P1238" s="1"/>
      <c r="Q1238" s="1"/>
      <c r="AJ1238" s="1">
        <v>44893</v>
      </c>
      <c r="AK1238" s="1">
        <v>44897</v>
      </c>
      <c r="AL1238" s="1"/>
      <c r="AM1238" s="1"/>
      <c r="AN1238" s="1"/>
      <c r="AO1238" s="1"/>
      <c r="BH1238" s="1">
        <v>44893</v>
      </c>
      <c r="BI1238" s="1">
        <v>44897</v>
      </c>
      <c r="BJ1238" s="1"/>
      <c r="BK1238" s="1"/>
      <c r="BL1238" s="1"/>
      <c r="BM1238" s="1"/>
    </row>
    <row r="1239" spans="12:65" x14ac:dyDescent="0.25">
      <c r="L1239" s="1">
        <v>44894</v>
      </c>
      <c r="M1239" s="1">
        <v>44897</v>
      </c>
      <c r="N1239" s="1"/>
      <c r="O1239" s="1"/>
      <c r="P1239" s="1"/>
      <c r="Q1239" s="1"/>
      <c r="AJ1239" s="1">
        <v>44894</v>
      </c>
      <c r="AK1239" s="1">
        <v>44897</v>
      </c>
      <c r="AL1239" s="1"/>
      <c r="AM1239" s="1"/>
      <c r="AN1239" s="1"/>
      <c r="AO1239" s="1"/>
      <c r="BH1239" s="1">
        <v>44894</v>
      </c>
      <c r="BI1239" s="1">
        <v>44897</v>
      </c>
      <c r="BJ1239" s="1"/>
      <c r="BK1239" s="1"/>
      <c r="BL1239" s="1"/>
      <c r="BM1239" s="1"/>
    </row>
    <row r="1240" spans="12:65" x14ac:dyDescent="0.25">
      <c r="L1240" s="1">
        <v>44895</v>
      </c>
      <c r="M1240" s="1">
        <v>44897</v>
      </c>
      <c r="N1240" s="1"/>
      <c r="O1240" s="1"/>
      <c r="P1240" s="1"/>
      <c r="Q1240" s="1"/>
      <c r="AJ1240" s="1">
        <v>44895</v>
      </c>
      <c r="AK1240" s="1">
        <v>44897</v>
      </c>
      <c r="AL1240" s="1"/>
      <c r="AM1240" s="1"/>
      <c r="AN1240" s="1"/>
      <c r="AO1240" s="1"/>
      <c r="BH1240" s="1">
        <v>44895</v>
      </c>
      <c r="BI1240" s="1">
        <v>44897</v>
      </c>
      <c r="BJ1240" s="1"/>
      <c r="BK1240" s="1"/>
      <c r="BL1240" s="1"/>
      <c r="BM1240" s="1"/>
    </row>
    <row r="1241" spans="12:65" x14ac:dyDescent="0.25">
      <c r="L1241" s="1">
        <v>44896</v>
      </c>
      <c r="M1241" s="1">
        <v>44897</v>
      </c>
      <c r="N1241" s="1"/>
      <c r="O1241" s="1"/>
      <c r="P1241" s="1"/>
      <c r="Q1241" s="1"/>
      <c r="AJ1241" s="1">
        <v>44896</v>
      </c>
      <c r="AK1241" s="1">
        <v>44897</v>
      </c>
      <c r="AL1241" s="1"/>
      <c r="AM1241" s="1"/>
      <c r="AN1241" s="1"/>
      <c r="AO1241" s="1"/>
      <c r="BH1241" s="1">
        <v>44896</v>
      </c>
      <c r="BI1241" s="1">
        <v>44897</v>
      </c>
      <c r="BJ1241" s="1"/>
      <c r="BK1241" s="1"/>
      <c r="BL1241" s="1"/>
      <c r="BM1241" s="1"/>
    </row>
    <row r="1242" spans="12:65" x14ac:dyDescent="0.25">
      <c r="L1242" s="1">
        <v>44897</v>
      </c>
      <c r="M1242" s="1">
        <v>44897</v>
      </c>
      <c r="N1242" s="1"/>
      <c r="O1242" s="1"/>
      <c r="P1242" s="1"/>
      <c r="Q1242" s="1"/>
      <c r="AJ1242" s="1">
        <v>44897</v>
      </c>
      <c r="AK1242" s="1">
        <v>44897</v>
      </c>
      <c r="AL1242" s="1"/>
      <c r="AM1242" s="1"/>
      <c r="AN1242" s="1"/>
      <c r="AO1242" s="1"/>
      <c r="BH1242" s="1">
        <v>44897</v>
      </c>
      <c r="BI1242" s="1">
        <v>44897</v>
      </c>
      <c r="BJ1242" s="1"/>
      <c r="BK1242" s="1"/>
      <c r="BL1242" s="1"/>
      <c r="BM1242" s="1"/>
    </row>
    <row r="1243" spans="12:65" x14ac:dyDescent="0.25">
      <c r="L1243" s="1">
        <v>44900</v>
      </c>
      <c r="M1243" s="1">
        <v>44904</v>
      </c>
      <c r="N1243" s="1"/>
      <c r="O1243" s="1"/>
      <c r="P1243" s="1"/>
      <c r="Q1243" s="1"/>
      <c r="AJ1243" s="1">
        <v>44900</v>
      </c>
      <c r="AK1243" s="1">
        <v>44904</v>
      </c>
      <c r="AL1243" s="1"/>
      <c r="AM1243" s="1"/>
      <c r="AN1243" s="1"/>
      <c r="AO1243" s="1"/>
      <c r="BH1243" s="1">
        <v>44900</v>
      </c>
      <c r="BI1243" s="1">
        <v>44904</v>
      </c>
      <c r="BJ1243" s="1"/>
      <c r="BK1243" s="1"/>
      <c r="BL1243" s="1"/>
      <c r="BM1243" s="1"/>
    </row>
    <row r="1244" spans="12:65" x14ac:dyDescent="0.25">
      <c r="L1244" s="1">
        <v>44901</v>
      </c>
      <c r="M1244" s="1">
        <v>44904</v>
      </c>
      <c r="N1244" s="1"/>
      <c r="O1244" s="1"/>
      <c r="P1244" s="1"/>
      <c r="Q1244" s="1"/>
      <c r="AJ1244" s="1">
        <v>44901</v>
      </c>
      <c r="AK1244" s="1">
        <v>44904</v>
      </c>
      <c r="AL1244" s="1"/>
      <c r="AM1244" s="1"/>
      <c r="AN1244" s="1"/>
      <c r="AO1244" s="1"/>
      <c r="BH1244" s="1">
        <v>44901</v>
      </c>
      <c r="BI1244" s="1">
        <v>44904</v>
      </c>
      <c r="BJ1244" s="1"/>
      <c r="BK1244" s="1"/>
      <c r="BL1244" s="1"/>
      <c r="BM1244" s="1"/>
    </row>
    <row r="1245" spans="12:65" x14ac:dyDescent="0.25">
      <c r="L1245" s="1">
        <v>44902</v>
      </c>
      <c r="M1245" s="1">
        <v>44904</v>
      </c>
      <c r="N1245" s="1"/>
      <c r="O1245" s="1"/>
      <c r="P1245" s="1"/>
      <c r="Q1245" s="1"/>
      <c r="AJ1245" s="1">
        <v>44902</v>
      </c>
      <c r="AK1245" s="1">
        <v>44904</v>
      </c>
      <c r="AL1245" s="1"/>
      <c r="AM1245" s="1"/>
      <c r="AN1245" s="1"/>
      <c r="AO1245" s="1"/>
      <c r="BH1245" s="1">
        <v>44902</v>
      </c>
      <c r="BI1245" s="1">
        <v>44904</v>
      </c>
      <c r="BJ1245" s="1"/>
      <c r="BK1245" s="1"/>
      <c r="BL1245" s="1"/>
      <c r="BM1245" s="1"/>
    </row>
    <row r="1246" spans="12:65" x14ac:dyDescent="0.25">
      <c r="L1246" s="1">
        <v>44903</v>
      </c>
      <c r="M1246" s="1">
        <v>44904</v>
      </c>
      <c r="N1246" s="1"/>
      <c r="O1246" s="1"/>
      <c r="P1246" s="1"/>
      <c r="Q1246" s="1"/>
      <c r="AJ1246" s="1">
        <v>44903</v>
      </c>
      <c r="AK1246" s="1">
        <v>44904</v>
      </c>
      <c r="AL1246" s="1"/>
      <c r="AM1246" s="1"/>
      <c r="AN1246" s="1"/>
      <c r="AO1246" s="1"/>
      <c r="BH1246" s="1">
        <v>44903</v>
      </c>
      <c r="BI1246" s="1">
        <v>44904</v>
      </c>
      <c r="BJ1246" s="1"/>
      <c r="BK1246" s="1"/>
      <c r="BL1246" s="1"/>
      <c r="BM1246" s="1"/>
    </row>
    <row r="1247" spans="12:65" x14ac:dyDescent="0.25">
      <c r="L1247" s="1">
        <v>44904</v>
      </c>
      <c r="M1247" s="1">
        <v>44904</v>
      </c>
      <c r="N1247" s="1"/>
      <c r="O1247" s="1"/>
      <c r="P1247" s="1"/>
      <c r="Q1247" s="1"/>
      <c r="AJ1247" s="1">
        <v>44904</v>
      </c>
      <c r="AK1247" s="1">
        <v>44904</v>
      </c>
      <c r="AL1247" s="1"/>
      <c r="AM1247" s="1"/>
      <c r="AN1247" s="1"/>
      <c r="AO1247" s="1"/>
      <c r="BH1247" s="1">
        <v>44904</v>
      </c>
      <c r="BI1247" s="1">
        <v>44904</v>
      </c>
      <c r="BJ1247" s="1"/>
      <c r="BK1247" s="1"/>
      <c r="BL1247" s="1"/>
      <c r="BM1247" s="1"/>
    </row>
    <row r="1248" spans="12:65" x14ac:dyDescent="0.25">
      <c r="L1248" s="1">
        <v>44907</v>
      </c>
      <c r="M1248" s="1">
        <v>44911</v>
      </c>
      <c r="N1248" s="1"/>
      <c r="O1248" s="1"/>
      <c r="P1248" s="1"/>
      <c r="Q1248" s="1"/>
      <c r="AJ1248" s="1">
        <v>44907</v>
      </c>
      <c r="AK1248" s="1">
        <v>44911</v>
      </c>
      <c r="AL1248" s="1"/>
      <c r="AM1248" s="1"/>
      <c r="AN1248" s="1"/>
      <c r="AO1248" s="1"/>
      <c r="BH1248" s="1">
        <v>44907</v>
      </c>
      <c r="BI1248" s="1">
        <v>44911</v>
      </c>
      <c r="BJ1248" s="1"/>
      <c r="BK1248" s="1"/>
      <c r="BL1248" s="1"/>
      <c r="BM1248" s="1"/>
    </row>
    <row r="1249" spans="12:65" x14ac:dyDescent="0.25">
      <c r="L1249" s="1">
        <v>44908</v>
      </c>
      <c r="M1249" s="1">
        <v>44911</v>
      </c>
      <c r="N1249" s="1"/>
      <c r="O1249" s="1"/>
      <c r="P1249" s="1"/>
      <c r="Q1249" s="1"/>
      <c r="AJ1249" s="1">
        <v>44908</v>
      </c>
      <c r="AK1249" s="1">
        <v>44911</v>
      </c>
      <c r="AL1249" s="1"/>
      <c r="AM1249" s="1"/>
      <c r="AN1249" s="1"/>
      <c r="AO1249" s="1"/>
      <c r="BH1249" s="1">
        <v>44908</v>
      </c>
      <c r="BI1249" s="1">
        <v>44911</v>
      </c>
      <c r="BJ1249" s="1"/>
      <c r="BK1249" s="1"/>
      <c r="BL1249" s="1"/>
      <c r="BM1249" s="1"/>
    </row>
    <row r="1250" spans="12:65" x14ac:dyDescent="0.25">
      <c r="L1250" s="1">
        <v>44909</v>
      </c>
      <c r="M1250" s="1">
        <v>44911</v>
      </c>
      <c r="N1250" s="1"/>
      <c r="O1250" s="1"/>
      <c r="P1250" s="1"/>
      <c r="Q1250" s="1"/>
      <c r="AJ1250" s="1">
        <v>44909</v>
      </c>
      <c r="AK1250" s="1">
        <v>44911</v>
      </c>
      <c r="AL1250" s="1"/>
      <c r="AM1250" s="1"/>
      <c r="AN1250" s="1"/>
      <c r="AO1250" s="1"/>
      <c r="BH1250" s="1">
        <v>44909</v>
      </c>
      <c r="BI1250" s="1">
        <v>44911</v>
      </c>
      <c r="BJ1250" s="1"/>
      <c r="BK1250" s="1"/>
      <c r="BL1250" s="1"/>
      <c r="BM1250" s="1"/>
    </row>
    <row r="1251" spans="12:65" x14ac:dyDescent="0.25">
      <c r="L1251" s="1">
        <v>44910</v>
      </c>
      <c r="M1251" s="1">
        <v>44911</v>
      </c>
      <c r="N1251" s="1"/>
      <c r="O1251" s="1"/>
      <c r="P1251" s="1"/>
      <c r="Q1251" s="1"/>
      <c r="AJ1251" s="1">
        <v>44910</v>
      </c>
      <c r="AK1251" s="1">
        <v>44911</v>
      </c>
      <c r="AL1251" s="1"/>
      <c r="AM1251" s="1"/>
      <c r="AN1251" s="1"/>
      <c r="AO1251" s="1"/>
      <c r="BH1251" s="1">
        <v>44910</v>
      </c>
      <c r="BI1251" s="1">
        <v>44911</v>
      </c>
      <c r="BJ1251" s="1"/>
      <c r="BK1251" s="1"/>
      <c r="BL1251" s="1"/>
      <c r="BM1251" s="1"/>
    </row>
    <row r="1252" spans="12:65" x14ac:dyDescent="0.25">
      <c r="L1252" s="1">
        <v>44911</v>
      </c>
      <c r="M1252" s="1">
        <v>44911</v>
      </c>
      <c r="N1252" s="1"/>
      <c r="O1252" s="1"/>
      <c r="P1252" s="1"/>
      <c r="Q1252" s="1"/>
      <c r="AJ1252" s="1">
        <v>44911</v>
      </c>
      <c r="AK1252" s="1">
        <v>44911</v>
      </c>
      <c r="AL1252" s="1"/>
      <c r="AM1252" s="1"/>
      <c r="AN1252" s="1"/>
      <c r="AO1252" s="1"/>
      <c r="BH1252" s="1">
        <v>44911</v>
      </c>
      <c r="BI1252" s="1">
        <v>44911</v>
      </c>
      <c r="BJ1252" s="1"/>
      <c r="BK1252" s="1"/>
      <c r="BL1252" s="1"/>
      <c r="BM1252" s="1"/>
    </row>
    <row r="1253" spans="12:65" x14ac:dyDescent="0.25">
      <c r="L1253" s="1">
        <v>44914</v>
      </c>
      <c r="M1253" s="1">
        <v>44918</v>
      </c>
      <c r="N1253" s="1"/>
      <c r="O1253" s="1"/>
      <c r="P1253" s="1"/>
      <c r="Q1253" s="1"/>
      <c r="AJ1253" s="1">
        <v>44914</v>
      </c>
      <c r="AK1253" s="1">
        <v>44918</v>
      </c>
      <c r="AL1253" s="1"/>
      <c r="AM1253" s="1"/>
      <c r="AN1253" s="1"/>
      <c r="AO1253" s="1"/>
      <c r="BH1253" s="1">
        <v>44914</v>
      </c>
      <c r="BI1253" s="1">
        <v>44918</v>
      </c>
      <c r="BJ1253" s="1"/>
      <c r="BK1253" s="1"/>
      <c r="BL1253" s="1"/>
      <c r="BM1253" s="1"/>
    </row>
    <row r="1254" spans="12:65" x14ac:dyDescent="0.25">
      <c r="L1254" s="1">
        <v>44915</v>
      </c>
      <c r="M1254" s="1">
        <v>44918</v>
      </c>
      <c r="N1254" s="1"/>
      <c r="O1254" s="1"/>
      <c r="P1254" s="1"/>
      <c r="Q1254" s="1"/>
      <c r="AJ1254" s="1">
        <v>44915</v>
      </c>
      <c r="AK1254" s="1">
        <v>44918</v>
      </c>
      <c r="AL1254" s="1"/>
      <c r="AM1254" s="1"/>
      <c r="AN1254" s="1"/>
      <c r="AO1254" s="1"/>
      <c r="BH1254" s="1">
        <v>44915</v>
      </c>
      <c r="BI1254" s="1">
        <v>44918</v>
      </c>
      <c r="BJ1254" s="1"/>
      <c r="BK1254" s="1"/>
      <c r="BL1254" s="1"/>
      <c r="BM1254" s="1"/>
    </row>
    <row r="1255" spans="12:65" x14ac:dyDescent="0.25">
      <c r="L1255" s="1">
        <v>44916</v>
      </c>
      <c r="M1255" s="1">
        <v>44918</v>
      </c>
      <c r="N1255" s="1"/>
      <c r="O1255" s="1"/>
      <c r="P1255" s="1"/>
      <c r="Q1255" s="1"/>
      <c r="AJ1255" s="1">
        <v>44916</v>
      </c>
      <c r="AK1255" s="1">
        <v>44918</v>
      </c>
      <c r="AL1255" s="1"/>
      <c r="AM1255" s="1"/>
      <c r="AN1255" s="1"/>
      <c r="AO1255" s="1"/>
      <c r="BH1255" s="1">
        <v>44916</v>
      </c>
      <c r="BI1255" s="1">
        <v>44918</v>
      </c>
      <c r="BJ1255" s="1"/>
      <c r="BK1255" s="1"/>
      <c r="BL1255" s="1"/>
      <c r="BM1255" s="1"/>
    </row>
    <row r="1256" spans="12:65" x14ac:dyDescent="0.25">
      <c r="L1256" s="1">
        <v>44917</v>
      </c>
      <c r="M1256" s="1">
        <v>44918</v>
      </c>
      <c r="N1256" s="1"/>
      <c r="O1256" s="1"/>
      <c r="P1256" s="1"/>
      <c r="Q1256" s="1"/>
      <c r="AJ1256" s="1">
        <v>44917</v>
      </c>
      <c r="AK1256" s="1">
        <v>44918</v>
      </c>
      <c r="AL1256" s="1"/>
      <c r="AM1256" s="1"/>
      <c r="AN1256" s="1"/>
      <c r="AO1256" s="1"/>
      <c r="BH1256" s="1">
        <v>44917</v>
      </c>
      <c r="BI1256" s="1">
        <v>44918</v>
      </c>
      <c r="BJ1256" s="1"/>
      <c r="BK1256" s="1"/>
      <c r="BL1256" s="1"/>
      <c r="BM1256" s="1"/>
    </row>
    <row r="1257" spans="12:65" x14ac:dyDescent="0.25">
      <c r="L1257" s="1">
        <v>44918</v>
      </c>
      <c r="M1257" s="1">
        <v>44918</v>
      </c>
      <c r="N1257" s="1"/>
      <c r="O1257" s="1"/>
      <c r="P1257" s="1"/>
      <c r="Q1257" s="1"/>
      <c r="AJ1257" s="1">
        <v>44918</v>
      </c>
      <c r="AK1257" s="1">
        <v>44918</v>
      </c>
      <c r="AL1257" s="1"/>
      <c r="AM1257" s="1"/>
      <c r="AN1257" s="1"/>
      <c r="AO1257" s="1"/>
      <c r="BH1257" s="1">
        <v>44918</v>
      </c>
      <c r="BI1257" s="1">
        <v>44918</v>
      </c>
      <c r="BJ1257" s="1"/>
      <c r="BK1257" s="1"/>
      <c r="BL1257" s="1"/>
      <c r="BM1257" s="1"/>
    </row>
    <row r="1258" spans="12:65" x14ac:dyDescent="0.25">
      <c r="L1258" s="1">
        <v>44922</v>
      </c>
      <c r="M1258" s="1">
        <v>44925</v>
      </c>
      <c r="N1258" s="1"/>
      <c r="O1258" s="1"/>
      <c r="P1258" s="1"/>
      <c r="Q1258" s="1"/>
      <c r="AJ1258" s="1">
        <v>44922</v>
      </c>
      <c r="AK1258" s="1">
        <v>44925</v>
      </c>
      <c r="AL1258" s="1"/>
      <c r="AM1258" s="1"/>
      <c r="AN1258" s="1"/>
      <c r="AO1258" s="1"/>
      <c r="BH1258" s="1">
        <v>44922</v>
      </c>
      <c r="BI1258" s="1">
        <v>44925</v>
      </c>
      <c r="BJ1258" s="1"/>
      <c r="BK1258" s="1"/>
      <c r="BL1258" s="1"/>
      <c r="BM1258" s="1"/>
    </row>
    <row r="1259" spans="12:65" x14ac:dyDescent="0.25">
      <c r="L1259" s="1">
        <v>44923</v>
      </c>
      <c r="M1259" s="1">
        <v>44925</v>
      </c>
      <c r="N1259" s="1"/>
      <c r="O1259" s="1"/>
      <c r="P1259" s="1"/>
      <c r="Q1259" s="1"/>
      <c r="AJ1259" s="1">
        <v>44923</v>
      </c>
      <c r="AK1259" s="1">
        <v>44925</v>
      </c>
      <c r="AL1259" s="1"/>
      <c r="AM1259" s="1"/>
      <c r="AN1259" s="1"/>
      <c r="AO1259" s="1"/>
      <c r="BH1259" s="1">
        <v>44923</v>
      </c>
      <c r="BI1259" s="1">
        <v>44925</v>
      </c>
      <c r="BJ1259" s="1"/>
      <c r="BK1259" s="1"/>
      <c r="BL1259" s="1"/>
      <c r="BM1259" s="1"/>
    </row>
    <row r="1260" spans="12:65" x14ac:dyDescent="0.25">
      <c r="L1260" s="1">
        <v>44924</v>
      </c>
      <c r="M1260" s="1">
        <v>44925</v>
      </c>
      <c r="N1260" s="1"/>
      <c r="O1260" s="1"/>
      <c r="P1260" s="1"/>
      <c r="Q1260" s="1"/>
      <c r="AJ1260" s="1">
        <v>44924</v>
      </c>
      <c r="AK1260" s="1">
        <v>44925</v>
      </c>
      <c r="AL1260" s="1"/>
      <c r="AM1260" s="1"/>
      <c r="AN1260" s="1"/>
      <c r="AO1260" s="1"/>
      <c r="BH1260" s="1">
        <v>44924</v>
      </c>
      <c r="BI1260" s="1">
        <v>44925</v>
      </c>
      <c r="BJ1260" s="1"/>
      <c r="BK1260" s="1"/>
      <c r="BL1260" s="1"/>
      <c r="BM1260" s="1"/>
    </row>
    <row r="1261" spans="12:65" x14ac:dyDescent="0.25">
      <c r="L1261" s="1">
        <v>44925</v>
      </c>
      <c r="M1261" s="1">
        <v>44925</v>
      </c>
      <c r="N1261" s="1"/>
      <c r="O1261" s="1"/>
      <c r="P1261" s="1"/>
      <c r="Q1261" s="1"/>
      <c r="AJ1261" s="1">
        <v>44925</v>
      </c>
      <c r="AK1261" s="1">
        <v>44925</v>
      </c>
      <c r="AL1261" s="1"/>
      <c r="AM1261" s="1"/>
      <c r="AN1261" s="1"/>
      <c r="AO1261" s="1"/>
      <c r="BH1261" s="1">
        <v>44925</v>
      </c>
      <c r="BI1261" s="1">
        <v>44925</v>
      </c>
      <c r="BJ1261" s="1"/>
      <c r="BK1261" s="1"/>
      <c r="BL1261" s="1"/>
      <c r="BM1261" s="1"/>
    </row>
    <row r="1262" spans="12:65" x14ac:dyDescent="0.25">
      <c r="L1262" s="1">
        <v>44929</v>
      </c>
      <c r="M1262" s="1">
        <v>44932</v>
      </c>
      <c r="N1262" s="1"/>
      <c r="O1262" s="1"/>
      <c r="P1262" s="1"/>
      <c r="Q1262" s="1"/>
      <c r="AJ1262" s="1">
        <v>44929</v>
      </c>
      <c r="AK1262" s="1">
        <v>44932</v>
      </c>
      <c r="AL1262" s="1"/>
      <c r="AM1262" s="1"/>
      <c r="AN1262" s="1"/>
      <c r="AO1262" s="1"/>
      <c r="BH1262" s="1">
        <v>44929</v>
      </c>
      <c r="BI1262" s="1">
        <v>44932</v>
      </c>
      <c r="BJ1262" s="1"/>
      <c r="BK1262" s="1"/>
      <c r="BL1262" s="1"/>
      <c r="BM1262" s="1"/>
    </row>
    <row r="1263" spans="12:65" x14ac:dyDescent="0.25">
      <c r="L1263" s="1">
        <v>44930</v>
      </c>
      <c r="M1263" s="1">
        <v>44932</v>
      </c>
      <c r="N1263" s="1"/>
      <c r="O1263" s="1"/>
      <c r="P1263" s="1"/>
      <c r="Q1263" s="1"/>
      <c r="AJ1263" s="1">
        <v>44930</v>
      </c>
      <c r="AK1263" s="1">
        <v>44932</v>
      </c>
      <c r="AL1263" s="1"/>
      <c r="AM1263" s="1"/>
      <c r="AN1263" s="1"/>
      <c r="AO1263" s="1"/>
      <c r="BH1263" s="1">
        <v>44930</v>
      </c>
      <c r="BI1263" s="1">
        <v>44932</v>
      </c>
      <c r="BJ1263" s="1"/>
      <c r="BK1263" s="1"/>
      <c r="BL1263" s="1"/>
      <c r="BM1263" s="1"/>
    </row>
    <row r="1264" spans="12:65" x14ac:dyDescent="0.25">
      <c r="L1264" s="1">
        <v>44931</v>
      </c>
      <c r="M1264" s="1">
        <v>44932</v>
      </c>
      <c r="N1264" s="1"/>
      <c r="O1264" s="1"/>
      <c r="P1264" s="1"/>
      <c r="Q1264" s="1"/>
      <c r="AJ1264" s="1">
        <v>44931</v>
      </c>
      <c r="AK1264" s="1">
        <v>44932</v>
      </c>
      <c r="AL1264" s="1"/>
      <c r="AM1264" s="1"/>
      <c r="AN1264" s="1"/>
      <c r="AO1264" s="1"/>
      <c r="BH1264" s="1">
        <v>44931</v>
      </c>
      <c r="BI1264" s="1">
        <v>44932</v>
      </c>
      <c r="BJ1264" s="1"/>
      <c r="BK1264" s="1"/>
      <c r="BL1264" s="1"/>
      <c r="BM1264" s="1"/>
    </row>
    <row r="1265" spans="12:65" x14ac:dyDescent="0.25">
      <c r="L1265" s="1">
        <v>44932</v>
      </c>
      <c r="M1265" s="1">
        <v>44932</v>
      </c>
      <c r="N1265" s="1"/>
      <c r="O1265" s="1"/>
      <c r="P1265" s="1"/>
      <c r="Q1265" s="1"/>
      <c r="AJ1265" s="1">
        <v>44932</v>
      </c>
      <c r="AK1265" s="1">
        <v>44932</v>
      </c>
      <c r="AL1265" s="1"/>
      <c r="AM1265" s="1"/>
      <c r="AN1265" s="1"/>
      <c r="AO1265" s="1"/>
      <c r="BH1265" s="1">
        <v>44932</v>
      </c>
      <c r="BI1265" s="1">
        <v>44932</v>
      </c>
      <c r="BJ1265" s="1"/>
      <c r="BK1265" s="1"/>
      <c r="BL1265" s="1"/>
      <c r="BM1265" s="1"/>
    </row>
    <row r="1266" spans="12:65" x14ac:dyDescent="0.25">
      <c r="L1266" s="1">
        <v>44935</v>
      </c>
      <c r="M1266" s="1">
        <v>44939</v>
      </c>
      <c r="N1266" s="1"/>
      <c r="O1266" s="1"/>
      <c r="P1266" s="1"/>
      <c r="Q1266" s="1"/>
      <c r="AJ1266" s="1">
        <v>44935</v>
      </c>
      <c r="AK1266" s="1">
        <v>44939</v>
      </c>
      <c r="AL1266" s="1"/>
      <c r="AM1266" s="1"/>
      <c r="AN1266" s="1"/>
      <c r="AO1266" s="1"/>
      <c r="BH1266" s="1">
        <v>44935</v>
      </c>
      <c r="BI1266" s="1">
        <v>44939</v>
      </c>
      <c r="BJ1266" s="1"/>
      <c r="BK1266" s="1"/>
      <c r="BL1266" s="1"/>
      <c r="BM1266" s="1"/>
    </row>
    <row r="1267" spans="12:65" x14ac:dyDescent="0.25">
      <c r="L1267" s="1">
        <v>44936</v>
      </c>
      <c r="M1267" s="1">
        <v>44939</v>
      </c>
      <c r="N1267" s="1"/>
      <c r="O1267" s="1"/>
      <c r="P1267" s="1"/>
      <c r="Q1267" s="1"/>
      <c r="AJ1267" s="1">
        <v>44936</v>
      </c>
      <c r="AK1267" s="1">
        <v>44939</v>
      </c>
      <c r="AL1267" s="1"/>
      <c r="AM1267" s="1"/>
      <c r="AN1267" s="1"/>
      <c r="AO1267" s="1"/>
      <c r="BH1267" s="1">
        <v>44936</v>
      </c>
      <c r="BI1267" s="1">
        <v>44939</v>
      </c>
      <c r="BJ1267" s="1"/>
      <c r="BK1267" s="1"/>
      <c r="BL1267" s="1"/>
      <c r="BM1267" s="1"/>
    </row>
    <row r="1268" spans="12:65" x14ac:dyDescent="0.25">
      <c r="L1268" s="1">
        <v>44937</v>
      </c>
      <c r="M1268" s="1">
        <v>44939</v>
      </c>
      <c r="N1268" s="1"/>
      <c r="O1268" s="1"/>
      <c r="P1268" s="1"/>
      <c r="Q1268" s="1"/>
      <c r="AJ1268" s="1">
        <v>44937</v>
      </c>
      <c r="AK1268" s="1">
        <v>44939</v>
      </c>
      <c r="AL1268" s="1"/>
      <c r="AM1268" s="1"/>
      <c r="AN1268" s="1"/>
      <c r="AO1268" s="1"/>
      <c r="BH1268" s="1">
        <v>44937</v>
      </c>
      <c r="BI1268" s="1">
        <v>44939</v>
      </c>
      <c r="BJ1268" s="1"/>
      <c r="BK1268" s="1"/>
      <c r="BL1268" s="1"/>
      <c r="BM1268" s="1"/>
    </row>
    <row r="1269" spans="12:65" x14ac:dyDescent="0.25">
      <c r="L1269" s="1">
        <v>44938</v>
      </c>
      <c r="M1269" s="1">
        <v>44939</v>
      </c>
      <c r="N1269" s="1"/>
      <c r="O1269" s="1"/>
      <c r="P1269" s="1"/>
      <c r="Q1269" s="1"/>
      <c r="AJ1269" s="1">
        <v>44938</v>
      </c>
      <c r="AK1269" s="1">
        <v>44939</v>
      </c>
      <c r="AL1269" s="1"/>
      <c r="AM1269" s="1"/>
      <c r="AN1269" s="1"/>
      <c r="AO1269" s="1"/>
      <c r="BH1269" s="1">
        <v>44938</v>
      </c>
      <c r="BI1269" s="1">
        <v>44939</v>
      </c>
      <c r="BJ1269" s="1"/>
      <c r="BK1269" s="1"/>
      <c r="BL1269" s="1"/>
      <c r="BM1269" s="1"/>
    </row>
    <row r="1270" spans="12:65" x14ac:dyDescent="0.25">
      <c r="L1270" s="1">
        <v>44939</v>
      </c>
      <c r="M1270" s="1">
        <v>44939</v>
      </c>
      <c r="N1270" s="1"/>
      <c r="O1270" s="1"/>
      <c r="P1270" s="1"/>
      <c r="Q1270" s="1"/>
      <c r="AJ1270" s="1">
        <v>44939</v>
      </c>
      <c r="AK1270" s="1">
        <v>44939</v>
      </c>
      <c r="AL1270" s="1"/>
      <c r="AM1270" s="1"/>
      <c r="AN1270" s="1"/>
      <c r="AO1270" s="1"/>
      <c r="BH1270" s="1">
        <v>44939</v>
      </c>
      <c r="BI1270" s="1">
        <v>44939</v>
      </c>
      <c r="BJ1270" s="1"/>
      <c r="BK1270" s="1"/>
      <c r="BL1270" s="1"/>
      <c r="BM1270" s="1"/>
    </row>
    <row r="1271" spans="12:65" x14ac:dyDescent="0.25">
      <c r="L1271" s="1">
        <v>44943</v>
      </c>
      <c r="M1271" s="1">
        <v>44946</v>
      </c>
      <c r="N1271" s="1"/>
      <c r="O1271" s="1"/>
      <c r="P1271" s="1"/>
      <c r="Q1271" s="1"/>
      <c r="AJ1271" s="1">
        <v>44943</v>
      </c>
      <c r="AK1271" s="1">
        <v>44946</v>
      </c>
      <c r="AL1271" s="1"/>
      <c r="AM1271" s="1"/>
      <c r="AN1271" s="1"/>
      <c r="AO1271" s="1"/>
      <c r="BH1271" s="1">
        <v>44943</v>
      </c>
      <c r="BI1271" s="1">
        <v>44946</v>
      </c>
      <c r="BJ1271" s="1"/>
      <c r="BK1271" s="1"/>
      <c r="BL1271" s="1"/>
      <c r="BM1271" s="1"/>
    </row>
    <row r="1272" spans="12:65" x14ac:dyDescent="0.25">
      <c r="L1272" s="1">
        <v>44944</v>
      </c>
      <c r="M1272" s="1">
        <v>44946</v>
      </c>
      <c r="N1272" s="1"/>
      <c r="O1272" s="1"/>
      <c r="P1272" s="1"/>
      <c r="Q1272" s="1"/>
      <c r="AJ1272" s="1">
        <v>44944</v>
      </c>
      <c r="AK1272" s="1">
        <v>44946</v>
      </c>
      <c r="AL1272" s="1"/>
      <c r="AM1272" s="1"/>
      <c r="AN1272" s="1"/>
      <c r="AO1272" s="1"/>
      <c r="BH1272" s="1">
        <v>44944</v>
      </c>
      <c r="BI1272" s="1">
        <v>44946</v>
      </c>
      <c r="BJ1272" s="1"/>
      <c r="BK1272" s="1"/>
      <c r="BL1272" s="1"/>
      <c r="BM1272" s="1"/>
    </row>
    <row r="1273" spans="12:65" x14ac:dyDescent="0.25">
      <c r="L1273" s="1">
        <v>44945</v>
      </c>
      <c r="M1273" s="1">
        <v>44946</v>
      </c>
      <c r="N1273" s="1"/>
      <c r="O1273" s="1"/>
      <c r="P1273" s="1"/>
      <c r="Q1273" s="1"/>
      <c r="AJ1273" s="1">
        <v>44945</v>
      </c>
      <c r="AK1273" s="1">
        <v>44946</v>
      </c>
      <c r="AL1273" s="1"/>
      <c r="AM1273" s="1"/>
      <c r="AN1273" s="1"/>
      <c r="AO1273" s="1"/>
      <c r="BH1273" s="1">
        <v>44945</v>
      </c>
      <c r="BI1273" s="1">
        <v>44946</v>
      </c>
      <c r="BJ1273" s="1"/>
      <c r="BK1273" s="1"/>
      <c r="BL1273" s="1"/>
      <c r="BM1273" s="1"/>
    </row>
    <row r="1274" spans="12:65" x14ac:dyDescent="0.25">
      <c r="L1274" s="1">
        <v>44946</v>
      </c>
      <c r="M1274" s="1">
        <v>44946</v>
      </c>
      <c r="N1274" s="1"/>
      <c r="O1274" s="1"/>
      <c r="P1274" s="1"/>
      <c r="Q1274" s="1"/>
      <c r="AJ1274" s="1">
        <v>44946</v>
      </c>
      <c r="AK1274" s="1">
        <v>44946</v>
      </c>
      <c r="AL1274" s="1"/>
      <c r="AM1274" s="1"/>
      <c r="AN1274" s="1"/>
      <c r="AO1274" s="1"/>
      <c r="BH1274" s="1">
        <v>44946</v>
      </c>
      <c r="BI1274" s="1">
        <v>44946</v>
      </c>
      <c r="BJ1274" s="1"/>
      <c r="BK1274" s="1"/>
      <c r="BL1274" s="1"/>
      <c r="BM1274" s="1"/>
    </row>
    <row r="1275" spans="12:65" x14ac:dyDescent="0.25">
      <c r="L1275" s="1">
        <v>44949</v>
      </c>
      <c r="M1275" s="1">
        <v>44953</v>
      </c>
      <c r="N1275" s="1"/>
      <c r="O1275" s="1"/>
      <c r="P1275" s="1"/>
      <c r="Q1275" s="1"/>
      <c r="AJ1275" s="1">
        <v>44949</v>
      </c>
      <c r="AK1275" s="1">
        <v>44953</v>
      </c>
      <c r="AL1275" s="1"/>
      <c r="AM1275" s="1"/>
      <c r="AN1275" s="1"/>
      <c r="AO1275" s="1"/>
      <c r="BH1275" s="1">
        <v>44949</v>
      </c>
      <c r="BI1275" s="1">
        <v>44953</v>
      </c>
      <c r="BJ1275" s="1"/>
      <c r="BK1275" s="1"/>
      <c r="BL1275" s="1"/>
      <c r="BM1275" s="1"/>
    </row>
    <row r="1276" spans="12:65" x14ac:dyDescent="0.25">
      <c r="L1276" s="1">
        <v>44950</v>
      </c>
      <c r="M1276" s="1">
        <v>44953</v>
      </c>
      <c r="N1276" s="1"/>
      <c r="O1276" s="1"/>
      <c r="P1276" s="1"/>
      <c r="Q1276" s="1"/>
      <c r="AJ1276" s="1">
        <v>44950</v>
      </c>
      <c r="AK1276" s="1">
        <v>44953</v>
      </c>
      <c r="AL1276" s="1"/>
      <c r="AM1276" s="1"/>
      <c r="AN1276" s="1"/>
      <c r="AO1276" s="1"/>
      <c r="BH1276" s="1">
        <v>44950</v>
      </c>
      <c r="BI1276" s="1">
        <v>44953</v>
      </c>
      <c r="BJ1276" s="1"/>
      <c r="BK1276" s="1"/>
      <c r="BL1276" s="1"/>
      <c r="BM1276" s="1"/>
    </row>
    <row r="1277" spans="12:65" x14ac:dyDescent="0.25">
      <c r="L1277" s="1">
        <v>44951</v>
      </c>
      <c r="M1277" s="1">
        <v>44953</v>
      </c>
      <c r="N1277" s="1"/>
      <c r="O1277" s="1"/>
      <c r="P1277" s="1"/>
      <c r="Q1277" s="1"/>
      <c r="AJ1277" s="1">
        <v>44951</v>
      </c>
      <c r="AK1277" s="1">
        <v>44953</v>
      </c>
      <c r="AL1277" s="1"/>
      <c r="AM1277" s="1"/>
      <c r="AN1277" s="1"/>
      <c r="AO1277" s="1"/>
      <c r="BH1277" s="1">
        <v>44951</v>
      </c>
      <c r="BI1277" s="1">
        <v>44953</v>
      </c>
      <c r="BJ1277" s="1"/>
      <c r="BK1277" s="1"/>
      <c r="BL1277" s="1"/>
      <c r="BM1277" s="1"/>
    </row>
    <row r="1278" spans="12:65" x14ac:dyDescent="0.25">
      <c r="L1278" s="1">
        <v>44952</v>
      </c>
      <c r="M1278" s="1">
        <v>44953</v>
      </c>
      <c r="N1278" s="1"/>
      <c r="O1278" s="1"/>
      <c r="P1278" s="1"/>
      <c r="Q1278" s="1"/>
      <c r="AJ1278" s="1">
        <v>44952</v>
      </c>
      <c r="AK1278" s="1">
        <v>44953</v>
      </c>
      <c r="AL1278" s="1"/>
      <c r="AM1278" s="1"/>
      <c r="AN1278" s="1"/>
      <c r="AO1278" s="1"/>
      <c r="BH1278" s="1">
        <v>44952</v>
      </c>
      <c r="BI1278" s="1">
        <v>44953</v>
      </c>
      <c r="BJ1278" s="1"/>
      <c r="BK1278" s="1"/>
      <c r="BL1278" s="1"/>
      <c r="BM1278" s="1"/>
    </row>
    <row r="1279" spans="12:65" x14ac:dyDescent="0.25">
      <c r="L1279" s="1">
        <v>44953</v>
      </c>
      <c r="M1279" s="1">
        <v>44953</v>
      </c>
      <c r="N1279" s="1"/>
      <c r="O1279" s="1"/>
      <c r="P1279" s="1"/>
      <c r="Q1279" s="1"/>
      <c r="AJ1279" s="1">
        <v>44953</v>
      </c>
      <c r="AK1279" s="1">
        <v>44953</v>
      </c>
      <c r="AL1279" s="1"/>
      <c r="AM1279" s="1"/>
      <c r="AN1279" s="1"/>
      <c r="AO1279" s="1"/>
      <c r="BH1279" s="1">
        <v>44953</v>
      </c>
      <c r="BI1279" s="1">
        <v>44953</v>
      </c>
      <c r="BJ1279" s="1"/>
      <c r="BK1279" s="1"/>
      <c r="BL1279" s="1"/>
      <c r="BM1279" s="1"/>
    </row>
    <row r="1280" spans="12:65" x14ac:dyDescent="0.25">
      <c r="L1280" s="1">
        <v>44956</v>
      </c>
      <c r="M1280" s="1">
        <v>44960</v>
      </c>
      <c r="N1280" s="1"/>
      <c r="O1280" s="1"/>
      <c r="P1280" s="1"/>
      <c r="Q1280" s="1"/>
      <c r="AJ1280" s="1">
        <v>44956</v>
      </c>
      <c r="AK1280" s="1">
        <v>44960</v>
      </c>
      <c r="AL1280" s="1"/>
      <c r="AM1280" s="1"/>
      <c r="AN1280" s="1"/>
      <c r="AO1280" s="1"/>
      <c r="BH1280" s="1">
        <v>44956</v>
      </c>
      <c r="BI1280" s="1">
        <v>44960</v>
      </c>
      <c r="BJ1280" s="1"/>
      <c r="BK1280" s="1"/>
      <c r="BL1280" s="1"/>
      <c r="BM1280" s="1"/>
    </row>
    <row r="1281" spans="12:65" x14ac:dyDescent="0.25">
      <c r="L1281" s="1">
        <v>44957</v>
      </c>
      <c r="M1281" s="1">
        <v>44960</v>
      </c>
      <c r="N1281" s="1"/>
      <c r="O1281" s="1"/>
      <c r="P1281" s="1"/>
      <c r="Q1281" s="1"/>
      <c r="AJ1281" s="1">
        <v>44957</v>
      </c>
      <c r="AK1281" s="1">
        <v>44960</v>
      </c>
      <c r="AL1281" s="1"/>
      <c r="AM1281" s="1"/>
      <c r="AN1281" s="1"/>
      <c r="AO1281" s="1"/>
      <c r="BH1281" s="1">
        <v>44957</v>
      </c>
      <c r="BI1281" s="1">
        <v>44960</v>
      </c>
      <c r="BJ1281" s="1"/>
      <c r="BK1281" s="1"/>
      <c r="BL1281" s="1"/>
      <c r="BM1281" s="1"/>
    </row>
    <row r="1282" spans="12:65" x14ac:dyDescent="0.25">
      <c r="L1282" s="1">
        <v>44958</v>
      </c>
      <c r="M1282" s="1">
        <v>44960</v>
      </c>
      <c r="N1282" s="1"/>
      <c r="O1282" s="1"/>
      <c r="P1282" s="1"/>
      <c r="Q1282" s="1"/>
      <c r="AJ1282" s="1">
        <v>44958</v>
      </c>
      <c r="AK1282" s="1">
        <v>44960</v>
      </c>
      <c r="AL1282" s="1"/>
      <c r="AM1282" s="1"/>
      <c r="AN1282" s="1"/>
      <c r="AO1282" s="1"/>
      <c r="BH1282" s="1">
        <v>44958</v>
      </c>
      <c r="BI1282" s="1">
        <v>44960</v>
      </c>
      <c r="BJ1282" s="1"/>
      <c r="BK1282" s="1"/>
      <c r="BL1282" s="1"/>
      <c r="BM1282" s="1"/>
    </row>
    <row r="1283" spans="12:65" x14ac:dyDescent="0.25">
      <c r="L1283" s="1">
        <v>44959</v>
      </c>
      <c r="M1283" s="1">
        <v>44960</v>
      </c>
      <c r="N1283" s="1"/>
      <c r="O1283" s="1"/>
      <c r="P1283" s="1"/>
      <c r="Q1283" s="1"/>
      <c r="AJ1283" s="1">
        <v>44959</v>
      </c>
      <c r="AK1283" s="1">
        <v>44960</v>
      </c>
      <c r="AL1283" s="1"/>
      <c r="AM1283" s="1"/>
      <c r="AN1283" s="1"/>
      <c r="AO1283" s="1"/>
      <c r="BH1283" s="1">
        <v>44959</v>
      </c>
      <c r="BI1283" s="1">
        <v>44960</v>
      </c>
      <c r="BJ1283" s="1"/>
      <c r="BK1283" s="1"/>
      <c r="BL1283" s="1"/>
      <c r="BM1283" s="1"/>
    </row>
    <row r="1284" spans="12:65" x14ac:dyDescent="0.25">
      <c r="L1284" s="1">
        <v>44960</v>
      </c>
      <c r="M1284" s="1">
        <v>44960</v>
      </c>
      <c r="N1284" s="1"/>
      <c r="O1284" s="1"/>
      <c r="P1284" s="1"/>
      <c r="Q1284" s="1"/>
      <c r="AJ1284" s="1">
        <v>44960</v>
      </c>
      <c r="AK1284" s="1">
        <v>44960</v>
      </c>
      <c r="AL1284" s="1"/>
      <c r="AM1284" s="1"/>
      <c r="AN1284" s="1"/>
      <c r="AO1284" s="1"/>
      <c r="BH1284" s="1">
        <v>44960</v>
      </c>
      <c r="BI1284" s="1">
        <v>44960</v>
      </c>
      <c r="BJ1284" s="1"/>
      <c r="BK1284" s="1"/>
      <c r="BL1284" s="1"/>
      <c r="BM1284" s="1"/>
    </row>
    <row r="1285" spans="12:65" x14ac:dyDescent="0.25">
      <c r="L1285" s="1">
        <v>44963</v>
      </c>
      <c r="M1285" s="1">
        <v>44967</v>
      </c>
      <c r="N1285" s="1"/>
      <c r="O1285" s="1"/>
      <c r="P1285" s="1"/>
      <c r="Q1285" s="1"/>
      <c r="AJ1285" s="1">
        <v>44963</v>
      </c>
      <c r="AK1285" s="1">
        <v>44967</v>
      </c>
      <c r="AL1285" s="1"/>
      <c r="AM1285" s="1"/>
      <c r="AN1285" s="1"/>
      <c r="AO1285" s="1"/>
      <c r="BH1285" s="1">
        <v>44963</v>
      </c>
      <c r="BI1285" s="1">
        <v>44967</v>
      </c>
      <c r="BJ1285" s="1"/>
      <c r="BK1285" s="1"/>
      <c r="BL1285" s="1"/>
      <c r="BM1285" s="1"/>
    </row>
    <row r="1286" spans="12:65" x14ac:dyDescent="0.25">
      <c r="L1286" s="1">
        <v>44964</v>
      </c>
      <c r="M1286" s="1">
        <v>44967</v>
      </c>
      <c r="N1286" s="1"/>
      <c r="O1286" s="1"/>
      <c r="P1286" s="1"/>
      <c r="Q1286" s="1"/>
      <c r="AJ1286" s="1">
        <v>44964</v>
      </c>
      <c r="AK1286" s="1">
        <v>44967</v>
      </c>
      <c r="AL1286" s="1"/>
      <c r="AM1286" s="1"/>
      <c r="AN1286" s="1"/>
      <c r="AO1286" s="1"/>
      <c r="BH1286" s="1">
        <v>44964</v>
      </c>
      <c r="BI1286" s="1">
        <v>44967</v>
      </c>
      <c r="BJ1286" s="1"/>
      <c r="BK1286" s="1"/>
      <c r="BL1286" s="1"/>
      <c r="BM1286" s="1"/>
    </row>
    <row r="1287" spans="12:65" x14ac:dyDescent="0.25">
      <c r="L1287" s="1">
        <v>44965</v>
      </c>
      <c r="M1287" s="1">
        <v>44967</v>
      </c>
      <c r="N1287" s="1"/>
      <c r="O1287" s="1"/>
      <c r="P1287" s="1"/>
      <c r="Q1287" s="1"/>
      <c r="AJ1287" s="1">
        <v>44965</v>
      </c>
      <c r="AK1287" s="1">
        <v>44967</v>
      </c>
      <c r="AL1287" s="1"/>
      <c r="AM1287" s="1"/>
      <c r="AN1287" s="1"/>
      <c r="AO1287" s="1"/>
      <c r="BH1287" s="1">
        <v>44965</v>
      </c>
      <c r="BI1287" s="1">
        <v>44967</v>
      </c>
      <c r="BJ1287" s="1"/>
      <c r="BK1287" s="1"/>
      <c r="BL1287" s="1"/>
      <c r="BM1287" s="1"/>
    </row>
    <row r="1288" spans="12:65" x14ac:dyDescent="0.25">
      <c r="L1288" s="1">
        <v>44966</v>
      </c>
      <c r="M1288" s="1">
        <v>44967</v>
      </c>
      <c r="N1288" s="1"/>
      <c r="O1288" s="1"/>
      <c r="P1288" s="1"/>
      <c r="Q1288" s="1"/>
      <c r="AJ1288" s="1">
        <v>44966</v>
      </c>
      <c r="AK1288" s="1">
        <v>44967</v>
      </c>
      <c r="AL1288" s="1"/>
      <c r="AM1288" s="1"/>
      <c r="AN1288" s="1"/>
      <c r="AO1288" s="1"/>
      <c r="BH1288" s="1">
        <v>44966</v>
      </c>
      <c r="BI1288" s="1">
        <v>44967</v>
      </c>
      <c r="BJ1288" s="1"/>
      <c r="BK1288" s="1"/>
      <c r="BL1288" s="1"/>
      <c r="BM1288" s="1"/>
    </row>
    <row r="1289" spans="12:65" x14ac:dyDescent="0.25">
      <c r="L1289" s="1">
        <v>44967</v>
      </c>
      <c r="M1289" s="1">
        <v>44967</v>
      </c>
      <c r="N1289" s="1"/>
      <c r="O1289" s="1"/>
      <c r="P1289" s="1"/>
      <c r="Q1289" s="1"/>
      <c r="AJ1289" s="1">
        <v>44967</v>
      </c>
      <c r="AK1289" s="1">
        <v>44967</v>
      </c>
      <c r="AL1289" s="1"/>
      <c r="AM1289" s="1"/>
      <c r="AN1289" s="1"/>
      <c r="AO1289" s="1"/>
      <c r="BH1289" s="1">
        <v>44967</v>
      </c>
      <c r="BI1289" s="1">
        <v>44967</v>
      </c>
      <c r="BJ1289" s="1"/>
      <c r="BK1289" s="1"/>
      <c r="BL1289" s="1"/>
      <c r="BM1289" s="1"/>
    </row>
    <row r="1290" spans="12:65" x14ac:dyDescent="0.25">
      <c r="L1290" s="1">
        <v>44970</v>
      </c>
      <c r="M1290" s="1">
        <v>44974</v>
      </c>
      <c r="N1290" s="1"/>
      <c r="O1290" s="1"/>
      <c r="P1290" s="1"/>
      <c r="Q1290" s="1"/>
      <c r="AJ1290" s="1">
        <v>44970</v>
      </c>
      <c r="AK1290" s="1">
        <v>44974</v>
      </c>
      <c r="AL1290" s="1"/>
      <c r="AM1290" s="1"/>
      <c r="AN1290" s="1"/>
      <c r="AO1290" s="1"/>
      <c r="BH1290" s="1">
        <v>44970</v>
      </c>
      <c r="BI1290" s="1">
        <v>44974</v>
      </c>
      <c r="BJ1290" s="1"/>
      <c r="BK1290" s="1"/>
      <c r="BL1290" s="1"/>
      <c r="BM1290" s="1"/>
    </row>
    <row r="1291" spans="12:65" x14ac:dyDescent="0.25">
      <c r="L1291" s="1">
        <v>44971</v>
      </c>
      <c r="M1291" s="1">
        <v>44974</v>
      </c>
      <c r="N1291" s="1"/>
      <c r="O1291" s="1"/>
      <c r="P1291" s="1"/>
      <c r="Q1291" s="1"/>
      <c r="AJ1291" s="1">
        <v>44971</v>
      </c>
      <c r="AK1291" s="1">
        <v>44974</v>
      </c>
      <c r="AL1291" s="1"/>
      <c r="AM1291" s="1"/>
      <c r="AN1291" s="1"/>
      <c r="AO1291" s="1"/>
      <c r="BH1291" s="1">
        <v>44971</v>
      </c>
      <c r="BI1291" s="1">
        <v>44974</v>
      </c>
      <c r="BJ1291" s="1"/>
      <c r="BK1291" s="1"/>
      <c r="BL1291" s="1"/>
      <c r="BM1291" s="1"/>
    </row>
    <row r="1292" spans="12:65" x14ac:dyDescent="0.25">
      <c r="L1292" s="1">
        <v>44972</v>
      </c>
      <c r="M1292" s="1">
        <v>44974</v>
      </c>
      <c r="N1292" s="1"/>
      <c r="O1292" s="1"/>
      <c r="P1292" s="1"/>
      <c r="Q1292" s="1"/>
      <c r="AJ1292" s="1">
        <v>44972</v>
      </c>
      <c r="AK1292" s="1">
        <v>44974</v>
      </c>
      <c r="AL1292" s="1"/>
      <c r="AM1292" s="1"/>
      <c r="AN1292" s="1"/>
      <c r="AO1292" s="1"/>
      <c r="BH1292" s="1">
        <v>44972</v>
      </c>
      <c r="BI1292" s="1">
        <v>44974</v>
      </c>
      <c r="BJ1292" s="1"/>
      <c r="BK1292" s="1"/>
      <c r="BL1292" s="1"/>
      <c r="BM1292" s="1"/>
    </row>
    <row r="1293" spans="12:65" x14ac:dyDescent="0.25">
      <c r="L1293" s="1">
        <v>44973</v>
      </c>
      <c r="M1293" s="1">
        <v>44974</v>
      </c>
      <c r="N1293" s="1"/>
      <c r="O1293" s="1"/>
      <c r="P1293" s="1"/>
      <c r="Q1293" s="1"/>
      <c r="AJ1293" s="1">
        <v>44973</v>
      </c>
      <c r="AK1293" s="1">
        <v>44974</v>
      </c>
      <c r="AL1293" s="1"/>
      <c r="AM1293" s="1"/>
      <c r="AN1293" s="1"/>
      <c r="AO1293" s="1"/>
      <c r="BH1293" s="1">
        <v>44973</v>
      </c>
      <c r="BI1293" s="1">
        <v>44974</v>
      </c>
      <c r="BJ1293" s="1"/>
      <c r="BK1293" s="1"/>
      <c r="BL1293" s="1"/>
      <c r="BM1293" s="1"/>
    </row>
    <row r="1294" spans="12:65" x14ac:dyDescent="0.25">
      <c r="L1294" s="1">
        <v>44974</v>
      </c>
      <c r="M1294" s="1">
        <v>44974</v>
      </c>
      <c r="N1294" s="1"/>
      <c r="O1294" s="1"/>
      <c r="P1294" s="1"/>
      <c r="Q1294" s="1"/>
      <c r="AJ1294" s="1">
        <v>44974</v>
      </c>
      <c r="AK1294" s="1">
        <v>44974</v>
      </c>
      <c r="AL1294" s="1"/>
      <c r="AM1294" s="1"/>
      <c r="AN1294" s="1"/>
      <c r="AO1294" s="1"/>
      <c r="BH1294" s="1">
        <v>44974</v>
      </c>
      <c r="BI1294" s="1">
        <v>44974</v>
      </c>
      <c r="BJ1294" s="1"/>
      <c r="BK1294" s="1"/>
      <c r="BL1294" s="1"/>
      <c r="BM1294" s="1"/>
    </row>
    <row r="1295" spans="12:65" x14ac:dyDescent="0.25">
      <c r="L1295" s="1">
        <v>44978</v>
      </c>
      <c r="M1295" s="1">
        <v>44981</v>
      </c>
      <c r="N1295" s="1"/>
      <c r="O1295" s="1"/>
      <c r="P1295" s="1"/>
      <c r="Q1295" s="1"/>
      <c r="AJ1295" s="1">
        <v>44978</v>
      </c>
      <c r="AK1295" s="1">
        <v>44981</v>
      </c>
      <c r="AL1295" s="1"/>
      <c r="AM1295" s="1"/>
      <c r="AN1295" s="1"/>
      <c r="AO1295" s="1"/>
      <c r="BH1295" s="1">
        <v>44978</v>
      </c>
      <c r="BI1295" s="1">
        <v>44981</v>
      </c>
      <c r="BJ1295" s="1"/>
      <c r="BK1295" s="1"/>
      <c r="BL1295" s="1"/>
      <c r="BM1295" s="1"/>
    </row>
    <row r="1296" spans="12:65" x14ac:dyDescent="0.25">
      <c r="L1296" s="1">
        <v>44979</v>
      </c>
      <c r="M1296" s="1">
        <v>44981</v>
      </c>
      <c r="N1296" s="1"/>
      <c r="O1296" s="1"/>
      <c r="P1296" s="1"/>
      <c r="Q1296" s="1"/>
      <c r="AJ1296" s="1">
        <v>44979</v>
      </c>
      <c r="AK1296" s="1">
        <v>44981</v>
      </c>
      <c r="AL1296" s="1"/>
      <c r="AM1296" s="1"/>
      <c r="AN1296" s="1"/>
      <c r="AO1296" s="1"/>
      <c r="BH1296" s="1">
        <v>44979</v>
      </c>
      <c r="BI1296" s="1">
        <v>44981</v>
      </c>
      <c r="BJ1296" s="1"/>
      <c r="BK1296" s="1"/>
      <c r="BL1296" s="1"/>
      <c r="BM1296" s="1"/>
    </row>
    <row r="1297" spans="12:65" x14ac:dyDescent="0.25">
      <c r="L1297" s="1">
        <v>44980</v>
      </c>
      <c r="M1297" s="1">
        <v>44981</v>
      </c>
      <c r="N1297" s="1"/>
      <c r="O1297" s="1"/>
      <c r="P1297" s="1"/>
      <c r="Q1297" s="1"/>
      <c r="AJ1297" s="1">
        <v>44980</v>
      </c>
      <c r="AK1297" s="1">
        <v>44981</v>
      </c>
      <c r="AL1297" s="1"/>
      <c r="AM1297" s="1"/>
      <c r="AN1297" s="1"/>
      <c r="AO1297" s="1"/>
      <c r="BH1297" s="1">
        <v>44980</v>
      </c>
      <c r="BI1297" s="1">
        <v>44981</v>
      </c>
      <c r="BJ1297" s="1"/>
      <c r="BK1297" s="1"/>
      <c r="BL1297" s="1"/>
      <c r="BM1297" s="1"/>
    </row>
    <row r="1298" spans="12:65" x14ac:dyDescent="0.25">
      <c r="L1298" s="1">
        <v>44981</v>
      </c>
      <c r="M1298" s="1">
        <v>44981</v>
      </c>
      <c r="N1298" s="1"/>
      <c r="O1298" s="1"/>
      <c r="P1298" s="1"/>
      <c r="Q1298" s="1"/>
      <c r="AJ1298" s="1">
        <v>44981</v>
      </c>
      <c r="AK1298" s="1">
        <v>44981</v>
      </c>
      <c r="AL1298" s="1"/>
      <c r="AM1298" s="1"/>
      <c r="AN1298" s="1"/>
      <c r="AO1298" s="1"/>
      <c r="BH1298" s="1">
        <v>44981</v>
      </c>
      <c r="BI1298" s="1">
        <v>44981</v>
      </c>
      <c r="BJ1298" s="1"/>
      <c r="BK1298" s="1"/>
      <c r="BL1298" s="1"/>
      <c r="BM1298" s="1"/>
    </row>
    <row r="1299" spans="12:65" x14ac:dyDescent="0.25">
      <c r="L1299" s="1">
        <v>44984</v>
      </c>
      <c r="M1299" s="1">
        <v>44988</v>
      </c>
      <c r="N1299" s="1"/>
      <c r="O1299" s="1"/>
      <c r="P1299" s="1"/>
      <c r="Q1299" s="1"/>
      <c r="AJ1299" s="1">
        <v>44984</v>
      </c>
      <c r="AK1299" s="1">
        <v>44988</v>
      </c>
      <c r="AL1299" s="1"/>
      <c r="AM1299" s="1"/>
      <c r="AN1299" s="1"/>
      <c r="AO1299" s="1"/>
      <c r="BH1299" s="1">
        <v>44984</v>
      </c>
      <c r="BI1299" s="1">
        <v>44988</v>
      </c>
      <c r="BJ1299" s="1"/>
      <c r="BK1299" s="1"/>
      <c r="BL1299" s="1"/>
      <c r="BM1299" s="1"/>
    </row>
    <row r="1300" spans="12:65" x14ac:dyDescent="0.25">
      <c r="L1300" s="1">
        <v>44985</v>
      </c>
      <c r="M1300" s="1">
        <v>44988</v>
      </c>
      <c r="N1300" s="1"/>
      <c r="O1300" s="1"/>
      <c r="P1300" s="1"/>
      <c r="Q1300" s="1"/>
      <c r="AJ1300" s="1">
        <v>44985</v>
      </c>
      <c r="AK1300" s="1">
        <v>44988</v>
      </c>
      <c r="AL1300" s="1"/>
      <c r="AM1300" s="1"/>
      <c r="AN1300" s="1"/>
      <c r="AO1300" s="1"/>
      <c r="BH1300" s="1">
        <v>44985</v>
      </c>
      <c r="BI1300" s="1">
        <v>44988</v>
      </c>
      <c r="BJ1300" s="1"/>
      <c r="BK1300" s="1"/>
      <c r="BL1300" s="1"/>
      <c r="BM1300" s="1"/>
    </row>
    <row r="1301" spans="12:65" x14ac:dyDescent="0.25">
      <c r="L1301" s="1">
        <v>44986</v>
      </c>
      <c r="M1301" s="1">
        <v>44988</v>
      </c>
      <c r="N1301" s="1"/>
      <c r="O1301" s="1"/>
      <c r="P1301" s="1"/>
      <c r="Q1301" s="1"/>
      <c r="AJ1301" s="1">
        <v>44986</v>
      </c>
      <c r="AK1301" s="1">
        <v>44988</v>
      </c>
      <c r="AL1301" s="1"/>
      <c r="AM1301" s="1"/>
      <c r="AN1301" s="1"/>
      <c r="AO1301" s="1"/>
      <c r="BH1301" s="1">
        <v>44986</v>
      </c>
      <c r="BI1301" s="1">
        <v>44988</v>
      </c>
      <c r="BJ1301" s="1"/>
      <c r="BK1301" s="1"/>
      <c r="BL1301" s="1"/>
      <c r="BM1301" s="1"/>
    </row>
    <row r="1302" spans="12:65" x14ac:dyDescent="0.25">
      <c r="L1302" s="1">
        <v>44987</v>
      </c>
      <c r="M1302" s="1">
        <v>44988</v>
      </c>
      <c r="N1302" s="1"/>
      <c r="O1302" s="1"/>
      <c r="P1302" s="1"/>
      <c r="Q1302" s="1"/>
      <c r="AJ1302" s="1">
        <v>44987</v>
      </c>
      <c r="AK1302" s="1">
        <v>44988</v>
      </c>
      <c r="AL1302" s="1"/>
      <c r="AM1302" s="1"/>
      <c r="AN1302" s="1"/>
      <c r="AO1302" s="1"/>
      <c r="BH1302" s="1">
        <v>44987</v>
      </c>
      <c r="BI1302" s="1">
        <v>44988</v>
      </c>
      <c r="BJ1302" s="1"/>
      <c r="BK1302" s="1"/>
      <c r="BL1302" s="1"/>
      <c r="BM1302" s="1"/>
    </row>
    <row r="1303" spans="12:65" x14ac:dyDescent="0.25">
      <c r="L1303" s="1">
        <v>44988</v>
      </c>
      <c r="M1303" s="1">
        <v>44988</v>
      </c>
      <c r="N1303" s="1"/>
      <c r="O1303" s="1"/>
      <c r="P1303" s="1"/>
      <c r="Q1303" s="1"/>
      <c r="AJ1303" s="1">
        <v>44988</v>
      </c>
      <c r="AK1303" s="1">
        <v>44988</v>
      </c>
      <c r="AL1303" s="1"/>
      <c r="AM1303" s="1"/>
      <c r="AN1303" s="1"/>
      <c r="AO1303" s="1"/>
      <c r="BH1303" s="1">
        <v>44988</v>
      </c>
      <c r="BI1303" s="1">
        <v>44988</v>
      </c>
      <c r="BJ1303" s="1"/>
      <c r="BK1303" s="1"/>
      <c r="BL1303" s="1"/>
      <c r="BM1303" s="1"/>
    </row>
    <row r="1304" spans="12:65" x14ac:dyDescent="0.25">
      <c r="L1304" s="1">
        <v>44991</v>
      </c>
      <c r="M1304" s="1">
        <v>44995</v>
      </c>
      <c r="N1304" s="1"/>
      <c r="O1304" s="1"/>
      <c r="P1304" s="1"/>
      <c r="Q1304" s="1"/>
      <c r="AJ1304" s="1">
        <v>44991</v>
      </c>
      <c r="AK1304" s="1">
        <v>44995</v>
      </c>
      <c r="AL1304" s="1"/>
      <c r="AM1304" s="1"/>
      <c r="AN1304" s="1"/>
      <c r="AO1304" s="1"/>
      <c r="BH1304" s="1">
        <v>44991</v>
      </c>
      <c r="BI1304" s="1">
        <v>44995</v>
      </c>
      <c r="BJ1304" s="1"/>
      <c r="BK1304" s="1"/>
      <c r="BL1304" s="1"/>
      <c r="BM1304" s="1"/>
    </row>
    <row r="1305" spans="12:65" x14ac:dyDescent="0.25">
      <c r="L1305" s="1">
        <v>44992</v>
      </c>
      <c r="M1305" s="1">
        <v>44995</v>
      </c>
      <c r="N1305" s="1"/>
      <c r="O1305" s="1"/>
      <c r="P1305" s="1"/>
      <c r="Q1305" s="1"/>
      <c r="AJ1305" s="1">
        <v>44992</v>
      </c>
      <c r="AK1305" s="1">
        <v>44995</v>
      </c>
      <c r="AL1305" s="1"/>
      <c r="AM1305" s="1"/>
      <c r="AN1305" s="1"/>
      <c r="AO1305" s="1"/>
      <c r="BH1305" s="1">
        <v>44992</v>
      </c>
      <c r="BI1305" s="1">
        <v>44995</v>
      </c>
      <c r="BJ1305" s="1"/>
      <c r="BK1305" s="1"/>
      <c r="BL1305" s="1"/>
      <c r="BM1305" s="1"/>
    </row>
    <row r="1306" spans="12:65" x14ac:dyDescent="0.25">
      <c r="L1306" s="1">
        <v>44993</v>
      </c>
      <c r="M1306" s="1">
        <v>44995</v>
      </c>
      <c r="N1306" s="1"/>
      <c r="O1306" s="1"/>
      <c r="P1306" s="1"/>
      <c r="Q1306" s="1"/>
      <c r="AJ1306" s="1">
        <v>44993</v>
      </c>
      <c r="AK1306" s="1">
        <v>44995</v>
      </c>
      <c r="AL1306" s="1"/>
      <c r="AM1306" s="1"/>
      <c r="AN1306" s="1"/>
      <c r="AO1306" s="1"/>
      <c r="BH1306" s="1">
        <v>44993</v>
      </c>
      <c r="BI1306" s="1">
        <v>44995</v>
      </c>
      <c r="BJ1306" s="1"/>
      <c r="BK1306" s="1"/>
      <c r="BL1306" s="1"/>
      <c r="BM1306" s="1"/>
    </row>
    <row r="1307" spans="12:65" x14ac:dyDescent="0.25">
      <c r="L1307" s="1">
        <v>44994</v>
      </c>
      <c r="M1307" s="1">
        <v>44995</v>
      </c>
      <c r="N1307" s="1"/>
      <c r="O1307" s="1"/>
      <c r="P1307" s="1"/>
      <c r="Q1307" s="1"/>
      <c r="AJ1307" s="1">
        <v>44994</v>
      </c>
      <c r="AK1307" s="1">
        <v>44995</v>
      </c>
      <c r="AL1307" s="1"/>
      <c r="AM1307" s="1"/>
      <c r="AN1307" s="1"/>
      <c r="AO1307" s="1"/>
      <c r="BH1307" s="1">
        <v>44994</v>
      </c>
      <c r="BI1307" s="1">
        <v>44995</v>
      </c>
      <c r="BJ1307" s="1"/>
      <c r="BK1307" s="1"/>
      <c r="BL1307" s="1"/>
      <c r="BM1307" s="1"/>
    </row>
    <row r="1308" spans="12:65" x14ac:dyDescent="0.25">
      <c r="L1308" s="1">
        <v>44995</v>
      </c>
      <c r="M1308" s="1">
        <v>44995</v>
      </c>
      <c r="N1308" s="1"/>
      <c r="O1308" s="1"/>
      <c r="P1308" s="1"/>
      <c r="Q1308" s="1"/>
      <c r="AJ1308" s="1">
        <v>44995</v>
      </c>
      <c r="AK1308" s="1">
        <v>44995</v>
      </c>
      <c r="AL1308" s="1"/>
      <c r="AM1308" s="1"/>
      <c r="AN1308" s="1"/>
      <c r="AO1308" s="1"/>
      <c r="BH1308" s="1">
        <v>44995</v>
      </c>
      <c r="BI1308" s="1">
        <v>44995</v>
      </c>
      <c r="BJ1308" s="1"/>
      <c r="BK1308" s="1"/>
      <c r="BL1308" s="1"/>
      <c r="BM1308" s="1"/>
    </row>
    <row r="1309" spans="12:65" x14ac:dyDescent="0.25">
      <c r="L1309" s="1">
        <v>44998</v>
      </c>
      <c r="M1309" s="1">
        <v>45002</v>
      </c>
      <c r="N1309" s="1"/>
      <c r="O1309" s="1"/>
      <c r="P1309" s="1"/>
      <c r="Q1309" s="1"/>
      <c r="AJ1309" s="1">
        <v>44998</v>
      </c>
      <c r="AK1309" s="1">
        <v>45002</v>
      </c>
      <c r="AL1309" s="1"/>
      <c r="AM1309" s="1"/>
      <c r="AN1309" s="1"/>
      <c r="AO1309" s="1"/>
      <c r="BH1309" s="1">
        <v>44998</v>
      </c>
      <c r="BI1309" s="1">
        <v>45002</v>
      </c>
      <c r="BJ1309" s="1"/>
      <c r="BK1309" s="1"/>
      <c r="BL1309" s="1"/>
      <c r="BM1309" s="1"/>
    </row>
    <row r="1310" spans="12:65" x14ac:dyDescent="0.25">
      <c r="L1310" s="1">
        <v>44999</v>
      </c>
      <c r="M1310" s="1">
        <v>45002</v>
      </c>
      <c r="N1310" s="1"/>
      <c r="O1310" s="1"/>
      <c r="P1310" s="1"/>
      <c r="Q1310" s="1"/>
      <c r="AJ1310" s="1">
        <v>44999</v>
      </c>
      <c r="AK1310" s="1">
        <v>45002</v>
      </c>
      <c r="AL1310" s="1"/>
      <c r="AM1310" s="1"/>
      <c r="AN1310" s="1"/>
      <c r="AO1310" s="1"/>
      <c r="BH1310" s="1">
        <v>44999</v>
      </c>
      <c r="BI1310" s="1">
        <v>45002</v>
      </c>
      <c r="BJ1310" s="1"/>
      <c r="BK1310" s="1"/>
      <c r="BL1310" s="1"/>
      <c r="BM1310" s="1"/>
    </row>
    <row r="1311" spans="12:65" x14ac:dyDescent="0.25">
      <c r="L1311" s="1">
        <v>45000</v>
      </c>
      <c r="M1311" s="1">
        <v>45002</v>
      </c>
      <c r="N1311" s="1"/>
      <c r="O1311" s="1"/>
      <c r="P1311" s="1"/>
      <c r="Q1311" s="1"/>
      <c r="AJ1311" s="1">
        <v>45000</v>
      </c>
      <c r="AK1311" s="1">
        <v>45002</v>
      </c>
      <c r="AL1311" s="1"/>
      <c r="AM1311" s="1"/>
      <c r="AN1311" s="1"/>
      <c r="AO1311" s="1"/>
      <c r="BH1311" s="1">
        <v>45000</v>
      </c>
      <c r="BI1311" s="1">
        <v>45002</v>
      </c>
      <c r="BJ1311" s="1"/>
      <c r="BK1311" s="1"/>
      <c r="BL1311" s="1"/>
      <c r="BM1311" s="1"/>
    </row>
    <row r="1312" spans="12:65" x14ac:dyDescent="0.25">
      <c r="L1312" s="1">
        <v>45001</v>
      </c>
      <c r="M1312" s="1">
        <v>45002</v>
      </c>
      <c r="N1312" s="1"/>
      <c r="O1312" s="1"/>
      <c r="P1312" s="1"/>
      <c r="Q1312" s="1"/>
      <c r="AJ1312" s="1">
        <v>45001</v>
      </c>
      <c r="AK1312" s="1">
        <v>45002</v>
      </c>
      <c r="AL1312" s="1"/>
      <c r="AM1312" s="1"/>
      <c r="AN1312" s="1"/>
      <c r="AO1312" s="1"/>
      <c r="BH1312" s="1">
        <v>45001</v>
      </c>
      <c r="BI1312" s="1">
        <v>45002</v>
      </c>
      <c r="BJ1312" s="1"/>
      <c r="BK1312" s="1"/>
      <c r="BL1312" s="1"/>
      <c r="BM1312" s="1"/>
    </row>
    <row r="1313" spans="12:65" x14ac:dyDescent="0.25">
      <c r="L1313" s="1">
        <v>45002</v>
      </c>
      <c r="M1313" s="1">
        <v>45002</v>
      </c>
      <c r="N1313" s="1"/>
      <c r="O1313" s="1"/>
      <c r="P1313" s="1"/>
      <c r="Q1313" s="1"/>
      <c r="AJ1313" s="1">
        <v>45002</v>
      </c>
      <c r="AK1313" s="1">
        <v>45002</v>
      </c>
      <c r="AL1313" s="1"/>
      <c r="AM1313" s="1"/>
      <c r="AN1313" s="1"/>
      <c r="AO1313" s="1"/>
      <c r="BH1313" s="1">
        <v>45002</v>
      </c>
      <c r="BI1313" s="1">
        <v>45002</v>
      </c>
      <c r="BJ1313" s="1"/>
      <c r="BK1313" s="1"/>
      <c r="BL1313" s="1"/>
      <c r="BM1313" s="1"/>
    </row>
    <row r="1314" spans="12:65" x14ac:dyDescent="0.25">
      <c r="L1314" s="1">
        <v>45005</v>
      </c>
      <c r="M1314" s="1">
        <v>45009</v>
      </c>
      <c r="N1314" s="1"/>
      <c r="O1314" s="1"/>
      <c r="P1314" s="1"/>
      <c r="Q1314" s="1"/>
      <c r="AJ1314" s="1">
        <v>45005</v>
      </c>
      <c r="AK1314" s="1">
        <v>45009</v>
      </c>
      <c r="AL1314" s="1"/>
      <c r="AM1314" s="1"/>
      <c r="AN1314" s="1"/>
      <c r="AO1314" s="1"/>
      <c r="BH1314" s="1">
        <v>45005</v>
      </c>
      <c r="BI1314" s="1">
        <v>45009</v>
      </c>
      <c r="BJ1314" s="1"/>
      <c r="BK1314" s="1"/>
      <c r="BL1314" s="1"/>
      <c r="BM1314" s="1"/>
    </row>
    <row r="1315" spans="12:65" x14ac:dyDescent="0.25">
      <c r="L1315" s="1">
        <v>45006</v>
      </c>
      <c r="M1315" s="1">
        <v>45009</v>
      </c>
      <c r="N1315" s="1"/>
      <c r="O1315" s="1"/>
      <c r="P1315" s="1"/>
      <c r="Q1315" s="1"/>
      <c r="AJ1315" s="1">
        <v>45006</v>
      </c>
      <c r="AK1315" s="1">
        <v>45009</v>
      </c>
      <c r="AL1315" s="1"/>
      <c r="AM1315" s="1"/>
      <c r="AN1315" s="1"/>
      <c r="AO1315" s="1"/>
      <c r="BH1315" s="1">
        <v>45006</v>
      </c>
      <c r="BI1315" s="1">
        <v>45009</v>
      </c>
      <c r="BJ1315" s="1"/>
      <c r="BK1315" s="1"/>
      <c r="BL1315" s="1"/>
      <c r="BM1315" s="1"/>
    </row>
    <row r="1316" spans="12:65" x14ac:dyDescent="0.25">
      <c r="L1316" s="1">
        <v>45007</v>
      </c>
      <c r="M1316" s="1">
        <v>45009</v>
      </c>
      <c r="N1316" s="1"/>
      <c r="O1316" s="1"/>
      <c r="P1316" s="1"/>
      <c r="Q1316" s="1"/>
      <c r="AJ1316" s="1">
        <v>45007</v>
      </c>
      <c r="AK1316" s="1">
        <v>45009</v>
      </c>
      <c r="AL1316" s="1"/>
      <c r="AM1316" s="1"/>
      <c r="AN1316" s="1"/>
      <c r="AO1316" s="1"/>
      <c r="BH1316" s="1">
        <v>45007</v>
      </c>
      <c r="BI1316" s="1">
        <v>45009</v>
      </c>
      <c r="BJ1316" s="1"/>
      <c r="BK1316" s="1"/>
      <c r="BL1316" s="1"/>
      <c r="BM1316" s="1"/>
    </row>
    <row r="1317" spans="12:65" x14ac:dyDescent="0.25">
      <c r="L1317" s="1">
        <v>45008</v>
      </c>
      <c r="M1317" s="1">
        <v>45009</v>
      </c>
      <c r="N1317" s="1"/>
      <c r="O1317" s="1"/>
      <c r="P1317" s="1"/>
      <c r="Q1317" s="1"/>
      <c r="AJ1317" s="1">
        <v>45008</v>
      </c>
      <c r="AK1317" s="1">
        <v>45009</v>
      </c>
      <c r="AL1317" s="1"/>
      <c r="AM1317" s="1"/>
      <c r="AN1317" s="1"/>
      <c r="AO1317" s="1"/>
      <c r="BH1317" s="1">
        <v>45008</v>
      </c>
      <c r="BI1317" s="1">
        <v>45009</v>
      </c>
      <c r="BJ1317" s="1"/>
      <c r="BK1317" s="1"/>
      <c r="BL1317" s="1"/>
      <c r="BM1317" s="1"/>
    </row>
    <row r="1318" spans="12:65" x14ac:dyDescent="0.25">
      <c r="L1318" s="1">
        <v>45009</v>
      </c>
      <c r="M1318" s="1">
        <v>45009</v>
      </c>
      <c r="N1318" s="1"/>
      <c r="O1318" s="1"/>
      <c r="P1318" s="1"/>
      <c r="Q1318" s="1"/>
      <c r="AJ1318" s="1">
        <v>45009</v>
      </c>
      <c r="AK1318" s="1">
        <v>45009</v>
      </c>
      <c r="AL1318" s="1"/>
      <c r="AM1318" s="1"/>
      <c r="AN1318" s="1"/>
      <c r="AO1318" s="1"/>
      <c r="BH1318" s="1">
        <v>45009</v>
      </c>
      <c r="BI1318" s="1">
        <v>45009</v>
      </c>
      <c r="BJ1318" s="1"/>
      <c r="BK1318" s="1"/>
      <c r="BL1318" s="1"/>
      <c r="BM1318" s="1"/>
    </row>
    <row r="1319" spans="12:65" x14ac:dyDescent="0.25">
      <c r="L1319" s="1">
        <v>45012</v>
      </c>
      <c r="M1319" s="1">
        <v>45016</v>
      </c>
      <c r="N1319" s="1"/>
      <c r="O1319" s="1"/>
      <c r="P1319" s="1"/>
      <c r="Q1319" s="1"/>
      <c r="AJ1319" s="1">
        <v>45012</v>
      </c>
      <c r="AK1319" s="1">
        <v>45016</v>
      </c>
      <c r="AL1319" s="1"/>
      <c r="AM1319" s="1"/>
      <c r="AN1319" s="1"/>
      <c r="AO1319" s="1"/>
      <c r="BH1319" s="1">
        <v>45012</v>
      </c>
      <c r="BI1319" s="1">
        <v>45016</v>
      </c>
      <c r="BJ1319" s="1"/>
      <c r="BK1319" s="1"/>
      <c r="BL1319" s="1"/>
      <c r="BM1319" s="1"/>
    </row>
    <row r="1320" spans="12:65" x14ac:dyDescent="0.25">
      <c r="L1320" s="1">
        <v>45013</v>
      </c>
      <c r="M1320" s="1">
        <v>45016</v>
      </c>
      <c r="N1320" s="1"/>
      <c r="O1320" s="1"/>
      <c r="P1320" s="1"/>
      <c r="Q1320" s="1"/>
      <c r="AJ1320" s="1">
        <v>45013</v>
      </c>
      <c r="AK1320" s="1">
        <v>45016</v>
      </c>
      <c r="AL1320" s="1"/>
      <c r="AM1320" s="1"/>
      <c r="AN1320" s="1"/>
      <c r="AO1320" s="1"/>
      <c r="BH1320" s="1">
        <v>45013</v>
      </c>
      <c r="BI1320" s="1">
        <v>45016</v>
      </c>
      <c r="BJ1320" s="1"/>
      <c r="BK1320" s="1"/>
      <c r="BL1320" s="1"/>
      <c r="BM1320" s="1"/>
    </row>
    <row r="1321" spans="12:65" x14ac:dyDescent="0.25">
      <c r="L1321" s="1">
        <v>45014</v>
      </c>
      <c r="M1321" s="1">
        <v>45016</v>
      </c>
      <c r="N1321" s="1"/>
      <c r="O1321" s="1"/>
      <c r="P1321" s="1"/>
      <c r="Q1321" s="1"/>
      <c r="AJ1321" s="1">
        <v>45014</v>
      </c>
      <c r="AK1321" s="1">
        <v>45016</v>
      </c>
      <c r="AL1321" s="1"/>
      <c r="AM1321" s="1"/>
      <c r="AN1321" s="1"/>
      <c r="AO1321" s="1"/>
      <c r="BH1321" s="1">
        <v>45014</v>
      </c>
      <c r="BI1321" s="1">
        <v>45016</v>
      </c>
      <c r="BJ1321" s="1"/>
      <c r="BK1321" s="1"/>
      <c r="BL1321" s="1"/>
      <c r="BM1321" s="1"/>
    </row>
    <row r="1322" spans="12:65" x14ac:dyDescent="0.25">
      <c r="L1322" s="1">
        <v>45015</v>
      </c>
      <c r="M1322" s="1">
        <v>45016</v>
      </c>
      <c r="N1322" s="1"/>
      <c r="O1322" s="1"/>
      <c r="P1322" s="1"/>
      <c r="Q1322" s="1"/>
      <c r="AJ1322" s="1">
        <v>45015</v>
      </c>
      <c r="AK1322" s="1">
        <v>45016</v>
      </c>
      <c r="AL1322" s="1"/>
      <c r="AM1322" s="1"/>
      <c r="AN1322" s="1"/>
      <c r="AO1322" s="1"/>
      <c r="BH1322" s="1">
        <v>45015</v>
      </c>
      <c r="BI1322" s="1">
        <v>45016</v>
      </c>
      <c r="BJ1322" s="1"/>
      <c r="BK1322" s="1"/>
      <c r="BL1322" s="1"/>
      <c r="BM1322" s="1"/>
    </row>
    <row r="1323" spans="12:65" x14ac:dyDescent="0.25">
      <c r="L1323" s="1">
        <v>45016</v>
      </c>
      <c r="M1323" s="1">
        <v>45016</v>
      </c>
      <c r="N1323" s="1"/>
      <c r="O1323" s="1"/>
      <c r="P1323" s="1"/>
      <c r="Q1323" s="1"/>
      <c r="AJ1323" s="1">
        <v>45016</v>
      </c>
      <c r="AK1323" s="1">
        <v>45016</v>
      </c>
      <c r="AL1323" s="1"/>
      <c r="AM1323" s="1"/>
      <c r="AN1323" s="1"/>
      <c r="AO1323" s="1"/>
      <c r="BH1323" s="1">
        <v>45016</v>
      </c>
      <c r="BI1323" s="1">
        <v>45016</v>
      </c>
      <c r="BJ1323" s="1"/>
      <c r="BK1323" s="1"/>
      <c r="BL1323" s="1"/>
      <c r="BM1323" s="1"/>
    </row>
    <row r="1324" spans="12:65" x14ac:dyDescent="0.25">
      <c r="L1324" s="1">
        <v>45019</v>
      </c>
      <c r="M1324" s="1">
        <v>45023</v>
      </c>
      <c r="N1324" s="1"/>
      <c r="O1324" s="1"/>
      <c r="P1324" s="1"/>
      <c r="Q1324" s="1"/>
      <c r="AJ1324" s="1">
        <v>45019</v>
      </c>
      <c r="AK1324" s="1">
        <v>45023</v>
      </c>
      <c r="AL1324" s="1"/>
      <c r="AM1324" s="1"/>
      <c r="AN1324" s="1"/>
      <c r="AO1324" s="1"/>
      <c r="BH1324" s="1">
        <v>45019</v>
      </c>
      <c r="BI1324" s="1">
        <v>45023</v>
      </c>
      <c r="BJ1324" s="1"/>
      <c r="BK1324" s="1"/>
      <c r="BL1324" s="1"/>
      <c r="BM1324" s="1"/>
    </row>
    <row r="1325" spans="12:65" x14ac:dyDescent="0.25">
      <c r="L1325" s="1">
        <v>45020</v>
      </c>
      <c r="M1325" s="1">
        <v>45023</v>
      </c>
      <c r="N1325" s="1"/>
      <c r="O1325" s="1"/>
      <c r="P1325" s="1"/>
      <c r="Q1325" s="1"/>
      <c r="AJ1325" s="1">
        <v>45020</v>
      </c>
      <c r="AK1325" s="1">
        <v>45023</v>
      </c>
      <c r="AL1325" s="1"/>
      <c r="AM1325" s="1"/>
      <c r="AN1325" s="1"/>
      <c r="AO1325" s="1"/>
      <c r="BH1325" s="1">
        <v>45020</v>
      </c>
      <c r="BI1325" s="1">
        <v>45023</v>
      </c>
      <c r="BJ1325" s="1"/>
      <c r="BK1325" s="1"/>
      <c r="BL1325" s="1"/>
      <c r="BM1325" s="1"/>
    </row>
    <row r="1326" spans="12:65" x14ac:dyDescent="0.25">
      <c r="L1326" s="1">
        <v>45021</v>
      </c>
      <c r="M1326" s="1">
        <v>45023</v>
      </c>
      <c r="N1326" s="1"/>
      <c r="O1326" s="1"/>
      <c r="P1326" s="1"/>
      <c r="Q1326" s="1"/>
      <c r="AJ1326" s="1">
        <v>45021</v>
      </c>
      <c r="AK1326" s="1">
        <v>45023</v>
      </c>
      <c r="AL1326" s="1"/>
      <c r="AM1326" s="1"/>
      <c r="AN1326" s="1"/>
      <c r="AO1326" s="1"/>
      <c r="BH1326" s="1">
        <v>45021</v>
      </c>
      <c r="BI1326" s="1">
        <v>45023</v>
      </c>
      <c r="BJ1326" s="1"/>
      <c r="BK1326" s="1"/>
      <c r="BL1326" s="1"/>
      <c r="BM1326" s="1"/>
    </row>
    <row r="1327" spans="12:65" x14ac:dyDescent="0.25">
      <c r="L1327" s="1">
        <v>45022</v>
      </c>
      <c r="M1327" s="1">
        <v>45023</v>
      </c>
      <c r="N1327" s="1"/>
      <c r="O1327" s="1"/>
      <c r="P1327" s="1"/>
      <c r="Q1327" s="1"/>
      <c r="AJ1327" s="1">
        <v>45022</v>
      </c>
      <c r="AK1327" s="1">
        <v>45023</v>
      </c>
      <c r="AL1327" s="1"/>
      <c r="AM1327" s="1"/>
      <c r="AN1327" s="1"/>
      <c r="AO1327" s="1"/>
      <c r="BH1327" s="1">
        <v>45022</v>
      </c>
      <c r="BI1327" s="1">
        <v>45023</v>
      </c>
      <c r="BJ1327" s="1"/>
      <c r="BK1327" s="1"/>
      <c r="BL1327" s="1"/>
      <c r="BM1327" s="1"/>
    </row>
    <row r="1328" spans="12:65" x14ac:dyDescent="0.25">
      <c r="L1328" s="1">
        <v>45026</v>
      </c>
      <c r="M1328" s="1">
        <v>45030</v>
      </c>
      <c r="N1328" s="1"/>
      <c r="O1328" s="1"/>
      <c r="P1328" s="1"/>
      <c r="Q1328" s="1"/>
      <c r="AJ1328" s="1">
        <v>45026</v>
      </c>
      <c r="AK1328" s="1">
        <v>45030</v>
      </c>
      <c r="AL1328" s="1"/>
      <c r="AM1328" s="1"/>
      <c r="AN1328" s="1"/>
      <c r="AO1328" s="1"/>
      <c r="BH1328" s="1">
        <v>45026</v>
      </c>
      <c r="BI1328" s="1">
        <v>45030</v>
      </c>
      <c r="BJ1328" s="1"/>
      <c r="BK1328" s="1"/>
      <c r="BL1328" s="1"/>
      <c r="BM1328" s="1"/>
    </row>
    <row r="1329" spans="12:65" x14ac:dyDescent="0.25">
      <c r="L1329" s="1">
        <v>45027</v>
      </c>
      <c r="M1329" s="1">
        <v>45030</v>
      </c>
      <c r="N1329" s="1"/>
      <c r="O1329" s="1"/>
      <c r="P1329" s="1"/>
      <c r="Q1329" s="1"/>
      <c r="AJ1329" s="1">
        <v>45027</v>
      </c>
      <c r="AK1329" s="1">
        <v>45030</v>
      </c>
      <c r="AL1329" s="1"/>
      <c r="AM1329" s="1"/>
      <c r="AN1329" s="1"/>
      <c r="AO1329" s="1"/>
      <c r="BH1329" s="1">
        <v>45027</v>
      </c>
      <c r="BI1329" s="1">
        <v>45030</v>
      </c>
      <c r="BJ1329" s="1"/>
      <c r="BK1329" s="1"/>
      <c r="BL1329" s="1"/>
      <c r="BM1329" s="1"/>
    </row>
    <row r="1330" spans="12:65" x14ac:dyDescent="0.25">
      <c r="L1330" s="1">
        <v>45028</v>
      </c>
      <c r="M1330" s="1">
        <v>45030</v>
      </c>
      <c r="N1330" s="1"/>
      <c r="O1330" s="1"/>
      <c r="P1330" s="1"/>
      <c r="Q1330" s="1"/>
      <c r="AJ1330" s="1">
        <v>45028</v>
      </c>
      <c r="AK1330" s="1">
        <v>45030</v>
      </c>
      <c r="AL1330" s="1"/>
      <c r="AM1330" s="1"/>
      <c r="AN1330" s="1"/>
      <c r="AO1330" s="1"/>
      <c r="BH1330" s="1">
        <v>45028</v>
      </c>
      <c r="BI1330" s="1">
        <v>45030</v>
      </c>
      <c r="BJ1330" s="1"/>
      <c r="BK1330" s="1"/>
      <c r="BL1330" s="1"/>
      <c r="BM1330" s="1"/>
    </row>
    <row r="1331" spans="12:65" x14ac:dyDescent="0.25">
      <c r="L1331" s="1">
        <v>45029</v>
      </c>
      <c r="M1331" s="1">
        <v>45030</v>
      </c>
      <c r="N1331" s="1"/>
      <c r="O1331" s="1"/>
      <c r="P1331" s="1"/>
      <c r="Q1331" s="1"/>
      <c r="AJ1331" s="1">
        <v>45029</v>
      </c>
      <c r="AK1331" s="1">
        <v>45030</v>
      </c>
      <c r="AL1331" s="1"/>
      <c r="AM1331" s="1"/>
      <c r="AN1331" s="1"/>
      <c r="AO1331" s="1"/>
      <c r="BH1331" s="1">
        <v>45029</v>
      </c>
      <c r="BI1331" s="1">
        <v>45030</v>
      </c>
      <c r="BJ1331" s="1"/>
      <c r="BK1331" s="1"/>
      <c r="BL1331" s="1"/>
      <c r="BM1331" s="1"/>
    </row>
    <row r="1332" spans="12:65" x14ac:dyDescent="0.25">
      <c r="L1332" s="1">
        <v>45030</v>
      </c>
      <c r="M1332" s="1">
        <v>45030</v>
      </c>
      <c r="N1332" s="1"/>
      <c r="O1332" s="1"/>
      <c r="P1332" s="1"/>
      <c r="Q1332" s="1"/>
      <c r="AJ1332" s="1">
        <v>45030</v>
      </c>
      <c r="AK1332" s="1">
        <v>45030</v>
      </c>
      <c r="AL1332" s="1"/>
      <c r="AM1332" s="1"/>
      <c r="AN1332" s="1"/>
      <c r="AO1332" s="1"/>
      <c r="BH1332" s="1">
        <v>45030</v>
      </c>
      <c r="BI1332" s="1">
        <v>45030</v>
      </c>
      <c r="BJ1332" s="1"/>
      <c r="BK1332" s="1"/>
      <c r="BL1332" s="1"/>
      <c r="BM1332" s="1"/>
    </row>
    <row r="1333" spans="12:65" x14ac:dyDescent="0.25">
      <c r="L1333" s="1">
        <v>45033</v>
      </c>
      <c r="M1333" s="1">
        <v>45037</v>
      </c>
      <c r="N1333" s="1"/>
      <c r="O1333" s="1"/>
      <c r="P1333" s="1"/>
      <c r="Q1333" s="1"/>
      <c r="AJ1333" s="1">
        <v>45033</v>
      </c>
      <c r="AK1333" s="1">
        <v>45037</v>
      </c>
      <c r="AL1333" s="1"/>
      <c r="AM1333" s="1"/>
      <c r="AN1333" s="1"/>
      <c r="AO1333" s="1"/>
      <c r="BH1333" s="1">
        <v>45033</v>
      </c>
      <c r="BI1333" s="1">
        <v>45037</v>
      </c>
      <c r="BJ1333" s="1"/>
      <c r="BK1333" s="1"/>
      <c r="BL1333" s="1"/>
      <c r="BM1333" s="1"/>
    </row>
    <row r="1334" spans="12:65" x14ac:dyDescent="0.25">
      <c r="L1334" s="1">
        <v>45034</v>
      </c>
      <c r="M1334" s="1">
        <v>45037</v>
      </c>
      <c r="N1334" s="1"/>
      <c r="O1334" s="1"/>
      <c r="P1334" s="1"/>
      <c r="Q1334" s="1"/>
      <c r="AJ1334" s="1">
        <v>45034</v>
      </c>
      <c r="AK1334" s="1">
        <v>45037</v>
      </c>
      <c r="AL1334" s="1"/>
      <c r="AM1334" s="1"/>
      <c r="AN1334" s="1"/>
      <c r="AO1334" s="1"/>
      <c r="BH1334" s="1">
        <v>45034</v>
      </c>
      <c r="BI1334" s="1">
        <v>45037</v>
      </c>
      <c r="BJ1334" s="1"/>
      <c r="BK1334" s="1"/>
      <c r="BL1334" s="1"/>
      <c r="BM1334" s="1"/>
    </row>
    <row r="1335" spans="12:65" x14ac:dyDescent="0.25">
      <c r="L1335" s="1">
        <v>45035</v>
      </c>
      <c r="M1335" s="1">
        <v>45037</v>
      </c>
      <c r="N1335" s="1"/>
      <c r="O1335" s="1"/>
      <c r="P1335" s="1"/>
      <c r="Q1335" s="1"/>
      <c r="AJ1335" s="1">
        <v>45035</v>
      </c>
      <c r="AK1335" s="1">
        <v>45037</v>
      </c>
      <c r="AL1335" s="1"/>
      <c r="AM1335" s="1"/>
      <c r="AN1335" s="1"/>
      <c r="AO1335" s="1"/>
      <c r="BH1335" s="1">
        <v>45035</v>
      </c>
      <c r="BI1335" s="1">
        <v>45037</v>
      </c>
      <c r="BJ1335" s="1"/>
      <c r="BK1335" s="1"/>
      <c r="BL1335" s="1"/>
      <c r="BM1335" s="1"/>
    </row>
    <row r="1336" spans="12:65" x14ac:dyDescent="0.25">
      <c r="L1336" s="1">
        <v>45036</v>
      </c>
      <c r="M1336" s="1">
        <v>45037</v>
      </c>
      <c r="N1336" s="1"/>
      <c r="O1336" s="1"/>
      <c r="P1336" s="1"/>
      <c r="Q1336" s="1"/>
      <c r="AJ1336" s="1">
        <v>45036</v>
      </c>
      <c r="AK1336" s="1">
        <v>45037</v>
      </c>
      <c r="AL1336" s="1"/>
      <c r="AM1336" s="1"/>
      <c r="AN1336" s="1"/>
      <c r="AO1336" s="1"/>
      <c r="BH1336" s="1">
        <v>45036</v>
      </c>
      <c r="BI1336" s="1">
        <v>45037</v>
      </c>
      <c r="BJ1336" s="1"/>
      <c r="BK1336" s="1"/>
      <c r="BL1336" s="1"/>
      <c r="BM1336" s="1"/>
    </row>
    <row r="1337" spans="12:65" x14ac:dyDescent="0.25">
      <c r="L1337" s="1">
        <v>45037</v>
      </c>
      <c r="M1337" s="1">
        <v>45037</v>
      </c>
      <c r="N1337" s="1"/>
      <c r="O1337" s="1"/>
      <c r="P1337" s="1"/>
      <c r="Q1337" s="1"/>
      <c r="AJ1337" s="1">
        <v>45037</v>
      </c>
      <c r="AK1337" s="1">
        <v>45037</v>
      </c>
      <c r="AL1337" s="1"/>
      <c r="AM1337" s="1"/>
      <c r="AN1337" s="1"/>
      <c r="AO1337" s="1"/>
      <c r="BH1337" s="1">
        <v>45037</v>
      </c>
      <c r="BI1337" s="1">
        <v>45037</v>
      </c>
      <c r="BJ1337" s="1"/>
      <c r="BK1337" s="1"/>
      <c r="BL1337" s="1"/>
      <c r="BM1337" s="1"/>
    </row>
    <row r="1338" spans="12:65" x14ac:dyDescent="0.25">
      <c r="L1338" s="1">
        <v>45040</v>
      </c>
      <c r="M1338" s="1">
        <v>45044</v>
      </c>
      <c r="N1338" s="1"/>
      <c r="O1338" s="1"/>
      <c r="P1338" s="1"/>
      <c r="Q1338" s="1"/>
      <c r="AJ1338" s="1">
        <v>45040</v>
      </c>
      <c r="AK1338" s="1">
        <v>45044</v>
      </c>
      <c r="AL1338" s="1"/>
      <c r="AM1338" s="1"/>
      <c r="AN1338" s="1"/>
      <c r="AO1338" s="1"/>
      <c r="BH1338" s="1">
        <v>45040</v>
      </c>
      <c r="BI1338" s="1">
        <v>45044</v>
      </c>
      <c r="BJ1338" s="1"/>
      <c r="BK1338" s="1"/>
      <c r="BL1338" s="1"/>
      <c r="BM1338" s="1"/>
    </row>
    <row r="1339" spans="12:65" x14ac:dyDescent="0.25">
      <c r="L1339" s="1">
        <v>45041</v>
      </c>
      <c r="M1339" s="1">
        <v>45044</v>
      </c>
      <c r="N1339" s="1"/>
      <c r="O1339" s="1"/>
      <c r="P1339" s="1"/>
      <c r="Q1339" s="1"/>
      <c r="AJ1339" s="1">
        <v>45041</v>
      </c>
      <c r="AK1339" s="1">
        <v>45044</v>
      </c>
      <c r="AL1339" s="1"/>
      <c r="AM1339" s="1"/>
      <c r="AN1339" s="1"/>
      <c r="AO1339" s="1"/>
      <c r="BH1339" s="1">
        <v>45041</v>
      </c>
      <c r="BI1339" s="1">
        <v>45044</v>
      </c>
      <c r="BJ1339" s="1"/>
      <c r="BK1339" s="1"/>
      <c r="BL1339" s="1"/>
      <c r="BM1339" s="1"/>
    </row>
    <row r="1340" spans="12:65" x14ac:dyDescent="0.25">
      <c r="L1340" s="1">
        <v>45042</v>
      </c>
      <c r="M1340" s="1">
        <v>45044</v>
      </c>
      <c r="N1340" s="1"/>
      <c r="O1340" s="1"/>
      <c r="P1340" s="1"/>
      <c r="Q1340" s="1"/>
      <c r="AJ1340" s="1">
        <v>45042</v>
      </c>
      <c r="AK1340" s="1">
        <v>45044</v>
      </c>
      <c r="AL1340" s="1"/>
      <c r="AM1340" s="1"/>
      <c r="AN1340" s="1"/>
      <c r="AO1340" s="1"/>
      <c r="BH1340" s="1">
        <v>45042</v>
      </c>
      <c r="BI1340" s="1">
        <v>45044</v>
      </c>
      <c r="BJ1340" s="1"/>
      <c r="BK1340" s="1"/>
      <c r="BL1340" s="1"/>
      <c r="BM1340" s="1"/>
    </row>
    <row r="1341" spans="12:65" x14ac:dyDescent="0.25">
      <c r="L1341" s="1">
        <v>45043</v>
      </c>
      <c r="M1341" s="1">
        <v>45044</v>
      </c>
      <c r="N1341" s="1"/>
      <c r="O1341" s="1"/>
      <c r="P1341" s="1"/>
      <c r="Q1341" s="1"/>
      <c r="AJ1341" s="1">
        <v>45043</v>
      </c>
      <c r="AK1341" s="1">
        <v>45044</v>
      </c>
      <c r="AL1341" s="1"/>
      <c r="AM1341" s="1"/>
      <c r="AN1341" s="1"/>
      <c r="AO1341" s="1"/>
      <c r="BH1341" s="1">
        <v>45043</v>
      </c>
      <c r="BI1341" s="1">
        <v>45044</v>
      </c>
      <c r="BJ1341" s="1"/>
      <c r="BK1341" s="1"/>
      <c r="BL1341" s="1"/>
      <c r="BM1341" s="1"/>
    </row>
    <row r="1342" spans="12:65" x14ac:dyDescent="0.25">
      <c r="L1342" s="1">
        <v>45044</v>
      </c>
      <c r="M1342" s="1">
        <v>45044</v>
      </c>
      <c r="N1342" s="1"/>
      <c r="O1342" s="1"/>
      <c r="P1342" s="1"/>
      <c r="Q1342" s="1"/>
      <c r="AJ1342" s="1">
        <v>45044</v>
      </c>
      <c r="AK1342" s="1">
        <v>45044</v>
      </c>
      <c r="AL1342" s="1"/>
      <c r="AM1342" s="1"/>
      <c r="AN1342" s="1"/>
      <c r="AO1342" s="1"/>
      <c r="BH1342" s="1">
        <v>45044</v>
      </c>
      <c r="BI1342" s="1">
        <v>45044</v>
      </c>
      <c r="BJ1342" s="1"/>
      <c r="BK1342" s="1"/>
      <c r="BL1342" s="1"/>
      <c r="BM1342" s="1"/>
    </row>
    <row r="1343" spans="12:65" x14ac:dyDescent="0.25">
      <c r="L1343" s="1">
        <v>45047</v>
      </c>
      <c r="M1343" s="1">
        <v>45051</v>
      </c>
      <c r="N1343" s="1"/>
      <c r="O1343" s="1"/>
      <c r="P1343" s="1"/>
      <c r="Q1343" s="1"/>
      <c r="AJ1343" s="1">
        <v>45047</v>
      </c>
      <c r="AK1343" s="1">
        <v>45051</v>
      </c>
      <c r="AL1343" s="1"/>
      <c r="AM1343" s="1"/>
      <c r="AN1343" s="1"/>
      <c r="AO1343" s="1"/>
      <c r="BH1343" s="1">
        <v>45047</v>
      </c>
      <c r="BI1343" s="1">
        <v>45051</v>
      </c>
      <c r="BJ1343" s="1"/>
      <c r="BK1343" s="1"/>
      <c r="BL1343" s="1"/>
      <c r="BM1343" s="1"/>
    </row>
    <row r="1344" spans="12:65" x14ac:dyDescent="0.25">
      <c r="L1344" s="1">
        <v>45048</v>
      </c>
      <c r="M1344" s="1">
        <v>45051</v>
      </c>
      <c r="N1344" s="1"/>
      <c r="O1344" s="1"/>
      <c r="P1344" s="1"/>
      <c r="Q1344" s="1"/>
      <c r="AJ1344" s="1">
        <v>45048</v>
      </c>
      <c r="AK1344" s="1">
        <v>45051</v>
      </c>
      <c r="AL1344" s="1"/>
      <c r="AM1344" s="1"/>
      <c r="AN1344" s="1"/>
      <c r="AO1344" s="1"/>
      <c r="BH1344" s="1">
        <v>45048</v>
      </c>
      <c r="BI1344" s="1">
        <v>45051</v>
      </c>
      <c r="BJ1344" s="1"/>
      <c r="BK1344" s="1"/>
      <c r="BL1344" s="1"/>
      <c r="BM1344" s="1"/>
    </row>
    <row r="1345" spans="12:65" x14ac:dyDescent="0.25">
      <c r="L1345" s="1">
        <v>45049</v>
      </c>
      <c r="M1345" s="1">
        <v>45051</v>
      </c>
      <c r="N1345" s="1"/>
      <c r="O1345" s="1"/>
      <c r="P1345" s="1"/>
      <c r="Q1345" s="1"/>
      <c r="AJ1345" s="1">
        <v>45049</v>
      </c>
      <c r="AK1345" s="1">
        <v>45051</v>
      </c>
      <c r="AL1345" s="1"/>
      <c r="AM1345" s="1"/>
      <c r="AN1345" s="1"/>
      <c r="AO1345" s="1"/>
      <c r="BH1345" s="1">
        <v>45049</v>
      </c>
      <c r="BI1345" s="1">
        <v>45051</v>
      </c>
      <c r="BJ1345" s="1"/>
      <c r="BK1345" s="1"/>
      <c r="BL1345" s="1"/>
      <c r="BM1345" s="1"/>
    </row>
    <row r="1346" spans="12:65" x14ac:dyDescent="0.25">
      <c r="L1346" s="1">
        <v>45050</v>
      </c>
      <c r="M1346" s="1">
        <v>45051</v>
      </c>
      <c r="N1346" s="1"/>
      <c r="O1346" s="1"/>
      <c r="P1346" s="1"/>
      <c r="Q1346" s="1"/>
      <c r="AJ1346" s="1">
        <v>45050</v>
      </c>
      <c r="AK1346" s="1">
        <v>45051</v>
      </c>
      <c r="AL1346" s="1"/>
      <c r="AM1346" s="1"/>
      <c r="AN1346" s="1"/>
      <c r="AO1346" s="1"/>
      <c r="BH1346" s="1">
        <v>45050</v>
      </c>
      <c r="BI1346" s="1">
        <v>45051</v>
      </c>
      <c r="BJ1346" s="1"/>
      <c r="BK1346" s="1"/>
      <c r="BL1346" s="1"/>
      <c r="BM1346" s="1"/>
    </row>
    <row r="1347" spans="12:65" x14ac:dyDescent="0.25">
      <c r="L1347" s="1">
        <v>45051</v>
      </c>
      <c r="M1347" s="1">
        <v>45051</v>
      </c>
      <c r="N1347" s="1"/>
      <c r="O1347" s="1"/>
      <c r="P1347" s="1"/>
      <c r="Q1347" s="1"/>
      <c r="AJ1347" s="1">
        <v>45051</v>
      </c>
      <c r="AK1347" s="1">
        <v>45051</v>
      </c>
      <c r="AL1347" s="1"/>
      <c r="AM1347" s="1"/>
      <c r="AN1347" s="1"/>
      <c r="AO1347" s="1"/>
      <c r="BH1347" s="1">
        <v>45051</v>
      </c>
      <c r="BI1347" s="1">
        <v>45051</v>
      </c>
      <c r="BJ1347" s="1"/>
      <c r="BK1347" s="1"/>
      <c r="BL1347" s="1"/>
      <c r="BM1347" s="1"/>
    </row>
    <row r="1348" spans="12:65" x14ac:dyDescent="0.25">
      <c r="L1348" s="1">
        <v>45054</v>
      </c>
      <c r="M1348" s="1">
        <v>45058</v>
      </c>
      <c r="N1348" s="1"/>
      <c r="O1348" s="1"/>
      <c r="P1348" s="1"/>
      <c r="Q1348" s="1"/>
      <c r="AJ1348" s="1">
        <v>45054</v>
      </c>
      <c r="AK1348" s="1">
        <v>45058</v>
      </c>
      <c r="AL1348" s="1"/>
      <c r="AM1348" s="1"/>
      <c r="AN1348" s="1"/>
      <c r="AO1348" s="1"/>
      <c r="BH1348" s="1">
        <v>45054</v>
      </c>
      <c r="BI1348" s="1">
        <v>45058</v>
      </c>
      <c r="BJ1348" s="1"/>
      <c r="BK1348" s="1"/>
      <c r="BL1348" s="1"/>
      <c r="BM1348" s="1"/>
    </row>
    <row r="1349" spans="12:65" x14ac:dyDescent="0.25">
      <c r="L1349" s="1">
        <v>45055</v>
      </c>
      <c r="M1349" s="1">
        <v>45058</v>
      </c>
      <c r="N1349" s="1"/>
      <c r="O1349" s="1"/>
      <c r="P1349" s="1"/>
      <c r="Q1349" s="1"/>
      <c r="AJ1349" s="1">
        <v>45055</v>
      </c>
      <c r="AK1349" s="1">
        <v>45058</v>
      </c>
      <c r="AL1349" s="1"/>
      <c r="AM1349" s="1"/>
      <c r="AN1349" s="1"/>
      <c r="AO1349" s="1"/>
      <c r="BH1349" s="1">
        <v>45055</v>
      </c>
      <c r="BI1349" s="1">
        <v>45058</v>
      </c>
      <c r="BJ1349" s="1"/>
      <c r="BK1349" s="1"/>
      <c r="BL1349" s="1"/>
      <c r="BM1349" s="1"/>
    </row>
    <row r="1350" spans="12:65" x14ac:dyDescent="0.25">
      <c r="L1350" s="1">
        <v>45056</v>
      </c>
      <c r="M1350" s="1">
        <v>45058</v>
      </c>
      <c r="N1350" s="1"/>
      <c r="O1350" s="1"/>
      <c r="P1350" s="1"/>
      <c r="Q1350" s="1"/>
      <c r="AJ1350" s="1">
        <v>45056</v>
      </c>
      <c r="AK1350" s="1">
        <v>45058</v>
      </c>
      <c r="AL1350" s="1"/>
      <c r="AM1350" s="1"/>
      <c r="AN1350" s="1"/>
      <c r="AO1350" s="1"/>
      <c r="BH1350" s="1">
        <v>45056</v>
      </c>
      <c r="BI1350" s="1">
        <v>45058</v>
      </c>
      <c r="BJ1350" s="1"/>
      <c r="BK1350" s="1"/>
      <c r="BL1350" s="1"/>
      <c r="BM1350" s="1"/>
    </row>
    <row r="1351" spans="12:65" x14ac:dyDescent="0.25">
      <c r="L1351" s="1">
        <v>45057</v>
      </c>
      <c r="M1351" s="1">
        <v>45058</v>
      </c>
      <c r="N1351" s="1"/>
      <c r="O1351" s="1"/>
      <c r="P1351" s="1"/>
      <c r="Q1351" s="1"/>
      <c r="AJ1351" s="1">
        <v>45057</v>
      </c>
      <c r="AK1351" s="1">
        <v>45058</v>
      </c>
      <c r="AL1351" s="1"/>
      <c r="AM1351" s="1"/>
      <c r="AN1351" s="1"/>
      <c r="AO1351" s="1"/>
      <c r="BH1351" s="1">
        <v>45057</v>
      </c>
      <c r="BI1351" s="1">
        <v>45058</v>
      </c>
      <c r="BJ1351" s="1"/>
      <c r="BK1351" s="1"/>
      <c r="BL1351" s="1"/>
      <c r="BM1351" s="1"/>
    </row>
    <row r="1352" spans="12:65" x14ac:dyDescent="0.25">
      <c r="L1352" s="1">
        <v>45058</v>
      </c>
      <c r="M1352" s="1">
        <v>45058</v>
      </c>
      <c r="N1352" s="1"/>
      <c r="O1352" s="1"/>
      <c r="P1352" s="1"/>
      <c r="Q1352" s="1"/>
      <c r="AJ1352" s="1">
        <v>45058</v>
      </c>
      <c r="AK1352" s="1">
        <v>45058</v>
      </c>
      <c r="AL1352" s="1"/>
      <c r="AM1352" s="1"/>
      <c r="AN1352" s="1"/>
      <c r="AO1352" s="1"/>
      <c r="BH1352" s="1">
        <v>45058</v>
      </c>
      <c r="BI1352" s="1">
        <v>45058</v>
      </c>
      <c r="BJ1352" s="1"/>
      <c r="BK1352" s="1"/>
      <c r="BL1352" s="1"/>
      <c r="BM1352" s="1"/>
    </row>
    <row r="1353" spans="12:65" x14ac:dyDescent="0.25">
      <c r="L1353" s="1">
        <v>45061</v>
      </c>
      <c r="M1353" s="1">
        <v>45065</v>
      </c>
      <c r="N1353" s="1"/>
      <c r="O1353" s="1"/>
      <c r="P1353" s="1"/>
      <c r="Q1353" s="1"/>
      <c r="AJ1353" s="1">
        <v>45061</v>
      </c>
      <c r="AK1353" s="1">
        <v>45065</v>
      </c>
      <c r="AL1353" s="1"/>
      <c r="AM1353" s="1"/>
      <c r="AN1353" s="1"/>
      <c r="AO1353" s="1"/>
      <c r="BH1353" s="1">
        <v>45061</v>
      </c>
      <c r="BI1353" s="1">
        <v>45065</v>
      </c>
      <c r="BJ1353" s="1"/>
      <c r="BK1353" s="1"/>
      <c r="BL1353" s="1"/>
      <c r="BM1353" s="1"/>
    </row>
    <row r="1354" spans="12:65" x14ac:dyDescent="0.25">
      <c r="L1354" s="1">
        <v>45062</v>
      </c>
      <c r="M1354" s="1">
        <v>45065</v>
      </c>
      <c r="N1354" s="1"/>
      <c r="O1354" s="1"/>
      <c r="P1354" s="1"/>
      <c r="Q1354" s="1"/>
      <c r="AJ1354" s="1">
        <v>45062</v>
      </c>
      <c r="AK1354" s="1">
        <v>45065</v>
      </c>
      <c r="AL1354" s="1"/>
      <c r="AM1354" s="1"/>
      <c r="AN1354" s="1"/>
      <c r="AO1354" s="1"/>
      <c r="BH1354" s="1">
        <v>45062</v>
      </c>
      <c r="BI1354" s="1">
        <v>45065</v>
      </c>
      <c r="BJ1354" s="1"/>
      <c r="BK1354" s="1"/>
      <c r="BL1354" s="1"/>
      <c r="BM1354" s="1"/>
    </row>
    <row r="1355" spans="12:65" x14ac:dyDescent="0.25">
      <c r="L1355" s="1">
        <v>45063</v>
      </c>
      <c r="M1355" s="1">
        <v>45065</v>
      </c>
      <c r="N1355" s="1"/>
      <c r="O1355" s="1"/>
      <c r="P1355" s="1"/>
      <c r="Q1355" s="1"/>
      <c r="AJ1355" s="1">
        <v>45063</v>
      </c>
      <c r="AK1355" s="1">
        <v>45065</v>
      </c>
      <c r="AL1355" s="1"/>
      <c r="AM1355" s="1"/>
      <c r="AN1355" s="1"/>
      <c r="AO1355" s="1"/>
      <c r="BH1355" s="1">
        <v>45063</v>
      </c>
      <c r="BI1355" s="1">
        <v>45065</v>
      </c>
      <c r="BJ1355" s="1"/>
      <c r="BK1355" s="1"/>
      <c r="BL1355" s="1"/>
      <c r="BM1355" s="1"/>
    </row>
    <row r="1356" spans="12:65" x14ac:dyDescent="0.25">
      <c r="L1356" s="1">
        <v>45064</v>
      </c>
      <c r="M1356" s="1">
        <v>45065</v>
      </c>
      <c r="N1356" s="1"/>
      <c r="O1356" s="1"/>
      <c r="P1356" s="1"/>
      <c r="Q1356" s="1"/>
      <c r="AJ1356" s="1">
        <v>45064</v>
      </c>
      <c r="AK1356" s="1">
        <v>45065</v>
      </c>
      <c r="AL1356" s="1"/>
      <c r="AM1356" s="1"/>
      <c r="AN1356" s="1"/>
      <c r="AO1356" s="1"/>
      <c r="BH1356" s="1">
        <v>45064</v>
      </c>
      <c r="BI1356" s="1">
        <v>45065</v>
      </c>
      <c r="BJ1356" s="1"/>
      <c r="BK1356" s="1"/>
      <c r="BL1356" s="1"/>
      <c r="BM1356" s="1"/>
    </row>
    <row r="1357" spans="12:65" x14ac:dyDescent="0.25">
      <c r="L1357" s="1">
        <v>45065</v>
      </c>
      <c r="M1357" s="1">
        <v>45065</v>
      </c>
      <c r="N1357" s="1"/>
      <c r="O1357" s="1"/>
      <c r="P1357" s="1"/>
      <c r="Q1357" s="1"/>
      <c r="AJ1357" s="1">
        <v>45065</v>
      </c>
      <c r="AK1357" s="1">
        <v>45065</v>
      </c>
      <c r="AL1357" s="1"/>
      <c r="AM1357" s="1"/>
      <c r="AN1357" s="1"/>
      <c r="AO1357" s="1"/>
      <c r="BH1357" s="1">
        <v>45065</v>
      </c>
      <c r="BI1357" s="1">
        <v>45065</v>
      </c>
      <c r="BJ1357" s="1"/>
      <c r="BK1357" s="1"/>
      <c r="BL1357" s="1"/>
      <c r="BM1357" s="1"/>
    </row>
    <row r="1358" spans="12:65" x14ac:dyDescent="0.25">
      <c r="L1358" s="1">
        <v>45068</v>
      </c>
      <c r="M1358" s="1">
        <v>45072</v>
      </c>
      <c r="N1358" s="1"/>
      <c r="O1358" s="1"/>
      <c r="P1358" s="1"/>
      <c r="Q1358" s="1"/>
      <c r="AJ1358" s="1">
        <v>45068</v>
      </c>
      <c r="AK1358" s="1">
        <v>45072</v>
      </c>
      <c r="AL1358" s="1"/>
      <c r="AM1358" s="1"/>
      <c r="AN1358" s="1"/>
      <c r="AO1358" s="1"/>
      <c r="BH1358" s="1">
        <v>45068</v>
      </c>
      <c r="BI1358" s="1">
        <v>45072</v>
      </c>
      <c r="BJ1358" s="1"/>
      <c r="BK1358" s="1"/>
      <c r="BL1358" s="1"/>
      <c r="BM1358" s="1"/>
    </row>
    <row r="1359" spans="12:65" x14ac:dyDescent="0.25">
      <c r="L1359" s="1">
        <v>45069</v>
      </c>
      <c r="M1359" s="1">
        <v>45072</v>
      </c>
      <c r="N1359" s="1"/>
      <c r="O1359" s="1"/>
      <c r="P1359" s="1"/>
      <c r="Q1359" s="1"/>
      <c r="AJ1359" s="1">
        <v>45069</v>
      </c>
      <c r="AK1359" s="1">
        <v>45072</v>
      </c>
      <c r="AL1359" s="1"/>
      <c r="AM1359" s="1"/>
      <c r="AN1359" s="1"/>
      <c r="AO1359" s="1"/>
      <c r="BH1359" s="1">
        <v>45069</v>
      </c>
      <c r="BI1359" s="1">
        <v>45072</v>
      </c>
      <c r="BJ1359" s="1"/>
      <c r="BK1359" s="1"/>
      <c r="BL1359" s="1"/>
      <c r="BM1359" s="1"/>
    </row>
    <row r="1360" spans="12:65" x14ac:dyDescent="0.25">
      <c r="L1360" s="1">
        <v>45070</v>
      </c>
      <c r="M1360" s="1">
        <v>45072</v>
      </c>
      <c r="N1360" s="1"/>
      <c r="O1360" s="1"/>
      <c r="P1360" s="1"/>
      <c r="Q1360" s="1"/>
      <c r="AJ1360" s="1">
        <v>45070</v>
      </c>
      <c r="AK1360" s="1">
        <v>45072</v>
      </c>
      <c r="AL1360" s="1"/>
      <c r="AM1360" s="1"/>
      <c r="AN1360" s="1"/>
      <c r="AO1360" s="1"/>
      <c r="BH1360" s="1">
        <v>45070</v>
      </c>
      <c r="BI1360" s="1">
        <v>45072</v>
      </c>
      <c r="BJ1360" s="1"/>
      <c r="BK1360" s="1"/>
      <c r="BL1360" s="1"/>
      <c r="BM1360" s="1"/>
    </row>
    <row r="1361" spans="12:65" x14ac:dyDescent="0.25">
      <c r="L1361" s="1">
        <v>45071</v>
      </c>
      <c r="M1361" s="1">
        <v>45072</v>
      </c>
      <c r="N1361" s="1"/>
      <c r="O1361" s="1"/>
      <c r="P1361" s="1"/>
      <c r="Q1361" s="1"/>
      <c r="AJ1361" s="1">
        <v>45071</v>
      </c>
      <c r="AK1361" s="1">
        <v>45072</v>
      </c>
      <c r="AL1361" s="1"/>
      <c r="AM1361" s="1"/>
      <c r="AN1361" s="1"/>
      <c r="AO1361" s="1"/>
      <c r="BH1361" s="1">
        <v>45071</v>
      </c>
      <c r="BI1361" s="1">
        <v>45072</v>
      </c>
      <c r="BJ1361" s="1"/>
      <c r="BK1361" s="1"/>
      <c r="BL1361" s="1"/>
      <c r="BM1361" s="1"/>
    </row>
    <row r="1362" spans="12:65" x14ac:dyDescent="0.25">
      <c r="L1362" s="1">
        <v>45072</v>
      </c>
      <c r="M1362" s="1">
        <v>45072</v>
      </c>
      <c r="N1362" s="1"/>
      <c r="O1362" s="1"/>
      <c r="P1362" s="1"/>
      <c r="Q1362" s="1"/>
      <c r="AJ1362" s="1">
        <v>45072</v>
      </c>
      <c r="AK1362" s="1">
        <v>45072</v>
      </c>
      <c r="AL1362" s="1"/>
      <c r="AM1362" s="1"/>
      <c r="AN1362" s="1"/>
      <c r="AO1362" s="1"/>
      <c r="BH1362" s="1">
        <v>45072</v>
      </c>
      <c r="BI1362" s="1">
        <v>45072</v>
      </c>
      <c r="BJ1362" s="1"/>
      <c r="BK1362" s="1"/>
      <c r="BL1362" s="1"/>
      <c r="BM1362" s="1"/>
    </row>
    <row r="1363" spans="12:65" x14ac:dyDescent="0.25">
      <c r="L1363" s="1">
        <v>45076</v>
      </c>
      <c r="M1363" s="1">
        <v>45079</v>
      </c>
      <c r="N1363" s="1"/>
      <c r="O1363" s="1"/>
      <c r="P1363" s="1"/>
      <c r="Q1363" s="1"/>
      <c r="AJ1363" s="1">
        <v>45076</v>
      </c>
      <c r="AK1363" s="1">
        <v>45079</v>
      </c>
      <c r="AL1363" s="1"/>
      <c r="AM1363" s="1"/>
      <c r="AN1363" s="1"/>
      <c r="AO1363" s="1"/>
      <c r="BH1363" s="1">
        <v>45076</v>
      </c>
      <c r="BI1363" s="1">
        <v>45079</v>
      </c>
      <c r="BJ1363" s="1"/>
      <c r="BK1363" s="1"/>
      <c r="BL1363" s="1"/>
      <c r="BM1363" s="1"/>
    </row>
    <row r="1364" spans="12:65" x14ac:dyDescent="0.25">
      <c r="L1364" s="1">
        <v>45077</v>
      </c>
      <c r="M1364" s="1">
        <v>45079</v>
      </c>
      <c r="N1364" s="1"/>
      <c r="O1364" s="1"/>
      <c r="P1364" s="1"/>
      <c r="Q1364" s="1"/>
      <c r="AJ1364" s="1">
        <v>45077</v>
      </c>
      <c r="AK1364" s="1">
        <v>45079</v>
      </c>
      <c r="AL1364" s="1"/>
      <c r="AM1364" s="1"/>
      <c r="AN1364" s="1"/>
      <c r="AO1364" s="1"/>
      <c r="BH1364" s="1">
        <v>45077</v>
      </c>
      <c r="BI1364" s="1">
        <v>45079</v>
      </c>
      <c r="BJ1364" s="1"/>
      <c r="BK1364" s="1"/>
      <c r="BL1364" s="1"/>
      <c r="BM1364" s="1"/>
    </row>
    <row r="1365" spans="12:65" x14ac:dyDescent="0.25">
      <c r="L1365" s="1">
        <v>45078</v>
      </c>
      <c r="M1365" s="1">
        <v>45079</v>
      </c>
      <c r="N1365" s="1"/>
      <c r="O1365" s="1"/>
      <c r="P1365" s="1"/>
      <c r="Q1365" s="1"/>
      <c r="AJ1365" s="1">
        <v>45078</v>
      </c>
      <c r="AK1365" s="1">
        <v>45079</v>
      </c>
      <c r="AL1365" s="1"/>
      <c r="AM1365" s="1"/>
      <c r="AN1365" s="1"/>
      <c r="AO1365" s="1"/>
      <c r="BH1365" s="1">
        <v>45078</v>
      </c>
      <c r="BI1365" s="1">
        <v>45079</v>
      </c>
      <c r="BJ1365" s="1"/>
      <c r="BK1365" s="1"/>
      <c r="BL1365" s="1"/>
      <c r="BM1365" s="1"/>
    </row>
    <row r="1366" spans="12:65" x14ac:dyDescent="0.25">
      <c r="L1366" s="1">
        <v>45079</v>
      </c>
      <c r="M1366" s="1">
        <v>45079</v>
      </c>
      <c r="N1366" s="1"/>
      <c r="O1366" s="1"/>
      <c r="P1366" s="1"/>
      <c r="Q1366" s="1"/>
      <c r="AJ1366" s="1">
        <v>45079</v>
      </c>
      <c r="AK1366" s="1">
        <v>45079</v>
      </c>
      <c r="AL1366" s="1"/>
      <c r="AM1366" s="1"/>
      <c r="AN1366" s="1"/>
      <c r="AO1366" s="1"/>
      <c r="BH1366" s="1">
        <v>45079</v>
      </c>
      <c r="BI1366" s="1">
        <v>45079</v>
      </c>
      <c r="BJ1366" s="1"/>
      <c r="BK1366" s="1"/>
      <c r="BL1366" s="1"/>
      <c r="BM1366" s="1"/>
    </row>
    <row r="1367" spans="12:65" x14ac:dyDescent="0.25">
      <c r="L1367" s="1">
        <v>45082</v>
      </c>
      <c r="M1367" s="1">
        <v>45086</v>
      </c>
      <c r="N1367" s="1"/>
      <c r="O1367" s="1"/>
      <c r="P1367" s="1"/>
      <c r="Q1367" s="1"/>
      <c r="AJ1367" s="1">
        <v>45082</v>
      </c>
      <c r="AK1367" s="1">
        <v>45086</v>
      </c>
      <c r="AL1367" s="1"/>
      <c r="AM1367" s="1"/>
      <c r="AN1367" s="1"/>
      <c r="AO1367" s="1"/>
      <c r="BH1367" s="1">
        <v>45082</v>
      </c>
      <c r="BI1367" s="1">
        <v>45086</v>
      </c>
      <c r="BJ1367" s="1"/>
      <c r="BK1367" s="1"/>
      <c r="BL1367" s="1"/>
      <c r="BM1367" s="1"/>
    </row>
    <row r="1368" spans="12:65" x14ac:dyDescent="0.25">
      <c r="L1368" s="1">
        <v>45083</v>
      </c>
      <c r="M1368" s="1">
        <v>45086</v>
      </c>
      <c r="N1368" s="1"/>
      <c r="O1368" s="1"/>
      <c r="P1368" s="1"/>
      <c r="Q1368" s="1"/>
      <c r="AJ1368" s="1">
        <v>45083</v>
      </c>
      <c r="AK1368" s="1">
        <v>45086</v>
      </c>
      <c r="AL1368" s="1"/>
      <c r="AM1368" s="1"/>
      <c r="AN1368" s="1"/>
      <c r="AO1368" s="1"/>
      <c r="BH1368" s="1">
        <v>45083</v>
      </c>
      <c r="BI1368" s="1">
        <v>45086</v>
      </c>
      <c r="BJ1368" s="1"/>
      <c r="BK1368" s="1"/>
      <c r="BL1368" s="1"/>
      <c r="BM1368" s="1"/>
    </row>
    <row r="1369" spans="12:65" x14ac:dyDescent="0.25">
      <c r="L1369" s="1">
        <v>45084</v>
      </c>
      <c r="M1369" s="1">
        <v>45086</v>
      </c>
      <c r="N1369" s="1"/>
      <c r="O1369" s="1"/>
      <c r="P1369" s="1"/>
      <c r="Q1369" s="1"/>
      <c r="AJ1369" s="1">
        <v>45084</v>
      </c>
      <c r="AK1369" s="1">
        <v>45086</v>
      </c>
      <c r="AL1369" s="1"/>
      <c r="AM1369" s="1"/>
      <c r="AN1369" s="1"/>
      <c r="AO1369" s="1"/>
      <c r="BH1369" s="1">
        <v>45084</v>
      </c>
      <c r="BI1369" s="1">
        <v>45086</v>
      </c>
      <c r="BJ1369" s="1"/>
      <c r="BK1369" s="1"/>
      <c r="BL1369" s="1"/>
      <c r="BM1369" s="1"/>
    </row>
    <row r="1370" spans="12:65" x14ac:dyDescent="0.25">
      <c r="L1370" s="1">
        <v>45085</v>
      </c>
      <c r="M1370" s="1">
        <v>45086</v>
      </c>
      <c r="N1370" s="1"/>
      <c r="O1370" s="1"/>
      <c r="P1370" s="1"/>
      <c r="Q1370" s="1"/>
      <c r="AJ1370" s="1">
        <v>45085</v>
      </c>
      <c r="AK1370" s="1">
        <v>45086</v>
      </c>
      <c r="AL1370" s="1"/>
      <c r="AM1370" s="1"/>
      <c r="AN1370" s="1"/>
      <c r="AO1370" s="1"/>
      <c r="BH1370" s="1">
        <v>45085</v>
      </c>
      <c r="BI1370" s="1">
        <v>45086</v>
      </c>
      <c r="BJ1370" s="1"/>
      <c r="BK1370" s="1"/>
      <c r="BL1370" s="1"/>
      <c r="BM1370" s="1"/>
    </row>
    <row r="1371" spans="12:65" x14ac:dyDescent="0.25">
      <c r="L1371" s="1">
        <v>45086</v>
      </c>
      <c r="M1371" s="1">
        <v>45086</v>
      </c>
      <c r="N1371" s="1"/>
      <c r="O1371" s="1"/>
      <c r="P1371" s="1"/>
      <c r="Q1371" s="1"/>
      <c r="AJ1371" s="1">
        <v>45086</v>
      </c>
      <c r="AK1371" s="1">
        <v>45086</v>
      </c>
      <c r="AL1371" s="1"/>
      <c r="AM1371" s="1"/>
      <c r="AN1371" s="1"/>
      <c r="AO1371" s="1"/>
      <c r="BH1371" s="1">
        <v>45086</v>
      </c>
      <c r="BI1371" s="1">
        <v>45086</v>
      </c>
      <c r="BJ1371" s="1"/>
      <c r="BK1371" s="1"/>
      <c r="BL1371" s="1"/>
      <c r="BM1371" s="1"/>
    </row>
    <row r="1372" spans="12:65" x14ac:dyDescent="0.25">
      <c r="L1372" s="1">
        <v>45089</v>
      </c>
      <c r="M1372" s="1">
        <v>45093</v>
      </c>
      <c r="N1372" s="1"/>
      <c r="O1372" s="1"/>
      <c r="P1372" s="1"/>
      <c r="Q1372" s="1"/>
      <c r="AJ1372" s="1">
        <v>45089</v>
      </c>
      <c r="AK1372" s="1">
        <v>45093</v>
      </c>
      <c r="AL1372" s="1"/>
      <c r="AM1372" s="1"/>
      <c r="AN1372" s="1"/>
      <c r="AO1372" s="1"/>
      <c r="BH1372" s="1">
        <v>45089</v>
      </c>
      <c r="BI1372" s="1">
        <v>45093</v>
      </c>
      <c r="BJ1372" s="1"/>
      <c r="BK1372" s="1"/>
      <c r="BL1372" s="1"/>
      <c r="BM1372" s="1"/>
    </row>
    <row r="1373" spans="12:65" x14ac:dyDescent="0.25">
      <c r="L1373" s="1">
        <v>45090</v>
      </c>
      <c r="M1373" s="1">
        <v>45093</v>
      </c>
      <c r="N1373" s="1"/>
      <c r="O1373" s="1"/>
      <c r="P1373" s="1"/>
      <c r="Q1373" s="1"/>
      <c r="AJ1373" s="1">
        <v>45090</v>
      </c>
      <c r="AK1373" s="1">
        <v>45093</v>
      </c>
      <c r="AL1373" s="1"/>
      <c r="AM1373" s="1"/>
      <c r="AN1373" s="1"/>
      <c r="AO1373" s="1"/>
      <c r="BH1373" s="1">
        <v>45090</v>
      </c>
      <c r="BI1373" s="1">
        <v>45093</v>
      </c>
      <c r="BJ1373" s="1"/>
      <c r="BK1373" s="1"/>
      <c r="BL1373" s="1"/>
      <c r="BM1373" s="1"/>
    </row>
    <row r="1374" spans="12:65" x14ac:dyDescent="0.25">
      <c r="L1374" s="1">
        <v>45091</v>
      </c>
      <c r="M1374" s="1">
        <v>45093</v>
      </c>
      <c r="N1374" s="1"/>
      <c r="O1374" s="1"/>
      <c r="P1374" s="1"/>
      <c r="Q1374" s="1"/>
      <c r="AJ1374" s="1">
        <v>45091</v>
      </c>
      <c r="AK1374" s="1">
        <v>45093</v>
      </c>
      <c r="AL1374" s="1"/>
      <c r="AM1374" s="1"/>
      <c r="AN1374" s="1"/>
      <c r="AO1374" s="1"/>
      <c r="BH1374" s="1">
        <v>45091</v>
      </c>
      <c r="BI1374" s="1">
        <v>45093</v>
      </c>
      <c r="BJ1374" s="1"/>
      <c r="BK1374" s="1"/>
      <c r="BL1374" s="1"/>
      <c r="BM1374" s="1"/>
    </row>
    <row r="1375" spans="12:65" x14ac:dyDescent="0.25">
      <c r="L1375" s="1">
        <v>45092</v>
      </c>
      <c r="M1375" s="1">
        <v>45093</v>
      </c>
      <c r="N1375" s="1"/>
      <c r="O1375" s="1"/>
      <c r="P1375" s="1"/>
      <c r="Q1375" s="1"/>
      <c r="AJ1375" s="1">
        <v>45092</v>
      </c>
      <c r="AK1375" s="1">
        <v>45093</v>
      </c>
      <c r="AL1375" s="1"/>
      <c r="AM1375" s="1"/>
      <c r="AN1375" s="1"/>
      <c r="AO1375" s="1"/>
      <c r="BH1375" s="1">
        <v>45092</v>
      </c>
      <c r="BI1375" s="1">
        <v>45093</v>
      </c>
      <c r="BJ1375" s="1"/>
      <c r="BK1375" s="1"/>
      <c r="BL1375" s="1"/>
      <c r="BM1375" s="1"/>
    </row>
    <row r="1376" spans="12:65" x14ac:dyDescent="0.25">
      <c r="L1376" s="1">
        <v>45093</v>
      </c>
      <c r="M1376" s="1">
        <v>45093</v>
      </c>
      <c r="N1376" s="1"/>
      <c r="O1376" s="1"/>
      <c r="P1376" s="1"/>
      <c r="Q1376" s="1"/>
      <c r="AJ1376" s="1">
        <v>45093</v>
      </c>
      <c r="AK1376" s="1">
        <v>45093</v>
      </c>
      <c r="AL1376" s="1"/>
      <c r="AM1376" s="1"/>
      <c r="AN1376" s="1"/>
      <c r="AO1376" s="1"/>
      <c r="BH1376" s="1">
        <v>45093</v>
      </c>
      <c r="BI1376" s="1">
        <v>45093</v>
      </c>
      <c r="BJ1376" s="1"/>
      <c r="BK1376" s="1"/>
      <c r="BL1376" s="1"/>
      <c r="BM1376" s="1"/>
    </row>
    <row r="1377" spans="12:65" x14ac:dyDescent="0.25">
      <c r="L1377" s="1">
        <v>45097</v>
      </c>
      <c r="M1377" s="1">
        <v>45100</v>
      </c>
      <c r="N1377" s="1"/>
      <c r="O1377" s="1"/>
      <c r="P1377" s="1"/>
      <c r="Q1377" s="1"/>
      <c r="AJ1377" s="1">
        <v>45097</v>
      </c>
      <c r="AK1377" s="1">
        <v>45100</v>
      </c>
      <c r="AL1377" s="1"/>
      <c r="AM1377" s="1"/>
      <c r="AN1377" s="1"/>
      <c r="AO1377" s="1"/>
      <c r="BH1377" s="1">
        <v>45097</v>
      </c>
      <c r="BI1377" s="1">
        <v>45100</v>
      </c>
      <c r="BJ1377" s="1"/>
      <c r="BK1377" s="1"/>
      <c r="BL1377" s="1"/>
      <c r="BM1377" s="1"/>
    </row>
    <row r="1378" spans="12:65" x14ac:dyDescent="0.25">
      <c r="L1378" s="1">
        <v>45098</v>
      </c>
      <c r="M1378" s="1">
        <v>45100</v>
      </c>
      <c r="N1378" s="1"/>
      <c r="O1378" s="1"/>
      <c r="P1378" s="1"/>
      <c r="Q1378" s="1"/>
      <c r="AJ1378" s="1">
        <v>45098</v>
      </c>
      <c r="AK1378" s="1">
        <v>45100</v>
      </c>
      <c r="AL1378" s="1"/>
      <c r="AM1378" s="1"/>
      <c r="AN1378" s="1"/>
      <c r="AO1378" s="1"/>
      <c r="BH1378" s="1">
        <v>45098</v>
      </c>
      <c r="BI1378" s="1">
        <v>45100</v>
      </c>
      <c r="BJ1378" s="1"/>
      <c r="BK1378" s="1"/>
      <c r="BL1378" s="1"/>
      <c r="BM1378" s="1"/>
    </row>
    <row r="1379" spans="12:65" x14ac:dyDescent="0.25">
      <c r="L1379" s="1">
        <v>45099</v>
      </c>
      <c r="M1379" s="1">
        <v>45100</v>
      </c>
      <c r="N1379" s="1"/>
      <c r="O1379" s="1"/>
      <c r="P1379" s="1"/>
      <c r="Q1379" s="1"/>
      <c r="AJ1379" s="1">
        <v>45099</v>
      </c>
      <c r="AK1379" s="1">
        <v>45100</v>
      </c>
      <c r="AL1379" s="1"/>
      <c r="AM1379" s="1"/>
      <c r="AN1379" s="1"/>
      <c r="AO1379" s="1"/>
      <c r="BH1379" s="1">
        <v>45099</v>
      </c>
      <c r="BI1379" s="1">
        <v>45100</v>
      </c>
      <c r="BJ1379" s="1"/>
      <c r="BK1379" s="1"/>
      <c r="BL1379" s="1"/>
      <c r="BM1379" s="1"/>
    </row>
    <row r="1380" spans="12:65" x14ac:dyDescent="0.25">
      <c r="L1380" s="1">
        <v>45100</v>
      </c>
      <c r="M1380" s="1">
        <v>45100</v>
      </c>
      <c r="N1380" s="1"/>
      <c r="O1380" s="1"/>
      <c r="P1380" s="1"/>
      <c r="Q1380" s="1"/>
      <c r="AJ1380" s="1">
        <v>45100</v>
      </c>
      <c r="AK1380" s="1">
        <v>45100</v>
      </c>
      <c r="AL1380" s="1"/>
      <c r="AM1380" s="1"/>
      <c r="AN1380" s="1"/>
      <c r="AO1380" s="1"/>
      <c r="BH1380" s="1">
        <v>45100</v>
      </c>
      <c r="BI1380" s="1">
        <v>45100</v>
      </c>
      <c r="BJ1380" s="1"/>
      <c r="BK1380" s="1"/>
      <c r="BL1380" s="1"/>
      <c r="BM1380" s="1"/>
    </row>
    <row r="1381" spans="12:65" x14ac:dyDescent="0.25">
      <c r="L1381" s="1">
        <v>45103</v>
      </c>
      <c r="M1381" s="1">
        <v>45107</v>
      </c>
      <c r="N1381" s="1"/>
      <c r="O1381" s="1"/>
      <c r="P1381" s="1"/>
      <c r="Q1381" s="1"/>
      <c r="AJ1381" s="1">
        <v>45103</v>
      </c>
      <c r="AK1381" s="1">
        <v>45107</v>
      </c>
      <c r="AL1381" s="1"/>
      <c r="AM1381" s="1"/>
      <c r="AN1381" s="1"/>
      <c r="AO1381" s="1"/>
      <c r="BH1381" s="1">
        <v>45103</v>
      </c>
      <c r="BI1381" s="1">
        <v>45107</v>
      </c>
      <c r="BJ1381" s="1"/>
      <c r="BK1381" s="1"/>
      <c r="BL1381" s="1"/>
      <c r="BM1381" s="1"/>
    </row>
    <row r="1382" spans="12:65" x14ac:dyDescent="0.25">
      <c r="L1382" s="1">
        <v>45104</v>
      </c>
      <c r="M1382" s="1">
        <v>45107</v>
      </c>
      <c r="N1382" s="1"/>
      <c r="O1382" s="1"/>
      <c r="P1382" s="1"/>
      <c r="Q1382" s="1"/>
      <c r="AJ1382" s="1">
        <v>45104</v>
      </c>
      <c r="AK1382" s="1">
        <v>45107</v>
      </c>
      <c r="AL1382" s="1"/>
      <c r="AM1382" s="1"/>
      <c r="AN1382" s="1"/>
      <c r="AO1382" s="1"/>
      <c r="BH1382" s="1">
        <v>45104</v>
      </c>
      <c r="BI1382" s="1">
        <v>45107</v>
      </c>
      <c r="BJ1382" s="1"/>
      <c r="BK1382" s="1"/>
      <c r="BL1382" s="1"/>
      <c r="BM1382" s="1"/>
    </row>
    <row r="1383" spans="12:65" x14ac:dyDescent="0.25">
      <c r="L1383" s="1">
        <v>45105</v>
      </c>
      <c r="M1383" s="1">
        <v>45107</v>
      </c>
      <c r="N1383" s="1"/>
      <c r="O1383" s="1"/>
      <c r="P1383" s="1"/>
      <c r="Q1383" s="1"/>
      <c r="AJ1383" s="1">
        <v>45105</v>
      </c>
      <c r="AK1383" s="1">
        <v>45107</v>
      </c>
      <c r="AL1383" s="1"/>
      <c r="AM1383" s="1"/>
      <c r="AN1383" s="1"/>
      <c r="AO1383" s="1"/>
      <c r="BH1383" s="1">
        <v>45105</v>
      </c>
      <c r="BI1383" s="1">
        <v>45107</v>
      </c>
      <c r="BJ1383" s="1"/>
      <c r="BK1383" s="1"/>
      <c r="BL1383" s="1"/>
      <c r="BM1383" s="1"/>
    </row>
    <row r="1384" spans="12:65" x14ac:dyDescent="0.25">
      <c r="L1384" s="1">
        <v>45106</v>
      </c>
      <c r="M1384" s="1">
        <v>45107</v>
      </c>
      <c r="N1384" s="1"/>
      <c r="O1384" s="1"/>
      <c r="P1384" s="1"/>
      <c r="Q1384" s="1"/>
      <c r="AJ1384" s="1">
        <v>45106</v>
      </c>
      <c r="AK1384" s="1">
        <v>45107</v>
      </c>
      <c r="AL1384" s="1"/>
      <c r="AM1384" s="1"/>
      <c r="AN1384" s="1"/>
      <c r="AO1384" s="1"/>
      <c r="BH1384" s="1">
        <v>45106</v>
      </c>
      <c r="BI1384" s="1">
        <v>45107</v>
      </c>
      <c r="BJ1384" s="1"/>
      <c r="BK1384" s="1"/>
      <c r="BL1384" s="1"/>
      <c r="BM1384" s="1"/>
    </row>
    <row r="1385" spans="12:65" x14ac:dyDescent="0.25">
      <c r="L1385" s="1">
        <v>45107</v>
      </c>
      <c r="M1385" s="1">
        <v>45107</v>
      </c>
      <c r="N1385" s="1"/>
      <c r="O1385" s="1"/>
      <c r="P1385" s="1"/>
      <c r="Q1385" s="1"/>
      <c r="AJ1385" s="1">
        <v>45107</v>
      </c>
      <c r="AK1385" s="1">
        <v>45107</v>
      </c>
      <c r="AL1385" s="1"/>
      <c r="AM1385" s="1"/>
      <c r="AN1385" s="1"/>
      <c r="AO1385" s="1"/>
      <c r="BH1385" s="1">
        <v>45107</v>
      </c>
      <c r="BI1385" s="1">
        <v>45107</v>
      </c>
      <c r="BJ1385" s="1"/>
      <c r="BK1385" s="1"/>
      <c r="BL1385" s="1"/>
      <c r="BM1385" s="1"/>
    </row>
    <row r="1386" spans="12:65" x14ac:dyDescent="0.25">
      <c r="L1386" s="1">
        <v>45110</v>
      </c>
      <c r="M1386" s="1">
        <v>45114</v>
      </c>
      <c r="N1386" s="1"/>
      <c r="O1386" s="1"/>
      <c r="P1386" s="1"/>
      <c r="Q1386" s="1"/>
      <c r="AJ1386" s="1">
        <v>45110</v>
      </c>
      <c r="AK1386" s="1">
        <v>45114</v>
      </c>
      <c r="AL1386" s="1"/>
      <c r="AM1386" s="1"/>
      <c r="AN1386" s="1"/>
      <c r="AO1386" s="1"/>
      <c r="BH1386" s="1">
        <v>45110</v>
      </c>
      <c r="BI1386" s="1">
        <v>45114</v>
      </c>
      <c r="BJ1386" s="1"/>
      <c r="BK1386" s="1"/>
      <c r="BL1386" s="1"/>
      <c r="BM1386" s="1"/>
    </row>
    <row r="1387" spans="12:65" x14ac:dyDescent="0.25">
      <c r="L1387" s="1">
        <v>45112</v>
      </c>
      <c r="M1387" s="1">
        <v>45114</v>
      </c>
      <c r="N1387" s="1"/>
      <c r="O1387" s="1"/>
      <c r="P1387" s="1"/>
      <c r="Q1387" s="1"/>
      <c r="AJ1387" s="1">
        <v>45112</v>
      </c>
      <c r="AK1387" s="1">
        <v>45114</v>
      </c>
      <c r="AL1387" s="1"/>
      <c r="AM1387" s="1"/>
      <c r="AN1387" s="1"/>
      <c r="AO1387" s="1"/>
      <c r="BH1387" s="1">
        <v>45112</v>
      </c>
      <c r="BI1387" s="1">
        <v>45114</v>
      </c>
      <c r="BJ1387" s="1"/>
      <c r="BK1387" s="1"/>
      <c r="BL1387" s="1"/>
      <c r="BM1387" s="1"/>
    </row>
    <row r="1388" spans="12:65" x14ac:dyDescent="0.25">
      <c r="L1388" s="1">
        <v>45113</v>
      </c>
      <c r="M1388" s="1">
        <v>45114</v>
      </c>
      <c r="N1388" s="1"/>
      <c r="O1388" s="1"/>
      <c r="P1388" s="1"/>
      <c r="Q1388" s="1"/>
      <c r="AJ1388" s="1">
        <v>45113</v>
      </c>
      <c r="AK1388" s="1">
        <v>45114</v>
      </c>
      <c r="AL1388" s="1"/>
      <c r="AM1388" s="1"/>
      <c r="AN1388" s="1"/>
      <c r="AO1388" s="1"/>
      <c r="BH1388" s="1">
        <v>45113</v>
      </c>
      <c r="BI1388" s="1">
        <v>45114</v>
      </c>
      <c r="BJ1388" s="1"/>
      <c r="BK1388" s="1"/>
      <c r="BL1388" s="1"/>
      <c r="BM1388" s="1"/>
    </row>
    <row r="1389" spans="12:65" x14ac:dyDescent="0.25">
      <c r="L1389" s="1">
        <v>45114</v>
      </c>
      <c r="M1389" s="1">
        <v>45114</v>
      </c>
      <c r="N1389" s="1"/>
      <c r="O1389" s="1"/>
      <c r="P1389" s="1"/>
      <c r="Q1389" s="1"/>
      <c r="AJ1389" s="1">
        <v>45114</v>
      </c>
      <c r="AK1389" s="1">
        <v>45114</v>
      </c>
      <c r="AL1389" s="1"/>
      <c r="AM1389" s="1"/>
      <c r="AN1389" s="1"/>
      <c r="AO1389" s="1"/>
      <c r="BH1389" s="1">
        <v>45114</v>
      </c>
      <c r="BI1389" s="1">
        <v>45114</v>
      </c>
      <c r="BJ1389" s="1"/>
      <c r="BK1389" s="1"/>
      <c r="BL1389" s="1"/>
      <c r="BM1389" s="1"/>
    </row>
    <row r="1390" spans="12:65" x14ac:dyDescent="0.25">
      <c r="L1390" s="1">
        <v>45117</v>
      </c>
      <c r="M1390" s="1">
        <v>45121</v>
      </c>
      <c r="N1390" s="1"/>
      <c r="O1390" s="1"/>
      <c r="P1390" s="1"/>
      <c r="Q1390" s="1"/>
      <c r="AJ1390" s="1">
        <v>45117</v>
      </c>
      <c r="AK1390" s="1">
        <v>45121</v>
      </c>
      <c r="AL1390" s="1"/>
      <c r="AM1390" s="1"/>
      <c r="AN1390" s="1"/>
      <c r="AO1390" s="1"/>
      <c r="BH1390" s="1">
        <v>45117</v>
      </c>
      <c r="BI1390" s="1">
        <v>45121</v>
      </c>
      <c r="BJ1390" s="1"/>
      <c r="BK1390" s="1"/>
      <c r="BL1390" s="1"/>
      <c r="BM1390" s="1"/>
    </row>
    <row r="1391" spans="12:65" x14ac:dyDescent="0.25">
      <c r="L1391" s="1">
        <v>45118</v>
      </c>
      <c r="M1391" s="1">
        <v>45121</v>
      </c>
      <c r="N1391" s="1"/>
      <c r="O1391" s="1"/>
      <c r="P1391" s="1"/>
      <c r="Q1391" s="1"/>
      <c r="AJ1391" s="1">
        <v>45118</v>
      </c>
      <c r="AK1391" s="1">
        <v>45121</v>
      </c>
      <c r="AL1391" s="1"/>
      <c r="AM1391" s="1"/>
      <c r="AN1391" s="1"/>
      <c r="AO1391" s="1"/>
      <c r="BH1391" s="1">
        <v>45118</v>
      </c>
      <c r="BI1391" s="1">
        <v>45121</v>
      </c>
      <c r="BJ1391" s="1"/>
      <c r="BK1391" s="1"/>
      <c r="BL1391" s="1"/>
      <c r="BM1391" s="1"/>
    </row>
    <row r="1392" spans="12:65" x14ac:dyDescent="0.25">
      <c r="L1392" s="1">
        <v>45119</v>
      </c>
      <c r="M1392" s="1">
        <v>45121</v>
      </c>
      <c r="N1392" s="1"/>
      <c r="O1392" s="1"/>
      <c r="P1392" s="1"/>
      <c r="Q1392" s="1"/>
      <c r="AJ1392" s="1">
        <v>45119</v>
      </c>
      <c r="AK1392" s="1">
        <v>45121</v>
      </c>
      <c r="AL1392" s="1"/>
      <c r="AM1392" s="1"/>
      <c r="AN1392" s="1"/>
      <c r="AO1392" s="1"/>
      <c r="BH1392" s="1">
        <v>45119</v>
      </c>
      <c r="BI1392" s="1">
        <v>45121</v>
      </c>
      <c r="BJ1392" s="1"/>
      <c r="BK1392" s="1"/>
      <c r="BL1392" s="1"/>
      <c r="BM1392" s="1"/>
    </row>
    <row r="1393" spans="12:65" x14ac:dyDescent="0.25">
      <c r="L1393" s="1">
        <v>45120</v>
      </c>
      <c r="M1393" s="1">
        <v>45121</v>
      </c>
      <c r="N1393" s="1"/>
      <c r="O1393" s="1"/>
      <c r="P1393" s="1"/>
      <c r="Q1393" s="1"/>
      <c r="AJ1393" s="1">
        <v>45120</v>
      </c>
      <c r="AK1393" s="1">
        <v>45121</v>
      </c>
      <c r="AL1393" s="1"/>
      <c r="AM1393" s="1"/>
      <c r="AN1393" s="1"/>
      <c r="AO1393" s="1"/>
      <c r="BH1393" s="1">
        <v>45120</v>
      </c>
      <c r="BI1393" s="1">
        <v>45121</v>
      </c>
      <c r="BJ1393" s="1"/>
      <c r="BK1393" s="1"/>
      <c r="BL1393" s="1"/>
      <c r="BM1393" s="1"/>
    </row>
    <row r="1394" spans="12:65" x14ac:dyDescent="0.25">
      <c r="L1394" s="1">
        <v>45121</v>
      </c>
      <c r="M1394" s="1">
        <v>45121</v>
      </c>
      <c r="N1394" s="1"/>
      <c r="O1394" s="1"/>
      <c r="P1394" s="1"/>
      <c r="Q1394" s="1"/>
      <c r="AJ1394" s="1">
        <v>45121</v>
      </c>
      <c r="AK1394" s="1">
        <v>45121</v>
      </c>
      <c r="AL1394" s="1"/>
      <c r="AM1394" s="1"/>
      <c r="AN1394" s="1"/>
      <c r="AO1394" s="1"/>
      <c r="BH1394" s="1">
        <v>45121</v>
      </c>
      <c r="BI1394" s="1">
        <v>45121</v>
      </c>
      <c r="BJ1394" s="1"/>
      <c r="BK1394" s="1"/>
      <c r="BL1394" s="1"/>
      <c r="BM1394" s="1"/>
    </row>
    <row r="1395" spans="12:65" x14ac:dyDescent="0.25">
      <c r="L1395" s="1">
        <v>45124</v>
      </c>
      <c r="M1395" s="1">
        <v>45128</v>
      </c>
      <c r="N1395" s="1"/>
      <c r="O1395" s="1"/>
      <c r="P1395" s="1"/>
      <c r="Q1395" s="1"/>
      <c r="AJ1395" s="1">
        <v>45124</v>
      </c>
      <c r="AK1395" s="1">
        <v>45128</v>
      </c>
      <c r="AL1395" s="1"/>
      <c r="AM1395" s="1"/>
      <c r="AN1395" s="1"/>
      <c r="AO1395" s="1"/>
      <c r="BH1395" s="1">
        <v>45124</v>
      </c>
      <c r="BI1395" s="1">
        <v>45128</v>
      </c>
      <c r="BJ1395" s="1"/>
      <c r="BK1395" s="1"/>
      <c r="BL1395" s="1"/>
      <c r="BM1395" s="1"/>
    </row>
    <row r="1396" spans="12:65" x14ac:dyDescent="0.25">
      <c r="L1396" s="1">
        <v>45125</v>
      </c>
      <c r="M1396" s="1">
        <v>45128</v>
      </c>
      <c r="N1396" s="1"/>
      <c r="O1396" s="1"/>
      <c r="P1396" s="1"/>
      <c r="Q1396" s="1"/>
      <c r="AJ1396" s="1">
        <v>45125</v>
      </c>
      <c r="AK1396" s="1">
        <v>45128</v>
      </c>
      <c r="AL1396" s="1"/>
      <c r="AM1396" s="1"/>
      <c r="AN1396" s="1"/>
      <c r="AO1396" s="1"/>
      <c r="BH1396" s="1">
        <v>45125</v>
      </c>
      <c r="BI1396" s="1">
        <v>45128</v>
      </c>
      <c r="BJ1396" s="1"/>
      <c r="BK1396" s="1"/>
      <c r="BL1396" s="1"/>
      <c r="BM1396" s="1"/>
    </row>
    <row r="1397" spans="12:65" x14ac:dyDescent="0.25">
      <c r="L1397" s="1">
        <v>45126</v>
      </c>
      <c r="M1397" s="1">
        <v>45128</v>
      </c>
      <c r="N1397" s="1"/>
      <c r="O1397" s="1"/>
      <c r="P1397" s="1"/>
      <c r="Q1397" s="1"/>
      <c r="AJ1397" s="1">
        <v>45126</v>
      </c>
      <c r="AK1397" s="1">
        <v>45128</v>
      </c>
      <c r="AL1397" s="1"/>
      <c r="AM1397" s="1"/>
      <c r="AN1397" s="1"/>
      <c r="AO1397" s="1"/>
      <c r="BH1397" s="1">
        <v>45126</v>
      </c>
      <c r="BI1397" s="1">
        <v>45128</v>
      </c>
      <c r="BJ1397" s="1"/>
      <c r="BK1397" s="1"/>
      <c r="BL1397" s="1"/>
      <c r="BM1397" s="1"/>
    </row>
    <row r="1398" spans="12:65" x14ac:dyDescent="0.25">
      <c r="L1398" s="1">
        <v>45127</v>
      </c>
      <c r="M1398" s="1">
        <v>45128</v>
      </c>
      <c r="N1398" s="1"/>
      <c r="O1398" s="1"/>
      <c r="P1398" s="1"/>
      <c r="Q1398" s="1"/>
      <c r="AJ1398" s="1">
        <v>45127</v>
      </c>
      <c r="AK1398" s="1">
        <v>45128</v>
      </c>
      <c r="AL1398" s="1"/>
      <c r="AM1398" s="1"/>
      <c r="AN1398" s="1"/>
      <c r="AO1398" s="1"/>
      <c r="BH1398" s="1">
        <v>45127</v>
      </c>
      <c r="BI1398" s="1">
        <v>45128</v>
      </c>
      <c r="BJ1398" s="1"/>
      <c r="BK1398" s="1"/>
      <c r="BL1398" s="1"/>
      <c r="BM1398" s="1"/>
    </row>
    <row r="1399" spans="12:65" x14ac:dyDescent="0.25">
      <c r="L1399" s="1">
        <v>45128</v>
      </c>
      <c r="M1399" s="1">
        <v>45128</v>
      </c>
      <c r="N1399" s="1"/>
      <c r="O1399" s="1"/>
      <c r="P1399" s="1"/>
      <c r="Q1399" s="1"/>
      <c r="AJ1399" s="1">
        <v>45128</v>
      </c>
      <c r="AK1399" s="1">
        <v>45128</v>
      </c>
      <c r="AL1399" s="1"/>
      <c r="AM1399" s="1"/>
      <c r="AN1399" s="1"/>
      <c r="AO1399" s="1"/>
      <c r="BH1399" s="1">
        <v>45128</v>
      </c>
      <c r="BI1399" s="1">
        <v>45128</v>
      </c>
      <c r="BJ1399" s="1"/>
      <c r="BK1399" s="1"/>
      <c r="BL1399" s="1"/>
      <c r="BM1399" s="1"/>
    </row>
    <row r="1400" spans="12:65" x14ac:dyDescent="0.25">
      <c r="L1400" s="1">
        <v>45131</v>
      </c>
      <c r="M1400" s="1">
        <v>45135</v>
      </c>
      <c r="N1400" s="1"/>
      <c r="O1400" s="1"/>
      <c r="P1400" s="1"/>
      <c r="Q1400" s="1"/>
      <c r="AJ1400" s="1">
        <v>45131</v>
      </c>
      <c r="AK1400" s="1">
        <v>45135</v>
      </c>
      <c r="AL1400" s="1"/>
      <c r="AM1400" s="1"/>
      <c r="AN1400" s="1"/>
      <c r="AO1400" s="1"/>
      <c r="BH1400" s="1">
        <v>45131</v>
      </c>
      <c r="BI1400" s="1">
        <v>45135</v>
      </c>
      <c r="BJ1400" s="1"/>
      <c r="BK1400" s="1"/>
      <c r="BL1400" s="1"/>
      <c r="BM1400" s="1"/>
    </row>
    <row r="1401" spans="12:65" x14ac:dyDescent="0.25">
      <c r="L1401" s="1">
        <v>45132</v>
      </c>
      <c r="M1401" s="1">
        <v>45135</v>
      </c>
      <c r="N1401" s="1"/>
      <c r="O1401" s="1"/>
      <c r="P1401" s="1"/>
      <c r="Q1401" s="1"/>
      <c r="AJ1401" s="1">
        <v>45132</v>
      </c>
      <c r="AK1401" s="1">
        <v>45135</v>
      </c>
      <c r="AL1401" s="1"/>
      <c r="AM1401" s="1"/>
      <c r="AN1401" s="1"/>
      <c r="AO1401" s="1"/>
      <c r="BH1401" s="1">
        <v>45132</v>
      </c>
      <c r="BI1401" s="1">
        <v>45135</v>
      </c>
      <c r="BJ1401" s="1"/>
      <c r="BK1401" s="1"/>
      <c r="BL1401" s="1"/>
      <c r="BM1401" s="1"/>
    </row>
    <row r="1402" spans="12:65" x14ac:dyDescent="0.25">
      <c r="L1402" s="1">
        <v>45133</v>
      </c>
      <c r="M1402" s="1">
        <v>45135</v>
      </c>
      <c r="N1402" s="1"/>
      <c r="O1402" s="1"/>
      <c r="P1402" s="1"/>
      <c r="Q1402" s="1"/>
      <c r="AJ1402" s="1">
        <v>45133</v>
      </c>
      <c r="AK1402" s="1">
        <v>45135</v>
      </c>
      <c r="AL1402" s="1"/>
      <c r="AM1402" s="1"/>
      <c r="AN1402" s="1"/>
      <c r="AO1402" s="1"/>
      <c r="BH1402" s="1">
        <v>45133</v>
      </c>
      <c r="BI1402" s="1">
        <v>45135</v>
      </c>
      <c r="BJ1402" s="1"/>
      <c r="BK1402" s="1"/>
      <c r="BL1402" s="1"/>
      <c r="BM1402" s="1"/>
    </row>
    <row r="1403" spans="12:65" x14ac:dyDescent="0.25">
      <c r="L1403" s="1">
        <v>45134</v>
      </c>
      <c r="M1403" s="1">
        <v>45135</v>
      </c>
      <c r="N1403" s="1"/>
      <c r="O1403" s="1"/>
      <c r="P1403" s="1"/>
      <c r="Q1403" s="1"/>
      <c r="AJ1403" s="1">
        <v>45134</v>
      </c>
      <c r="AK1403" s="1">
        <v>45135</v>
      </c>
      <c r="AL1403" s="1"/>
      <c r="AM1403" s="1"/>
      <c r="AN1403" s="1"/>
      <c r="AO1403" s="1"/>
      <c r="BH1403" s="1">
        <v>45134</v>
      </c>
      <c r="BI1403" s="1">
        <v>45135</v>
      </c>
      <c r="BJ1403" s="1"/>
      <c r="BK1403" s="1"/>
      <c r="BL1403" s="1"/>
      <c r="BM1403" s="1"/>
    </row>
    <row r="1404" spans="12:65" x14ac:dyDescent="0.25">
      <c r="L1404" s="1">
        <v>45135</v>
      </c>
      <c r="M1404" s="1">
        <v>45135</v>
      </c>
      <c r="N1404" s="1"/>
      <c r="O1404" s="1"/>
      <c r="P1404" s="1"/>
      <c r="Q1404" s="1"/>
      <c r="AJ1404" s="1">
        <v>45135</v>
      </c>
      <c r="AK1404" s="1">
        <v>45135</v>
      </c>
      <c r="AL1404" s="1"/>
      <c r="AM1404" s="1"/>
      <c r="AN1404" s="1"/>
      <c r="AO1404" s="1"/>
      <c r="BH1404" s="1">
        <v>45135</v>
      </c>
      <c r="BI1404" s="1">
        <v>45135</v>
      </c>
      <c r="BJ1404" s="1"/>
      <c r="BK1404" s="1"/>
      <c r="BL1404" s="1"/>
      <c r="BM1404" s="1"/>
    </row>
    <row r="1405" spans="12:65" x14ac:dyDescent="0.25">
      <c r="L1405" s="1">
        <v>45138</v>
      </c>
      <c r="M1405" s="1">
        <v>45142</v>
      </c>
      <c r="N1405" s="1"/>
      <c r="O1405" s="1"/>
      <c r="P1405" s="1"/>
      <c r="Q1405" s="1"/>
      <c r="AJ1405" s="1">
        <v>45138</v>
      </c>
      <c r="AK1405" s="1">
        <v>45142</v>
      </c>
      <c r="AL1405" s="1"/>
      <c r="AM1405" s="1"/>
      <c r="AN1405" s="1"/>
      <c r="AO1405" s="1"/>
      <c r="BH1405" s="1">
        <v>45138</v>
      </c>
      <c r="BI1405" s="1">
        <v>45142</v>
      </c>
      <c r="BJ1405" s="1"/>
      <c r="BK1405" s="1"/>
      <c r="BL1405" s="1"/>
      <c r="BM1405" s="1"/>
    </row>
    <row r="1406" spans="12:65" x14ac:dyDescent="0.25">
      <c r="L1406" s="1">
        <v>45139</v>
      </c>
      <c r="M1406" s="1">
        <v>45142</v>
      </c>
      <c r="N1406" s="1"/>
      <c r="O1406" s="1"/>
      <c r="P1406" s="1"/>
      <c r="Q1406" s="1"/>
      <c r="AJ1406" s="1">
        <v>45139</v>
      </c>
      <c r="AK1406" s="1">
        <v>45142</v>
      </c>
      <c r="AL1406" s="1"/>
      <c r="AM1406" s="1"/>
      <c r="AN1406" s="1"/>
      <c r="AO1406" s="1"/>
      <c r="BH1406" s="1">
        <v>45139</v>
      </c>
      <c r="BI1406" s="1">
        <v>45142</v>
      </c>
      <c r="BJ1406" s="1"/>
      <c r="BK1406" s="1"/>
      <c r="BL1406" s="1"/>
      <c r="BM1406" s="1"/>
    </row>
    <row r="1407" spans="12:65" x14ac:dyDescent="0.25">
      <c r="L1407" s="1">
        <v>45140</v>
      </c>
      <c r="M1407" s="1">
        <v>45142</v>
      </c>
      <c r="N1407" s="1"/>
      <c r="O1407" s="1"/>
      <c r="P1407" s="1"/>
      <c r="Q1407" s="1"/>
      <c r="AJ1407" s="1">
        <v>45140</v>
      </c>
      <c r="AK1407" s="1">
        <v>45142</v>
      </c>
      <c r="AL1407" s="1"/>
      <c r="AM1407" s="1"/>
      <c r="AN1407" s="1"/>
      <c r="AO1407" s="1"/>
      <c r="BH1407" s="1">
        <v>45140</v>
      </c>
      <c r="BI1407" s="1">
        <v>45142</v>
      </c>
      <c r="BJ1407" s="1"/>
      <c r="BK1407" s="1"/>
      <c r="BL1407" s="1"/>
      <c r="BM1407" s="1"/>
    </row>
    <row r="1408" spans="12:65" x14ac:dyDescent="0.25">
      <c r="L1408" s="1">
        <v>45141</v>
      </c>
      <c r="M1408" s="1">
        <v>45142</v>
      </c>
      <c r="N1408" s="1"/>
      <c r="O1408" s="1"/>
      <c r="P1408" s="1"/>
      <c r="Q1408" s="1"/>
      <c r="AJ1408" s="1">
        <v>45141</v>
      </c>
      <c r="AK1408" s="1">
        <v>45142</v>
      </c>
      <c r="AL1408" s="1"/>
      <c r="AM1408" s="1"/>
      <c r="AN1408" s="1"/>
      <c r="AO1408" s="1"/>
      <c r="BH1408" s="1">
        <v>45141</v>
      </c>
      <c r="BI1408" s="1">
        <v>45142</v>
      </c>
      <c r="BJ1408" s="1"/>
      <c r="BK1408" s="1"/>
      <c r="BL1408" s="1"/>
      <c r="BM1408" s="1"/>
    </row>
    <row r="1409" spans="12:65" x14ac:dyDescent="0.25">
      <c r="L1409" s="1">
        <v>45142</v>
      </c>
      <c r="M1409" s="1">
        <v>45142</v>
      </c>
      <c r="N1409" s="1"/>
      <c r="O1409" s="1"/>
      <c r="P1409" s="1"/>
      <c r="Q1409" s="1"/>
      <c r="AJ1409" s="1">
        <v>45142</v>
      </c>
      <c r="AK1409" s="1">
        <v>45142</v>
      </c>
      <c r="AL1409" s="1"/>
      <c r="AM1409" s="1"/>
      <c r="AN1409" s="1"/>
      <c r="AO1409" s="1"/>
      <c r="BH1409" s="1">
        <v>45142</v>
      </c>
      <c r="BI1409" s="1">
        <v>45142</v>
      </c>
      <c r="BJ1409" s="1"/>
      <c r="BK1409" s="1"/>
      <c r="BL1409" s="1"/>
      <c r="BM1409" s="1"/>
    </row>
    <row r="1410" spans="12:65" x14ac:dyDescent="0.25">
      <c r="L1410" s="1">
        <v>45145</v>
      </c>
      <c r="M1410" s="1">
        <v>45149</v>
      </c>
      <c r="N1410" s="1"/>
      <c r="O1410" s="1"/>
      <c r="P1410" s="1"/>
      <c r="Q1410" s="1"/>
      <c r="AJ1410" s="1">
        <v>45145</v>
      </c>
      <c r="AK1410" s="1">
        <v>45149</v>
      </c>
      <c r="AL1410" s="1"/>
      <c r="AM1410" s="1"/>
      <c r="AN1410" s="1"/>
      <c r="AO1410" s="1"/>
      <c r="BH1410" s="1">
        <v>45145</v>
      </c>
      <c r="BI1410" s="1">
        <v>45149</v>
      </c>
      <c r="BJ1410" s="1"/>
      <c r="BK1410" s="1"/>
      <c r="BL1410" s="1"/>
      <c r="BM1410" s="1"/>
    </row>
    <row r="1411" spans="12:65" x14ac:dyDescent="0.25">
      <c r="L1411" s="1">
        <v>45146</v>
      </c>
      <c r="M1411" s="1">
        <v>45149</v>
      </c>
      <c r="N1411" s="1"/>
      <c r="O1411" s="1"/>
      <c r="P1411" s="1"/>
      <c r="Q1411" s="1"/>
      <c r="AJ1411" s="1">
        <v>45146</v>
      </c>
      <c r="AK1411" s="1">
        <v>45149</v>
      </c>
      <c r="AL1411" s="1"/>
      <c r="AM1411" s="1"/>
      <c r="AN1411" s="1"/>
      <c r="AO1411" s="1"/>
      <c r="BH1411" s="1">
        <v>45146</v>
      </c>
      <c r="BI1411" s="1">
        <v>45149</v>
      </c>
      <c r="BJ1411" s="1"/>
      <c r="BK1411" s="1"/>
      <c r="BL1411" s="1"/>
      <c r="BM1411" s="1"/>
    </row>
    <row r="1412" spans="12:65" x14ac:dyDescent="0.25">
      <c r="L1412" s="1">
        <v>45147</v>
      </c>
      <c r="M1412" s="1">
        <v>45149</v>
      </c>
      <c r="N1412" s="1"/>
      <c r="O1412" s="1"/>
      <c r="P1412" s="1"/>
      <c r="Q1412" s="1"/>
      <c r="AJ1412" s="1">
        <v>45147</v>
      </c>
      <c r="AK1412" s="1">
        <v>45149</v>
      </c>
      <c r="AL1412" s="1"/>
      <c r="AM1412" s="1"/>
      <c r="AN1412" s="1"/>
      <c r="AO1412" s="1"/>
      <c r="BH1412" s="1">
        <v>45147</v>
      </c>
      <c r="BI1412" s="1">
        <v>45149</v>
      </c>
      <c r="BJ1412" s="1"/>
      <c r="BK1412" s="1"/>
      <c r="BL1412" s="1"/>
      <c r="BM1412" s="1"/>
    </row>
    <row r="1413" spans="12:65" x14ac:dyDescent="0.25">
      <c r="L1413" s="1">
        <v>45148</v>
      </c>
      <c r="M1413" s="1">
        <v>45149</v>
      </c>
      <c r="N1413" s="1"/>
      <c r="O1413" s="1"/>
      <c r="P1413" s="1"/>
      <c r="Q1413" s="1"/>
      <c r="AJ1413" s="1">
        <v>45148</v>
      </c>
      <c r="AK1413" s="1">
        <v>45149</v>
      </c>
      <c r="AL1413" s="1"/>
      <c r="AM1413" s="1"/>
      <c r="AN1413" s="1"/>
      <c r="AO1413" s="1"/>
      <c r="BH1413" s="1">
        <v>45148</v>
      </c>
      <c r="BI1413" s="1">
        <v>45149</v>
      </c>
      <c r="BJ1413" s="1"/>
      <c r="BK1413" s="1"/>
      <c r="BL1413" s="1"/>
      <c r="BM1413" s="1"/>
    </row>
    <row r="1414" spans="12:65" x14ac:dyDescent="0.25">
      <c r="L1414" s="1">
        <v>45149</v>
      </c>
      <c r="M1414" s="1">
        <v>45149</v>
      </c>
      <c r="N1414" s="1"/>
      <c r="O1414" s="1"/>
      <c r="P1414" s="1"/>
      <c r="Q1414" s="1"/>
      <c r="AJ1414" s="1">
        <v>45149</v>
      </c>
      <c r="AK1414" s="1">
        <v>45149</v>
      </c>
      <c r="AL1414" s="1"/>
      <c r="AM1414" s="1"/>
      <c r="AN1414" s="1"/>
      <c r="AO1414" s="1"/>
      <c r="BH1414" s="1">
        <v>45149</v>
      </c>
      <c r="BI1414" s="1">
        <v>45149</v>
      </c>
      <c r="BJ1414" s="1"/>
      <c r="BK1414" s="1"/>
      <c r="BL1414" s="1"/>
      <c r="BM1414" s="1"/>
    </row>
    <row r="1415" spans="12:65" x14ac:dyDescent="0.25">
      <c r="L1415" s="1">
        <v>45152</v>
      </c>
      <c r="M1415" s="1">
        <v>45156</v>
      </c>
      <c r="N1415" s="1"/>
      <c r="O1415" s="1"/>
      <c r="P1415" s="1"/>
      <c r="Q1415" s="1"/>
      <c r="AJ1415" s="1">
        <v>45152</v>
      </c>
      <c r="AK1415" s="1">
        <v>45156</v>
      </c>
      <c r="AL1415" s="1"/>
      <c r="AM1415" s="1"/>
      <c r="AN1415" s="1"/>
      <c r="AO1415" s="1"/>
      <c r="BH1415" s="1">
        <v>45152</v>
      </c>
      <c r="BI1415" s="1">
        <v>45156</v>
      </c>
      <c r="BJ1415" s="1"/>
      <c r="BK1415" s="1"/>
      <c r="BL1415" s="1"/>
      <c r="BM1415" s="1"/>
    </row>
    <row r="1416" spans="12:65" x14ac:dyDescent="0.25">
      <c r="L1416" s="1">
        <v>45153</v>
      </c>
      <c r="M1416" s="1">
        <v>45156</v>
      </c>
      <c r="N1416" s="1"/>
      <c r="O1416" s="1"/>
      <c r="P1416" s="1"/>
      <c r="Q1416" s="1"/>
      <c r="AJ1416" s="1">
        <v>45153</v>
      </c>
      <c r="AK1416" s="1">
        <v>45156</v>
      </c>
      <c r="AL1416" s="1"/>
      <c r="AM1416" s="1"/>
      <c r="AN1416" s="1"/>
      <c r="AO1416" s="1"/>
      <c r="BH1416" s="1">
        <v>45153</v>
      </c>
      <c r="BI1416" s="1">
        <v>45156</v>
      </c>
      <c r="BJ1416" s="1"/>
      <c r="BK1416" s="1"/>
      <c r="BL1416" s="1"/>
      <c r="BM1416" s="1"/>
    </row>
    <row r="1417" spans="12:65" x14ac:dyDescent="0.25">
      <c r="L1417" s="1">
        <v>45154</v>
      </c>
      <c r="M1417" s="1">
        <v>45156</v>
      </c>
      <c r="N1417" s="1"/>
      <c r="O1417" s="1"/>
      <c r="P1417" s="1"/>
      <c r="Q1417" s="1"/>
      <c r="AJ1417" s="1">
        <v>45154</v>
      </c>
      <c r="AK1417" s="1">
        <v>45156</v>
      </c>
      <c r="AL1417" s="1"/>
      <c r="AM1417" s="1"/>
      <c r="AN1417" s="1"/>
      <c r="AO1417" s="1"/>
      <c r="BH1417" s="1">
        <v>45154</v>
      </c>
      <c r="BI1417" s="1">
        <v>45156</v>
      </c>
      <c r="BJ1417" s="1"/>
      <c r="BK1417" s="1"/>
      <c r="BL1417" s="1"/>
      <c r="BM1417" s="1"/>
    </row>
    <row r="1418" spans="12:65" x14ac:dyDescent="0.25">
      <c r="L1418" s="1">
        <v>45155</v>
      </c>
      <c r="M1418" s="1">
        <v>45156</v>
      </c>
      <c r="N1418" s="1"/>
      <c r="O1418" s="1"/>
      <c r="P1418" s="1"/>
      <c r="Q1418" s="1"/>
      <c r="AJ1418" s="1">
        <v>45155</v>
      </c>
      <c r="AK1418" s="1">
        <v>45156</v>
      </c>
      <c r="AL1418" s="1"/>
      <c r="AM1418" s="1"/>
      <c r="AN1418" s="1"/>
      <c r="AO1418" s="1"/>
      <c r="BH1418" s="1">
        <v>45155</v>
      </c>
      <c r="BI1418" s="1">
        <v>45156</v>
      </c>
      <c r="BJ1418" s="1"/>
      <c r="BK1418" s="1"/>
      <c r="BL1418" s="1"/>
      <c r="BM1418" s="1"/>
    </row>
    <row r="1419" spans="12:65" x14ac:dyDescent="0.25">
      <c r="L1419" s="1">
        <v>45156</v>
      </c>
      <c r="M1419" s="1">
        <v>45156</v>
      </c>
      <c r="N1419" s="1"/>
      <c r="O1419" s="1"/>
      <c r="P1419" s="1"/>
      <c r="Q1419" s="1"/>
      <c r="AJ1419" s="1">
        <v>45156</v>
      </c>
      <c r="AK1419" s="1">
        <v>45156</v>
      </c>
      <c r="AL1419" s="1"/>
      <c r="AM1419" s="1"/>
      <c r="AN1419" s="1"/>
      <c r="AO1419" s="1"/>
      <c r="BH1419" s="1">
        <v>45156</v>
      </c>
      <c r="BI1419" s="1">
        <v>45156</v>
      </c>
      <c r="BJ1419" s="1"/>
      <c r="BK1419" s="1"/>
      <c r="BL1419" s="1"/>
      <c r="BM1419" s="1"/>
    </row>
    <row r="1420" spans="12:65" x14ac:dyDescent="0.25">
      <c r="L1420" s="1">
        <v>45159</v>
      </c>
      <c r="M1420" s="1">
        <v>45163</v>
      </c>
      <c r="N1420" s="1"/>
      <c r="O1420" s="1"/>
      <c r="P1420" s="1"/>
      <c r="Q1420" s="1"/>
      <c r="AJ1420" s="1">
        <v>45159</v>
      </c>
      <c r="AK1420" s="1">
        <v>45163</v>
      </c>
      <c r="AL1420" s="1"/>
      <c r="AM1420" s="1"/>
      <c r="AN1420" s="1"/>
      <c r="AO1420" s="1"/>
      <c r="BH1420" s="1">
        <v>45159</v>
      </c>
      <c r="BI1420" s="1">
        <v>45163</v>
      </c>
      <c r="BJ1420" s="1"/>
      <c r="BK1420" s="1"/>
      <c r="BL1420" s="1"/>
      <c r="BM1420" s="1"/>
    </row>
    <row r="1421" spans="12:65" x14ac:dyDescent="0.25">
      <c r="L1421" s="1">
        <v>45160</v>
      </c>
      <c r="M1421" s="1">
        <v>45163</v>
      </c>
      <c r="N1421" s="1"/>
      <c r="O1421" s="1"/>
      <c r="P1421" s="1"/>
      <c r="Q1421" s="1"/>
      <c r="AJ1421" s="1">
        <v>45160</v>
      </c>
      <c r="AK1421" s="1">
        <v>45163</v>
      </c>
      <c r="AL1421" s="1"/>
      <c r="AM1421" s="1"/>
      <c r="AN1421" s="1"/>
      <c r="AO1421" s="1"/>
      <c r="BH1421" s="1">
        <v>45160</v>
      </c>
      <c r="BI1421" s="1">
        <v>45163</v>
      </c>
      <c r="BJ1421" s="1"/>
      <c r="BK1421" s="1"/>
      <c r="BL1421" s="1"/>
      <c r="BM1421" s="1"/>
    </row>
    <row r="1422" spans="12:65" x14ac:dyDescent="0.25">
      <c r="L1422" s="1">
        <v>45161</v>
      </c>
      <c r="M1422" s="1">
        <v>45163</v>
      </c>
      <c r="N1422" s="1"/>
      <c r="O1422" s="1"/>
      <c r="P1422" s="1"/>
      <c r="Q1422" s="1"/>
      <c r="AJ1422" s="1">
        <v>45161</v>
      </c>
      <c r="AK1422" s="1">
        <v>45163</v>
      </c>
      <c r="AL1422" s="1"/>
      <c r="AM1422" s="1"/>
      <c r="AN1422" s="1"/>
      <c r="AO1422" s="1"/>
      <c r="BH1422" s="1">
        <v>45161</v>
      </c>
      <c r="BI1422" s="1">
        <v>45163</v>
      </c>
      <c r="BJ1422" s="1"/>
      <c r="BK1422" s="1"/>
      <c r="BL1422" s="1"/>
      <c r="BM1422" s="1"/>
    </row>
    <row r="1423" spans="12:65" x14ac:dyDescent="0.25">
      <c r="L1423" s="1">
        <v>45162</v>
      </c>
      <c r="M1423" s="1">
        <v>45163</v>
      </c>
      <c r="N1423" s="1"/>
      <c r="O1423" s="1"/>
      <c r="P1423" s="1"/>
      <c r="Q1423" s="1"/>
      <c r="AJ1423" s="1">
        <v>45162</v>
      </c>
      <c r="AK1423" s="1">
        <v>45163</v>
      </c>
      <c r="AL1423" s="1"/>
      <c r="AM1423" s="1"/>
      <c r="AN1423" s="1"/>
      <c r="AO1423" s="1"/>
      <c r="BH1423" s="1">
        <v>45162</v>
      </c>
      <c r="BI1423" s="1">
        <v>45163</v>
      </c>
      <c r="BJ1423" s="1"/>
      <c r="BK1423" s="1"/>
      <c r="BL1423" s="1"/>
      <c r="BM1423" s="1"/>
    </row>
    <row r="1424" spans="12:65" x14ac:dyDescent="0.25">
      <c r="L1424" s="1">
        <v>45163</v>
      </c>
      <c r="M1424" s="1">
        <v>45163</v>
      </c>
      <c r="N1424" s="1"/>
      <c r="O1424" s="1"/>
      <c r="P1424" s="1"/>
      <c r="Q1424" s="1"/>
      <c r="AJ1424" s="1">
        <v>45163</v>
      </c>
      <c r="AK1424" s="1">
        <v>45163</v>
      </c>
      <c r="AL1424" s="1"/>
      <c r="AM1424" s="1"/>
      <c r="AN1424" s="1"/>
      <c r="AO1424" s="1"/>
      <c r="BH1424" s="1">
        <v>45163</v>
      </c>
      <c r="BI1424" s="1">
        <v>45163</v>
      </c>
      <c r="BJ1424" s="1"/>
      <c r="BK1424" s="1"/>
      <c r="BL1424" s="1"/>
      <c r="BM1424" s="1"/>
    </row>
  </sheetData>
  <mergeCells count="7">
    <mergeCell ref="D27:J33"/>
    <mergeCell ref="BH1:BS1"/>
    <mergeCell ref="A1:J1"/>
    <mergeCell ref="Y1:AH1"/>
    <mergeCell ref="AW1:BF1"/>
    <mergeCell ref="L1:W1"/>
    <mergeCell ref="AJ1:AU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DB2B-D882-45F2-A42D-154381D1544D}">
  <dimension ref="A1:AL1424"/>
  <sheetViews>
    <sheetView workbookViewId="0"/>
  </sheetViews>
  <sheetFormatPr defaultRowHeight="15" x14ac:dyDescent="0.25"/>
  <cols>
    <col min="1" max="1" width="10.42578125" bestFit="1" customWidth="1"/>
    <col min="3" max="3" width="3.7109375" customWidth="1"/>
    <col min="4" max="4" width="13.5703125" bestFit="1" customWidth="1"/>
    <col min="5" max="5" width="10.42578125" bestFit="1" customWidth="1"/>
    <col min="6" max="6" width="11.7109375" bestFit="1" customWidth="1"/>
    <col min="7" max="7" width="10.42578125" bestFit="1" customWidth="1"/>
    <col min="8" max="8" width="8.140625" bestFit="1" customWidth="1"/>
    <col min="9" max="9" width="10.28515625" bestFit="1" customWidth="1"/>
    <col min="10" max="10" width="13.85546875" bestFit="1" customWidth="1"/>
    <col min="11" max="11" width="3.7109375" customWidth="1"/>
    <col min="12" max="12" width="10.42578125" bestFit="1" customWidth="1"/>
    <col min="14" max="14" width="3.7109375" customWidth="1"/>
    <col min="15" max="15" width="13.5703125" bestFit="1" customWidth="1"/>
    <col min="16" max="16" width="10.42578125" bestFit="1" customWidth="1"/>
    <col min="17" max="17" width="11.7109375" bestFit="1" customWidth="1"/>
    <col min="18" max="18" width="10.42578125" bestFit="1" customWidth="1"/>
    <col min="19" max="19" width="8.140625" bestFit="1" customWidth="1"/>
    <col min="20" max="20" width="10.28515625" bestFit="1" customWidth="1"/>
    <col min="21" max="21" width="13.85546875" bestFit="1" customWidth="1"/>
    <col min="22" max="22" width="3.7109375" customWidth="1"/>
    <col min="23" max="23" width="10.42578125" bestFit="1" customWidth="1"/>
    <col min="25" max="25" width="3.7109375" customWidth="1"/>
    <col min="26" max="26" width="13.5703125" bestFit="1" customWidth="1"/>
    <col min="27" max="27" width="10.42578125" bestFit="1" customWidth="1"/>
    <col min="28" max="28" width="11.7109375" bestFit="1" customWidth="1"/>
    <col min="29" max="29" width="10.42578125" bestFit="1" customWidth="1"/>
    <col min="30" max="30" width="8.140625" bestFit="1" customWidth="1"/>
    <col min="31" max="31" width="10.28515625" bestFit="1" customWidth="1"/>
    <col min="32" max="32" width="13.85546875" bestFit="1" customWidth="1"/>
    <col min="33" max="33" width="3.7109375" customWidth="1"/>
    <col min="35" max="35" width="14" bestFit="1" customWidth="1"/>
    <col min="37" max="38" width="10.42578125" bestFit="1" customWidth="1"/>
  </cols>
  <sheetData>
    <row r="1" spans="1:38" x14ac:dyDescent="0.25">
      <c r="A1" s="11" t="s">
        <v>0</v>
      </c>
      <c r="B1" s="11"/>
      <c r="C1" s="11"/>
      <c r="D1" s="11"/>
      <c r="E1" s="11"/>
      <c r="F1" s="11"/>
      <c r="G1" s="11"/>
      <c r="H1" s="11"/>
      <c r="I1" s="11"/>
      <c r="J1" s="11"/>
      <c r="K1" s="3"/>
      <c r="L1" s="11" t="s">
        <v>3</v>
      </c>
      <c r="M1" s="11"/>
      <c r="N1" s="11"/>
      <c r="O1" s="11"/>
      <c r="P1" s="11"/>
      <c r="Q1" s="11"/>
      <c r="R1" s="11"/>
      <c r="S1" s="11"/>
      <c r="T1" s="11"/>
      <c r="U1" s="11"/>
      <c r="V1" s="3"/>
      <c r="W1" s="11" t="s">
        <v>8</v>
      </c>
      <c r="X1" s="11"/>
      <c r="Y1" s="11"/>
      <c r="Z1" s="11"/>
      <c r="AA1" s="11"/>
      <c r="AB1" s="11"/>
      <c r="AC1" s="11"/>
      <c r="AD1" s="11"/>
      <c r="AE1" s="11"/>
      <c r="AF1" s="11"/>
      <c r="AG1" s="3"/>
      <c r="AH1" s="12" t="s">
        <v>18</v>
      </c>
      <c r="AI1" s="13"/>
      <c r="AK1" t="s">
        <v>0</v>
      </c>
    </row>
    <row r="2" spans="1:38" x14ac:dyDescent="0.25">
      <c r="A2" s="4" t="s">
        <v>1</v>
      </c>
      <c r="B2" s="4" t="s">
        <v>2</v>
      </c>
      <c r="D2" s="4" t="s">
        <v>11</v>
      </c>
      <c r="E2" s="4" t="s">
        <v>12</v>
      </c>
      <c r="F2" s="4" t="s">
        <v>13</v>
      </c>
      <c r="G2" s="4" t="s">
        <v>14</v>
      </c>
      <c r="H2" s="4" t="s">
        <v>15</v>
      </c>
      <c r="I2" s="4" t="s">
        <v>16</v>
      </c>
      <c r="J2" s="4" t="s">
        <v>17</v>
      </c>
      <c r="L2" s="4" t="s">
        <v>1</v>
      </c>
      <c r="M2" s="4" t="s">
        <v>2</v>
      </c>
      <c r="O2" s="4" t="s">
        <v>11</v>
      </c>
      <c r="P2" s="4" t="s">
        <v>12</v>
      </c>
      <c r="Q2" s="4" t="s">
        <v>13</v>
      </c>
      <c r="R2" s="4" t="s">
        <v>14</v>
      </c>
      <c r="S2" s="4" t="s">
        <v>15</v>
      </c>
      <c r="T2" s="4" t="s">
        <v>16</v>
      </c>
      <c r="U2" s="4" t="s">
        <v>17</v>
      </c>
      <c r="W2" s="4" t="s">
        <v>1</v>
      </c>
      <c r="X2" s="4" t="s">
        <v>2</v>
      </c>
      <c r="Z2" s="4" t="s">
        <v>11</v>
      </c>
      <c r="AA2" s="4" t="s">
        <v>12</v>
      </c>
      <c r="AB2" s="4" t="s">
        <v>13</v>
      </c>
      <c r="AC2" s="4" t="s">
        <v>14</v>
      </c>
      <c r="AD2" s="4" t="s">
        <v>15</v>
      </c>
      <c r="AE2" s="4" t="s">
        <v>16</v>
      </c>
      <c r="AF2" s="4" t="s">
        <v>17</v>
      </c>
      <c r="AH2" s="7" t="s">
        <v>4</v>
      </c>
      <c r="AI2" s="9">
        <v>43101</v>
      </c>
      <c r="AK2" t="s">
        <v>19</v>
      </c>
    </row>
    <row r="3" spans="1:38" x14ac:dyDescent="0.25">
      <c r="A3" s="1">
        <v>43105</v>
      </c>
      <c r="B3">
        <v>136.57</v>
      </c>
      <c r="D3" s="1">
        <v>45120</v>
      </c>
      <c r="E3" s="1">
        <v>45138</v>
      </c>
      <c r="F3" s="1">
        <v>45139</v>
      </c>
      <c r="G3" s="1">
        <v>45153</v>
      </c>
      <c r="H3">
        <v>0.61499999999999999</v>
      </c>
      <c r="I3" t="s">
        <v>9</v>
      </c>
      <c r="J3" t="s">
        <v>10</v>
      </c>
      <c r="L3" s="1">
        <v>43105</v>
      </c>
      <c r="M3">
        <v>73.790000000000006</v>
      </c>
      <c r="O3" s="1">
        <v>45051</v>
      </c>
      <c r="P3" s="1">
        <v>45086</v>
      </c>
      <c r="Q3" s="1">
        <v>45089</v>
      </c>
      <c r="R3" s="1">
        <v>45107</v>
      </c>
      <c r="S3">
        <v>0.25</v>
      </c>
      <c r="T3" t="s">
        <v>9</v>
      </c>
      <c r="U3" t="s">
        <v>10</v>
      </c>
      <c r="W3" s="1">
        <v>43105</v>
      </c>
      <c r="X3">
        <v>127.9</v>
      </c>
      <c r="Z3" s="1">
        <v>45135</v>
      </c>
      <c r="AA3" s="1">
        <v>45155</v>
      </c>
      <c r="AB3" s="1">
        <v>45156</v>
      </c>
      <c r="AC3" s="1">
        <v>45180</v>
      </c>
      <c r="AD3">
        <v>1.51</v>
      </c>
      <c r="AE3" t="s">
        <v>9</v>
      </c>
      <c r="AF3" t="s">
        <v>10</v>
      </c>
      <c r="AG3" s="6"/>
      <c r="AH3" s="7" t="s">
        <v>5</v>
      </c>
      <c r="AI3" s="9">
        <v>45164</v>
      </c>
      <c r="AK3" s="1">
        <v>43102</v>
      </c>
      <c r="AL3">
        <v>131.49</v>
      </c>
    </row>
    <row r="4" spans="1:38" x14ac:dyDescent="0.25">
      <c r="A4" s="1">
        <v>43112</v>
      </c>
      <c r="B4">
        <v>136.55000000000001</v>
      </c>
      <c r="D4" s="1">
        <v>45030</v>
      </c>
      <c r="E4" s="1">
        <v>45044</v>
      </c>
      <c r="F4" s="1">
        <v>45047</v>
      </c>
      <c r="G4" s="1">
        <v>45061</v>
      </c>
      <c r="H4">
        <v>0.61499999999999999</v>
      </c>
      <c r="I4" t="s">
        <v>9</v>
      </c>
      <c r="J4" t="s">
        <v>10</v>
      </c>
      <c r="L4" s="1">
        <v>43112</v>
      </c>
      <c r="M4">
        <v>75.2</v>
      </c>
      <c r="O4" s="1">
        <v>44966</v>
      </c>
      <c r="P4" s="1">
        <v>44994</v>
      </c>
      <c r="Q4" s="1">
        <v>44995</v>
      </c>
      <c r="R4" s="1">
        <v>45016</v>
      </c>
      <c r="S4">
        <v>0.25</v>
      </c>
      <c r="T4" t="s">
        <v>9</v>
      </c>
      <c r="U4" t="s">
        <v>10</v>
      </c>
      <c r="W4" s="1">
        <v>43112</v>
      </c>
      <c r="X4">
        <v>133.6</v>
      </c>
      <c r="Z4" s="1">
        <v>45044</v>
      </c>
      <c r="AA4" s="1">
        <v>45064</v>
      </c>
      <c r="AB4" s="1">
        <v>45065</v>
      </c>
      <c r="AC4" s="1">
        <v>45089</v>
      </c>
      <c r="AD4">
        <v>1.51</v>
      </c>
      <c r="AE4" t="s">
        <v>9</v>
      </c>
      <c r="AF4" t="s">
        <v>10</v>
      </c>
      <c r="AH4" s="8" t="s">
        <v>6</v>
      </c>
      <c r="AI4" s="10" t="s">
        <v>7</v>
      </c>
      <c r="AK4" s="1">
        <v>43103</v>
      </c>
      <c r="AL4">
        <v>133.59</v>
      </c>
    </row>
    <row r="5" spans="1:38" x14ac:dyDescent="0.25">
      <c r="A5" s="1">
        <v>43119</v>
      </c>
      <c r="B5">
        <v>135.18</v>
      </c>
      <c r="D5" s="1">
        <v>44936</v>
      </c>
      <c r="E5" s="1">
        <v>44957</v>
      </c>
      <c r="F5" s="1">
        <v>44958</v>
      </c>
      <c r="G5" s="1">
        <v>44972</v>
      </c>
      <c r="H5">
        <v>0.56000000000000005</v>
      </c>
      <c r="I5" t="s">
        <v>9</v>
      </c>
      <c r="J5" t="s">
        <v>10</v>
      </c>
      <c r="L5" s="1">
        <v>43119</v>
      </c>
      <c r="M5">
        <v>76.98</v>
      </c>
      <c r="O5" s="1">
        <v>44869</v>
      </c>
      <c r="P5" s="1">
        <v>44901</v>
      </c>
      <c r="Q5" s="1">
        <v>44902</v>
      </c>
      <c r="R5" s="1">
        <v>44918</v>
      </c>
      <c r="S5">
        <v>0.22</v>
      </c>
      <c r="T5" t="s">
        <v>9</v>
      </c>
      <c r="U5" t="s">
        <v>10</v>
      </c>
      <c r="W5" s="1">
        <v>43119</v>
      </c>
      <c r="X5">
        <v>131.30000000000001</v>
      </c>
      <c r="Z5" s="1">
        <v>44951</v>
      </c>
      <c r="AA5" s="1">
        <v>44972</v>
      </c>
      <c r="AB5" s="1">
        <v>44973</v>
      </c>
      <c r="AC5" s="1">
        <v>44995</v>
      </c>
      <c r="AD5">
        <v>1.51</v>
      </c>
      <c r="AE5" t="s">
        <v>9</v>
      </c>
      <c r="AF5" t="s">
        <v>10</v>
      </c>
      <c r="AK5" s="1">
        <v>43104</v>
      </c>
      <c r="AL5">
        <v>135.41999999999999</v>
      </c>
    </row>
    <row r="6" spans="1:38" x14ac:dyDescent="0.25">
      <c r="A6" s="1">
        <v>43126</v>
      </c>
      <c r="B6">
        <v>143.47</v>
      </c>
      <c r="D6" s="1">
        <v>44848</v>
      </c>
      <c r="E6" s="1">
        <v>44865</v>
      </c>
      <c r="F6" s="1">
        <v>44866</v>
      </c>
      <c r="G6" s="1">
        <v>44880</v>
      </c>
      <c r="H6">
        <v>0.56000000000000005</v>
      </c>
      <c r="I6" t="s">
        <v>9</v>
      </c>
      <c r="J6" t="s">
        <v>10</v>
      </c>
      <c r="L6" s="1">
        <v>43126</v>
      </c>
      <c r="M6">
        <v>78.08</v>
      </c>
      <c r="O6" s="1">
        <v>44778</v>
      </c>
      <c r="P6" s="1">
        <v>44817</v>
      </c>
      <c r="Q6" s="1">
        <v>44818</v>
      </c>
      <c r="R6" s="1">
        <v>44834</v>
      </c>
      <c r="S6">
        <v>0.22</v>
      </c>
      <c r="T6" t="s">
        <v>9</v>
      </c>
      <c r="U6" t="s">
        <v>10</v>
      </c>
      <c r="W6" s="1">
        <v>43126</v>
      </c>
      <c r="X6">
        <v>131.19</v>
      </c>
      <c r="Z6" s="1">
        <v>44860</v>
      </c>
      <c r="AA6" s="1">
        <v>44882</v>
      </c>
      <c r="AB6" s="1">
        <v>44883</v>
      </c>
      <c r="AC6" s="1">
        <v>44907</v>
      </c>
      <c r="AD6">
        <v>1.42</v>
      </c>
      <c r="AE6" t="s">
        <v>9</v>
      </c>
      <c r="AF6" t="s">
        <v>10</v>
      </c>
      <c r="AK6" s="1">
        <v>43105</v>
      </c>
      <c r="AL6">
        <v>136.57</v>
      </c>
    </row>
    <row r="7" spans="1:38" x14ac:dyDescent="0.25">
      <c r="A7" s="1">
        <v>43133</v>
      </c>
      <c r="B7">
        <v>143.59</v>
      </c>
      <c r="D7" s="1">
        <v>44756</v>
      </c>
      <c r="E7" s="1">
        <v>44771</v>
      </c>
      <c r="F7" s="1">
        <v>44774</v>
      </c>
      <c r="G7" s="1">
        <v>44785</v>
      </c>
      <c r="H7">
        <v>0.56000000000000005</v>
      </c>
      <c r="I7" t="s">
        <v>9</v>
      </c>
      <c r="J7" t="s">
        <v>10</v>
      </c>
      <c r="L7" s="1">
        <v>43133</v>
      </c>
      <c r="M7">
        <v>77.25</v>
      </c>
      <c r="O7" s="1">
        <v>44687</v>
      </c>
      <c r="P7" s="1">
        <v>44721</v>
      </c>
      <c r="Q7" s="1">
        <v>44722</v>
      </c>
      <c r="R7" s="1">
        <v>44742</v>
      </c>
      <c r="S7">
        <v>0.22</v>
      </c>
      <c r="T7" t="s">
        <v>9</v>
      </c>
      <c r="U7" t="s">
        <v>10</v>
      </c>
      <c r="W7" s="1">
        <v>43133</v>
      </c>
      <c r="X7">
        <v>118.58</v>
      </c>
      <c r="Z7" s="1">
        <v>44769</v>
      </c>
      <c r="AA7" s="1">
        <v>44791</v>
      </c>
      <c r="AB7" s="1">
        <v>44792</v>
      </c>
      <c r="AC7" s="1">
        <v>44816</v>
      </c>
      <c r="AD7">
        <v>1.42</v>
      </c>
      <c r="AE7" t="s">
        <v>9</v>
      </c>
      <c r="AF7" t="s">
        <v>10</v>
      </c>
      <c r="AK7" s="1">
        <v>43108</v>
      </c>
      <c r="AL7">
        <v>136.58000000000001</v>
      </c>
    </row>
    <row r="8" spans="1:38" x14ac:dyDescent="0.25">
      <c r="A8" s="1">
        <v>43140</v>
      </c>
      <c r="B8">
        <v>137.91</v>
      </c>
      <c r="D8" s="1">
        <v>44665</v>
      </c>
      <c r="E8" s="1">
        <v>44680</v>
      </c>
      <c r="F8" s="1">
        <v>44683</v>
      </c>
      <c r="G8" s="1">
        <v>44694</v>
      </c>
      <c r="H8">
        <v>0.56000000000000005</v>
      </c>
      <c r="I8" t="s">
        <v>9</v>
      </c>
      <c r="J8" t="s">
        <v>10</v>
      </c>
      <c r="L8" s="1">
        <v>43140</v>
      </c>
      <c r="M8">
        <v>72.3</v>
      </c>
      <c r="O8" s="1">
        <v>44602</v>
      </c>
      <c r="P8" s="1">
        <v>44629</v>
      </c>
      <c r="Q8" s="1">
        <v>44630</v>
      </c>
      <c r="R8" s="1">
        <v>44651</v>
      </c>
      <c r="S8">
        <v>0.22</v>
      </c>
      <c r="T8" t="s">
        <v>9</v>
      </c>
      <c r="U8" t="s">
        <v>10</v>
      </c>
      <c r="W8" s="1">
        <v>43140</v>
      </c>
      <c r="X8">
        <v>113.5</v>
      </c>
      <c r="Z8" s="1">
        <v>44678</v>
      </c>
      <c r="AA8" s="1">
        <v>44699</v>
      </c>
      <c r="AB8" s="1">
        <v>44700</v>
      </c>
      <c r="AC8" s="1">
        <v>44722</v>
      </c>
      <c r="AD8">
        <v>1.42</v>
      </c>
      <c r="AE8" t="s">
        <v>9</v>
      </c>
      <c r="AF8" t="s">
        <v>10</v>
      </c>
      <c r="AI8" s="1"/>
      <c r="AK8" s="1">
        <v>43109</v>
      </c>
      <c r="AL8">
        <v>136.91999999999999</v>
      </c>
    </row>
    <row r="9" spans="1:38" x14ac:dyDescent="0.25">
      <c r="A9" s="1">
        <v>43147</v>
      </c>
      <c r="B9">
        <v>140.86000000000001</v>
      </c>
      <c r="D9" s="1">
        <v>44571</v>
      </c>
      <c r="E9" s="1">
        <v>44592</v>
      </c>
      <c r="F9" s="1">
        <v>44593</v>
      </c>
      <c r="G9" s="1">
        <v>44607</v>
      </c>
      <c r="H9">
        <v>0.51</v>
      </c>
      <c r="I9" t="s">
        <v>9</v>
      </c>
      <c r="J9" t="s">
        <v>10</v>
      </c>
      <c r="L9" s="1">
        <v>43147</v>
      </c>
      <c r="M9">
        <v>76.55</v>
      </c>
      <c r="O9" s="1">
        <v>44505</v>
      </c>
      <c r="P9" s="1">
        <v>44537</v>
      </c>
      <c r="Q9" s="1">
        <v>44538</v>
      </c>
      <c r="R9" s="1">
        <v>44554</v>
      </c>
      <c r="S9">
        <v>0.2</v>
      </c>
      <c r="T9" t="s">
        <v>9</v>
      </c>
      <c r="U9" t="s">
        <v>10</v>
      </c>
      <c r="W9" s="1">
        <v>43147</v>
      </c>
      <c r="X9">
        <v>112.14</v>
      </c>
      <c r="Z9" s="1">
        <v>44587</v>
      </c>
      <c r="AA9" s="1">
        <v>44607</v>
      </c>
      <c r="AB9" s="1">
        <v>44608</v>
      </c>
      <c r="AC9" s="1">
        <v>44630</v>
      </c>
      <c r="AD9">
        <v>1.42</v>
      </c>
      <c r="AE9" t="s">
        <v>9</v>
      </c>
      <c r="AF9" t="s">
        <v>10</v>
      </c>
      <c r="AI9" s="1"/>
      <c r="AK9" s="1">
        <v>43110</v>
      </c>
      <c r="AL9">
        <v>136.66</v>
      </c>
    </row>
    <row r="10" spans="1:38" x14ac:dyDescent="0.25">
      <c r="A10" s="1">
        <v>43154</v>
      </c>
      <c r="B10">
        <v>141.91</v>
      </c>
      <c r="D10" s="1">
        <v>44480</v>
      </c>
      <c r="E10" s="1">
        <v>44498</v>
      </c>
      <c r="F10" s="1">
        <v>44501</v>
      </c>
      <c r="G10" s="1">
        <v>44515</v>
      </c>
      <c r="H10">
        <v>0.51</v>
      </c>
      <c r="I10" t="s">
        <v>9</v>
      </c>
      <c r="J10" t="s">
        <v>10</v>
      </c>
      <c r="L10" s="1">
        <v>43154</v>
      </c>
      <c r="M10">
        <v>76.760000000000005</v>
      </c>
      <c r="O10" s="1">
        <v>44414</v>
      </c>
      <c r="P10" s="1">
        <v>44452</v>
      </c>
      <c r="Q10" s="1">
        <v>44453</v>
      </c>
      <c r="R10" s="1">
        <v>44469</v>
      </c>
      <c r="S10">
        <v>0.2</v>
      </c>
      <c r="T10" t="s">
        <v>9</v>
      </c>
      <c r="U10" t="s">
        <v>10</v>
      </c>
      <c r="W10" s="1">
        <v>43154</v>
      </c>
      <c r="X10">
        <v>112.59</v>
      </c>
      <c r="Z10" s="1">
        <v>44496</v>
      </c>
      <c r="AA10" s="1">
        <v>44517</v>
      </c>
      <c r="AB10" s="1">
        <v>44518</v>
      </c>
      <c r="AC10" s="1">
        <v>44540</v>
      </c>
      <c r="AD10">
        <v>1.34</v>
      </c>
      <c r="AE10" t="s">
        <v>9</v>
      </c>
      <c r="AF10" t="s">
        <v>10</v>
      </c>
      <c r="AI10" s="1"/>
      <c r="AK10" s="1">
        <v>43111</v>
      </c>
      <c r="AL10">
        <v>135.27000000000001</v>
      </c>
    </row>
    <row r="11" spans="1:38" x14ac:dyDescent="0.25">
      <c r="A11" s="1">
        <v>43161</v>
      </c>
      <c r="B11">
        <v>138.49</v>
      </c>
      <c r="D11" s="1">
        <v>44389</v>
      </c>
      <c r="E11" s="1">
        <v>44407</v>
      </c>
      <c r="F11" s="1">
        <v>44410</v>
      </c>
      <c r="G11" s="1">
        <v>44421</v>
      </c>
      <c r="H11">
        <v>0.51</v>
      </c>
      <c r="I11" t="s">
        <v>9</v>
      </c>
      <c r="J11" t="s">
        <v>10</v>
      </c>
      <c r="L11" s="1">
        <v>43161</v>
      </c>
      <c r="M11">
        <v>74.52</v>
      </c>
      <c r="O11" s="1">
        <v>44323</v>
      </c>
      <c r="P11" s="1">
        <v>44358</v>
      </c>
      <c r="Q11" s="1">
        <v>44361</v>
      </c>
      <c r="R11" s="1">
        <v>44377</v>
      </c>
      <c r="S11">
        <v>0.2</v>
      </c>
      <c r="T11" t="s">
        <v>9</v>
      </c>
      <c r="U11" t="s">
        <v>10</v>
      </c>
      <c r="W11" s="1">
        <v>43161</v>
      </c>
      <c r="X11">
        <v>111.64</v>
      </c>
      <c r="Z11" s="1">
        <v>44405</v>
      </c>
      <c r="AA11" s="1">
        <v>44426</v>
      </c>
      <c r="AB11" s="1">
        <v>44427</v>
      </c>
      <c r="AC11" s="1">
        <v>44449</v>
      </c>
      <c r="AD11">
        <v>1.34</v>
      </c>
      <c r="AE11" t="s">
        <v>9</v>
      </c>
      <c r="AF11" t="s">
        <v>10</v>
      </c>
      <c r="AI11" s="1"/>
      <c r="AK11" s="1">
        <v>43112</v>
      </c>
      <c r="AL11">
        <v>136.55000000000001</v>
      </c>
    </row>
    <row r="12" spans="1:38" x14ac:dyDescent="0.25">
      <c r="A12" s="1">
        <v>43168</v>
      </c>
      <c r="B12">
        <v>148.03</v>
      </c>
      <c r="D12" s="1">
        <v>44301</v>
      </c>
      <c r="E12" s="1">
        <v>44316</v>
      </c>
      <c r="F12" s="1">
        <v>44319</v>
      </c>
      <c r="G12" s="1">
        <v>44330</v>
      </c>
      <c r="H12">
        <v>0.51</v>
      </c>
      <c r="I12" t="s">
        <v>9</v>
      </c>
      <c r="J12" t="s">
        <v>10</v>
      </c>
      <c r="L12" s="1">
        <v>43168</v>
      </c>
      <c r="M12">
        <v>78.790000000000006</v>
      </c>
      <c r="O12" s="1">
        <v>44238</v>
      </c>
      <c r="P12" s="1">
        <v>44267</v>
      </c>
      <c r="Q12" s="1">
        <v>44270</v>
      </c>
      <c r="R12" s="1">
        <v>44286</v>
      </c>
      <c r="S12">
        <v>0.2</v>
      </c>
      <c r="T12" t="s">
        <v>9</v>
      </c>
      <c r="U12" t="s">
        <v>10</v>
      </c>
      <c r="W12" s="1">
        <v>43168</v>
      </c>
      <c r="X12">
        <v>117.22</v>
      </c>
      <c r="Z12" s="1">
        <v>44314</v>
      </c>
      <c r="AA12" s="1">
        <v>44334</v>
      </c>
      <c r="AB12" s="1">
        <v>44335</v>
      </c>
      <c r="AC12" s="1">
        <v>44357</v>
      </c>
      <c r="AD12">
        <v>1.34</v>
      </c>
      <c r="AE12" t="s">
        <v>9</v>
      </c>
      <c r="AF12" t="s">
        <v>10</v>
      </c>
      <c r="AI12" s="1"/>
      <c r="AK12" s="1">
        <v>43116</v>
      </c>
      <c r="AL12">
        <v>134.54</v>
      </c>
    </row>
    <row r="13" spans="1:38" x14ac:dyDescent="0.25">
      <c r="A13" s="1">
        <v>43175</v>
      </c>
      <c r="B13">
        <v>145.97</v>
      </c>
      <c r="D13" s="1">
        <v>44207</v>
      </c>
      <c r="E13" s="1">
        <v>44225</v>
      </c>
      <c r="F13" s="1">
        <v>44228</v>
      </c>
      <c r="G13" s="1">
        <v>44239</v>
      </c>
      <c r="H13">
        <v>0.46</v>
      </c>
      <c r="I13" t="s">
        <v>9</v>
      </c>
      <c r="J13" t="s">
        <v>10</v>
      </c>
      <c r="L13" s="1">
        <v>43175</v>
      </c>
      <c r="M13">
        <v>78.680000000000007</v>
      </c>
      <c r="O13" s="1">
        <v>44141</v>
      </c>
      <c r="P13" s="1">
        <v>44169</v>
      </c>
      <c r="Q13" s="1">
        <v>44172</v>
      </c>
      <c r="R13" s="1">
        <v>44189</v>
      </c>
      <c r="S13">
        <v>0.18</v>
      </c>
      <c r="T13" t="s">
        <v>9</v>
      </c>
      <c r="U13" t="s">
        <v>10</v>
      </c>
      <c r="W13" s="1">
        <v>43175</v>
      </c>
      <c r="X13">
        <v>115.4</v>
      </c>
      <c r="Z13" s="1">
        <v>44223</v>
      </c>
      <c r="AA13" s="1">
        <v>44243</v>
      </c>
      <c r="AB13" s="1">
        <v>44244</v>
      </c>
      <c r="AC13" s="1">
        <v>44265</v>
      </c>
      <c r="AD13">
        <v>1.29</v>
      </c>
      <c r="AE13" t="s">
        <v>9</v>
      </c>
      <c r="AF13" t="s">
        <v>10</v>
      </c>
      <c r="AI13" s="1"/>
      <c r="AK13" s="1">
        <v>43117</v>
      </c>
      <c r="AL13">
        <v>136.5</v>
      </c>
    </row>
    <row r="14" spans="1:38" x14ac:dyDescent="0.25">
      <c r="A14" s="1">
        <v>43182</v>
      </c>
      <c r="B14">
        <v>137.16999999999999</v>
      </c>
      <c r="D14" s="1">
        <v>44113</v>
      </c>
      <c r="E14" s="1">
        <v>44134</v>
      </c>
      <c r="F14" s="1">
        <v>44137</v>
      </c>
      <c r="G14" s="1">
        <v>44148</v>
      </c>
      <c r="H14">
        <v>0.46</v>
      </c>
      <c r="I14" t="s">
        <v>9</v>
      </c>
      <c r="J14" t="s">
        <v>10</v>
      </c>
      <c r="L14" s="1">
        <v>43182</v>
      </c>
      <c r="M14">
        <v>74.61</v>
      </c>
      <c r="O14" s="1">
        <v>44049</v>
      </c>
      <c r="P14" s="1">
        <v>44085</v>
      </c>
      <c r="Q14" s="1">
        <v>44088</v>
      </c>
      <c r="R14" s="1">
        <v>44104</v>
      </c>
      <c r="S14">
        <v>0.18</v>
      </c>
      <c r="T14" t="s">
        <v>9</v>
      </c>
      <c r="U14" t="s">
        <v>10</v>
      </c>
      <c r="W14" s="1">
        <v>43182</v>
      </c>
      <c r="X14">
        <v>112.98</v>
      </c>
      <c r="Z14" s="1">
        <v>44132</v>
      </c>
      <c r="AA14" s="1">
        <v>44152</v>
      </c>
      <c r="AB14" s="1">
        <v>44153</v>
      </c>
      <c r="AC14" s="1">
        <v>44175</v>
      </c>
      <c r="AD14">
        <v>1.29</v>
      </c>
      <c r="AE14" t="s">
        <v>9</v>
      </c>
      <c r="AF14" t="s">
        <v>10</v>
      </c>
      <c r="AI14" s="1"/>
      <c r="AK14" s="1">
        <v>43118</v>
      </c>
      <c r="AL14">
        <v>135.08000000000001</v>
      </c>
    </row>
    <row r="15" spans="1:38" x14ac:dyDescent="0.25">
      <c r="A15" s="1">
        <v>43189</v>
      </c>
      <c r="B15">
        <v>140.33000000000001</v>
      </c>
      <c r="D15" s="1">
        <v>44022</v>
      </c>
      <c r="E15" s="1">
        <v>44043</v>
      </c>
      <c r="F15" s="1">
        <v>44046</v>
      </c>
      <c r="G15" s="1">
        <v>44057</v>
      </c>
      <c r="H15">
        <v>0.44</v>
      </c>
      <c r="I15" t="s">
        <v>9</v>
      </c>
      <c r="J15" t="s">
        <v>10</v>
      </c>
      <c r="L15" s="1">
        <v>43189</v>
      </c>
      <c r="M15">
        <v>75.97</v>
      </c>
      <c r="O15" s="1">
        <v>43958</v>
      </c>
      <c r="P15" s="1">
        <v>43993</v>
      </c>
      <c r="Q15" s="1">
        <v>43994</v>
      </c>
      <c r="R15" s="1">
        <v>44012</v>
      </c>
      <c r="S15">
        <v>0.18</v>
      </c>
      <c r="T15" t="s">
        <v>9</v>
      </c>
      <c r="U15" t="s">
        <v>10</v>
      </c>
      <c r="W15" s="1">
        <v>43189</v>
      </c>
      <c r="X15">
        <v>114.04</v>
      </c>
      <c r="Z15" s="1">
        <v>44041</v>
      </c>
      <c r="AA15" s="1">
        <v>44061</v>
      </c>
      <c r="AB15" s="1">
        <v>44062</v>
      </c>
      <c r="AC15" s="1">
        <v>44084</v>
      </c>
      <c r="AD15">
        <v>1.29</v>
      </c>
      <c r="AE15" t="s">
        <v>9</v>
      </c>
      <c r="AF15" t="s">
        <v>10</v>
      </c>
      <c r="AI15" s="1"/>
      <c r="AK15" s="1">
        <v>43119</v>
      </c>
      <c r="AL15">
        <v>135.18</v>
      </c>
    </row>
    <row r="16" spans="1:38" x14ac:dyDescent="0.25">
      <c r="A16" s="1">
        <v>43196</v>
      </c>
      <c r="B16">
        <v>138.19999999999999</v>
      </c>
      <c r="D16" s="1">
        <v>43936</v>
      </c>
      <c r="E16" s="1">
        <v>43951</v>
      </c>
      <c r="F16" s="1">
        <v>43952</v>
      </c>
      <c r="G16" s="1">
        <v>43966</v>
      </c>
      <c r="H16">
        <v>0.44</v>
      </c>
      <c r="I16" t="s">
        <v>9</v>
      </c>
      <c r="J16" t="s">
        <v>10</v>
      </c>
      <c r="L16" s="1">
        <v>43196</v>
      </c>
      <c r="M16">
        <v>73.540000000000006</v>
      </c>
      <c r="O16" s="1">
        <v>43873</v>
      </c>
      <c r="P16" s="1">
        <v>43902</v>
      </c>
      <c r="Q16" s="1">
        <v>43903</v>
      </c>
      <c r="R16" s="1">
        <v>43921</v>
      </c>
      <c r="S16">
        <v>0.18</v>
      </c>
      <c r="T16" t="s">
        <v>9</v>
      </c>
      <c r="U16" t="s">
        <v>10</v>
      </c>
      <c r="W16" s="1">
        <v>43196</v>
      </c>
      <c r="X16">
        <v>114.76</v>
      </c>
      <c r="Z16" s="1">
        <v>43950</v>
      </c>
      <c r="AA16" s="1">
        <v>43969</v>
      </c>
      <c r="AB16" s="1">
        <v>43970</v>
      </c>
      <c r="AC16" s="1">
        <v>43992</v>
      </c>
      <c r="AD16">
        <v>1.29</v>
      </c>
      <c r="AE16" t="s">
        <v>9</v>
      </c>
      <c r="AF16" t="s">
        <v>10</v>
      </c>
      <c r="AI16" s="1"/>
      <c r="AK16" s="1">
        <v>43122</v>
      </c>
      <c r="AL16">
        <v>135.97999999999999</v>
      </c>
    </row>
    <row r="17" spans="1:38" x14ac:dyDescent="0.25">
      <c r="A17" s="1">
        <v>43203</v>
      </c>
      <c r="B17">
        <v>142.02000000000001</v>
      </c>
      <c r="D17" s="1">
        <v>43840</v>
      </c>
      <c r="E17" s="1">
        <v>43861</v>
      </c>
      <c r="F17" s="1">
        <v>43864</v>
      </c>
      <c r="G17" s="1">
        <v>43875</v>
      </c>
      <c r="H17">
        <v>0.44</v>
      </c>
      <c r="I17" t="s">
        <v>9</v>
      </c>
      <c r="J17" t="s">
        <v>10</v>
      </c>
      <c r="L17" s="1">
        <v>43203</v>
      </c>
      <c r="M17">
        <v>74.94</v>
      </c>
      <c r="O17" s="1">
        <v>43777</v>
      </c>
      <c r="P17" s="1">
        <v>43804</v>
      </c>
      <c r="Q17" s="1">
        <v>43805</v>
      </c>
      <c r="R17" s="1">
        <v>43819</v>
      </c>
      <c r="S17">
        <v>0.14000000000000001</v>
      </c>
      <c r="T17" t="s">
        <v>9</v>
      </c>
      <c r="U17" t="s">
        <v>10</v>
      </c>
      <c r="W17" s="1">
        <v>43203</v>
      </c>
      <c r="X17">
        <v>119.92</v>
      </c>
      <c r="Z17" s="1">
        <v>43859</v>
      </c>
      <c r="AA17" s="1">
        <v>43875</v>
      </c>
      <c r="AB17" s="1">
        <v>43879</v>
      </c>
      <c r="AC17" s="1">
        <v>43900</v>
      </c>
      <c r="AD17">
        <v>1.29</v>
      </c>
      <c r="AE17" t="s">
        <v>9</v>
      </c>
      <c r="AF17" t="s">
        <v>10</v>
      </c>
      <c r="AI17" s="1"/>
      <c r="AK17" s="1">
        <v>43123</v>
      </c>
      <c r="AL17">
        <v>137.41999999999999</v>
      </c>
    </row>
    <row r="18" spans="1:38" x14ac:dyDescent="0.25">
      <c r="A18" s="1">
        <v>43210</v>
      </c>
      <c r="B18">
        <v>144.04</v>
      </c>
      <c r="D18" s="1">
        <v>43746</v>
      </c>
      <c r="E18" s="1">
        <v>43769</v>
      </c>
      <c r="F18" s="1">
        <v>43770</v>
      </c>
      <c r="G18" s="1">
        <v>43784</v>
      </c>
      <c r="H18">
        <v>0.44</v>
      </c>
      <c r="I18" t="s">
        <v>9</v>
      </c>
      <c r="J18" t="s">
        <v>10</v>
      </c>
      <c r="L18" s="1">
        <v>43210</v>
      </c>
      <c r="M18">
        <v>75.81</v>
      </c>
      <c r="O18" s="1">
        <v>43679</v>
      </c>
      <c r="P18" s="1">
        <v>43721</v>
      </c>
      <c r="Q18" s="1">
        <v>43724</v>
      </c>
      <c r="R18" s="1">
        <v>43738</v>
      </c>
      <c r="S18">
        <v>0.14000000000000001</v>
      </c>
      <c r="T18" t="s">
        <v>9</v>
      </c>
      <c r="U18" t="s">
        <v>10</v>
      </c>
      <c r="W18" s="1">
        <v>43210</v>
      </c>
      <c r="X18">
        <v>122.31</v>
      </c>
      <c r="Z18" s="1">
        <v>43768</v>
      </c>
      <c r="AA18" s="1">
        <v>43784</v>
      </c>
      <c r="AB18" s="1">
        <v>43787</v>
      </c>
      <c r="AC18" s="1">
        <v>43809</v>
      </c>
      <c r="AD18">
        <v>1.19</v>
      </c>
      <c r="AE18" t="s">
        <v>9</v>
      </c>
      <c r="AF18" t="s">
        <v>10</v>
      </c>
      <c r="AI18" s="1"/>
      <c r="AK18" s="1">
        <v>43124</v>
      </c>
      <c r="AL18">
        <v>138.83000000000001</v>
      </c>
    </row>
    <row r="19" spans="1:38" x14ac:dyDescent="0.25">
      <c r="A19" s="1">
        <v>43217</v>
      </c>
      <c r="B19">
        <v>144.22999999999999</v>
      </c>
      <c r="D19" s="1">
        <v>43656</v>
      </c>
      <c r="E19" s="1">
        <v>43677</v>
      </c>
      <c r="F19" s="1">
        <v>43678</v>
      </c>
      <c r="G19" s="1">
        <v>43692</v>
      </c>
      <c r="H19">
        <v>0.44</v>
      </c>
      <c r="I19" t="s">
        <v>9</v>
      </c>
      <c r="J19" t="s">
        <v>10</v>
      </c>
      <c r="L19" s="1">
        <v>43217</v>
      </c>
      <c r="M19">
        <v>70.95</v>
      </c>
      <c r="O19" s="1">
        <v>43595</v>
      </c>
      <c r="P19" s="1">
        <v>43629</v>
      </c>
      <c r="Q19" s="1">
        <v>43630</v>
      </c>
      <c r="R19" s="1">
        <v>43644</v>
      </c>
      <c r="S19">
        <v>0.14000000000000001</v>
      </c>
      <c r="T19" t="s">
        <v>9</v>
      </c>
      <c r="U19" t="s">
        <v>10</v>
      </c>
      <c r="W19" s="1">
        <v>43217</v>
      </c>
      <c r="X19">
        <v>126.62</v>
      </c>
      <c r="Z19" s="1">
        <v>43677</v>
      </c>
      <c r="AA19" s="1">
        <v>43693</v>
      </c>
      <c r="AB19" s="1">
        <v>43696</v>
      </c>
      <c r="AC19" s="1">
        <v>43718</v>
      </c>
      <c r="AD19">
        <v>1.19</v>
      </c>
      <c r="AE19" t="s">
        <v>9</v>
      </c>
      <c r="AF19" t="s">
        <v>10</v>
      </c>
      <c r="AI19" s="1"/>
      <c r="AK19" s="1">
        <v>43125</v>
      </c>
      <c r="AL19">
        <v>139.55000000000001</v>
      </c>
    </row>
    <row r="20" spans="1:38" x14ac:dyDescent="0.25">
      <c r="A20" s="1">
        <v>43224</v>
      </c>
      <c r="B20">
        <v>139.49</v>
      </c>
      <c r="D20" s="1">
        <v>43560</v>
      </c>
      <c r="E20" s="1">
        <v>43585</v>
      </c>
      <c r="F20" s="1">
        <v>43586</v>
      </c>
      <c r="G20" s="1">
        <v>43600</v>
      </c>
      <c r="H20">
        <v>0.44</v>
      </c>
      <c r="I20" t="s">
        <v>9</v>
      </c>
      <c r="J20" t="s">
        <v>10</v>
      </c>
      <c r="L20" s="1">
        <v>43224</v>
      </c>
      <c r="M20">
        <v>71.5</v>
      </c>
      <c r="O20" s="1">
        <v>43509</v>
      </c>
      <c r="P20" s="1">
        <v>43538</v>
      </c>
      <c r="Q20" s="1">
        <v>43539</v>
      </c>
      <c r="R20" s="1">
        <v>43553</v>
      </c>
      <c r="S20">
        <v>0.14000000000000001</v>
      </c>
      <c r="T20" t="s">
        <v>9</v>
      </c>
      <c r="U20" t="s">
        <v>10</v>
      </c>
      <c r="W20" s="1">
        <v>43224</v>
      </c>
      <c r="X20">
        <v>125.53</v>
      </c>
      <c r="Z20" s="1">
        <v>43579</v>
      </c>
      <c r="AA20" s="1">
        <v>43601</v>
      </c>
      <c r="AB20" s="1">
        <v>43602</v>
      </c>
      <c r="AC20" s="1">
        <v>43626</v>
      </c>
      <c r="AD20">
        <v>1.19</v>
      </c>
      <c r="AE20" t="s">
        <v>9</v>
      </c>
      <c r="AF20" t="s">
        <v>10</v>
      </c>
      <c r="AI20" s="1"/>
      <c r="AK20" s="1">
        <v>43126</v>
      </c>
      <c r="AL20">
        <v>143.47</v>
      </c>
    </row>
    <row r="21" spans="1:38" x14ac:dyDescent="0.25">
      <c r="A21" s="1">
        <v>43231</v>
      </c>
      <c r="B21">
        <v>144.09</v>
      </c>
      <c r="D21" s="1">
        <v>43474</v>
      </c>
      <c r="E21" s="1">
        <v>43496</v>
      </c>
      <c r="F21" s="1">
        <v>43497</v>
      </c>
      <c r="G21" s="1">
        <v>43511</v>
      </c>
      <c r="H21">
        <v>0.4</v>
      </c>
      <c r="I21" t="s">
        <v>9</v>
      </c>
      <c r="J21" t="s">
        <v>10</v>
      </c>
      <c r="L21" s="1">
        <v>43231</v>
      </c>
      <c r="M21">
        <v>74.81</v>
      </c>
      <c r="O21" s="1">
        <v>43416</v>
      </c>
      <c r="P21" s="1">
        <v>43440</v>
      </c>
      <c r="Q21" s="1">
        <v>43441</v>
      </c>
      <c r="R21" s="1">
        <v>43455</v>
      </c>
      <c r="S21">
        <v>0.14000000000000001</v>
      </c>
      <c r="T21" t="s">
        <v>9</v>
      </c>
      <c r="U21" t="s">
        <v>10</v>
      </c>
      <c r="W21" s="1">
        <v>43231</v>
      </c>
      <c r="X21">
        <v>129.84</v>
      </c>
      <c r="Z21" s="1">
        <v>43495</v>
      </c>
      <c r="AA21" s="1">
        <v>43510</v>
      </c>
      <c r="AB21" s="1">
        <v>43511</v>
      </c>
      <c r="AC21" s="1">
        <v>43535</v>
      </c>
      <c r="AD21">
        <v>1.19</v>
      </c>
      <c r="AE21" t="s">
        <v>9</v>
      </c>
      <c r="AF21" t="s">
        <v>10</v>
      </c>
      <c r="AI21" s="1"/>
      <c r="AK21" s="1">
        <v>43129</v>
      </c>
      <c r="AL21">
        <v>142.34</v>
      </c>
    </row>
    <row r="22" spans="1:38" x14ac:dyDescent="0.25">
      <c r="A22" s="1">
        <v>43238</v>
      </c>
      <c r="B22">
        <v>141.30000000000001</v>
      </c>
      <c r="D22" s="1">
        <v>43382</v>
      </c>
      <c r="E22" s="1">
        <v>43404</v>
      </c>
      <c r="F22" s="1">
        <v>43405</v>
      </c>
      <c r="G22" s="1">
        <v>43419</v>
      </c>
      <c r="H22">
        <v>0.4</v>
      </c>
      <c r="I22" t="s">
        <v>9</v>
      </c>
      <c r="J22" t="s">
        <v>10</v>
      </c>
      <c r="L22" s="1">
        <v>43238</v>
      </c>
      <c r="M22">
        <v>75.540000000000006</v>
      </c>
      <c r="O22" s="1">
        <v>43315</v>
      </c>
      <c r="P22" s="1">
        <v>43356</v>
      </c>
      <c r="Q22" s="1">
        <v>43357</v>
      </c>
      <c r="R22" s="1">
        <v>43371</v>
      </c>
      <c r="S22">
        <v>0.14000000000000001</v>
      </c>
      <c r="T22" t="s">
        <v>9</v>
      </c>
      <c r="U22" t="s">
        <v>10</v>
      </c>
      <c r="W22" s="1">
        <v>43238</v>
      </c>
      <c r="X22">
        <v>127.86</v>
      </c>
      <c r="Z22" s="1">
        <v>43404</v>
      </c>
      <c r="AA22" s="1">
        <v>43419</v>
      </c>
      <c r="AB22" s="1">
        <v>43420</v>
      </c>
      <c r="AC22" s="1">
        <v>43444</v>
      </c>
      <c r="AD22">
        <v>1.1200000000000001</v>
      </c>
      <c r="AE22" t="s">
        <v>9</v>
      </c>
      <c r="AF22" t="s">
        <v>10</v>
      </c>
      <c r="AI22" s="1"/>
      <c r="AK22" s="1">
        <v>43130</v>
      </c>
      <c r="AL22">
        <v>141.75</v>
      </c>
    </row>
    <row r="23" spans="1:38" x14ac:dyDescent="0.25">
      <c r="A23" s="1">
        <v>43245</v>
      </c>
      <c r="B23">
        <v>142.22</v>
      </c>
      <c r="D23" s="1">
        <v>43311</v>
      </c>
      <c r="E23" s="1">
        <v>43321</v>
      </c>
      <c r="F23" s="1">
        <v>43322</v>
      </c>
      <c r="G23" s="1">
        <v>43327</v>
      </c>
      <c r="H23">
        <v>0.4</v>
      </c>
      <c r="I23" t="s">
        <v>9</v>
      </c>
      <c r="J23" t="s">
        <v>10</v>
      </c>
      <c r="L23" s="1">
        <v>43245</v>
      </c>
      <c r="M23">
        <v>75.09</v>
      </c>
      <c r="O23" s="1">
        <v>43229</v>
      </c>
      <c r="P23" s="1">
        <v>43265</v>
      </c>
      <c r="Q23" s="1">
        <v>43266</v>
      </c>
      <c r="R23" s="1">
        <v>43280</v>
      </c>
      <c r="S23">
        <v>0.14000000000000001</v>
      </c>
      <c r="T23" t="s">
        <v>9</v>
      </c>
      <c r="U23" t="s">
        <v>10</v>
      </c>
      <c r="W23" s="1">
        <v>43245</v>
      </c>
      <c r="X23">
        <v>122.19</v>
      </c>
      <c r="Z23" s="1">
        <v>43306</v>
      </c>
      <c r="AA23" s="1">
        <v>43328</v>
      </c>
      <c r="AB23" s="1">
        <v>43329</v>
      </c>
      <c r="AC23" s="1">
        <v>43353</v>
      </c>
      <c r="AD23">
        <v>1.1200000000000001</v>
      </c>
      <c r="AE23" t="s">
        <v>9</v>
      </c>
      <c r="AF23" t="s">
        <v>10</v>
      </c>
      <c r="AI23" s="1"/>
      <c r="AK23" s="1">
        <v>43131</v>
      </c>
      <c r="AL23">
        <v>142.16999999999999</v>
      </c>
    </row>
    <row r="24" spans="1:38" x14ac:dyDescent="0.25">
      <c r="A24" s="1">
        <v>43252</v>
      </c>
      <c r="B24">
        <v>140.08000000000001</v>
      </c>
      <c r="D24" s="1">
        <v>43203</v>
      </c>
      <c r="E24" s="1">
        <v>43220</v>
      </c>
      <c r="F24" s="1">
        <v>43221</v>
      </c>
      <c r="G24" s="1">
        <v>43235</v>
      </c>
      <c r="H24">
        <v>0.4</v>
      </c>
      <c r="I24" t="s">
        <v>9</v>
      </c>
      <c r="J24" t="s">
        <v>10</v>
      </c>
      <c r="L24" s="1">
        <v>43252</v>
      </c>
      <c r="M24">
        <v>74.209999999999994</v>
      </c>
      <c r="O24" s="1">
        <v>43132</v>
      </c>
      <c r="P24" s="1">
        <v>43174</v>
      </c>
      <c r="Q24" s="1">
        <v>43175</v>
      </c>
      <c r="R24" s="1">
        <v>43188</v>
      </c>
      <c r="S24">
        <v>0.14000000000000001</v>
      </c>
      <c r="T24" t="s">
        <v>9</v>
      </c>
      <c r="U24" t="s">
        <v>10</v>
      </c>
      <c r="W24" s="1">
        <v>43252</v>
      </c>
      <c r="X24">
        <v>123.85</v>
      </c>
      <c r="Z24" s="1">
        <v>43215</v>
      </c>
      <c r="AA24" s="1">
        <v>43237</v>
      </c>
      <c r="AB24" s="1">
        <v>43238</v>
      </c>
      <c r="AC24" s="1">
        <v>43262</v>
      </c>
      <c r="AD24">
        <v>1.1200000000000001</v>
      </c>
      <c r="AE24" t="s">
        <v>9</v>
      </c>
      <c r="AF24" t="s">
        <v>10</v>
      </c>
      <c r="AI24" s="1"/>
      <c r="AK24" s="1">
        <v>43132</v>
      </c>
      <c r="AL24">
        <v>144.47999999999999</v>
      </c>
    </row>
    <row r="25" spans="1:38" x14ac:dyDescent="0.25">
      <c r="A25" s="1">
        <v>43259</v>
      </c>
      <c r="B25">
        <v>142.97</v>
      </c>
      <c r="D25" s="1">
        <v>43115</v>
      </c>
      <c r="E25" s="1">
        <v>43131</v>
      </c>
      <c r="F25" s="1">
        <v>43132</v>
      </c>
      <c r="G25" s="1">
        <v>43146</v>
      </c>
      <c r="H25">
        <v>0.36</v>
      </c>
      <c r="I25" t="s">
        <v>9</v>
      </c>
      <c r="J25" t="s">
        <v>10</v>
      </c>
      <c r="L25" s="1">
        <v>43259</v>
      </c>
      <c r="M25">
        <v>75.75</v>
      </c>
      <c r="O25" s="1"/>
      <c r="P25" s="1"/>
      <c r="Q25" s="1"/>
      <c r="R25" s="1"/>
      <c r="W25" s="1">
        <v>43259</v>
      </c>
      <c r="X25">
        <v>126.44</v>
      </c>
      <c r="Z25" s="1">
        <v>43131</v>
      </c>
      <c r="AA25" s="1">
        <v>43146</v>
      </c>
      <c r="AB25" s="1">
        <v>43147</v>
      </c>
      <c r="AC25" s="1">
        <v>43171</v>
      </c>
      <c r="AD25">
        <v>1.1200000000000001</v>
      </c>
      <c r="AE25" t="s">
        <v>9</v>
      </c>
      <c r="AF25" t="s">
        <v>10</v>
      </c>
      <c r="AI25" s="1"/>
      <c r="AK25" s="1">
        <v>43133</v>
      </c>
      <c r="AL25">
        <v>143.59</v>
      </c>
    </row>
    <row r="26" spans="1:38" x14ac:dyDescent="0.25">
      <c r="A26" s="1">
        <v>43266</v>
      </c>
      <c r="B26">
        <v>139.53</v>
      </c>
      <c r="L26" s="1">
        <v>43266</v>
      </c>
      <c r="M26">
        <v>75.09</v>
      </c>
      <c r="O26" s="1"/>
      <c r="P26" s="1"/>
      <c r="Q26" s="1"/>
      <c r="R26" s="1"/>
      <c r="W26" s="1">
        <v>43266</v>
      </c>
      <c r="X26">
        <v>124.04</v>
      </c>
      <c r="Z26" s="1"/>
      <c r="AA26" s="1"/>
      <c r="AB26" s="1"/>
      <c r="AC26" s="1"/>
      <c r="AI26" s="1"/>
      <c r="AK26" s="1">
        <v>43136</v>
      </c>
      <c r="AL26">
        <v>140.34</v>
      </c>
    </row>
    <row r="27" spans="1:38" x14ac:dyDescent="0.25">
      <c r="A27" s="1">
        <v>43273</v>
      </c>
      <c r="B27">
        <v>137.13999999999999</v>
      </c>
      <c r="L27" s="1">
        <v>43273</v>
      </c>
      <c r="M27">
        <v>73</v>
      </c>
      <c r="O27" s="1"/>
      <c r="P27" s="1"/>
      <c r="Q27" s="1"/>
      <c r="R27" s="1"/>
      <c r="W27" s="1">
        <v>43273</v>
      </c>
      <c r="X27">
        <v>125.1</v>
      </c>
      <c r="Z27" s="1"/>
      <c r="AA27" s="1"/>
      <c r="AB27" s="1"/>
      <c r="AC27" s="1"/>
      <c r="AI27" s="1"/>
      <c r="AK27" s="1">
        <v>43137</v>
      </c>
      <c r="AL27">
        <v>139.91999999999999</v>
      </c>
    </row>
    <row r="28" spans="1:38" x14ac:dyDescent="0.25">
      <c r="A28" s="1">
        <v>43280</v>
      </c>
      <c r="B28">
        <v>137.16999999999999</v>
      </c>
      <c r="L28" s="1">
        <v>43280</v>
      </c>
      <c r="M28">
        <v>72.16</v>
      </c>
      <c r="O28" s="1"/>
      <c r="P28" s="1"/>
      <c r="Q28" s="1"/>
      <c r="R28" s="1"/>
      <c r="W28" s="1">
        <v>43280</v>
      </c>
      <c r="X28">
        <v>126.43</v>
      </c>
      <c r="Z28" s="1"/>
      <c r="AA28" s="1"/>
      <c r="AB28" s="1"/>
      <c r="AC28" s="1"/>
      <c r="AI28" s="1"/>
      <c r="AK28" s="1">
        <v>43138</v>
      </c>
      <c r="AL28">
        <v>140.55000000000001</v>
      </c>
    </row>
    <row r="29" spans="1:38" x14ac:dyDescent="0.25">
      <c r="A29" s="1">
        <v>43287</v>
      </c>
      <c r="B29">
        <v>139.62</v>
      </c>
      <c r="L29" s="1">
        <v>43287</v>
      </c>
      <c r="M29">
        <v>71.89</v>
      </c>
      <c r="O29" s="1"/>
      <c r="P29" s="1"/>
      <c r="Q29" s="1"/>
      <c r="R29" s="1"/>
      <c r="W29" s="1">
        <v>43287</v>
      </c>
      <c r="X29">
        <v>124.14</v>
      </c>
      <c r="Z29" s="1"/>
      <c r="AA29" s="1"/>
      <c r="AB29" s="1"/>
      <c r="AC29" s="1"/>
      <c r="AI29" s="1"/>
      <c r="AK29" s="1">
        <v>43139</v>
      </c>
      <c r="AL29">
        <v>136.05000000000001</v>
      </c>
    </row>
    <row r="30" spans="1:38" x14ac:dyDescent="0.25">
      <c r="A30" s="1">
        <v>43294</v>
      </c>
      <c r="B30">
        <v>144.19999999999999</v>
      </c>
      <c r="L30" s="1">
        <v>43294</v>
      </c>
      <c r="M30">
        <v>73.7</v>
      </c>
      <c r="O30" s="1"/>
      <c r="P30" s="1"/>
      <c r="Q30" s="1"/>
      <c r="R30" s="1"/>
      <c r="W30" s="1">
        <v>43294</v>
      </c>
      <c r="X30">
        <v>124.04</v>
      </c>
      <c r="Z30" s="1"/>
      <c r="AA30" s="1"/>
      <c r="AB30" s="1"/>
      <c r="AC30" s="1"/>
      <c r="AI30" s="1"/>
      <c r="AK30" s="1">
        <v>43140</v>
      </c>
      <c r="AL30">
        <v>137.91</v>
      </c>
    </row>
    <row r="31" spans="1:38" x14ac:dyDescent="0.25">
      <c r="A31" s="1">
        <v>43301</v>
      </c>
      <c r="B31">
        <v>146.16</v>
      </c>
      <c r="L31" s="1">
        <v>43301</v>
      </c>
      <c r="M31">
        <v>73.569999999999993</v>
      </c>
      <c r="O31" s="1"/>
      <c r="P31" s="1"/>
      <c r="Q31" s="1"/>
      <c r="R31" s="1"/>
      <c r="W31" s="1">
        <v>43301</v>
      </c>
      <c r="X31">
        <v>122.27</v>
      </c>
      <c r="Z31" s="1"/>
      <c r="AA31" s="1"/>
      <c r="AB31" s="1"/>
      <c r="AC31" s="1"/>
      <c r="AI31" s="1"/>
      <c r="AK31" s="1">
        <v>43143</v>
      </c>
      <c r="AL31">
        <v>139.96</v>
      </c>
    </row>
    <row r="32" spans="1:38" x14ac:dyDescent="0.25">
      <c r="A32" s="1">
        <v>43308</v>
      </c>
      <c r="B32">
        <v>144.5</v>
      </c>
      <c r="L32" s="1">
        <v>43308</v>
      </c>
      <c r="M32">
        <v>76.849999999999994</v>
      </c>
      <c r="O32" s="1"/>
      <c r="P32" s="1"/>
      <c r="Q32" s="1"/>
      <c r="R32" s="1"/>
      <c r="W32" s="1">
        <v>43308</v>
      </c>
      <c r="X32">
        <v>125.97</v>
      </c>
      <c r="Z32" s="1"/>
      <c r="AA32" s="1"/>
      <c r="AB32" s="1"/>
      <c r="AC32" s="1"/>
      <c r="AI32" s="1"/>
      <c r="AK32" s="1">
        <v>43144</v>
      </c>
      <c r="AL32">
        <v>139.22999999999999</v>
      </c>
    </row>
    <row r="33" spans="1:38" x14ac:dyDescent="0.25">
      <c r="A33" s="1">
        <v>43315</v>
      </c>
      <c r="B33">
        <v>143.12</v>
      </c>
      <c r="L33" s="1">
        <v>43315</v>
      </c>
      <c r="M33">
        <v>76.569999999999993</v>
      </c>
      <c r="O33" s="1"/>
      <c r="P33" s="1"/>
      <c r="Q33" s="1"/>
      <c r="R33" s="1"/>
      <c r="W33" s="1">
        <v>43315</v>
      </c>
      <c r="X33">
        <v>124.05</v>
      </c>
      <c r="Z33" s="1"/>
      <c r="AA33" s="1"/>
      <c r="AB33" s="1"/>
      <c r="AC33" s="1"/>
      <c r="AI33" s="1"/>
      <c r="AK33" s="1">
        <v>43145</v>
      </c>
      <c r="AL33">
        <v>139.97</v>
      </c>
    </row>
    <row r="34" spans="1:38" x14ac:dyDescent="0.25">
      <c r="A34" s="1">
        <v>43322</v>
      </c>
      <c r="B34">
        <v>141.76</v>
      </c>
      <c r="L34" s="1">
        <v>43322</v>
      </c>
      <c r="M34">
        <v>75.88</v>
      </c>
      <c r="O34" s="1"/>
      <c r="P34" s="1"/>
      <c r="Q34" s="1"/>
      <c r="R34" s="1"/>
      <c r="W34" s="1">
        <v>43322</v>
      </c>
      <c r="X34">
        <v>123.34</v>
      </c>
      <c r="Z34" s="1"/>
      <c r="AA34" s="1"/>
      <c r="AB34" s="1"/>
      <c r="AC34" s="1"/>
      <c r="AI34" s="1"/>
      <c r="AK34" s="1">
        <v>43146</v>
      </c>
      <c r="AL34">
        <v>140.88999999999999</v>
      </c>
    </row>
    <row r="35" spans="1:38" x14ac:dyDescent="0.25">
      <c r="A35" s="1">
        <v>43329</v>
      </c>
      <c r="B35">
        <v>143.44999999999999</v>
      </c>
      <c r="L35" s="1">
        <v>43329</v>
      </c>
      <c r="M35">
        <v>76.31</v>
      </c>
      <c r="O35" s="1"/>
      <c r="P35" s="1"/>
      <c r="Q35" s="1"/>
      <c r="R35" s="1"/>
      <c r="W35" s="1">
        <v>43329</v>
      </c>
      <c r="X35">
        <v>117.8</v>
      </c>
      <c r="Z35" s="1"/>
      <c r="AA35" s="1"/>
      <c r="AB35" s="1"/>
      <c r="AC35" s="1"/>
      <c r="AI35" s="1"/>
      <c r="AK35" s="1">
        <v>43147</v>
      </c>
      <c r="AL35">
        <v>140.86000000000001</v>
      </c>
    </row>
    <row r="36" spans="1:38" x14ac:dyDescent="0.25">
      <c r="A36" s="1">
        <v>43336</v>
      </c>
      <c r="B36">
        <v>145.44</v>
      </c>
      <c r="L36" s="1">
        <v>43336</v>
      </c>
      <c r="M36">
        <v>76.209999999999994</v>
      </c>
      <c r="O36" s="1"/>
      <c r="P36" s="1"/>
      <c r="Q36" s="1"/>
      <c r="R36" s="1"/>
      <c r="W36" s="1">
        <v>43336</v>
      </c>
      <c r="X36">
        <v>119.01</v>
      </c>
      <c r="Z36" s="1"/>
      <c r="AA36" s="1"/>
      <c r="AB36" s="1"/>
      <c r="AC36" s="1"/>
      <c r="AI36" s="1"/>
      <c r="AK36" s="1">
        <v>43151</v>
      </c>
      <c r="AL36">
        <v>140.72</v>
      </c>
    </row>
    <row r="37" spans="1:38" x14ac:dyDescent="0.25">
      <c r="A37" s="1">
        <v>43343</v>
      </c>
      <c r="B37">
        <v>145.56</v>
      </c>
      <c r="L37" s="1">
        <v>43343</v>
      </c>
      <c r="M37">
        <v>76.959999999999994</v>
      </c>
      <c r="O37" s="1"/>
      <c r="P37" s="1"/>
      <c r="Q37" s="1"/>
      <c r="R37" s="1"/>
      <c r="W37" s="1">
        <v>43343</v>
      </c>
      <c r="X37">
        <v>118.46</v>
      </c>
      <c r="Z37" s="1"/>
      <c r="AA37" s="1"/>
      <c r="AB37" s="1"/>
      <c r="AC37" s="1"/>
      <c r="AI37" s="1"/>
      <c r="AK37" s="1">
        <v>43152</v>
      </c>
      <c r="AL37">
        <v>139.37</v>
      </c>
    </row>
    <row r="38" spans="1:38" x14ac:dyDescent="0.25">
      <c r="A38" s="1">
        <v>43350</v>
      </c>
      <c r="B38">
        <v>150.02000000000001</v>
      </c>
      <c r="L38" s="1">
        <v>43350</v>
      </c>
      <c r="M38">
        <v>78.09</v>
      </c>
      <c r="O38" s="1"/>
      <c r="P38" s="1"/>
      <c r="Q38" s="1"/>
      <c r="R38" s="1"/>
      <c r="W38" s="1">
        <v>43350</v>
      </c>
      <c r="X38">
        <v>114.6</v>
      </c>
      <c r="Z38" s="1"/>
      <c r="AA38" s="1"/>
      <c r="AB38" s="1"/>
      <c r="AC38" s="1"/>
      <c r="AI38" s="1"/>
      <c r="AK38" s="1">
        <v>43153</v>
      </c>
      <c r="AL38">
        <v>139.12</v>
      </c>
    </row>
    <row r="39" spans="1:38" x14ac:dyDescent="0.25">
      <c r="A39" s="1">
        <v>43357</v>
      </c>
      <c r="B39">
        <v>151.97</v>
      </c>
      <c r="L39" s="1">
        <v>43357</v>
      </c>
      <c r="M39">
        <v>80.83</v>
      </c>
      <c r="O39" s="1"/>
      <c r="P39" s="1"/>
      <c r="Q39" s="1"/>
      <c r="R39" s="1"/>
      <c r="W39" s="1">
        <v>43357</v>
      </c>
      <c r="X39">
        <v>117.38</v>
      </c>
      <c r="Z39" s="1"/>
      <c r="AA39" s="1"/>
      <c r="AB39" s="1"/>
      <c r="AC39" s="1"/>
      <c r="AI39" s="1"/>
      <c r="AK39" s="1">
        <v>43154</v>
      </c>
      <c r="AL39">
        <v>141.91</v>
      </c>
    </row>
    <row r="40" spans="1:38" x14ac:dyDescent="0.25">
      <c r="A40" s="1">
        <v>43364</v>
      </c>
      <c r="B40">
        <v>156.47</v>
      </c>
      <c r="L40" s="1">
        <v>43364</v>
      </c>
      <c r="M40">
        <v>81.53</v>
      </c>
      <c r="O40" s="1"/>
      <c r="P40" s="1"/>
      <c r="Q40" s="1"/>
      <c r="R40" s="1"/>
      <c r="W40" s="1">
        <v>43364</v>
      </c>
      <c r="X40">
        <v>121.13</v>
      </c>
      <c r="Z40" s="1"/>
      <c r="AA40" s="1"/>
      <c r="AB40" s="1"/>
      <c r="AC40" s="1"/>
      <c r="AI40" s="1"/>
      <c r="AK40" s="1">
        <v>43157</v>
      </c>
      <c r="AL40">
        <v>143.30000000000001</v>
      </c>
    </row>
    <row r="41" spans="1:38" x14ac:dyDescent="0.25">
      <c r="A41" s="1">
        <v>43371</v>
      </c>
      <c r="B41">
        <v>153.78</v>
      </c>
      <c r="L41" s="1">
        <v>43371</v>
      </c>
      <c r="M41">
        <v>79.12</v>
      </c>
      <c r="O41" s="1"/>
      <c r="P41" s="1"/>
      <c r="Q41" s="1"/>
      <c r="R41" s="1"/>
      <c r="W41" s="1">
        <v>43371</v>
      </c>
      <c r="X41">
        <v>122.28</v>
      </c>
      <c r="Z41" s="1"/>
      <c r="AA41" s="1"/>
      <c r="AB41" s="1"/>
      <c r="AC41" s="1"/>
      <c r="AI41" s="1"/>
      <c r="AK41" s="1">
        <v>43158</v>
      </c>
      <c r="AL41">
        <v>142.46</v>
      </c>
    </row>
    <row r="42" spans="1:38" x14ac:dyDescent="0.25">
      <c r="A42" s="1">
        <v>43378</v>
      </c>
      <c r="B42">
        <v>155.52000000000001</v>
      </c>
      <c r="L42" s="1">
        <v>43378</v>
      </c>
      <c r="M42">
        <v>78.650000000000006</v>
      </c>
      <c r="O42" s="1"/>
      <c r="P42" s="1"/>
      <c r="Q42" s="1"/>
      <c r="R42" s="1"/>
      <c r="W42" s="1">
        <v>43378</v>
      </c>
      <c r="X42">
        <v>125.33</v>
      </c>
      <c r="Z42" s="1"/>
      <c r="AA42" s="1"/>
      <c r="AB42" s="1"/>
      <c r="AC42" s="1"/>
      <c r="AI42" s="1"/>
      <c r="AK42" s="1">
        <v>43159</v>
      </c>
      <c r="AL42">
        <v>140.32</v>
      </c>
    </row>
    <row r="43" spans="1:38" x14ac:dyDescent="0.25">
      <c r="A43" s="1">
        <v>43385</v>
      </c>
      <c r="B43">
        <v>147.84</v>
      </c>
      <c r="L43" s="1">
        <v>43385</v>
      </c>
      <c r="M43">
        <v>72.8</v>
      </c>
      <c r="O43" s="1"/>
      <c r="P43" s="1"/>
      <c r="Q43" s="1"/>
      <c r="R43" s="1"/>
      <c r="W43" s="1">
        <v>43385</v>
      </c>
      <c r="X43">
        <v>117.77</v>
      </c>
      <c r="Z43" s="1"/>
      <c r="AA43" s="1"/>
      <c r="AB43" s="1"/>
      <c r="AC43" s="1"/>
      <c r="AI43" s="1"/>
      <c r="AK43" s="1">
        <v>43160</v>
      </c>
      <c r="AL43">
        <v>137.44999999999999</v>
      </c>
    </row>
    <row r="44" spans="1:38" x14ac:dyDescent="0.25">
      <c r="A44" s="1">
        <v>43392</v>
      </c>
      <c r="B44">
        <v>151.1</v>
      </c>
      <c r="L44" s="1">
        <v>43392</v>
      </c>
      <c r="M44">
        <v>70.61</v>
      </c>
      <c r="O44" s="1"/>
      <c r="P44" s="1"/>
      <c r="Q44" s="1"/>
      <c r="R44" s="1"/>
      <c r="W44" s="1">
        <v>43392</v>
      </c>
      <c r="X44">
        <v>118.14</v>
      </c>
      <c r="Z44" s="1"/>
      <c r="AA44" s="1"/>
      <c r="AB44" s="1"/>
      <c r="AC44" s="1"/>
      <c r="AI44" s="1"/>
      <c r="AK44" s="1">
        <v>43161</v>
      </c>
      <c r="AL44">
        <v>138.49</v>
      </c>
    </row>
    <row r="45" spans="1:38" x14ac:dyDescent="0.25">
      <c r="A45" s="1">
        <v>43399</v>
      </c>
      <c r="B45">
        <v>152.31</v>
      </c>
      <c r="L45" s="1">
        <v>43399</v>
      </c>
      <c r="M45">
        <v>66.73</v>
      </c>
      <c r="O45" s="1"/>
      <c r="P45" s="1"/>
      <c r="Q45" s="1"/>
      <c r="R45" s="1"/>
      <c r="W45" s="1">
        <v>43399</v>
      </c>
      <c r="X45">
        <v>111.53</v>
      </c>
      <c r="Z45" s="1"/>
      <c r="AA45" s="1"/>
      <c r="AB45" s="1"/>
      <c r="AC45" s="1"/>
      <c r="AI45" s="1"/>
      <c r="AK45" s="1">
        <v>43164</v>
      </c>
      <c r="AL45">
        <v>141.38</v>
      </c>
    </row>
    <row r="46" spans="1:38" x14ac:dyDescent="0.25">
      <c r="A46" s="1">
        <v>43406</v>
      </c>
      <c r="B46">
        <v>156.18</v>
      </c>
      <c r="L46" s="1">
        <v>43406</v>
      </c>
      <c r="M46">
        <v>72.63</v>
      </c>
      <c r="O46" s="1"/>
      <c r="P46" s="1"/>
      <c r="Q46" s="1"/>
      <c r="R46" s="1"/>
      <c r="W46" s="1">
        <v>43406</v>
      </c>
      <c r="X46">
        <v>114.73</v>
      </c>
      <c r="Z46" s="1"/>
      <c r="AA46" s="1"/>
      <c r="AB46" s="1"/>
      <c r="AC46" s="1"/>
      <c r="AI46" s="1"/>
      <c r="AK46" s="1">
        <v>43165</v>
      </c>
      <c r="AL46">
        <v>142.16999999999999</v>
      </c>
    </row>
    <row r="47" spans="1:38" x14ac:dyDescent="0.25">
      <c r="A47" s="1">
        <v>43413</v>
      </c>
      <c r="B47">
        <v>164.54</v>
      </c>
      <c r="L47" s="1">
        <v>43413</v>
      </c>
      <c r="M47">
        <v>74.45</v>
      </c>
      <c r="O47" s="1"/>
      <c r="P47" s="1"/>
      <c r="Q47" s="1"/>
      <c r="R47" s="1"/>
      <c r="W47" s="1">
        <v>43413</v>
      </c>
      <c r="X47">
        <v>119.51</v>
      </c>
      <c r="Z47" s="1"/>
      <c r="AA47" s="1"/>
      <c r="AB47" s="1"/>
      <c r="AC47" s="1"/>
      <c r="AI47" s="1"/>
      <c r="AK47" s="1">
        <v>43166</v>
      </c>
      <c r="AL47">
        <v>142.49</v>
      </c>
    </row>
    <row r="48" spans="1:38" x14ac:dyDescent="0.25">
      <c r="A48" s="1">
        <v>43420</v>
      </c>
      <c r="B48">
        <v>164.05</v>
      </c>
      <c r="L48" s="1">
        <v>43420</v>
      </c>
      <c r="M48">
        <v>74.38</v>
      </c>
      <c r="O48" s="1"/>
      <c r="P48" s="1"/>
      <c r="Q48" s="1"/>
      <c r="R48" s="1"/>
      <c r="W48" s="1">
        <v>43420</v>
      </c>
      <c r="X48">
        <v>119.06</v>
      </c>
      <c r="Z48" s="1"/>
      <c r="AA48" s="1"/>
      <c r="AB48" s="1"/>
      <c r="AC48" s="1"/>
      <c r="AI48" s="1"/>
      <c r="AK48" s="1">
        <v>43167</v>
      </c>
      <c r="AL48">
        <v>144.22999999999999</v>
      </c>
    </row>
    <row r="49" spans="1:38" x14ac:dyDescent="0.25">
      <c r="A49" s="1">
        <v>43427</v>
      </c>
      <c r="B49">
        <v>161.25</v>
      </c>
      <c r="L49" s="1">
        <v>43427</v>
      </c>
      <c r="M49">
        <v>71.66</v>
      </c>
      <c r="O49" s="1"/>
      <c r="P49" s="1"/>
      <c r="Q49" s="1"/>
      <c r="R49" s="1"/>
      <c r="W49" s="1">
        <v>43427</v>
      </c>
      <c r="X49">
        <v>113.6</v>
      </c>
      <c r="Z49" s="1"/>
      <c r="AA49" s="1"/>
      <c r="AB49" s="1"/>
      <c r="AC49" s="1"/>
      <c r="AI49" s="1"/>
      <c r="AK49" s="1">
        <v>43168</v>
      </c>
      <c r="AL49">
        <v>148.03</v>
      </c>
    </row>
    <row r="50" spans="1:38" x14ac:dyDescent="0.25">
      <c r="A50" s="1">
        <v>43434</v>
      </c>
      <c r="B50">
        <v>165.11</v>
      </c>
      <c r="L50" s="1">
        <v>43434</v>
      </c>
      <c r="M50">
        <v>73.430000000000007</v>
      </c>
      <c r="O50" s="1"/>
      <c r="P50" s="1"/>
      <c r="Q50" s="1"/>
      <c r="R50" s="1"/>
      <c r="W50" s="1">
        <v>43434</v>
      </c>
      <c r="X50">
        <v>118.94</v>
      </c>
      <c r="Z50" s="1"/>
      <c r="AA50" s="1"/>
      <c r="AB50" s="1"/>
      <c r="AC50" s="1"/>
      <c r="AI50" s="1"/>
      <c r="AK50" s="1">
        <v>43171</v>
      </c>
      <c r="AL50">
        <v>146.31</v>
      </c>
    </row>
    <row r="51" spans="1:38" x14ac:dyDescent="0.25">
      <c r="A51" s="1">
        <v>43441</v>
      </c>
      <c r="B51">
        <v>158.72999999999999</v>
      </c>
      <c r="L51" s="1">
        <v>43441</v>
      </c>
      <c r="M51">
        <v>70.849999999999994</v>
      </c>
      <c r="O51" s="1"/>
      <c r="P51" s="1"/>
      <c r="Q51" s="1"/>
      <c r="R51" s="1"/>
      <c r="W51" s="1">
        <v>43441</v>
      </c>
      <c r="X51">
        <v>115.49</v>
      </c>
      <c r="Z51" s="1"/>
      <c r="AA51" s="1"/>
      <c r="AB51" s="1"/>
      <c r="AC51" s="1"/>
      <c r="AI51" s="1"/>
      <c r="AK51" s="1">
        <v>43172</v>
      </c>
      <c r="AL51">
        <v>145.96</v>
      </c>
    </row>
    <row r="52" spans="1:38" x14ac:dyDescent="0.25">
      <c r="A52" s="1">
        <v>43448</v>
      </c>
      <c r="B52">
        <v>153.83000000000001</v>
      </c>
      <c r="L52" s="1">
        <v>43448</v>
      </c>
      <c r="M52">
        <v>70.39</v>
      </c>
      <c r="O52" s="1"/>
      <c r="P52" s="1"/>
      <c r="Q52" s="1"/>
      <c r="R52" s="1"/>
      <c r="W52" s="1">
        <v>43448</v>
      </c>
      <c r="X52">
        <v>113.83</v>
      </c>
      <c r="Z52" s="1"/>
      <c r="AA52" s="1"/>
      <c r="AB52" s="1"/>
      <c r="AC52" s="1"/>
      <c r="AI52" s="1"/>
      <c r="AK52" s="1">
        <v>43173</v>
      </c>
      <c r="AL52">
        <v>144.22</v>
      </c>
    </row>
    <row r="53" spans="1:38" x14ac:dyDescent="0.25">
      <c r="A53" s="1">
        <v>43455</v>
      </c>
      <c r="B53">
        <v>141.25</v>
      </c>
      <c r="L53" s="1">
        <v>43455</v>
      </c>
      <c r="M53">
        <v>65.209999999999994</v>
      </c>
      <c r="O53" s="1"/>
      <c r="P53" s="1"/>
      <c r="Q53" s="1"/>
      <c r="R53" s="1"/>
      <c r="W53" s="1">
        <v>43455</v>
      </c>
      <c r="X53">
        <v>104.21</v>
      </c>
      <c r="Z53" s="1"/>
      <c r="AA53" s="1"/>
      <c r="AB53" s="1"/>
      <c r="AC53" s="1"/>
      <c r="AI53" s="1"/>
      <c r="AK53" s="1">
        <v>43174</v>
      </c>
      <c r="AL53">
        <v>144.97</v>
      </c>
    </row>
    <row r="54" spans="1:38" x14ac:dyDescent="0.25">
      <c r="A54" s="1">
        <v>43462</v>
      </c>
      <c r="B54">
        <v>143.69999999999999</v>
      </c>
      <c r="L54" s="1">
        <v>43462</v>
      </c>
      <c r="M54">
        <v>66.73</v>
      </c>
      <c r="O54" s="1"/>
      <c r="P54" s="1"/>
      <c r="Q54" s="1"/>
      <c r="R54" s="1"/>
      <c r="W54" s="1">
        <v>43462</v>
      </c>
      <c r="X54">
        <v>108.65</v>
      </c>
      <c r="Z54" s="1"/>
      <c r="AA54" s="1"/>
      <c r="AB54" s="1"/>
      <c r="AC54" s="1"/>
      <c r="AI54" s="1"/>
      <c r="AK54" s="1">
        <v>43175</v>
      </c>
      <c r="AL54">
        <v>145.97</v>
      </c>
    </row>
    <row r="55" spans="1:38" x14ac:dyDescent="0.25">
      <c r="A55" s="1">
        <v>43469</v>
      </c>
      <c r="B55">
        <v>144.55000000000001</v>
      </c>
      <c r="L55" s="1">
        <v>43469</v>
      </c>
      <c r="M55">
        <v>68.05</v>
      </c>
      <c r="O55" s="1"/>
      <c r="P55" s="1"/>
      <c r="Q55" s="1"/>
      <c r="R55" s="1"/>
      <c r="W55" s="1">
        <v>43469</v>
      </c>
      <c r="X55">
        <v>110.82</v>
      </c>
      <c r="Z55" s="1"/>
      <c r="AA55" s="1"/>
      <c r="AB55" s="1"/>
      <c r="AC55" s="1"/>
      <c r="AI55" s="1"/>
      <c r="AK55" s="1">
        <v>43178</v>
      </c>
      <c r="AL55">
        <v>145</v>
      </c>
    </row>
    <row r="56" spans="1:38" x14ac:dyDescent="0.25">
      <c r="A56" s="1">
        <v>43476</v>
      </c>
      <c r="B56">
        <v>147.25</v>
      </c>
      <c r="L56" s="1">
        <v>43476</v>
      </c>
      <c r="M56">
        <v>70.55</v>
      </c>
      <c r="O56" s="1"/>
      <c r="P56" s="1"/>
      <c r="Q56" s="1"/>
      <c r="R56" s="1"/>
      <c r="W56" s="1">
        <v>43476</v>
      </c>
      <c r="X56">
        <v>112.54</v>
      </c>
      <c r="Z56" s="1"/>
      <c r="AA56" s="1"/>
      <c r="AB56" s="1"/>
      <c r="AC56" s="1"/>
      <c r="AI56" s="1"/>
      <c r="AK56" s="1">
        <v>43179</v>
      </c>
      <c r="AL56">
        <v>145.28</v>
      </c>
    </row>
    <row r="57" spans="1:38" x14ac:dyDescent="0.25">
      <c r="A57" s="1">
        <v>43483</v>
      </c>
      <c r="B57">
        <v>154.41</v>
      </c>
      <c r="L57" s="1">
        <v>43483</v>
      </c>
      <c r="M57">
        <v>72.36</v>
      </c>
      <c r="O57" s="1"/>
      <c r="P57" s="1"/>
      <c r="Q57" s="1"/>
      <c r="R57" s="1"/>
      <c r="W57" s="1">
        <v>43483</v>
      </c>
      <c r="X57">
        <v>114.37</v>
      </c>
      <c r="Z57" s="1"/>
      <c r="AA57" s="1"/>
      <c r="AB57" s="1"/>
      <c r="AC57" s="1"/>
      <c r="AI57" s="1"/>
      <c r="AK57" s="1">
        <v>43180</v>
      </c>
      <c r="AL57">
        <v>143.41</v>
      </c>
    </row>
    <row r="58" spans="1:38" x14ac:dyDescent="0.25">
      <c r="A58" s="1">
        <v>43490</v>
      </c>
      <c r="B58">
        <v>154.38999999999999</v>
      </c>
      <c r="L58" s="1">
        <v>43490</v>
      </c>
      <c r="M58">
        <v>71.319999999999993</v>
      </c>
      <c r="O58" s="1"/>
      <c r="P58" s="1"/>
      <c r="Q58" s="1"/>
      <c r="R58" s="1"/>
      <c r="W58" s="1">
        <v>43490</v>
      </c>
      <c r="X58">
        <v>113.22</v>
      </c>
      <c r="Z58" s="1"/>
      <c r="AA58" s="1"/>
      <c r="AB58" s="1"/>
      <c r="AC58" s="1"/>
      <c r="AI58" s="1"/>
      <c r="AK58" s="1">
        <v>43181</v>
      </c>
      <c r="AL58">
        <v>139.31</v>
      </c>
    </row>
    <row r="59" spans="1:38" x14ac:dyDescent="0.25">
      <c r="A59" s="1">
        <v>43497</v>
      </c>
      <c r="B59">
        <v>167.46</v>
      </c>
      <c r="L59" s="1">
        <v>43497</v>
      </c>
      <c r="M59">
        <v>73.41</v>
      </c>
      <c r="O59" s="1"/>
      <c r="P59" s="1"/>
      <c r="Q59" s="1"/>
      <c r="R59" s="1"/>
      <c r="W59" s="1">
        <v>43497</v>
      </c>
      <c r="X59">
        <v>118.37</v>
      </c>
      <c r="Z59" s="1"/>
      <c r="AA59" s="1"/>
      <c r="AB59" s="1"/>
      <c r="AC59" s="1"/>
      <c r="AI59" s="1"/>
      <c r="AK59" s="1">
        <v>43182</v>
      </c>
      <c r="AL59">
        <v>137.16999999999999</v>
      </c>
    </row>
    <row r="60" spans="1:38" x14ac:dyDescent="0.25">
      <c r="A60" s="1">
        <v>43504</v>
      </c>
      <c r="B60">
        <v>168.17</v>
      </c>
      <c r="L60" s="1">
        <v>43504</v>
      </c>
      <c r="M60">
        <v>75.760000000000005</v>
      </c>
      <c r="O60" s="1"/>
      <c r="P60" s="1"/>
      <c r="Q60" s="1"/>
      <c r="R60" s="1"/>
      <c r="W60" s="1">
        <v>43504</v>
      </c>
      <c r="X60">
        <v>117.58</v>
      </c>
      <c r="Z60" s="1"/>
      <c r="AA60" s="1"/>
      <c r="AB60" s="1"/>
      <c r="AC60" s="1"/>
      <c r="AI60" s="1"/>
      <c r="AK60" s="1">
        <v>43185</v>
      </c>
      <c r="AL60">
        <v>140.80000000000001</v>
      </c>
    </row>
    <row r="61" spans="1:38" x14ac:dyDescent="0.25">
      <c r="A61" s="1">
        <v>43511</v>
      </c>
      <c r="B61">
        <v>171.97</v>
      </c>
      <c r="L61" s="1">
        <v>43511</v>
      </c>
      <c r="M61">
        <v>79.010000000000005</v>
      </c>
      <c r="O61" s="1"/>
      <c r="P61" s="1"/>
      <c r="Q61" s="1"/>
      <c r="R61" s="1"/>
      <c r="W61" s="1">
        <v>43511</v>
      </c>
      <c r="X61">
        <v>119.35</v>
      </c>
      <c r="Z61" s="1"/>
      <c r="AA61" s="1"/>
      <c r="AB61" s="1"/>
      <c r="AC61" s="1"/>
      <c r="AI61" s="1"/>
      <c r="AK61" s="1">
        <v>43186</v>
      </c>
      <c r="AL61">
        <v>138.82</v>
      </c>
    </row>
    <row r="62" spans="1:38" x14ac:dyDescent="0.25">
      <c r="A62" s="1">
        <v>43518</v>
      </c>
      <c r="B62">
        <v>172.06</v>
      </c>
      <c r="L62" s="1">
        <v>43518</v>
      </c>
      <c r="M62">
        <v>79.400000000000006</v>
      </c>
      <c r="O62" s="1"/>
      <c r="P62" s="1"/>
      <c r="Q62" s="1"/>
      <c r="R62" s="1"/>
      <c r="W62" s="1">
        <v>43518</v>
      </c>
      <c r="X62">
        <v>119.39</v>
      </c>
      <c r="Z62" s="1"/>
      <c r="AA62" s="1"/>
      <c r="AB62" s="1"/>
      <c r="AC62" s="1"/>
      <c r="AI62" s="1"/>
      <c r="AK62" s="1">
        <v>43187</v>
      </c>
      <c r="AL62">
        <v>139.46</v>
      </c>
    </row>
    <row r="63" spans="1:38" x14ac:dyDescent="0.25">
      <c r="A63" s="1">
        <v>43525</v>
      </c>
      <c r="B63">
        <v>171.65</v>
      </c>
      <c r="L63" s="1">
        <v>43525</v>
      </c>
      <c r="M63">
        <v>79.569999999999993</v>
      </c>
      <c r="O63" s="1"/>
      <c r="P63" s="1"/>
      <c r="Q63" s="1"/>
      <c r="R63" s="1"/>
      <c r="W63" s="1">
        <v>43525</v>
      </c>
      <c r="X63">
        <v>122.03</v>
      </c>
      <c r="Z63" s="1"/>
      <c r="AA63" s="1"/>
      <c r="AB63" s="1"/>
      <c r="AC63" s="1"/>
      <c r="AI63" s="1"/>
      <c r="AK63" s="1">
        <v>43188</v>
      </c>
      <c r="AL63">
        <v>140.33000000000001</v>
      </c>
    </row>
    <row r="64" spans="1:38" x14ac:dyDescent="0.25">
      <c r="A64" s="1">
        <v>43532</v>
      </c>
      <c r="B64">
        <v>162.04</v>
      </c>
      <c r="L64" s="1">
        <v>43532</v>
      </c>
      <c r="M64">
        <v>78.64</v>
      </c>
      <c r="O64" s="1"/>
      <c r="P64" s="1"/>
      <c r="Q64" s="1"/>
      <c r="R64" s="1"/>
      <c r="W64" s="1">
        <v>43532</v>
      </c>
      <c r="X64">
        <v>121.62</v>
      </c>
      <c r="Z64" s="1"/>
      <c r="AA64" s="1"/>
      <c r="AB64" s="1"/>
      <c r="AC64" s="1"/>
      <c r="AI64" s="1"/>
      <c r="AK64" s="1">
        <v>43192</v>
      </c>
      <c r="AL64">
        <v>138.19</v>
      </c>
    </row>
    <row r="65" spans="1:38" x14ac:dyDescent="0.25">
      <c r="A65" s="1">
        <v>43539</v>
      </c>
      <c r="B65">
        <v>170</v>
      </c>
      <c r="L65" s="1">
        <v>43539</v>
      </c>
      <c r="M65">
        <v>80.81</v>
      </c>
      <c r="O65" s="1"/>
      <c r="P65" s="1"/>
      <c r="Q65" s="1"/>
      <c r="R65" s="1"/>
      <c r="W65" s="1">
        <v>43539</v>
      </c>
      <c r="X65">
        <v>125.31</v>
      </c>
      <c r="Z65" s="1"/>
      <c r="AA65" s="1"/>
      <c r="AB65" s="1"/>
      <c r="AC65" s="1"/>
      <c r="AI65" s="1"/>
      <c r="AK65" s="1">
        <v>43193</v>
      </c>
      <c r="AL65">
        <v>138.74</v>
      </c>
    </row>
    <row r="66" spans="1:38" x14ac:dyDescent="0.25">
      <c r="A66" s="1">
        <v>43546</v>
      </c>
      <c r="B66">
        <v>166.31</v>
      </c>
      <c r="L66" s="1">
        <v>43546</v>
      </c>
      <c r="M66">
        <v>79.41</v>
      </c>
      <c r="O66" s="1"/>
      <c r="P66" s="1"/>
      <c r="Q66" s="1"/>
      <c r="R66" s="1"/>
      <c r="W66" s="1">
        <v>43546</v>
      </c>
      <c r="X66">
        <v>123.09</v>
      </c>
      <c r="Z66" s="1"/>
      <c r="AA66" s="1"/>
      <c r="AB66" s="1"/>
      <c r="AC66" s="1"/>
      <c r="AI66" s="1"/>
      <c r="AK66" s="1">
        <v>43194</v>
      </c>
      <c r="AL66">
        <v>140.13</v>
      </c>
    </row>
    <row r="67" spans="1:38" x14ac:dyDescent="0.25">
      <c r="A67" s="1">
        <v>43553</v>
      </c>
      <c r="B67">
        <v>170.7</v>
      </c>
      <c r="L67" s="1">
        <v>43553</v>
      </c>
      <c r="M67">
        <v>82.97</v>
      </c>
      <c r="O67" s="1"/>
      <c r="P67" s="1"/>
      <c r="Q67" s="1"/>
      <c r="R67" s="1"/>
      <c r="W67" s="1">
        <v>43553</v>
      </c>
      <c r="X67">
        <v>123.18</v>
      </c>
      <c r="Z67" s="1"/>
      <c r="AA67" s="1"/>
      <c r="AB67" s="1"/>
      <c r="AC67" s="1"/>
      <c r="AI67" s="1"/>
      <c r="AK67" s="1">
        <v>43195</v>
      </c>
      <c r="AL67">
        <v>140.16999999999999</v>
      </c>
    </row>
    <row r="68" spans="1:38" x14ac:dyDescent="0.25">
      <c r="A68" s="1">
        <v>43560</v>
      </c>
      <c r="B68">
        <v>172.59</v>
      </c>
      <c r="L68" s="1">
        <v>43560</v>
      </c>
      <c r="M68">
        <v>84.29</v>
      </c>
      <c r="O68" s="1"/>
      <c r="P68" s="1"/>
      <c r="Q68" s="1"/>
      <c r="R68" s="1"/>
      <c r="W68" s="1">
        <v>43560</v>
      </c>
      <c r="X68">
        <v>126.42</v>
      </c>
      <c r="Z68" s="1"/>
      <c r="AA68" s="1"/>
      <c r="AB68" s="1"/>
      <c r="AC68" s="1"/>
      <c r="AI68" s="1"/>
      <c r="AK68" s="1">
        <v>43196</v>
      </c>
      <c r="AL68">
        <v>138.19999999999999</v>
      </c>
    </row>
    <row r="69" spans="1:38" x14ac:dyDescent="0.25">
      <c r="A69" s="1">
        <v>43567</v>
      </c>
      <c r="B69">
        <v>176.12</v>
      </c>
      <c r="L69" s="1">
        <v>43567</v>
      </c>
      <c r="M69">
        <v>85.81</v>
      </c>
      <c r="O69" s="1"/>
      <c r="P69" s="1"/>
      <c r="Q69" s="1"/>
      <c r="R69" s="1"/>
      <c r="W69" s="1">
        <v>43567</v>
      </c>
      <c r="X69">
        <v>119.76</v>
      </c>
      <c r="Z69" s="1"/>
      <c r="AA69" s="1"/>
      <c r="AB69" s="1"/>
      <c r="AC69" s="1"/>
      <c r="AI69" s="1"/>
      <c r="AK69" s="1">
        <v>43199</v>
      </c>
      <c r="AL69">
        <v>139.01</v>
      </c>
    </row>
    <row r="70" spans="1:38" x14ac:dyDescent="0.25">
      <c r="A70" s="1">
        <v>43574</v>
      </c>
      <c r="B70">
        <v>175.17</v>
      </c>
      <c r="L70" s="1">
        <v>43574</v>
      </c>
      <c r="M70">
        <v>86.49</v>
      </c>
      <c r="O70" s="1"/>
      <c r="P70" s="1"/>
      <c r="Q70" s="1"/>
      <c r="R70" s="1"/>
      <c r="W70" s="1">
        <v>43574</v>
      </c>
      <c r="X70">
        <v>119.86</v>
      </c>
      <c r="Z70" s="1"/>
      <c r="AA70" s="1"/>
      <c r="AB70" s="1"/>
      <c r="AC70" s="1"/>
      <c r="AI70" s="1"/>
      <c r="AK70" s="1">
        <v>43200</v>
      </c>
      <c r="AL70">
        <v>140.16</v>
      </c>
    </row>
    <row r="71" spans="1:38" x14ac:dyDescent="0.25">
      <c r="A71" s="1">
        <v>43581</v>
      </c>
      <c r="B71">
        <v>180.17</v>
      </c>
      <c r="L71" s="1">
        <v>43581</v>
      </c>
      <c r="M71">
        <v>87.3</v>
      </c>
      <c r="O71" s="1"/>
      <c r="P71" s="1"/>
      <c r="Q71" s="1"/>
      <c r="R71" s="1"/>
      <c r="W71" s="1">
        <v>43581</v>
      </c>
      <c r="X71">
        <v>117.1</v>
      </c>
      <c r="Z71" s="1"/>
      <c r="AA71" s="1"/>
      <c r="AB71" s="1"/>
      <c r="AC71" s="1"/>
      <c r="AI71" s="1"/>
      <c r="AK71" s="1">
        <v>43201</v>
      </c>
      <c r="AL71">
        <v>140.04</v>
      </c>
    </row>
    <row r="72" spans="1:38" x14ac:dyDescent="0.25">
      <c r="A72" s="1">
        <v>43588</v>
      </c>
      <c r="B72">
        <v>178.75</v>
      </c>
      <c r="L72" s="1">
        <v>43588</v>
      </c>
      <c r="M72">
        <v>87.35</v>
      </c>
      <c r="O72" s="1"/>
      <c r="P72" s="1"/>
      <c r="Q72" s="1"/>
      <c r="R72" s="1"/>
      <c r="W72" s="1">
        <v>43588</v>
      </c>
      <c r="X72">
        <v>117.27</v>
      </c>
      <c r="Z72" s="1"/>
      <c r="AA72" s="1"/>
      <c r="AB72" s="1"/>
      <c r="AC72" s="1"/>
      <c r="AI72" s="1"/>
      <c r="AK72" s="1">
        <v>43202</v>
      </c>
      <c r="AL72">
        <v>141.6</v>
      </c>
    </row>
    <row r="73" spans="1:38" x14ac:dyDescent="0.25">
      <c r="A73" s="1">
        <v>43595</v>
      </c>
      <c r="B73">
        <v>179.1</v>
      </c>
      <c r="L73" s="1">
        <v>43595</v>
      </c>
      <c r="M73">
        <v>85.58</v>
      </c>
      <c r="O73" s="1"/>
      <c r="P73" s="1"/>
      <c r="Q73" s="1"/>
      <c r="R73" s="1"/>
      <c r="W73" s="1">
        <v>43595</v>
      </c>
      <c r="X73">
        <v>121.99</v>
      </c>
      <c r="Z73" s="1"/>
      <c r="AA73" s="1"/>
      <c r="AB73" s="1"/>
      <c r="AC73" s="1"/>
      <c r="AI73" s="1"/>
      <c r="AK73" s="1">
        <v>43203</v>
      </c>
      <c r="AL73">
        <v>142.02000000000001</v>
      </c>
    </row>
    <row r="74" spans="1:38" x14ac:dyDescent="0.25">
      <c r="A74" s="1">
        <v>43602</v>
      </c>
      <c r="B74">
        <v>180.54</v>
      </c>
      <c r="L74" s="1">
        <v>43602</v>
      </c>
      <c r="M74">
        <v>85.9</v>
      </c>
      <c r="O74" s="1"/>
      <c r="P74" s="1"/>
      <c r="Q74" s="1"/>
      <c r="R74" s="1"/>
      <c r="W74" s="1">
        <v>43602</v>
      </c>
      <c r="X74">
        <v>120.52</v>
      </c>
      <c r="Z74" s="1"/>
      <c r="AA74" s="1"/>
      <c r="AB74" s="1"/>
      <c r="AC74" s="1"/>
      <c r="AI74" s="1"/>
      <c r="AK74" s="1">
        <v>43206</v>
      </c>
      <c r="AL74">
        <v>143.78</v>
      </c>
    </row>
    <row r="75" spans="1:38" x14ac:dyDescent="0.25">
      <c r="A75" s="1">
        <v>43609</v>
      </c>
      <c r="B75">
        <v>177.79</v>
      </c>
      <c r="L75" s="1">
        <v>43609</v>
      </c>
      <c r="M75">
        <v>84.49</v>
      </c>
      <c r="O75" s="1"/>
      <c r="P75" s="1"/>
      <c r="Q75" s="1"/>
      <c r="R75" s="1"/>
      <c r="W75" s="1">
        <v>43609</v>
      </c>
      <c r="X75">
        <v>118.71</v>
      </c>
      <c r="Z75" s="1"/>
      <c r="AA75" s="1"/>
      <c r="AB75" s="1"/>
      <c r="AC75" s="1"/>
      <c r="AI75" s="1"/>
      <c r="AK75" s="1">
        <v>43207</v>
      </c>
      <c r="AL75">
        <v>144.08000000000001</v>
      </c>
    </row>
    <row r="76" spans="1:38" x14ac:dyDescent="0.25">
      <c r="A76" s="1">
        <v>43616</v>
      </c>
      <c r="B76">
        <v>180.07</v>
      </c>
      <c r="L76" s="1">
        <v>43616</v>
      </c>
      <c r="M76">
        <v>81.89</v>
      </c>
      <c r="O76" s="1"/>
      <c r="P76" s="1"/>
      <c r="Q76" s="1"/>
      <c r="R76" s="1"/>
      <c r="W76" s="1">
        <v>43616</v>
      </c>
      <c r="X76">
        <v>113.85</v>
      </c>
      <c r="Z76" s="1"/>
      <c r="AA76" s="1"/>
      <c r="AB76" s="1"/>
      <c r="AC76" s="1"/>
      <c r="AI76" s="1"/>
      <c r="AK76" s="1">
        <v>43208</v>
      </c>
      <c r="AL76">
        <v>144.19999999999999</v>
      </c>
    </row>
    <row r="77" spans="1:38" x14ac:dyDescent="0.25">
      <c r="A77" s="1">
        <v>43623</v>
      </c>
      <c r="B77">
        <v>190.24</v>
      </c>
      <c r="L77" s="1">
        <v>43623</v>
      </c>
      <c r="M77">
        <v>85.77</v>
      </c>
      <c r="O77" s="1"/>
      <c r="P77" s="1"/>
      <c r="Q77" s="1"/>
      <c r="R77" s="1"/>
      <c r="W77" s="1">
        <v>43623</v>
      </c>
      <c r="X77">
        <v>121.48</v>
      </c>
      <c r="Z77" s="1"/>
      <c r="AA77" s="1"/>
      <c r="AB77" s="1"/>
      <c r="AC77" s="1"/>
      <c r="AI77" s="1"/>
      <c r="AK77" s="1">
        <v>43209</v>
      </c>
      <c r="AL77">
        <v>144.82</v>
      </c>
    </row>
    <row r="78" spans="1:38" x14ac:dyDescent="0.25">
      <c r="A78" s="1">
        <v>43630</v>
      </c>
      <c r="B78">
        <v>190.76</v>
      </c>
      <c r="L78" s="1">
        <v>43630</v>
      </c>
      <c r="M78">
        <v>84.99</v>
      </c>
      <c r="O78" s="1"/>
      <c r="P78" s="1"/>
      <c r="Q78" s="1"/>
      <c r="R78" s="1"/>
      <c r="W78" s="1">
        <v>43630</v>
      </c>
      <c r="X78">
        <v>120.81</v>
      </c>
      <c r="Z78" s="1"/>
      <c r="AA78" s="1"/>
      <c r="AB78" s="1"/>
      <c r="AC78" s="1"/>
      <c r="AI78" s="1"/>
      <c r="AK78" s="1">
        <v>43210</v>
      </c>
      <c r="AL78">
        <v>144.04</v>
      </c>
    </row>
    <row r="79" spans="1:38" x14ac:dyDescent="0.25">
      <c r="A79" s="1">
        <v>43637</v>
      </c>
      <c r="B79">
        <v>192.02</v>
      </c>
      <c r="L79" s="1">
        <v>43637</v>
      </c>
      <c r="M79">
        <v>87.76</v>
      </c>
      <c r="O79" s="1"/>
      <c r="P79" s="1"/>
      <c r="Q79" s="1"/>
      <c r="R79" s="1"/>
      <c r="W79" s="1">
        <v>43637</v>
      </c>
      <c r="X79">
        <v>124.93</v>
      </c>
      <c r="Z79" s="1"/>
      <c r="AA79" s="1"/>
      <c r="AB79" s="1"/>
      <c r="AC79" s="1"/>
      <c r="AI79" s="1"/>
      <c r="AK79" s="1">
        <v>43213</v>
      </c>
      <c r="AL79">
        <v>143.78</v>
      </c>
    </row>
    <row r="80" spans="1:38" x14ac:dyDescent="0.25">
      <c r="A80" s="1">
        <v>43644</v>
      </c>
      <c r="B80">
        <v>192.98</v>
      </c>
      <c r="L80" s="1">
        <v>43644</v>
      </c>
      <c r="M80">
        <v>90.84</v>
      </c>
      <c r="O80" s="1"/>
      <c r="P80" s="1"/>
      <c r="Q80" s="1"/>
      <c r="R80" s="1"/>
      <c r="W80" s="1">
        <v>43644</v>
      </c>
      <c r="X80">
        <v>124.44</v>
      </c>
      <c r="Z80" s="1"/>
      <c r="AA80" s="1"/>
      <c r="AB80" s="1"/>
      <c r="AC80" s="1"/>
      <c r="AI80" s="1"/>
      <c r="AK80" s="1">
        <v>43214</v>
      </c>
      <c r="AL80">
        <v>142.33000000000001</v>
      </c>
    </row>
    <row r="81" spans="1:38" x14ac:dyDescent="0.25">
      <c r="A81" s="1">
        <v>43651</v>
      </c>
      <c r="B81">
        <v>197.58</v>
      </c>
      <c r="L81" s="1">
        <v>43651</v>
      </c>
      <c r="M81">
        <v>91.09</v>
      </c>
      <c r="O81" s="1"/>
      <c r="P81" s="1"/>
      <c r="Q81" s="1"/>
      <c r="R81" s="1"/>
      <c r="W81" s="1">
        <v>43651</v>
      </c>
      <c r="X81">
        <v>123.54</v>
      </c>
      <c r="Z81" s="1"/>
      <c r="AA81" s="1"/>
      <c r="AB81" s="1"/>
      <c r="AC81" s="1"/>
      <c r="AI81" s="1"/>
      <c r="AK81" s="1">
        <v>43215</v>
      </c>
      <c r="AL81">
        <v>141.97</v>
      </c>
    </row>
    <row r="82" spans="1:38" x14ac:dyDescent="0.25">
      <c r="A82" s="1">
        <v>43658</v>
      </c>
      <c r="B82">
        <v>197.47</v>
      </c>
      <c r="L82" s="1">
        <v>43658</v>
      </c>
      <c r="M82">
        <v>91</v>
      </c>
      <c r="O82" s="1"/>
      <c r="P82" s="1"/>
      <c r="Q82" s="1"/>
      <c r="R82" s="1"/>
      <c r="W82" s="1">
        <v>43658</v>
      </c>
      <c r="X82">
        <v>125.98</v>
      </c>
      <c r="Z82" s="1"/>
      <c r="AA82" s="1"/>
      <c r="AB82" s="1"/>
      <c r="AC82" s="1"/>
      <c r="AI82" s="1"/>
      <c r="AK82" s="1">
        <v>43216</v>
      </c>
      <c r="AL82">
        <v>143.5</v>
      </c>
    </row>
    <row r="83" spans="1:38" x14ac:dyDescent="0.25">
      <c r="A83" s="1">
        <v>43665</v>
      </c>
      <c r="B83">
        <v>194.91</v>
      </c>
      <c r="L83" s="1">
        <v>43665</v>
      </c>
      <c r="M83">
        <v>88.71</v>
      </c>
      <c r="O83" s="1"/>
      <c r="P83" s="1"/>
      <c r="Q83" s="1"/>
      <c r="R83" s="1"/>
      <c r="W83" s="1">
        <v>43665</v>
      </c>
      <c r="X83">
        <v>125.04</v>
      </c>
      <c r="Z83" s="1"/>
      <c r="AA83" s="1"/>
      <c r="AB83" s="1"/>
      <c r="AC83" s="1"/>
      <c r="AI83" s="1"/>
      <c r="AK83" s="1">
        <v>43217</v>
      </c>
      <c r="AL83">
        <v>144.22999999999999</v>
      </c>
    </row>
    <row r="84" spans="1:38" x14ac:dyDescent="0.25">
      <c r="A84" s="1">
        <v>43672</v>
      </c>
      <c r="B84">
        <v>194.56</v>
      </c>
      <c r="L84" s="1">
        <v>43672</v>
      </c>
      <c r="M84">
        <v>89.28</v>
      </c>
      <c r="O84" s="1"/>
      <c r="P84" s="1"/>
      <c r="Q84" s="1"/>
      <c r="R84" s="1"/>
      <c r="W84" s="1">
        <v>43672</v>
      </c>
      <c r="X84">
        <v>123.72</v>
      </c>
      <c r="Z84" s="1"/>
      <c r="AA84" s="1"/>
      <c r="AB84" s="1"/>
      <c r="AC84" s="1"/>
      <c r="AI84" s="1"/>
      <c r="AK84" s="1">
        <v>43220</v>
      </c>
      <c r="AL84">
        <v>142.47</v>
      </c>
    </row>
    <row r="85" spans="1:38" x14ac:dyDescent="0.25">
      <c r="A85" s="1">
        <v>43679</v>
      </c>
      <c r="B85">
        <v>191.04</v>
      </c>
      <c r="L85" s="1">
        <v>43679</v>
      </c>
      <c r="M85">
        <v>86.5</v>
      </c>
      <c r="O85" s="1"/>
      <c r="P85" s="1"/>
      <c r="Q85" s="1"/>
      <c r="R85" s="1"/>
      <c r="W85" s="1">
        <v>43679</v>
      </c>
      <c r="X85">
        <v>120.73</v>
      </c>
      <c r="Z85" s="1"/>
      <c r="AA85" s="1"/>
      <c r="AB85" s="1"/>
      <c r="AC85" s="1"/>
      <c r="AI85" s="1"/>
      <c r="AK85" s="1">
        <v>43221</v>
      </c>
      <c r="AL85">
        <v>142.86000000000001</v>
      </c>
    </row>
    <row r="86" spans="1:38" x14ac:dyDescent="0.25">
      <c r="A86" s="1">
        <v>43686</v>
      </c>
      <c r="B86">
        <v>189.43</v>
      </c>
      <c r="L86" s="1">
        <v>43686</v>
      </c>
      <c r="M86">
        <v>85.33</v>
      </c>
      <c r="O86" s="1"/>
      <c r="P86" s="1"/>
      <c r="Q86" s="1"/>
      <c r="R86" s="1"/>
      <c r="W86" s="1">
        <v>43686</v>
      </c>
      <c r="X86">
        <v>122.42</v>
      </c>
      <c r="Z86" s="1"/>
      <c r="AA86" s="1"/>
      <c r="AB86" s="1"/>
      <c r="AC86" s="1"/>
      <c r="AI86" s="1"/>
      <c r="AK86" s="1">
        <v>43222</v>
      </c>
      <c r="AL86">
        <v>139.79</v>
      </c>
    </row>
    <row r="87" spans="1:38" x14ac:dyDescent="0.25">
      <c r="A87" s="1">
        <v>43693</v>
      </c>
      <c r="B87">
        <v>191.51</v>
      </c>
      <c r="L87" s="1">
        <v>43693</v>
      </c>
      <c r="M87">
        <v>85.65</v>
      </c>
      <c r="O87" s="1"/>
      <c r="P87" s="1"/>
      <c r="Q87" s="1"/>
      <c r="R87" s="1"/>
      <c r="W87" s="1">
        <v>43693</v>
      </c>
      <c r="X87">
        <v>115.81</v>
      </c>
      <c r="Z87" s="1"/>
      <c r="AA87" s="1"/>
      <c r="AB87" s="1"/>
      <c r="AC87" s="1"/>
      <c r="AI87" s="1"/>
      <c r="AK87" s="1">
        <v>43223</v>
      </c>
      <c r="AL87">
        <v>140</v>
      </c>
    </row>
    <row r="88" spans="1:38" x14ac:dyDescent="0.25">
      <c r="A88" s="1">
        <v>43700</v>
      </c>
      <c r="B88">
        <v>189.12</v>
      </c>
      <c r="L88" s="1">
        <v>43700</v>
      </c>
      <c r="M88">
        <v>83.62</v>
      </c>
      <c r="O88" s="1"/>
      <c r="P88" s="1"/>
      <c r="Q88" s="1"/>
      <c r="R88" s="1"/>
      <c r="W88" s="1">
        <v>43700</v>
      </c>
      <c r="X88">
        <v>115.18</v>
      </c>
      <c r="Z88" s="1"/>
      <c r="AA88" s="1"/>
      <c r="AB88" s="1"/>
      <c r="AC88" s="1"/>
      <c r="AI88" s="1"/>
      <c r="AK88" s="1">
        <v>43224</v>
      </c>
      <c r="AL88">
        <v>139.49</v>
      </c>
    </row>
    <row r="89" spans="1:38" x14ac:dyDescent="0.25">
      <c r="A89" s="1">
        <v>43707</v>
      </c>
      <c r="B89">
        <v>194.85</v>
      </c>
      <c r="L89" s="1">
        <v>43707</v>
      </c>
      <c r="M89">
        <v>85.93</v>
      </c>
      <c r="O89" s="1"/>
      <c r="P89" s="1"/>
      <c r="Q89" s="1"/>
      <c r="R89" s="1"/>
      <c r="W89" s="1">
        <v>43707</v>
      </c>
      <c r="X89">
        <v>117.72</v>
      </c>
      <c r="Z89" s="1"/>
      <c r="AA89" s="1"/>
      <c r="AB89" s="1"/>
      <c r="AC89" s="1"/>
      <c r="AI89" s="1"/>
      <c r="AK89" s="1">
        <v>43227</v>
      </c>
      <c r="AL89">
        <v>140.37</v>
      </c>
    </row>
    <row r="90" spans="1:38" x14ac:dyDescent="0.25">
      <c r="A90" s="1">
        <v>43714</v>
      </c>
      <c r="B90">
        <v>195.28</v>
      </c>
      <c r="L90" s="1">
        <v>43714</v>
      </c>
      <c r="M90">
        <v>89.27</v>
      </c>
      <c r="O90" s="1"/>
      <c r="P90" s="1"/>
      <c r="Q90" s="1"/>
      <c r="R90" s="1"/>
      <c r="W90" s="1">
        <v>43714</v>
      </c>
      <c r="X90">
        <v>118.26</v>
      </c>
      <c r="Z90" s="1"/>
      <c r="AA90" s="1"/>
      <c r="AB90" s="1"/>
      <c r="AC90" s="1"/>
      <c r="AI90" s="1"/>
      <c r="AK90" s="1">
        <v>43228</v>
      </c>
      <c r="AL90">
        <v>140.91</v>
      </c>
    </row>
    <row r="91" spans="1:38" x14ac:dyDescent="0.25">
      <c r="A91" s="1">
        <v>43721</v>
      </c>
      <c r="B91">
        <v>190.88</v>
      </c>
      <c r="L91" s="1">
        <v>43721</v>
      </c>
      <c r="M91">
        <v>90.7</v>
      </c>
      <c r="O91" s="1"/>
      <c r="P91" s="1"/>
      <c r="Q91" s="1"/>
      <c r="R91" s="1"/>
      <c r="W91" s="1">
        <v>43721</v>
      </c>
      <c r="X91">
        <v>121.5</v>
      </c>
      <c r="Z91" s="1"/>
      <c r="AA91" s="1"/>
      <c r="AB91" s="1"/>
      <c r="AC91" s="1"/>
      <c r="AI91" s="1"/>
      <c r="AK91" s="1">
        <v>43229</v>
      </c>
      <c r="AL91">
        <v>141.29</v>
      </c>
    </row>
    <row r="92" spans="1:38" x14ac:dyDescent="0.25">
      <c r="A92" s="1">
        <v>43728</v>
      </c>
      <c r="B92">
        <v>193</v>
      </c>
      <c r="L92" s="1">
        <v>43728</v>
      </c>
      <c r="M92">
        <v>89.88</v>
      </c>
      <c r="O92" s="1"/>
      <c r="P92" s="1"/>
      <c r="Q92" s="1"/>
      <c r="R92" s="1"/>
      <c r="W92" s="1">
        <v>43728</v>
      </c>
      <c r="X92">
        <v>124.32</v>
      </c>
      <c r="Z92" s="1"/>
      <c r="AA92" s="1"/>
      <c r="AB92" s="1"/>
      <c r="AC92" s="1"/>
      <c r="AI92" s="1"/>
      <c r="AK92" s="1">
        <v>43230</v>
      </c>
      <c r="AL92">
        <v>144.24</v>
      </c>
    </row>
    <row r="93" spans="1:38" x14ac:dyDescent="0.25">
      <c r="A93" s="1">
        <v>43735</v>
      </c>
      <c r="B93">
        <v>193.47</v>
      </c>
      <c r="L93" s="1">
        <v>43735</v>
      </c>
      <c r="M93">
        <v>91.37</v>
      </c>
      <c r="O93" s="1"/>
      <c r="P93" s="1"/>
      <c r="Q93" s="1"/>
      <c r="R93" s="1"/>
      <c r="W93" s="1">
        <v>43735</v>
      </c>
      <c r="X93">
        <v>118.6</v>
      </c>
      <c r="Z93" s="1"/>
      <c r="AA93" s="1"/>
      <c r="AB93" s="1"/>
      <c r="AC93" s="1"/>
      <c r="AI93" s="1"/>
      <c r="AK93" s="1">
        <v>43231</v>
      </c>
      <c r="AL93">
        <v>144.09</v>
      </c>
    </row>
    <row r="94" spans="1:38" x14ac:dyDescent="0.25">
      <c r="A94" s="1">
        <v>43742</v>
      </c>
      <c r="B94">
        <v>192</v>
      </c>
      <c r="L94" s="1">
        <v>43742</v>
      </c>
      <c r="M94">
        <v>88.83</v>
      </c>
      <c r="O94" s="1"/>
      <c r="P94" s="1"/>
      <c r="Q94" s="1"/>
      <c r="R94" s="1"/>
      <c r="W94" s="1">
        <v>43742</v>
      </c>
      <c r="X94">
        <v>113.85</v>
      </c>
      <c r="Z94" s="1"/>
      <c r="AA94" s="1"/>
      <c r="AB94" s="1"/>
      <c r="AC94" s="1"/>
      <c r="AI94" s="1"/>
      <c r="AK94" s="1">
        <v>43234</v>
      </c>
      <c r="AL94">
        <v>143.22999999999999</v>
      </c>
    </row>
    <row r="95" spans="1:38" x14ac:dyDescent="0.25">
      <c r="A95" s="1">
        <v>43749</v>
      </c>
      <c r="B95">
        <v>191.1</v>
      </c>
      <c r="L95" s="1">
        <v>43749</v>
      </c>
      <c r="M95">
        <v>88.51</v>
      </c>
      <c r="O95" s="1"/>
      <c r="P95" s="1"/>
      <c r="Q95" s="1"/>
      <c r="R95" s="1"/>
      <c r="W95" s="1">
        <v>43749</v>
      </c>
      <c r="X95">
        <v>116.15</v>
      </c>
      <c r="Z95" s="1"/>
      <c r="AA95" s="1"/>
      <c r="AB95" s="1"/>
      <c r="AC95" s="1"/>
      <c r="AI95" s="1"/>
      <c r="AK95" s="1">
        <v>43235</v>
      </c>
      <c r="AL95">
        <v>140.77000000000001</v>
      </c>
    </row>
    <row r="96" spans="1:38" x14ac:dyDescent="0.25">
      <c r="A96" s="1">
        <v>43756</v>
      </c>
      <c r="B96">
        <v>192.91</v>
      </c>
      <c r="L96" s="1">
        <v>43756</v>
      </c>
      <c r="M96">
        <v>88.35</v>
      </c>
      <c r="O96" s="1"/>
      <c r="P96" s="1"/>
      <c r="Q96" s="1"/>
      <c r="R96" s="1"/>
      <c r="W96" s="1">
        <v>43756</v>
      </c>
      <c r="X96">
        <v>114.74</v>
      </c>
      <c r="Z96" s="1"/>
      <c r="AA96" s="1"/>
      <c r="AB96" s="1"/>
      <c r="AC96" s="1"/>
      <c r="AI96" s="1"/>
      <c r="AK96" s="1">
        <v>43236</v>
      </c>
      <c r="AL96">
        <v>139.99</v>
      </c>
    </row>
    <row r="97" spans="1:38" x14ac:dyDescent="0.25">
      <c r="A97" s="1">
        <v>43763</v>
      </c>
      <c r="B97">
        <v>188.65</v>
      </c>
      <c r="L97" s="1">
        <v>43763</v>
      </c>
      <c r="M97">
        <v>89.96</v>
      </c>
      <c r="O97" s="1"/>
      <c r="P97" s="1"/>
      <c r="Q97" s="1"/>
      <c r="R97" s="1"/>
      <c r="W97" s="1">
        <v>43763</v>
      </c>
      <c r="X97">
        <v>118.67</v>
      </c>
      <c r="Z97" s="1"/>
      <c r="AA97" s="1"/>
      <c r="AB97" s="1"/>
      <c r="AC97" s="1"/>
      <c r="AI97" s="1"/>
      <c r="AK97" s="1">
        <v>43237</v>
      </c>
      <c r="AL97">
        <v>140.94</v>
      </c>
    </row>
    <row r="98" spans="1:38" x14ac:dyDescent="0.25">
      <c r="A98" s="1">
        <v>43770</v>
      </c>
      <c r="B98">
        <v>195.85</v>
      </c>
      <c r="L98" s="1">
        <v>43770</v>
      </c>
      <c r="M98">
        <v>94.2</v>
      </c>
      <c r="O98" s="1"/>
      <c r="P98" s="1"/>
      <c r="Q98" s="1"/>
      <c r="R98" s="1"/>
      <c r="W98" s="1">
        <v>43770</v>
      </c>
      <c r="X98">
        <v>116.21</v>
      </c>
      <c r="Z98" s="1"/>
      <c r="AA98" s="1"/>
      <c r="AB98" s="1"/>
      <c r="AC98" s="1"/>
      <c r="AI98" s="1"/>
      <c r="AK98" s="1">
        <v>43238</v>
      </c>
      <c r="AL98">
        <v>141.30000000000001</v>
      </c>
    </row>
    <row r="99" spans="1:38" x14ac:dyDescent="0.25">
      <c r="A99" s="1">
        <v>43777</v>
      </c>
      <c r="B99">
        <v>194.57</v>
      </c>
      <c r="L99" s="1">
        <v>43777</v>
      </c>
      <c r="M99">
        <v>96.54</v>
      </c>
      <c r="O99" s="1"/>
      <c r="P99" s="1"/>
      <c r="Q99" s="1"/>
      <c r="R99" s="1"/>
      <c r="W99" s="1">
        <v>43777</v>
      </c>
      <c r="X99">
        <v>120.93</v>
      </c>
      <c r="Z99" s="1"/>
      <c r="AA99" s="1"/>
      <c r="AB99" s="1"/>
      <c r="AC99" s="1"/>
      <c r="AI99" s="1"/>
      <c r="AK99" s="1">
        <v>43241</v>
      </c>
      <c r="AL99">
        <v>142.08000000000001</v>
      </c>
    </row>
    <row r="100" spans="1:38" x14ac:dyDescent="0.25">
      <c r="A100" s="1">
        <v>43784</v>
      </c>
      <c r="B100">
        <v>198.71</v>
      </c>
      <c r="L100" s="1">
        <v>43784</v>
      </c>
      <c r="M100">
        <v>98.17</v>
      </c>
      <c r="O100" s="1"/>
      <c r="P100" s="1"/>
      <c r="Q100" s="1"/>
      <c r="R100" s="1"/>
      <c r="W100" s="1">
        <v>43784</v>
      </c>
      <c r="X100">
        <v>120.64</v>
      </c>
      <c r="Z100" s="1"/>
      <c r="AA100" s="1"/>
      <c r="AB100" s="1"/>
      <c r="AC100" s="1"/>
      <c r="AI100" s="1"/>
      <c r="AK100" s="1">
        <v>43242</v>
      </c>
      <c r="AL100">
        <v>142.91</v>
      </c>
    </row>
    <row r="101" spans="1:38" x14ac:dyDescent="0.25">
      <c r="A101" s="1">
        <v>43791</v>
      </c>
      <c r="B101">
        <v>199.58</v>
      </c>
      <c r="L101" s="1">
        <v>43791</v>
      </c>
      <c r="M101">
        <v>97.9</v>
      </c>
      <c r="O101" s="1"/>
      <c r="P101" s="1"/>
      <c r="Q101" s="1"/>
      <c r="R101" s="1"/>
      <c r="W101" s="1">
        <v>43791</v>
      </c>
      <c r="X101">
        <v>118.63</v>
      </c>
      <c r="Z101" s="1"/>
      <c r="AA101" s="1"/>
      <c r="AB101" s="1"/>
      <c r="AC101" s="1"/>
      <c r="AI101" s="1"/>
      <c r="AK101" s="1">
        <v>43243</v>
      </c>
      <c r="AL101">
        <v>142.13999999999999</v>
      </c>
    </row>
    <row r="102" spans="1:38" x14ac:dyDescent="0.25">
      <c r="A102" s="1">
        <v>43798</v>
      </c>
      <c r="B102">
        <v>203.61</v>
      </c>
      <c r="L102" s="1">
        <v>43798</v>
      </c>
      <c r="M102">
        <v>99.01</v>
      </c>
      <c r="O102" s="1"/>
      <c r="P102" s="1"/>
      <c r="Q102" s="1"/>
      <c r="R102" s="1"/>
      <c r="W102" s="1">
        <v>43798</v>
      </c>
      <c r="X102">
        <v>117.13</v>
      </c>
      <c r="Z102" s="1"/>
      <c r="AA102" s="1"/>
      <c r="AB102" s="1"/>
      <c r="AC102" s="1"/>
      <c r="AI102" s="1"/>
      <c r="AK102" s="1">
        <v>43244</v>
      </c>
      <c r="AL102">
        <v>142.38999999999999</v>
      </c>
    </row>
    <row r="103" spans="1:38" x14ac:dyDescent="0.25">
      <c r="A103" s="1">
        <v>43805</v>
      </c>
      <c r="B103">
        <v>205.99</v>
      </c>
      <c r="L103" s="1">
        <v>43805</v>
      </c>
      <c r="M103">
        <v>98.55</v>
      </c>
      <c r="O103" s="1"/>
      <c r="P103" s="1"/>
      <c r="Q103" s="1"/>
      <c r="R103" s="1"/>
      <c r="W103" s="1">
        <v>43805</v>
      </c>
      <c r="X103">
        <v>118.01</v>
      </c>
      <c r="Z103" s="1"/>
      <c r="AA103" s="1"/>
      <c r="AB103" s="1"/>
      <c r="AC103" s="1"/>
      <c r="AI103" s="1"/>
      <c r="AK103" s="1">
        <v>43245</v>
      </c>
      <c r="AL103">
        <v>142.22</v>
      </c>
    </row>
    <row r="104" spans="1:38" x14ac:dyDescent="0.25">
      <c r="A104" s="1">
        <v>43812</v>
      </c>
      <c r="B104">
        <v>206.15</v>
      </c>
      <c r="L104" s="1">
        <v>43812</v>
      </c>
      <c r="M104">
        <v>98.56</v>
      </c>
      <c r="O104" s="1"/>
      <c r="P104" s="1"/>
      <c r="Q104" s="1"/>
      <c r="R104" s="1"/>
      <c r="W104" s="1">
        <v>43812</v>
      </c>
      <c r="X104">
        <v>117.96</v>
      </c>
      <c r="Z104" s="1"/>
      <c r="AA104" s="1"/>
      <c r="AB104" s="1"/>
      <c r="AC104" s="1"/>
      <c r="AI104" s="1"/>
      <c r="AK104" s="1">
        <v>43249</v>
      </c>
      <c r="AL104">
        <v>138.36000000000001</v>
      </c>
    </row>
    <row r="105" spans="1:38" x14ac:dyDescent="0.25">
      <c r="A105" s="1">
        <v>43819</v>
      </c>
      <c r="B105">
        <v>209.93</v>
      </c>
      <c r="L105" s="1">
        <v>43819</v>
      </c>
      <c r="M105">
        <v>99.78</v>
      </c>
      <c r="O105" s="1"/>
      <c r="P105" s="1"/>
      <c r="Q105" s="1"/>
      <c r="R105" s="1"/>
      <c r="W105" s="1">
        <v>43819</v>
      </c>
      <c r="X105">
        <v>119.68</v>
      </c>
      <c r="Z105" s="1"/>
      <c r="AA105" s="1"/>
      <c r="AB105" s="1"/>
      <c r="AC105" s="1"/>
      <c r="AI105" s="1"/>
      <c r="AK105" s="1">
        <v>43250</v>
      </c>
      <c r="AL105">
        <v>140.22999999999999</v>
      </c>
    </row>
    <row r="106" spans="1:38" x14ac:dyDescent="0.25">
      <c r="A106" s="1">
        <v>43826</v>
      </c>
      <c r="B106">
        <v>207.51</v>
      </c>
      <c r="L106" s="1">
        <v>43826</v>
      </c>
      <c r="M106">
        <v>99.95</v>
      </c>
      <c r="O106" s="1"/>
      <c r="P106" s="1"/>
      <c r="Q106" s="1"/>
      <c r="R106" s="1"/>
      <c r="W106" s="1">
        <v>43826</v>
      </c>
      <c r="X106">
        <v>120.3</v>
      </c>
      <c r="Z106" s="1"/>
      <c r="AA106" s="1"/>
      <c r="AB106" s="1"/>
      <c r="AC106" s="1"/>
      <c r="AI106" s="1"/>
      <c r="AK106" s="1">
        <v>43251</v>
      </c>
      <c r="AL106">
        <v>139.87</v>
      </c>
    </row>
    <row r="107" spans="1:38" x14ac:dyDescent="0.25">
      <c r="A107" s="1">
        <v>43833</v>
      </c>
      <c r="B107">
        <v>207.97</v>
      </c>
      <c r="L107" s="1">
        <v>43833</v>
      </c>
      <c r="M107">
        <v>100.94</v>
      </c>
      <c r="O107" s="1"/>
      <c r="P107" s="1"/>
      <c r="Q107" s="1"/>
      <c r="R107" s="1"/>
      <c r="W107" s="1">
        <v>43833</v>
      </c>
      <c r="X107">
        <v>121.01</v>
      </c>
      <c r="Z107" s="1"/>
      <c r="AA107" s="1"/>
      <c r="AB107" s="1"/>
      <c r="AC107" s="1"/>
      <c r="AI107" s="1"/>
      <c r="AK107" s="1">
        <v>43252</v>
      </c>
      <c r="AL107">
        <v>140.08000000000001</v>
      </c>
    </row>
    <row r="108" spans="1:38" x14ac:dyDescent="0.25">
      <c r="A108" s="1">
        <v>43840</v>
      </c>
      <c r="B108">
        <v>208.06</v>
      </c>
      <c r="L108" s="1">
        <v>43840</v>
      </c>
      <c r="M108">
        <v>100.76</v>
      </c>
      <c r="O108" s="1"/>
      <c r="P108" s="1"/>
      <c r="Q108" s="1"/>
      <c r="R108" s="1"/>
      <c r="W108" s="1">
        <v>43840</v>
      </c>
      <c r="X108">
        <v>116.44</v>
      </c>
      <c r="Z108" s="1"/>
      <c r="AA108" s="1"/>
      <c r="AB108" s="1"/>
      <c r="AC108" s="1"/>
      <c r="AI108" s="1"/>
      <c r="AK108" s="1">
        <v>43255</v>
      </c>
      <c r="AL108">
        <v>141.38</v>
      </c>
    </row>
    <row r="109" spans="1:38" x14ac:dyDescent="0.25">
      <c r="A109" s="1">
        <v>43847</v>
      </c>
      <c r="B109">
        <v>211.85</v>
      </c>
      <c r="L109" s="1">
        <v>43847</v>
      </c>
      <c r="M109">
        <v>101.78</v>
      </c>
      <c r="O109" s="1"/>
      <c r="P109" s="1"/>
      <c r="Q109" s="1"/>
      <c r="R109" s="1"/>
      <c r="W109" s="1">
        <v>43847</v>
      </c>
      <c r="X109">
        <v>115.58</v>
      </c>
      <c r="Z109" s="1"/>
      <c r="AA109" s="1"/>
      <c r="AB109" s="1"/>
      <c r="AC109" s="1"/>
      <c r="AI109" s="1"/>
      <c r="AK109" s="1">
        <v>43256</v>
      </c>
      <c r="AL109">
        <v>140.72</v>
      </c>
    </row>
    <row r="110" spans="1:38" x14ac:dyDescent="0.25">
      <c r="A110" s="1">
        <v>43854</v>
      </c>
      <c r="B110">
        <v>213.42</v>
      </c>
      <c r="L110" s="1">
        <v>43854</v>
      </c>
      <c r="M110">
        <v>99.57</v>
      </c>
      <c r="O110" s="1"/>
      <c r="P110" s="1"/>
      <c r="Q110" s="1"/>
      <c r="R110" s="1"/>
      <c r="W110" s="1">
        <v>43854</v>
      </c>
      <c r="X110">
        <v>111.85</v>
      </c>
      <c r="Z110" s="1"/>
      <c r="AA110" s="1"/>
      <c r="AB110" s="1"/>
      <c r="AC110" s="1"/>
      <c r="AI110" s="1"/>
      <c r="AK110" s="1">
        <v>43257</v>
      </c>
      <c r="AL110">
        <v>141.63</v>
      </c>
    </row>
    <row r="111" spans="1:38" x14ac:dyDescent="0.25">
      <c r="A111" s="1">
        <v>43861</v>
      </c>
      <c r="B111">
        <v>220.25</v>
      </c>
      <c r="L111" s="1">
        <v>43861</v>
      </c>
      <c r="M111">
        <v>97.15</v>
      </c>
      <c r="O111" s="1"/>
      <c r="P111" s="1"/>
      <c r="Q111" s="1"/>
      <c r="R111" s="1"/>
      <c r="W111" s="1">
        <v>43861</v>
      </c>
      <c r="X111">
        <v>107.14</v>
      </c>
      <c r="Z111" s="1"/>
      <c r="AA111" s="1"/>
      <c r="AB111" s="1"/>
      <c r="AC111" s="1"/>
      <c r="AI111" s="1"/>
      <c r="AK111" s="1">
        <v>43258</v>
      </c>
      <c r="AL111">
        <v>142.04</v>
      </c>
    </row>
    <row r="112" spans="1:38" x14ac:dyDescent="0.25">
      <c r="A112" s="1">
        <v>43868</v>
      </c>
      <c r="B112">
        <v>230.13</v>
      </c>
      <c r="L112" s="1">
        <v>43868</v>
      </c>
      <c r="M112">
        <v>98.3</v>
      </c>
      <c r="O112" s="1"/>
      <c r="P112" s="1"/>
      <c r="Q112" s="1"/>
      <c r="R112" s="1"/>
      <c r="W112" s="1">
        <v>43868</v>
      </c>
      <c r="X112">
        <v>108.94</v>
      </c>
      <c r="Z112" s="1"/>
      <c r="AA112" s="1"/>
      <c r="AB112" s="1"/>
      <c r="AC112" s="1"/>
      <c r="AI112" s="1"/>
      <c r="AK112" s="1">
        <v>43259</v>
      </c>
      <c r="AL112">
        <v>142.97</v>
      </c>
    </row>
    <row r="113" spans="1:38" x14ac:dyDescent="0.25">
      <c r="A113" s="1">
        <v>43875</v>
      </c>
      <c r="B113">
        <v>235.73</v>
      </c>
      <c r="L113" s="1">
        <v>43875</v>
      </c>
      <c r="M113">
        <v>101.34</v>
      </c>
      <c r="O113" s="1"/>
      <c r="P113" s="1"/>
      <c r="Q113" s="1"/>
      <c r="R113" s="1"/>
      <c r="W113" s="1">
        <v>43875</v>
      </c>
      <c r="X113">
        <v>110.08</v>
      </c>
      <c r="Z113" s="1"/>
      <c r="AA113" s="1"/>
      <c r="AB113" s="1"/>
      <c r="AC113" s="1"/>
      <c r="AI113" s="1"/>
      <c r="AK113" s="1">
        <v>43262</v>
      </c>
      <c r="AL113">
        <v>142.63999999999999</v>
      </c>
    </row>
    <row r="114" spans="1:38" x14ac:dyDescent="0.25">
      <c r="A114" s="1">
        <v>43882</v>
      </c>
      <c r="B114">
        <v>231.51</v>
      </c>
      <c r="L114" s="1">
        <v>43882</v>
      </c>
      <c r="M114">
        <v>99.34</v>
      </c>
      <c r="O114" s="1"/>
      <c r="P114" s="1"/>
      <c r="Q114" s="1"/>
      <c r="R114" s="1"/>
      <c r="W114" s="1">
        <v>43882</v>
      </c>
      <c r="X114">
        <v>109.01</v>
      </c>
      <c r="Z114" s="1"/>
      <c r="AA114" s="1"/>
      <c r="AB114" s="1"/>
      <c r="AC114" s="1"/>
      <c r="AI114" s="1"/>
      <c r="AK114" s="1">
        <v>43263</v>
      </c>
      <c r="AL114">
        <v>141.87</v>
      </c>
    </row>
    <row r="115" spans="1:38" x14ac:dyDescent="0.25">
      <c r="A115" s="1">
        <v>43889</v>
      </c>
      <c r="B115">
        <v>208</v>
      </c>
      <c r="L115" s="1">
        <v>43889</v>
      </c>
      <c r="M115">
        <v>86</v>
      </c>
      <c r="O115" s="1"/>
      <c r="P115" s="1"/>
      <c r="Q115" s="1"/>
      <c r="R115" s="1"/>
      <c r="W115" s="1">
        <v>43889</v>
      </c>
      <c r="X115">
        <v>93.34</v>
      </c>
      <c r="Z115" s="1"/>
      <c r="AA115" s="1"/>
      <c r="AB115" s="1"/>
      <c r="AC115" s="1"/>
      <c r="AI115" s="1"/>
      <c r="AK115" s="1">
        <v>43264</v>
      </c>
      <c r="AL115">
        <v>141.27000000000001</v>
      </c>
    </row>
    <row r="116" spans="1:38" x14ac:dyDescent="0.25">
      <c r="A116" s="1">
        <v>43896</v>
      </c>
      <c r="B116">
        <v>214.81</v>
      </c>
      <c r="L116" s="1">
        <v>43896</v>
      </c>
      <c r="M116">
        <v>88.52</v>
      </c>
      <c r="O116" s="1"/>
      <c r="P116" s="1"/>
      <c r="Q116" s="1"/>
      <c r="R116" s="1"/>
      <c r="W116" s="1">
        <v>43896</v>
      </c>
      <c r="X116">
        <v>95.32</v>
      </c>
      <c r="Z116" s="1"/>
      <c r="AA116" s="1"/>
      <c r="AB116" s="1"/>
      <c r="AC116" s="1"/>
      <c r="AI116" s="1"/>
      <c r="AK116" s="1">
        <v>43265</v>
      </c>
      <c r="AL116">
        <v>140.21</v>
      </c>
    </row>
    <row r="117" spans="1:38" x14ac:dyDescent="0.25">
      <c r="A117" s="1">
        <v>43903</v>
      </c>
      <c r="B117">
        <v>177.45</v>
      </c>
      <c r="L117" s="1">
        <v>43903</v>
      </c>
      <c r="M117">
        <v>74.599999999999994</v>
      </c>
      <c r="O117" s="1"/>
      <c r="P117" s="1"/>
      <c r="Q117" s="1"/>
      <c r="R117" s="1"/>
      <c r="W117" s="1">
        <v>43903</v>
      </c>
      <c r="X117">
        <v>83.42</v>
      </c>
      <c r="Z117" s="1"/>
      <c r="AA117" s="1"/>
      <c r="AB117" s="1"/>
      <c r="AC117" s="1"/>
      <c r="AI117" s="1"/>
      <c r="AK117" s="1">
        <v>43266</v>
      </c>
      <c r="AL117">
        <v>139.53</v>
      </c>
    </row>
    <row r="118" spans="1:38" x14ac:dyDescent="0.25">
      <c r="A118" s="1">
        <v>43910</v>
      </c>
      <c r="B118">
        <v>149.55000000000001</v>
      </c>
      <c r="L118" s="1">
        <v>43910</v>
      </c>
      <c r="M118">
        <v>63.37</v>
      </c>
      <c r="O118" s="1"/>
      <c r="P118" s="1"/>
      <c r="Q118" s="1"/>
      <c r="R118" s="1"/>
      <c r="W118" s="1">
        <v>43910</v>
      </c>
      <c r="X118">
        <v>59.39</v>
      </c>
      <c r="Z118" s="1"/>
      <c r="AA118" s="1"/>
      <c r="AB118" s="1"/>
      <c r="AC118" s="1"/>
      <c r="AI118" s="1"/>
      <c r="AK118" s="1">
        <v>43269</v>
      </c>
      <c r="AL118">
        <v>140.26</v>
      </c>
    </row>
    <row r="119" spans="1:38" x14ac:dyDescent="0.25">
      <c r="A119" s="1">
        <v>43917</v>
      </c>
      <c r="B119">
        <v>165.42</v>
      </c>
      <c r="L119" s="1">
        <v>43917</v>
      </c>
      <c r="M119">
        <v>71.010000000000005</v>
      </c>
      <c r="O119" s="1"/>
      <c r="P119" s="1"/>
      <c r="Q119" s="1"/>
      <c r="R119" s="1"/>
      <c r="W119" s="1">
        <v>43917</v>
      </c>
      <c r="X119">
        <v>68.78</v>
      </c>
      <c r="Z119" s="1"/>
      <c r="AA119" s="1"/>
      <c r="AB119" s="1"/>
      <c r="AC119" s="1"/>
      <c r="AI119" s="1"/>
      <c r="AK119" s="1">
        <v>43270</v>
      </c>
      <c r="AL119">
        <v>139.69999999999999</v>
      </c>
    </row>
    <row r="120" spans="1:38" x14ac:dyDescent="0.25">
      <c r="A120" s="1">
        <v>43924</v>
      </c>
      <c r="B120">
        <v>154.13999999999999</v>
      </c>
      <c r="L120" s="1">
        <v>43924</v>
      </c>
      <c r="M120">
        <v>71.290000000000006</v>
      </c>
      <c r="O120" s="1"/>
      <c r="P120" s="1"/>
      <c r="Q120" s="1"/>
      <c r="R120" s="1"/>
      <c r="W120" s="1">
        <v>43924</v>
      </c>
      <c r="X120">
        <v>75.11</v>
      </c>
      <c r="Z120" s="1"/>
      <c r="AA120" s="1"/>
      <c r="AB120" s="1"/>
      <c r="AC120" s="1"/>
      <c r="AI120" s="1"/>
      <c r="AK120" s="1">
        <v>43271</v>
      </c>
      <c r="AL120">
        <v>137.6</v>
      </c>
    </row>
    <row r="121" spans="1:38" x14ac:dyDescent="0.25">
      <c r="A121" s="1">
        <v>43931</v>
      </c>
      <c r="B121">
        <v>192.05</v>
      </c>
      <c r="L121" s="1">
        <v>43931</v>
      </c>
      <c r="M121">
        <v>78.23</v>
      </c>
      <c r="O121" s="1"/>
      <c r="P121" s="1"/>
      <c r="Q121" s="1"/>
      <c r="R121" s="1"/>
      <c r="W121" s="1">
        <v>43931</v>
      </c>
      <c r="X121">
        <v>84.31</v>
      </c>
      <c r="Z121" s="1"/>
      <c r="AA121" s="1"/>
      <c r="AB121" s="1"/>
      <c r="AC121" s="1"/>
      <c r="AI121" s="1"/>
      <c r="AK121" s="1">
        <v>43272</v>
      </c>
      <c r="AL121">
        <v>136.55000000000001</v>
      </c>
    </row>
    <row r="122" spans="1:38" x14ac:dyDescent="0.25">
      <c r="A122" s="1">
        <v>43938</v>
      </c>
      <c r="B122">
        <v>190.81</v>
      </c>
      <c r="L122" s="1">
        <v>43938</v>
      </c>
      <c r="M122">
        <v>80.31</v>
      </c>
      <c r="O122" s="1"/>
      <c r="P122" s="1"/>
      <c r="Q122" s="1"/>
      <c r="R122" s="1"/>
      <c r="W122" s="1">
        <v>43938</v>
      </c>
      <c r="X122">
        <v>87.17</v>
      </c>
      <c r="Z122" s="1"/>
      <c r="AA122" s="1"/>
      <c r="AB122" s="1"/>
      <c r="AC122" s="1"/>
      <c r="AI122" s="1"/>
      <c r="AK122" s="1">
        <v>43273</v>
      </c>
      <c r="AL122">
        <v>137.13999999999999</v>
      </c>
    </row>
    <row r="123" spans="1:38" x14ac:dyDescent="0.25">
      <c r="A123" s="1">
        <v>43945</v>
      </c>
      <c r="B123">
        <v>175.54</v>
      </c>
      <c r="L123" s="1">
        <v>43945</v>
      </c>
      <c r="M123">
        <v>77.06</v>
      </c>
      <c r="O123" s="1"/>
      <c r="P123" s="1"/>
      <c r="Q123" s="1"/>
      <c r="R123" s="1"/>
      <c r="W123" s="1">
        <v>43945</v>
      </c>
      <c r="X123">
        <v>87.01</v>
      </c>
      <c r="Z123" s="1"/>
      <c r="AA123" s="1"/>
      <c r="AB123" s="1"/>
      <c r="AC123" s="1"/>
      <c r="AI123" s="1"/>
      <c r="AK123" s="1">
        <v>43276</v>
      </c>
      <c r="AL123">
        <v>137.69999999999999</v>
      </c>
    </row>
    <row r="124" spans="1:38" x14ac:dyDescent="0.25">
      <c r="A124" s="1">
        <v>43952</v>
      </c>
      <c r="B124">
        <v>178.21</v>
      </c>
      <c r="L124" s="1">
        <v>43952</v>
      </c>
      <c r="M124">
        <v>80.489999999999995</v>
      </c>
      <c r="O124" s="1"/>
      <c r="P124" s="1"/>
      <c r="Q124" s="1"/>
      <c r="R124" s="1"/>
      <c r="W124" s="1">
        <v>43952</v>
      </c>
      <c r="X124">
        <v>89.44</v>
      </c>
      <c r="Z124" s="1"/>
      <c r="AA124" s="1"/>
      <c r="AB124" s="1"/>
      <c r="AC124" s="1"/>
      <c r="AI124" s="1"/>
      <c r="AK124" s="1">
        <v>43277</v>
      </c>
      <c r="AL124">
        <v>137.75</v>
      </c>
    </row>
    <row r="125" spans="1:38" x14ac:dyDescent="0.25">
      <c r="A125" s="1">
        <v>43959</v>
      </c>
      <c r="B125">
        <v>189.76</v>
      </c>
      <c r="L125" s="1">
        <v>43959</v>
      </c>
      <c r="M125">
        <v>84.32</v>
      </c>
      <c r="O125" s="1"/>
      <c r="P125" s="1"/>
      <c r="Q125" s="1"/>
      <c r="R125" s="1"/>
      <c r="W125" s="1">
        <v>43959</v>
      </c>
      <c r="X125">
        <v>95.47</v>
      </c>
      <c r="Z125" s="1"/>
      <c r="AA125" s="1"/>
      <c r="AB125" s="1"/>
      <c r="AC125" s="1"/>
      <c r="AI125" s="1"/>
      <c r="AK125" s="1">
        <v>43278</v>
      </c>
      <c r="AL125">
        <v>134.99</v>
      </c>
    </row>
    <row r="126" spans="1:38" x14ac:dyDescent="0.25">
      <c r="A126" s="1">
        <v>43966</v>
      </c>
      <c r="B126">
        <v>191.67</v>
      </c>
      <c r="L126" s="1">
        <v>43966</v>
      </c>
      <c r="M126">
        <v>79.59</v>
      </c>
      <c r="O126" s="1"/>
      <c r="P126" s="1"/>
      <c r="Q126" s="1"/>
      <c r="R126" s="1"/>
      <c r="W126" s="1">
        <v>43966</v>
      </c>
      <c r="X126">
        <v>89.16</v>
      </c>
      <c r="Z126" s="1"/>
      <c r="AA126" s="1"/>
      <c r="AB126" s="1"/>
      <c r="AC126" s="1"/>
      <c r="AI126" s="1"/>
      <c r="AK126" s="1">
        <v>43279</v>
      </c>
      <c r="AL126">
        <v>136.18</v>
      </c>
    </row>
    <row r="127" spans="1:38" x14ac:dyDescent="0.25">
      <c r="A127" s="1">
        <v>43973</v>
      </c>
      <c r="B127">
        <v>191.97</v>
      </c>
      <c r="L127" s="1">
        <v>43973</v>
      </c>
      <c r="M127">
        <v>85.9</v>
      </c>
      <c r="O127" s="1"/>
      <c r="P127" s="1"/>
      <c r="Q127" s="1"/>
      <c r="R127" s="1"/>
      <c r="W127" s="1">
        <v>43973</v>
      </c>
      <c r="X127">
        <v>90.28</v>
      </c>
      <c r="Z127" s="1"/>
      <c r="AA127" s="1"/>
      <c r="AB127" s="1"/>
      <c r="AC127" s="1"/>
      <c r="AI127" s="1"/>
      <c r="AK127" s="1">
        <v>43280</v>
      </c>
      <c r="AL127">
        <v>137.16999999999999</v>
      </c>
    </row>
    <row r="128" spans="1:38" x14ac:dyDescent="0.25">
      <c r="A128" s="1">
        <v>43980</v>
      </c>
      <c r="B128">
        <v>196.95</v>
      </c>
      <c r="L128" s="1">
        <v>43980</v>
      </c>
      <c r="M128">
        <v>91.71</v>
      </c>
      <c r="O128" s="1"/>
      <c r="P128" s="1"/>
      <c r="Q128" s="1"/>
      <c r="R128" s="1"/>
      <c r="W128" s="1">
        <v>43980</v>
      </c>
      <c r="X128">
        <v>91.7</v>
      </c>
      <c r="Z128" s="1"/>
      <c r="AA128" s="1"/>
      <c r="AB128" s="1"/>
      <c r="AC128" s="1"/>
      <c r="AI128" s="1"/>
      <c r="AK128" s="1">
        <v>43283</v>
      </c>
      <c r="AL128">
        <v>137.25</v>
      </c>
    </row>
    <row r="129" spans="1:38" x14ac:dyDescent="0.25">
      <c r="A129" s="1">
        <v>43987</v>
      </c>
      <c r="B129">
        <v>200.2</v>
      </c>
      <c r="L129" s="1">
        <v>43987</v>
      </c>
      <c r="M129">
        <v>96.99</v>
      </c>
      <c r="O129" s="1"/>
      <c r="P129" s="1"/>
      <c r="Q129" s="1"/>
      <c r="R129" s="1"/>
      <c r="W129" s="1">
        <v>43987</v>
      </c>
      <c r="X129">
        <v>100.81</v>
      </c>
      <c r="Z129" s="1"/>
      <c r="AA129" s="1"/>
      <c r="AB129" s="1"/>
      <c r="AC129" s="1"/>
      <c r="AI129" s="1"/>
      <c r="AK129" s="1">
        <v>43284</v>
      </c>
      <c r="AL129">
        <v>137.08000000000001</v>
      </c>
    </row>
    <row r="130" spans="1:38" x14ac:dyDescent="0.25">
      <c r="A130" s="1">
        <v>43994</v>
      </c>
      <c r="B130">
        <v>181.95</v>
      </c>
      <c r="L130" s="1">
        <v>43994</v>
      </c>
      <c r="M130">
        <v>87.66</v>
      </c>
      <c r="O130" s="1"/>
      <c r="P130" s="1"/>
      <c r="Q130" s="1"/>
      <c r="R130" s="1"/>
      <c r="W130" s="1">
        <v>43994</v>
      </c>
      <c r="X130">
        <v>92.39</v>
      </c>
      <c r="Z130" s="1"/>
      <c r="AA130" s="1"/>
      <c r="AB130" s="1"/>
      <c r="AC130" s="1"/>
      <c r="AI130" s="1"/>
      <c r="AK130" s="1">
        <v>43286</v>
      </c>
      <c r="AL130">
        <v>138.22</v>
      </c>
    </row>
    <row r="131" spans="1:38" x14ac:dyDescent="0.25">
      <c r="A131" s="1">
        <v>44001</v>
      </c>
      <c r="B131">
        <v>186.79</v>
      </c>
      <c r="L131" s="1">
        <v>44001</v>
      </c>
      <c r="M131">
        <v>88.53</v>
      </c>
      <c r="O131" s="1"/>
      <c r="P131" s="1"/>
      <c r="Q131" s="1"/>
      <c r="R131" s="1"/>
      <c r="W131" s="1">
        <v>44001</v>
      </c>
      <c r="X131">
        <v>90.63</v>
      </c>
      <c r="Z131" s="1"/>
      <c r="AA131" s="1"/>
      <c r="AB131" s="1"/>
      <c r="AC131" s="1"/>
      <c r="AI131" s="1"/>
      <c r="AK131" s="1">
        <v>43287</v>
      </c>
      <c r="AL131">
        <v>139.62</v>
      </c>
    </row>
    <row r="132" spans="1:38" x14ac:dyDescent="0.25">
      <c r="A132" s="1">
        <v>44008</v>
      </c>
      <c r="B132">
        <v>190.02</v>
      </c>
      <c r="L132" s="1">
        <v>44008</v>
      </c>
      <c r="M132">
        <v>85.79</v>
      </c>
      <c r="O132" s="1"/>
      <c r="P132" s="1"/>
      <c r="Q132" s="1"/>
      <c r="R132" s="1"/>
      <c r="W132" s="1">
        <v>44008</v>
      </c>
      <c r="X132">
        <v>86.46</v>
      </c>
      <c r="Z132" s="1"/>
      <c r="AA132" s="1"/>
      <c r="AB132" s="1"/>
      <c r="AC132" s="1"/>
      <c r="AI132" s="1"/>
      <c r="AK132" s="1">
        <v>43290</v>
      </c>
      <c r="AL132">
        <v>142.53</v>
      </c>
    </row>
    <row r="133" spans="1:38" x14ac:dyDescent="0.25">
      <c r="A133" s="1">
        <v>44015</v>
      </c>
      <c r="B133">
        <v>191.45</v>
      </c>
      <c r="L133" s="1">
        <v>44015</v>
      </c>
      <c r="M133">
        <v>88.96</v>
      </c>
      <c r="O133" s="1"/>
      <c r="P133" s="1"/>
      <c r="Q133" s="1"/>
      <c r="R133" s="1"/>
      <c r="W133" s="1">
        <v>44015</v>
      </c>
      <c r="X133">
        <v>88.31</v>
      </c>
      <c r="Z133" s="1"/>
      <c r="AA133" s="1"/>
      <c r="AB133" s="1"/>
      <c r="AC133" s="1"/>
      <c r="AI133" s="1"/>
      <c r="AK133" s="1">
        <v>43291</v>
      </c>
      <c r="AL133">
        <v>142.82</v>
      </c>
    </row>
    <row r="134" spans="1:38" x14ac:dyDescent="0.25">
      <c r="A134" s="1">
        <v>44022</v>
      </c>
      <c r="B134">
        <v>197.56</v>
      </c>
      <c r="L134" s="1">
        <v>44022</v>
      </c>
      <c r="M134">
        <v>86.9</v>
      </c>
      <c r="O134" s="1"/>
      <c r="P134" s="1"/>
      <c r="Q134" s="1"/>
      <c r="R134" s="1"/>
      <c r="W134" s="1">
        <v>44022</v>
      </c>
      <c r="X134">
        <v>85.23</v>
      </c>
      <c r="Z134" s="1"/>
      <c r="AA134" s="1"/>
      <c r="AB134" s="1"/>
      <c r="AC134" s="1"/>
      <c r="AI134" s="1"/>
      <c r="AK134" s="1">
        <v>43292</v>
      </c>
      <c r="AL134">
        <v>142.49</v>
      </c>
    </row>
    <row r="135" spans="1:38" x14ac:dyDescent="0.25">
      <c r="A135" s="1">
        <v>44029</v>
      </c>
      <c r="B135">
        <v>203.66</v>
      </c>
      <c r="L135" s="1">
        <v>44029</v>
      </c>
      <c r="M135">
        <v>92.95</v>
      </c>
      <c r="O135" s="1"/>
      <c r="P135" s="1"/>
      <c r="Q135" s="1"/>
      <c r="R135" s="1"/>
      <c r="W135" s="1">
        <v>44029</v>
      </c>
      <c r="X135">
        <v>87.19</v>
      </c>
      <c r="Z135" s="1"/>
      <c r="AA135" s="1"/>
      <c r="AB135" s="1"/>
      <c r="AC135" s="1"/>
      <c r="AI135" s="1"/>
      <c r="AK135" s="1">
        <v>43293</v>
      </c>
      <c r="AL135">
        <v>143.88</v>
      </c>
    </row>
    <row r="136" spans="1:38" x14ac:dyDescent="0.25">
      <c r="A136" s="1">
        <v>44036</v>
      </c>
      <c r="B136">
        <v>207.17</v>
      </c>
      <c r="L136" s="1">
        <v>44036</v>
      </c>
      <c r="M136">
        <v>92.9</v>
      </c>
      <c r="O136" s="1"/>
      <c r="P136" s="1"/>
      <c r="Q136" s="1"/>
      <c r="R136" s="1"/>
      <c r="W136" s="1">
        <v>44036</v>
      </c>
      <c r="X136">
        <v>90.13</v>
      </c>
      <c r="Z136" s="1"/>
      <c r="AA136" s="1"/>
      <c r="AB136" s="1"/>
      <c r="AC136" s="1"/>
      <c r="AI136" s="1"/>
      <c r="AK136" s="1">
        <v>43294</v>
      </c>
      <c r="AL136">
        <v>144.19999999999999</v>
      </c>
    </row>
    <row r="137" spans="1:38" x14ac:dyDescent="0.25">
      <c r="A137" s="1">
        <v>44043</v>
      </c>
      <c r="B137">
        <v>205.22</v>
      </c>
      <c r="L137" s="1">
        <v>44043</v>
      </c>
      <c r="M137">
        <v>93.25</v>
      </c>
      <c r="O137" s="1"/>
      <c r="P137" s="1"/>
      <c r="Q137" s="1"/>
      <c r="R137" s="1"/>
      <c r="W137" s="1">
        <v>44043</v>
      </c>
      <c r="X137">
        <v>83.94</v>
      </c>
      <c r="Z137" s="1"/>
      <c r="AA137" s="1"/>
      <c r="AB137" s="1"/>
      <c r="AC137" s="1"/>
      <c r="AI137" s="1"/>
      <c r="AK137" s="1">
        <v>43297</v>
      </c>
      <c r="AL137">
        <v>145.21</v>
      </c>
    </row>
    <row r="138" spans="1:38" x14ac:dyDescent="0.25">
      <c r="A138" s="1">
        <v>44050</v>
      </c>
      <c r="B138">
        <v>195.44</v>
      </c>
      <c r="L138" s="1">
        <v>44050</v>
      </c>
      <c r="M138">
        <v>97.79</v>
      </c>
      <c r="O138" s="1"/>
      <c r="P138" s="1"/>
      <c r="Q138" s="1"/>
      <c r="R138" s="1"/>
      <c r="W138" s="1">
        <v>44050</v>
      </c>
      <c r="X138">
        <v>86.8</v>
      </c>
      <c r="Z138" s="1"/>
      <c r="AA138" s="1"/>
      <c r="AB138" s="1"/>
      <c r="AC138" s="1"/>
      <c r="AI138" s="1"/>
      <c r="AK138" s="1">
        <v>43298</v>
      </c>
      <c r="AL138">
        <v>145.62</v>
      </c>
    </row>
    <row r="139" spans="1:38" x14ac:dyDescent="0.25">
      <c r="A139" s="1">
        <v>44057</v>
      </c>
      <c r="B139">
        <v>197.2</v>
      </c>
      <c r="L139" s="1">
        <v>44057</v>
      </c>
      <c r="M139">
        <v>101.28</v>
      </c>
      <c r="O139" s="1"/>
      <c r="P139" s="1"/>
      <c r="Q139" s="1"/>
      <c r="R139" s="1"/>
      <c r="W139" s="1">
        <v>44057</v>
      </c>
      <c r="X139">
        <v>90.35</v>
      </c>
      <c r="Z139" s="1"/>
      <c r="AA139" s="1"/>
      <c r="AB139" s="1"/>
      <c r="AC139" s="1"/>
      <c r="AI139" s="1"/>
      <c r="AK139" s="1">
        <v>43299</v>
      </c>
      <c r="AL139">
        <v>147.34</v>
      </c>
    </row>
    <row r="140" spans="1:38" x14ac:dyDescent="0.25">
      <c r="A140" s="1">
        <v>44064</v>
      </c>
      <c r="B140">
        <v>193.64</v>
      </c>
      <c r="L140" s="1">
        <v>44064</v>
      </c>
      <c r="M140">
        <v>100.24</v>
      </c>
      <c r="O140" s="1"/>
      <c r="P140" s="1"/>
      <c r="Q140" s="1"/>
      <c r="R140" s="1"/>
      <c r="W140" s="1">
        <v>44064</v>
      </c>
      <c r="X140">
        <v>85.08</v>
      </c>
      <c r="Z140" s="1"/>
      <c r="AA140" s="1"/>
      <c r="AB140" s="1"/>
      <c r="AC140" s="1"/>
      <c r="AI140" s="1"/>
      <c r="AK140" s="1">
        <v>43300</v>
      </c>
      <c r="AL140">
        <v>146.15</v>
      </c>
    </row>
    <row r="141" spans="1:38" x14ac:dyDescent="0.25">
      <c r="A141" s="1">
        <v>44071</v>
      </c>
      <c r="B141">
        <v>200.11</v>
      </c>
      <c r="L141" s="1">
        <v>44071</v>
      </c>
      <c r="M141">
        <v>101.93</v>
      </c>
      <c r="O141" s="1"/>
      <c r="P141" s="1"/>
      <c r="Q141" s="1"/>
      <c r="R141" s="1"/>
      <c r="W141" s="1">
        <v>44071</v>
      </c>
      <c r="X141">
        <v>85.63</v>
      </c>
      <c r="Z141" s="1"/>
      <c r="AA141" s="1"/>
      <c r="AB141" s="1"/>
      <c r="AC141" s="1"/>
      <c r="AI141" s="1"/>
      <c r="AK141" s="1">
        <v>43301</v>
      </c>
      <c r="AL141">
        <v>146.16</v>
      </c>
    </row>
    <row r="142" spans="1:38" x14ac:dyDescent="0.25">
      <c r="A142" s="1">
        <v>44078</v>
      </c>
      <c r="B142">
        <v>202.74</v>
      </c>
      <c r="L142" s="1">
        <v>44078</v>
      </c>
      <c r="M142">
        <v>99.47</v>
      </c>
      <c r="O142" s="1"/>
      <c r="P142" s="1"/>
      <c r="Q142" s="1"/>
      <c r="R142" s="1"/>
      <c r="W142" s="1">
        <v>44078</v>
      </c>
      <c r="X142">
        <v>81.93</v>
      </c>
      <c r="Z142" s="1"/>
      <c r="AA142" s="1"/>
      <c r="AB142" s="1"/>
      <c r="AC142" s="1"/>
      <c r="AI142" s="1"/>
      <c r="AK142" s="1">
        <v>43304</v>
      </c>
      <c r="AL142">
        <v>147.19</v>
      </c>
    </row>
    <row r="143" spans="1:38" x14ac:dyDescent="0.25">
      <c r="A143" s="1">
        <v>44085</v>
      </c>
      <c r="B143">
        <v>201.54</v>
      </c>
      <c r="L143" s="1">
        <v>44085</v>
      </c>
      <c r="M143">
        <v>99.91</v>
      </c>
      <c r="O143" s="1"/>
      <c r="P143" s="1"/>
      <c r="Q143" s="1"/>
      <c r="R143" s="1"/>
      <c r="W143" s="1">
        <v>44085</v>
      </c>
      <c r="X143">
        <v>77.69</v>
      </c>
      <c r="Z143" s="1"/>
      <c r="AA143" s="1"/>
      <c r="AB143" s="1"/>
      <c r="AC143" s="1"/>
      <c r="AI143" s="1"/>
      <c r="AK143" s="1">
        <v>43305</v>
      </c>
      <c r="AL143">
        <v>147.19999999999999</v>
      </c>
    </row>
    <row r="144" spans="1:38" x14ac:dyDescent="0.25">
      <c r="A144" s="1">
        <v>44092</v>
      </c>
      <c r="B144">
        <v>201</v>
      </c>
      <c r="L144" s="1">
        <v>44092</v>
      </c>
      <c r="M144">
        <v>100.71</v>
      </c>
      <c r="O144" s="1"/>
      <c r="P144" s="1"/>
      <c r="Q144" s="1"/>
      <c r="R144" s="1"/>
      <c r="W144" s="1">
        <v>44092</v>
      </c>
      <c r="X144">
        <v>78.209999999999994</v>
      </c>
      <c r="Z144" s="1"/>
      <c r="AA144" s="1"/>
      <c r="AB144" s="1"/>
      <c r="AC144" s="1"/>
      <c r="AI144" s="1"/>
      <c r="AK144" s="1">
        <v>43306</v>
      </c>
      <c r="AL144">
        <v>147.71</v>
      </c>
    </row>
    <row r="145" spans="1:38" x14ac:dyDescent="0.25">
      <c r="A145" s="1">
        <v>44099</v>
      </c>
      <c r="B145">
        <v>196.36</v>
      </c>
      <c r="L145" s="1">
        <v>44099</v>
      </c>
      <c r="M145">
        <v>97.49</v>
      </c>
      <c r="O145" s="1"/>
      <c r="P145" s="1"/>
      <c r="Q145" s="1"/>
      <c r="R145" s="1"/>
      <c r="W145" s="1">
        <v>44099</v>
      </c>
      <c r="X145">
        <v>71.83</v>
      </c>
      <c r="Z145" s="1"/>
      <c r="AA145" s="1"/>
      <c r="AB145" s="1"/>
      <c r="AC145" s="1"/>
      <c r="AI145" s="1"/>
      <c r="AK145" s="1">
        <v>43307</v>
      </c>
      <c r="AL145">
        <v>148.19</v>
      </c>
    </row>
    <row r="146" spans="1:38" x14ac:dyDescent="0.25">
      <c r="A146" s="1">
        <v>44106</v>
      </c>
      <c r="B146">
        <v>205.52</v>
      </c>
      <c r="L146" s="1">
        <v>44106</v>
      </c>
      <c r="M146">
        <v>100.78</v>
      </c>
      <c r="O146" s="1"/>
      <c r="P146" s="1"/>
      <c r="Q146" s="1"/>
      <c r="R146" s="1"/>
      <c r="W146" s="1">
        <v>44106</v>
      </c>
      <c r="X146">
        <v>71.19</v>
      </c>
      <c r="Z146" s="1"/>
      <c r="AA146" s="1"/>
      <c r="AB146" s="1"/>
      <c r="AC146" s="1"/>
      <c r="AI146" s="1"/>
      <c r="AK146" s="1">
        <v>43308</v>
      </c>
      <c r="AL146">
        <v>144.5</v>
      </c>
    </row>
    <row r="147" spans="1:38" x14ac:dyDescent="0.25">
      <c r="A147" s="1">
        <v>44113</v>
      </c>
      <c r="B147">
        <v>209.19</v>
      </c>
      <c r="L147" s="1">
        <v>44113</v>
      </c>
      <c r="M147">
        <v>106.94</v>
      </c>
      <c r="O147" s="1"/>
      <c r="P147" s="1"/>
      <c r="Q147" s="1"/>
      <c r="R147" s="1"/>
      <c r="W147" s="1">
        <v>44113</v>
      </c>
      <c r="X147">
        <v>74</v>
      </c>
      <c r="Z147" s="1"/>
      <c r="AA147" s="1"/>
      <c r="AB147" s="1"/>
      <c r="AC147" s="1"/>
      <c r="AI147" s="1"/>
      <c r="AK147" s="1">
        <v>43311</v>
      </c>
      <c r="AL147">
        <v>143.38999999999999</v>
      </c>
    </row>
    <row r="148" spans="1:38" x14ac:dyDescent="0.25">
      <c r="A148" s="1">
        <v>44120</v>
      </c>
      <c r="B148">
        <v>212.88</v>
      </c>
      <c r="L148" s="1">
        <v>44120</v>
      </c>
      <c r="M148">
        <v>109.85</v>
      </c>
      <c r="O148" s="1"/>
      <c r="P148" s="1"/>
      <c r="Q148" s="1"/>
      <c r="R148" s="1"/>
      <c r="W148" s="1">
        <v>44120</v>
      </c>
      <c r="X148">
        <v>72.89</v>
      </c>
      <c r="Z148" s="1"/>
      <c r="AA148" s="1"/>
      <c r="AB148" s="1"/>
      <c r="AC148" s="1"/>
      <c r="AI148" s="1"/>
      <c r="AK148" s="1">
        <v>43312</v>
      </c>
      <c r="AL148">
        <v>143.55000000000001</v>
      </c>
    </row>
    <row r="149" spans="1:38" x14ac:dyDescent="0.25">
      <c r="A149" s="1">
        <v>44127</v>
      </c>
      <c r="B149">
        <v>207.31</v>
      </c>
      <c r="L149" s="1">
        <v>44127</v>
      </c>
      <c r="M149">
        <v>107.76</v>
      </c>
      <c r="O149" s="1"/>
      <c r="P149" s="1"/>
      <c r="Q149" s="1"/>
      <c r="R149" s="1"/>
      <c r="W149" s="1">
        <v>44127</v>
      </c>
      <c r="X149">
        <v>72.569999999999993</v>
      </c>
      <c r="Z149" s="1"/>
      <c r="AA149" s="1"/>
      <c r="AB149" s="1"/>
      <c r="AC149" s="1"/>
      <c r="AI149" s="1"/>
      <c r="AK149" s="1">
        <v>43313</v>
      </c>
      <c r="AL149">
        <v>142.32</v>
      </c>
    </row>
    <row r="150" spans="1:38" x14ac:dyDescent="0.25">
      <c r="A150" s="1">
        <v>44134</v>
      </c>
      <c r="B150">
        <v>184.01</v>
      </c>
      <c r="L150" s="1">
        <v>44134</v>
      </c>
      <c r="M150">
        <v>98.2</v>
      </c>
      <c r="O150" s="1"/>
      <c r="P150" s="1"/>
      <c r="Q150" s="1"/>
      <c r="R150" s="1"/>
      <c r="W150" s="1">
        <v>44134</v>
      </c>
      <c r="X150">
        <v>69.5</v>
      </c>
      <c r="Z150" s="1"/>
      <c r="AA150" s="1"/>
      <c r="AB150" s="1"/>
      <c r="AC150" s="1"/>
      <c r="AI150" s="1"/>
      <c r="AK150" s="1">
        <v>43314</v>
      </c>
      <c r="AL150">
        <v>141.4</v>
      </c>
    </row>
    <row r="151" spans="1:38" x14ac:dyDescent="0.25">
      <c r="A151" s="1">
        <v>44141</v>
      </c>
      <c r="B151">
        <v>190.35</v>
      </c>
      <c r="L151" s="1">
        <v>44141</v>
      </c>
      <c r="M151">
        <v>110.32</v>
      </c>
      <c r="O151" s="1"/>
      <c r="P151" s="1"/>
      <c r="Q151" s="1"/>
      <c r="R151" s="1"/>
      <c r="W151" s="1">
        <v>44141</v>
      </c>
      <c r="X151">
        <v>71.150000000000006</v>
      </c>
      <c r="Z151" s="1"/>
      <c r="AA151" s="1"/>
      <c r="AB151" s="1"/>
      <c r="AC151" s="1"/>
      <c r="AI151" s="1"/>
      <c r="AK151" s="1">
        <v>43315</v>
      </c>
      <c r="AL151">
        <v>143.12</v>
      </c>
    </row>
    <row r="152" spans="1:38" x14ac:dyDescent="0.25">
      <c r="A152" s="1">
        <v>44148</v>
      </c>
      <c r="B152">
        <v>204.44</v>
      </c>
      <c r="L152" s="1">
        <v>44148</v>
      </c>
      <c r="M152">
        <v>117.27</v>
      </c>
      <c r="O152" s="1"/>
      <c r="P152" s="1"/>
      <c r="Q152" s="1"/>
      <c r="R152" s="1"/>
      <c r="W152" s="1">
        <v>44148</v>
      </c>
      <c r="X152">
        <v>83.03</v>
      </c>
      <c r="Z152" s="1"/>
      <c r="AA152" s="1"/>
      <c r="AB152" s="1"/>
      <c r="AC152" s="1"/>
      <c r="AI152" s="1"/>
      <c r="AK152" s="1">
        <v>43318</v>
      </c>
      <c r="AL152">
        <v>143.78</v>
      </c>
    </row>
    <row r="153" spans="1:38" x14ac:dyDescent="0.25">
      <c r="A153" s="1">
        <v>44155</v>
      </c>
      <c r="B153">
        <v>198.67</v>
      </c>
      <c r="L153" s="1">
        <v>44155</v>
      </c>
      <c r="M153">
        <v>117.42</v>
      </c>
      <c r="O153" s="1"/>
      <c r="P153" s="1"/>
      <c r="Q153" s="1"/>
      <c r="R153" s="1"/>
      <c r="W153" s="1">
        <v>44155</v>
      </c>
      <c r="X153">
        <v>85.79</v>
      </c>
      <c r="Z153" s="1"/>
      <c r="AA153" s="1"/>
      <c r="AB153" s="1"/>
      <c r="AC153" s="1"/>
      <c r="AI153" s="1"/>
      <c r="AK153" s="1">
        <v>43319</v>
      </c>
      <c r="AL153">
        <v>143.41999999999999</v>
      </c>
    </row>
    <row r="154" spans="1:38" x14ac:dyDescent="0.25">
      <c r="A154" s="1">
        <v>44162</v>
      </c>
      <c r="B154">
        <v>206.58</v>
      </c>
      <c r="L154" s="1">
        <v>44162</v>
      </c>
      <c r="M154">
        <v>119.77</v>
      </c>
      <c r="O154" s="1"/>
      <c r="P154" s="1"/>
      <c r="Q154" s="1"/>
      <c r="R154" s="1"/>
      <c r="W154" s="1">
        <v>44162</v>
      </c>
      <c r="X154">
        <v>91.31</v>
      </c>
      <c r="Z154" s="1"/>
      <c r="AA154" s="1"/>
      <c r="AB154" s="1"/>
      <c r="AC154" s="1"/>
      <c r="AI154" s="1"/>
      <c r="AK154" s="1">
        <v>43320</v>
      </c>
      <c r="AL154">
        <v>143.38</v>
      </c>
    </row>
    <row r="155" spans="1:38" x14ac:dyDescent="0.25">
      <c r="A155" s="1">
        <v>44169</v>
      </c>
      <c r="B155">
        <v>211.6</v>
      </c>
      <c r="L155" s="1">
        <v>44169</v>
      </c>
      <c r="M155">
        <v>116.84</v>
      </c>
      <c r="O155" s="1"/>
      <c r="P155" s="1"/>
      <c r="Q155" s="1"/>
      <c r="R155" s="1"/>
      <c r="W155" s="1">
        <v>44169</v>
      </c>
      <c r="X155">
        <v>93.28</v>
      </c>
      <c r="Z155" s="1"/>
      <c r="AA155" s="1"/>
      <c r="AB155" s="1"/>
      <c r="AC155" s="1"/>
      <c r="AI155" s="1"/>
      <c r="AK155" s="1">
        <v>43321</v>
      </c>
      <c r="AL155">
        <v>142.97999999999999</v>
      </c>
    </row>
    <row r="156" spans="1:38" x14ac:dyDescent="0.25">
      <c r="A156" s="1">
        <v>44176</v>
      </c>
      <c r="B156">
        <v>204.11</v>
      </c>
      <c r="L156" s="1">
        <v>44176</v>
      </c>
      <c r="M156">
        <v>118.38</v>
      </c>
      <c r="O156" s="1"/>
      <c r="P156" s="1"/>
      <c r="Q156" s="1"/>
      <c r="R156" s="1"/>
      <c r="W156" s="1">
        <v>44176</v>
      </c>
      <c r="X156">
        <v>92.45</v>
      </c>
      <c r="Z156" s="1"/>
      <c r="AA156" s="1"/>
      <c r="AB156" s="1"/>
      <c r="AC156" s="1"/>
      <c r="AI156" s="1"/>
      <c r="AK156" s="1">
        <v>43322</v>
      </c>
      <c r="AL156">
        <v>141.76</v>
      </c>
    </row>
    <row r="157" spans="1:38" x14ac:dyDescent="0.25">
      <c r="A157" s="1">
        <v>44183</v>
      </c>
      <c r="B157">
        <v>205.49</v>
      </c>
      <c r="L157" s="1">
        <v>44183</v>
      </c>
      <c r="M157">
        <v>118.1</v>
      </c>
      <c r="O157" s="1"/>
      <c r="P157" s="1"/>
      <c r="Q157" s="1"/>
      <c r="R157" s="1"/>
      <c r="W157" s="1">
        <v>44183</v>
      </c>
      <c r="X157">
        <v>87.19</v>
      </c>
      <c r="Z157" s="1"/>
      <c r="AA157" s="1"/>
      <c r="AB157" s="1"/>
      <c r="AC157" s="1"/>
      <c r="AI157" s="1"/>
      <c r="AK157" s="1">
        <v>43325</v>
      </c>
      <c r="AL157">
        <v>140.47999999999999</v>
      </c>
    </row>
    <row r="158" spans="1:38" x14ac:dyDescent="0.25">
      <c r="A158" s="1">
        <v>44190</v>
      </c>
      <c r="B158">
        <v>210.61</v>
      </c>
      <c r="L158" s="1">
        <v>44190</v>
      </c>
      <c r="M158">
        <v>119.04</v>
      </c>
      <c r="O158" s="1"/>
      <c r="P158" s="1"/>
      <c r="Q158" s="1"/>
      <c r="R158" s="1"/>
      <c r="W158" s="1">
        <v>44190</v>
      </c>
      <c r="X158">
        <v>85.33</v>
      </c>
      <c r="Z158" s="1"/>
      <c r="AA158" s="1"/>
      <c r="AB158" s="1"/>
      <c r="AC158" s="1"/>
      <c r="AI158" s="1"/>
      <c r="AK158" s="1">
        <v>43326</v>
      </c>
      <c r="AL158">
        <v>140.85</v>
      </c>
    </row>
    <row r="159" spans="1:38" x14ac:dyDescent="0.25">
      <c r="A159" s="1">
        <v>44197</v>
      </c>
      <c r="B159">
        <v>211.27</v>
      </c>
      <c r="L159" s="1">
        <v>44197</v>
      </c>
      <c r="M159">
        <v>120.94</v>
      </c>
      <c r="O159" s="1"/>
      <c r="P159" s="1"/>
      <c r="Q159" s="1"/>
      <c r="R159" s="1"/>
      <c r="W159" s="1">
        <v>44197</v>
      </c>
      <c r="X159">
        <v>84.45</v>
      </c>
      <c r="Z159" s="1"/>
      <c r="AA159" s="1"/>
      <c r="AB159" s="1"/>
      <c r="AC159" s="1"/>
      <c r="AI159" s="1"/>
      <c r="AK159" s="1">
        <v>43327</v>
      </c>
      <c r="AL159">
        <v>141.12</v>
      </c>
    </row>
    <row r="160" spans="1:38" x14ac:dyDescent="0.25">
      <c r="A160" s="1">
        <v>44204</v>
      </c>
      <c r="B160">
        <v>205.22</v>
      </c>
      <c r="L160" s="1">
        <v>44204</v>
      </c>
      <c r="M160">
        <v>123.54</v>
      </c>
      <c r="O160" s="1"/>
      <c r="P160" s="1"/>
      <c r="Q160" s="1"/>
      <c r="R160" s="1"/>
      <c r="W160" s="1">
        <v>44204</v>
      </c>
      <c r="X160">
        <v>91.08</v>
      </c>
      <c r="Z160" s="1"/>
      <c r="AA160" s="1"/>
      <c r="AB160" s="1"/>
      <c r="AC160" s="1"/>
      <c r="AI160" s="1"/>
      <c r="AK160" s="1">
        <v>43328</v>
      </c>
      <c r="AL160">
        <v>142.82</v>
      </c>
    </row>
    <row r="161" spans="1:38" x14ac:dyDescent="0.25">
      <c r="A161" s="1">
        <v>44211</v>
      </c>
      <c r="B161">
        <v>207.93</v>
      </c>
      <c r="L161" s="1">
        <v>44211</v>
      </c>
      <c r="M161">
        <v>119</v>
      </c>
      <c r="O161" s="1"/>
      <c r="P161" s="1"/>
      <c r="Q161" s="1"/>
      <c r="R161" s="1"/>
      <c r="W161" s="1">
        <v>44211</v>
      </c>
      <c r="X161">
        <v>92.09</v>
      </c>
      <c r="Z161" s="1"/>
      <c r="AA161" s="1"/>
      <c r="AB161" s="1"/>
      <c r="AC161" s="1"/>
      <c r="AI161" s="1"/>
      <c r="AK161" s="1">
        <v>43329</v>
      </c>
      <c r="AL161">
        <v>143.44999999999999</v>
      </c>
    </row>
    <row r="162" spans="1:38" x14ac:dyDescent="0.25">
      <c r="A162" s="1">
        <v>44218</v>
      </c>
      <c r="B162">
        <v>206.46</v>
      </c>
      <c r="L162" s="1">
        <v>44218</v>
      </c>
      <c r="M162">
        <v>117.35</v>
      </c>
      <c r="O162" s="1"/>
      <c r="P162" s="1"/>
      <c r="Q162" s="1"/>
      <c r="R162" s="1"/>
      <c r="W162" s="1">
        <v>44218</v>
      </c>
      <c r="X162">
        <v>91.73</v>
      </c>
      <c r="Z162" s="1"/>
      <c r="AA162" s="1"/>
      <c r="AB162" s="1"/>
      <c r="AC162" s="1"/>
      <c r="AI162" s="1"/>
      <c r="AK162" s="1">
        <v>43332</v>
      </c>
      <c r="AL162">
        <v>143.01</v>
      </c>
    </row>
    <row r="163" spans="1:38" x14ac:dyDescent="0.25">
      <c r="A163" s="1">
        <v>44225</v>
      </c>
      <c r="B163">
        <v>203.1</v>
      </c>
      <c r="L163" s="1">
        <v>44225</v>
      </c>
      <c r="M163">
        <v>113.26</v>
      </c>
      <c r="O163" s="1"/>
      <c r="P163" s="1"/>
      <c r="Q163" s="1"/>
      <c r="R163" s="1"/>
      <c r="W163" s="1">
        <v>44225</v>
      </c>
      <c r="X163">
        <v>85.2</v>
      </c>
      <c r="Z163" s="1"/>
      <c r="AA163" s="1"/>
      <c r="AB163" s="1"/>
      <c r="AC163" s="1"/>
      <c r="AI163" s="1"/>
      <c r="AK163" s="1">
        <v>43333</v>
      </c>
      <c r="AL163">
        <v>144.36000000000001</v>
      </c>
    </row>
    <row r="164" spans="1:38" x14ac:dyDescent="0.25">
      <c r="A164" s="1">
        <v>44232</v>
      </c>
      <c r="B164">
        <v>223.22</v>
      </c>
      <c r="L164" s="1">
        <v>44232</v>
      </c>
      <c r="M164">
        <v>117</v>
      </c>
      <c r="O164" s="1"/>
      <c r="P164" s="1"/>
      <c r="Q164" s="1"/>
      <c r="R164" s="1"/>
      <c r="W164" s="1">
        <v>44232</v>
      </c>
      <c r="X164">
        <v>89.26</v>
      </c>
      <c r="Z164" s="1"/>
      <c r="AA164" s="1"/>
      <c r="AB164" s="1"/>
      <c r="AC164" s="1"/>
      <c r="AI164" s="1"/>
      <c r="AK164" s="1">
        <v>43334</v>
      </c>
      <c r="AL164">
        <v>143.13999999999999</v>
      </c>
    </row>
    <row r="165" spans="1:38" x14ac:dyDescent="0.25">
      <c r="A165" s="1">
        <v>44239</v>
      </c>
      <c r="B165">
        <v>228.04</v>
      </c>
      <c r="L165" s="1">
        <v>44239</v>
      </c>
      <c r="M165">
        <v>121.75</v>
      </c>
      <c r="O165" s="1"/>
      <c r="P165" s="1"/>
      <c r="Q165" s="1"/>
      <c r="R165" s="1"/>
      <c r="W165" s="1">
        <v>44239</v>
      </c>
      <c r="X165">
        <v>92.55</v>
      </c>
      <c r="Z165" s="1"/>
      <c r="AA165" s="1"/>
      <c r="AB165" s="1"/>
      <c r="AC165" s="1"/>
      <c r="AI165" s="1"/>
      <c r="AK165" s="1">
        <v>43335</v>
      </c>
      <c r="AL165">
        <v>143.16</v>
      </c>
    </row>
    <row r="166" spans="1:38" x14ac:dyDescent="0.25">
      <c r="A166" s="1">
        <v>44246</v>
      </c>
      <c r="B166">
        <v>228.34</v>
      </c>
      <c r="L166" s="1">
        <v>44246</v>
      </c>
      <c r="M166">
        <v>120.86</v>
      </c>
      <c r="O166" s="1"/>
      <c r="P166" s="1"/>
      <c r="Q166" s="1"/>
      <c r="R166" s="1"/>
      <c r="W166" s="1">
        <v>44246</v>
      </c>
      <c r="X166">
        <v>95.8</v>
      </c>
      <c r="Z166" s="1"/>
      <c r="AA166" s="1"/>
      <c r="AB166" s="1"/>
      <c r="AC166" s="1"/>
      <c r="AI166" s="1"/>
      <c r="AK166" s="1">
        <v>43336</v>
      </c>
      <c r="AL166">
        <v>145.44</v>
      </c>
    </row>
    <row r="167" spans="1:38" x14ac:dyDescent="0.25">
      <c r="A167" s="1">
        <v>44253</v>
      </c>
      <c r="B167">
        <v>227.71</v>
      </c>
      <c r="L167" s="1">
        <v>44253</v>
      </c>
      <c r="M167">
        <v>117.97</v>
      </c>
      <c r="O167" s="1"/>
      <c r="P167" s="1"/>
      <c r="Q167" s="1"/>
      <c r="R167" s="1"/>
      <c r="W167" s="1">
        <v>44253</v>
      </c>
      <c r="X167">
        <v>100</v>
      </c>
      <c r="Z167" s="1"/>
      <c r="AA167" s="1"/>
      <c r="AB167" s="1"/>
      <c r="AC167" s="1"/>
      <c r="AI167" s="1"/>
      <c r="AK167" s="1">
        <v>43339</v>
      </c>
      <c r="AL167">
        <v>145.33000000000001</v>
      </c>
    </row>
    <row r="168" spans="1:38" x14ac:dyDescent="0.25">
      <c r="A168" s="1">
        <v>44260</v>
      </c>
      <c r="B168">
        <v>232.76</v>
      </c>
      <c r="L168" s="1">
        <v>44260</v>
      </c>
      <c r="M168">
        <v>122.25</v>
      </c>
      <c r="O168" s="1"/>
      <c r="P168" s="1"/>
      <c r="Q168" s="1"/>
      <c r="R168" s="1"/>
      <c r="W168" s="1">
        <v>44260</v>
      </c>
      <c r="X168">
        <v>109</v>
      </c>
      <c r="Z168" s="1"/>
      <c r="AA168" s="1"/>
      <c r="AB168" s="1"/>
      <c r="AC168" s="1"/>
      <c r="AI168" s="1"/>
      <c r="AK168" s="1">
        <v>43340</v>
      </c>
      <c r="AL168">
        <v>145.05000000000001</v>
      </c>
    </row>
    <row r="169" spans="1:38" x14ac:dyDescent="0.25">
      <c r="A169" s="1">
        <v>44267</v>
      </c>
      <c r="B169">
        <v>228</v>
      </c>
      <c r="L169" s="1">
        <v>44267</v>
      </c>
      <c r="M169">
        <v>121.57</v>
      </c>
      <c r="O169" s="1"/>
      <c r="P169" s="1"/>
      <c r="Q169" s="1"/>
      <c r="R169" s="1"/>
      <c r="W169" s="1">
        <v>44267</v>
      </c>
      <c r="X169">
        <v>111.56</v>
      </c>
      <c r="Z169" s="1"/>
      <c r="AA169" s="1"/>
      <c r="AB169" s="1"/>
      <c r="AC169" s="1"/>
      <c r="AI169" s="1"/>
      <c r="AK169" s="1">
        <v>43341</v>
      </c>
      <c r="AL169">
        <v>146.13999999999999</v>
      </c>
    </row>
    <row r="170" spans="1:38" x14ac:dyDescent="0.25">
      <c r="A170" s="1">
        <v>44274</v>
      </c>
      <c r="B170">
        <v>222.9</v>
      </c>
      <c r="L170" s="1">
        <v>44274</v>
      </c>
      <c r="M170">
        <v>120.76</v>
      </c>
      <c r="O170" s="1"/>
      <c r="P170" s="1"/>
      <c r="Q170" s="1"/>
      <c r="R170" s="1"/>
      <c r="W170" s="1">
        <v>44274</v>
      </c>
      <c r="X170">
        <v>103.38</v>
      </c>
      <c r="Z170" s="1"/>
      <c r="AA170" s="1"/>
      <c r="AB170" s="1"/>
      <c r="AC170" s="1"/>
      <c r="AI170" s="1"/>
      <c r="AK170" s="1">
        <v>43342</v>
      </c>
      <c r="AL170">
        <v>144.38</v>
      </c>
    </row>
    <row r="171" spans="1:38" x14ac:dyDescent="0.25">
      <c r="A171" s="1">
        <v>44281</v>
      </c>
      <c r="B171">
        <v>228.31</v>
      </c>
      <c r="L171" s="1">
        <v>44281</v>
      </c>
      <c r="M171">
        <v>127.32</v>
      </c>
      <c r="O171" s="1"/>
      <c r="P171" s="1"/>
      <c r="Q171" s="1"/>
      <c r="R171" s="1"/>
      <c r="W171" s="1">
        <v>44281</v>
      </c>
      <c r="X171">
        <v>107.48</v>
      </c>
      <c r="Z171" s="1"/>
      <c r="AA171" s="1"/>
      <c r="AB171" s="1"/>
      <c r="AC171" s="1"/>
      <c r="AI171" s="1"/>
      <c r="AK171" s="1">
        <v>43343</v>
      </c>
      <c r="AL171">
        <v>145.56</v>
      </c>
    </row>
    <row r="172" spans="1:38" x14ac:dyDescent="0.25">
      <c r="A172" s="1">
        <v>44288</v>
      </c>
      <c r="B172">
        <v>231.8</v>
      </c>
      <c r="L172" s="1">
        <v>44288</v>
      </c>
      <c r="M172">
        <v>128.66</v>
      </c>
      <c r="O172" s="1"/>
      <c r="P172" s="1"/>
      <c r="Q172" s="1"/>
      <c r="R172" s="1"/>
      <c r="W172" s="1">
        <v>44288</v>
      </c>
      <c r="X172">
        <v>105.75</v>
      </c>
      <c r="Z172" s="1"/>
      <c r="AA172" s="1"/>
      <c r="AB172" s="1"/>
      <c r="AC172" s="1"/>
      <c r="AI172" s="1"/>
      <c r="AK172" s="1">
        <v>43347</v>
      </c>
      <c r="AL172">
        <v>146.87</v>
      </c>
    </row>
    <row r="173" spans="1:38" x14ac:dyDescent="0.25">
      <c r="A173" s="1">
        <v>44295</v>
      </c>
      <c r="B173">
        <v>237</v>
      </c>
      <c r="L173" s="1">
        <v>44295</v>
      </c>
      <c r="M173">
        <v>131.29</v>
      </c>
      <c r="O173" s="1"/>
      <c r="P173" s="1"/>
      <c r="Q173" s="1"/>
      <c r="R173" s="1"/>
      <c r="W173" s="1">
        <v>44295</v>
      </c>
      <c r="X173">
        <v>102.92</v>
      </c>
      <c r="Z173" s="1"/>
      <c r="AA173" s="1"/>
      <c r="AB173" s="1"/>
      <c r="AC173" s="1"/>
      <c r="AI173" s="1"/>
      <c r="AK173" s="1">
        <v>43348</v>
      </c>
      <c r="AL173">
        <v>147.72999999999999</v>
      </c>
    </row>
    <row r="174" spans="1:38" x14ac:dyDescent="0.25">
      <c r="A174" s="1">
        <v>44302</v>
      </c>
      <c r="B174">
        <v>239.12</v>
      </c>
      <c r="L174" s="1">
        <v>44302</v>
      </c>
      <c r="M174">
        <v>132.85</v>
      </c>
      <c r="O174" s="1"/>
      <c r="P174" s="1"/>
      <c r="Q174" s="1"/>
      <c r="R174" s="1"/>
      <c r="W174" s="1">
        <v>44302</v>
      </c>
      <c r="X174">
        <v>102.96</v>
      </c>
      <c r="Z174" s="1"/>
      <c r="AA174" s="1"/>
      <c r="AB174" s="1"/>
      <c r="AC174" s="1"/>
      <c r="AI174" s="1"/>
      <c r="AK174" s="1">
        <v>43349</v>
      </c>
      <c r="AL174">
        <v>150.43</v>
      </c>
    </row>
    <row r="175" spans="1:38" x14ac:dyDescent="0.25">
      <c r="A175" s="1">
        <v>44309</v>
      </c>
      <c r="B175">
        <v>230.89</v>
      </c>
      <c r="L175" s="1">
        <v>44309</v>
      </c>
      <c r="M175">
        <v>135.01</v>
      </c>
      <c r="O175" s="1"/>
      <c r="P175" s="1"/>
      <c r="Q175" s="1"/>
      <c r="R175" s="1"/>
      <c r="W175" s="1">
        <v>44309</v>
      </c>
      <c r="X175">
        <v>101.55</v>
      </c>
      <c r="Z175" s="1"/>
      <c r="AA175" s="1"/>
      <c r="AB175" s="1"/>
      <c r="AC175" s="1"/>
      <c r="AI175" s="1"/>
      <c r="AK175" s="1">
        <v>43350</v>
      </c>
      <c r="AL175">
        <v>150.02000000000001</v>
      </c>
    </row>
    <row r="176" spans="1:38" x14ac:dyDescent="0.25">
      <c r="A176" s="1">
        <v>44316</v>
      </c>
      <c r="B176">
        <v>251.44</v>
      </c>
      <c r="L176" s="1">
        <v>44316</v>
      </c>
      <c r="M176">
        <v>134.93</v>
      </c>
      <c r="O176" s="1"/>
      <c r="P176" s="1"/>
      <c r="Q176" s="1"/>
      <c r="R176" s="1"/>
      <c r="W176" s="1">
        <v>44316</v>
      </c>
      <c r="X176">
        <v>103.07</v>
      </c>
      <c r="Z176" s="1"/>
      <c r="AA176" s="1"/>
      <c r="AB176" s="1"/>
      <c r="AC176" s="1"/>
      <c r="AI176" s="1"/>
      <c r="AK176" s="1">
        <v>43353</v>
      </c>
      <c r="AL176">
        <v>149.74</v>
      </c>
    </row>
    <row r="177" spans="1:38" x14ac:dyDescent="0.25">
      <c r="A177" s="1">
        <v>44323</v>
      </c>
      <c r="B177">
        <v>258.52</v>
      </c>
      <c r="L177" s="1">
        <v>44323</v>
      </c>
      <c r="M177">
        <v>137.33000000000001</v>
      </c>
      <c r="O177" s="1"/>
      <c r="P177" s="1"/>
      <c r="Q177" s="1"/>
      <c r="R177" s="1"/>
      <c r="W177" s="1">
        <v>44323</v>
      </c>
      <c r="X177">
        <v>110.02</v>
      </c>
      <c r="Z177" s="1"/>
      <c r="AA177" s="1"/>
      <c r="AB177" s="1"/>
      <c r="AC177" s="1"/>
      <c r="AI177" s="1"/>
      <c r="AK177" s="1">
        <v>43354</v>
      </c>
      <c r="AL177">
        <v>151.02000000000001</v>
      </c>
    </row>
    <row r="178" spans="1:38" x14ac:dyDescent="0.25">
      <c r="A178" s="1">
        <v>44330</v>
      </c>
      <c r="B178">
        <v>254.24</v>
      </c>
      <c r="L178" s="1">
        <v>44330</v>
      </c>
      <c r="M178">
        <v>134.34</v>
      </c>
      <c r="O178" s="1"/>
      <c r="P178" s="1"/>
      <c r="Q178" s="1"/>
      <c r="R178" s="1"/>
      <c r="W178" s="1">
        <v>44330</v>
      </c>
      <c r="X178">
        <v>109.47</v>
      </c>
      <c r="Z178" s="1"/>
      <c r="AA178" s="1"/>
      <c r="AB178" s="1"/>
      <c r="AC178" s="1"/>
      <c r="AK178" s="1">
        <v>43355</v>
      </c>
      <c r="AL178">
        <v>151.08000000000001</v>
      </c>
    </row>
    <row r="179" spans="1:38" x14ac:dyDescent="0.25">
      <c r="A179" s="1">
        <v>44337</v>
      </c>
      <c r="B179">
        <v>253.21</v>
      </c>
      <c r="L179" s="1">
        <v>44337</v>
      </c>
      <c r="M179">
        <v>132.85</v>
      </c>
      <c r="O179" s="1"/>
      <c r="P179" s="1"/>
      <c r="Q179" s="1"/>
      <c r="R179" s="1"/>
      <c r="W179" s="1">
        <v>44337</v>
      </c>
      <c r="X179">
        <v>104.12</v>
      </c>
      <c r="Z179" s="1"/>
      <c r="AA179" s="1"/>
      <c r="AB179" s="1"/>
      <c r="AC179" s="1"/>
      <c r="AK179" s="1">
        <v>43356</v>
      </c>
      <c r="AL179">
        <v>151.41</v>
      </c>
    </row>
    <row r="180" spans="1:38" x14ac:dyDescent="0.25">
      <c r="A180" s="1">
        <v>44344</v>
      </c>
      <c r="B180">
        <v>253.37</v>
      </c>
      <c r="L180" s="1">
        <v>44344</v>
      </c>
      <c r="M180">
        <v>135.1</v>
      </c>
      <c r="O180" s="1"/>
      <c r="P180" s="1"/>
      <c r="Q180" s="1"/>
      <c r="R180" s="1"/>
      <c r="W180" s="1">
        <v>44344</v>
      </c>
      <c r="X180">
        <v>103.79</v>
      </c>
      <c r="Z180" s="1"/>
      <c r="AA180" s="1"/>
      <c r="AB180" s="1"/>
      <c r="AC180" s="1"/>
      <c r="AK180" s="1">
        <v>43357</v>
      </c>
      <c r="AL180">
        <v>151.97</v>
      </c>
    </row>
    <row r="181" spans="1:38" x14ac:dyDescent="0.25">
      <c r="A181" s="1">
        <v>44351</v>
      </c>
      <c r="B181">
        <v>251.02</v>
      </c>
      <c r="L181" s="1">
        <v>44351</v>
      </c>
      <c r="M181">
        <v>137.69999999999999</v>
      </c>
      <c r="O181" s="1"/>
      <c r="P181" s="1"/>
      <c r="Q181" s="1"/>
      <c r="R181" s="1"/>
      <c r="W181" s="1">
        <v>44351</v>
      </c>
      <c r="X181">
        <v>108.45</v>
      </c>
      <c r="Z181" s="1"/>
      <c r="AA181" s="1"/>
      <c r="AB181" s="1"/>
      <c r="AC181" s="1"/>
      <c r="AK181" s="1">
        <v>43360</v>
      </c>
      <c r="AL181">
        <v>152.15</v>
      </c>
    </row>
    <row r="182" spans="1:38" x14ac:dyDescent="0.25">
      <c r="A182" s="1">
        <v>44358</v>
      </c>
      <c r="B182">
        <v>250.11</v>
      </c>
      <c r="L182" s="1">
        <v>44358</v>
      </c>
      <c r="M182">
        <v>135.86000000000001</v>
      </c>
      <c r="O182" s="1"/>
      <c r="P182" s="1"/>
      <c r="Q182" s="1"/>
      <c r="R182" s="1"/>
      <c r="W182" s="1">
        <v>44358</v>
      </c>
      <c r="X182">
        <v>107.91</v>
      </c>
      <c r="Z182" s="1"/>
      <c r="AA182" s="1"/>
      <c r="AB182" s="1"/>
      <c r="AC182" s="1"/>
      <c r="AK182" s="1">
        <v>43361</v>
      </c>
      <c r="AL182">
        <v>152.88</v>
      </c>
    </row>
    <row r="183" spans="1:38" x14ac:dyDescent="0.25">
      <c r="A183" s="1">
        <v>44365</v>
      </c>
      <c r="B183">
        <v>230.1</v>
      </c>
      <c r="L183" s="1">
        <v>44365</v>
      </c>
      <c r="M183">
        <v>130.65</v>
      </c>
      <c r="O183" s="1"/>
      <c r="P183" s="1"/>
      <c r="Q183" s="1"/>
      <c r="R183" s="1"/>
      <c r="W183" s="1">
        <v>44365</v>
      </c>
      <c r="X183">
        <v>103.03</v>
      </c>
      <c r="Z183" s="1"/>
      <c r="AA183" s="1"/>
      <c r="AB183" s="1"/>
      <c r="AC183" s="1"/>
      <c r="AK183" s="1">
        <v>43362</v>
      </c>
      <c r="AL183">
        <v>155.24</v>
      </c>
    </row>
    <row r="184" spans="1:38" x14ac:dyDescent="0.25">
      <c r="A184" s="1">
        <v>44372</v>
      </c>
      <c r="B184">
        <v>243.71</v>
      </c>
      <c r="L184" s="1">
        <v>44372</v>
      </c>
      <c r="M184">
        <v>133.65</v>
      </c>
      <c r="O184" s="1"/>
      <c r="P184" s="1"/>
      <c r="Q184" s="1"/>
      <c r="R184" s="1"/>
      <c r="W184" s="1">
        <v>44372</v>
      </c>
      <c r="X184">
        <v>107.3</v>
      </c>
      <c r="Z184" s="1"/>
      <c r="AA184" s="1"/>
      <c r="AB184" s="1"/>
      <c r="AC184" s="1"/>
      <c r="AK184" s="1">
        <v>43363</v>
      </c>
      <c r="AL184">
        <v>155.16</v>
      </c>
    </row>
    <row r="185" spans="1:38" x14ac:dyDescent="0.25">
      <c r="A185" s="1">
        <v>44379</v>
      </c>
      <c r="B185">
        <v>239.59</v>
      </c>
      <c r="L185" s="1">
        <v>44379</v>
      </c>
      <c r="M185">
        <v>134.94</v>
      </c>
      <c r="O185" s="1"/>
      <c r="P185" s="1"/>
      <c r="Q185" s="1"/>
      <c r="R185" s="1"/>
      <c r="W185" s="1">
        <v>44379</v>
      </c>
      <c r="X185">
        <v>106.07</v>
      </c>
      <c r="Z185" s="1"/>
      <c r="AA185" s="1"/>
      <c r="AB185" s="1"/>
      <c r="AC185" s="1"/>
      <c r="AK185" s="1">
        <v>43364</v>
      </c>
      <c r="AL185">
        <v>156.47</v>
      </c>
    </row>
    <row r="186" spans="1:38" x14ac:dyDescent="0.25">
      <c r="A186" s="1">
        <v>44386</v>
      </c>
      <c r="B186">
        <v>236.31</v>
      </c>
      <c r="L186" s="1">
        <v>44386</v>
      </c>
      <c r="M186">
        <v>135.47</v>
      </c>
      <c r="O186" s="1"/>
      <c r="P186" s="1"/>
      <c r="Q186" s="1"/>
      <c r="R186" s="1"/>
      <c r="W186" s="1">
        <v>44386</v>
      </c>
      <c r="X186">
        <v>104.07</v>
      </c>
      <c r="Z186" s="1"/>
      <c r="AA186" s="1"/>
      <c r="AB186" s="1"/>
      <c r="AC186" s="1"/>
      <c r="AK186" s="1">
        <v>43367</v>
      </c>
      <c r="AL186">
        <v>155.16</v>
      </c>
    </row>
    <row r="187" spans="1:38" x14ac:dyDescent="0.25">
      <c r="A187" s="1">
        <v>44393</v>
      </c>
      <c r="B187">
        <v>231.73</v>
      </c>
      <c r="L187" s="1">
        <v>44393</v>
      </c>
      <c r="M187">
        <v>136.22999999999999</v>
      </c>
      <c r="O187" s="1"/>
      <c r="P187" s="1"/>
      <c r="Q187" s="1"/>
      <c r="R187" s="1"/>
      <c r="W187" s="1">
        <v>44393</v>
      </c>
      <c r="X187">
        <v>98.62</v>
      </c>
      <c r="Z187" s="1"/>
      <c r="AA187" s="1"/>
      <c r="AB187" s="1"/>
      <c r="AC187" s="1"/>
      <c r="AK187" s="1">
        <v>43368</v>
      </c>
      <c r="AL187">
        <v>155.81</v>
      </c>
    </row>
    <row r="188" spans="1:38" x14ac:dyDescent="0.25">
      <c r="A188" s="1">
        <v>44400</v>
      </c>
      <c r="B188">
        <v>232.48</v>
      </c>
      <c r="L188" s="1">
        <v>44400</v>
      </c>
      <c r="M188">
        <v>137.83000000000001</v>
      </c>
      <c r="O188" s="1"/>
      <c r="P188" s="1"/>
      <c r="Q188" s="1"/>
      <c r="R188" s="1"/>
      <c r="W188" s="1">
        <v>44400</v>
      </c>
      <c r="X188">
        <v>98.86</v>
      </c>
      <c r="Z188" s="1"/>
      <c r="AA188" s="1"/>
      <c r="AB188" s="1"/>
      <c r="AC188" s="1"/>
      <c r="AK188" s="1">
        <v>43369</v>
      </c>
      <c r="AL188">
        <v>154.63999999999999</v>
      </c>
    </row>
    <row r="189" spans="1:38" x14ac:dyDescent="0.25">
      <c r="A189" s="1">
        <v>44407</v>
      </c>
      <c r="B189">
        <v>260.02999999999997</v>
      </c>
      <c r="L189" s="1">
        <v>44407</v>
      </c>
      <c r="M189">
        <v>139.05000000000001</v>
      </c>
      <c r="O189" s="1"/>
      <c r="P189" s="1"/>
      <c r="Q189" s="1"/>
      <c r="R189" s="1"/>
      <c r="W189" s="1">
        <v>44407</v>
      </c>
      <c r="X189">
        <v>101.81</v>
      </c>
      <c r="Z189" s="1"/>
      <c r="AA189" s="1"/>
      <c r="AB189" s="1"/>
      <c r="AC189" s="1"/>
      <c r="AK189" s="1">
        <v>43370</v>
      </c>
      <c r="AL189">
        <v>155.68</v>
      </c>
    </row>
    <row r="190" spans="1:38" x14ac:dyDescent="0.25">
      <c r="A190" s="1">
        <v>44414</v>
      </c>
      <c r="B190">
        <v>261.52</v>
      </c>
      <c r="L190" s="1">
        <v>44414</v>
      </c>
      <c r="M190">
        <v>136.82</v>
      </c>
      <c r="O190" s="1"/>
      <c r="P190" s="1"/>
      <c r="Q190" s="1"/>
      <c r="R190" s="1"/>
      <c r="W190" s="1">
        <v>44414</v>
      </c>
      <c r="X190">
        <v>101.95</v>
      </c>
      <c r="Z190" s="1"/>
      <c r="AA190" s="1"/>
      <c r="AB190" s="1"/>
      <c r="AC190" s="1"/>
      <c r="AK190" s="1">
        <v>43371</v>
      </c>
      <c r="AL190">
        <v>153.78</v>
      </c>
    </row>
    <row r="191" spans="1:38" x14ac:dyDescent="0.25">
      <c r="A191" s="1">
        <v>44421</v>
      </c>
      <c r="B191">
        <v>277.24</v>
      </c>
      <c r="L191" s="1">
        <v>44421</v>
      </c>
      <c r="M191">
        <v>137.24</v>
      </c>
      <c r="O191" s="1"/>
      <c r="P191" s="1"/>
      <c r="Q191" s="1"/>
      <c r="R191" s="1"/>
      <c r="W191" s="1">
        <v>44421</v>
      </c>
      <c r="X191">
        <v>101.96</v>
      </c>
      <c r="Z191" s="1"/>
      <c r="AA191" s="1"/>
      <c r="AB191" s="1"/>
      <c r="AC191" s="1"/>
      <c r="AK191" s="1">
        <v>43374</v>
      </c>
      <c r="AL191">
        <v>154.85</v>
      </c>
    </row>
    <row r="192" spans="1:38" x14ac:dyDescent="0.25">
      <c r="A192" s="1">
        <v>44428</v>
      </c>
      <c r="B192">
        <v>279.37</v>
      </c>
      <c r="L192" s="1">
        <v>44428</v>
      </c>
      <c r="M192">
        <v>134.77000000000001</v>
      </c>
      <c r="O192" s="1"/>
      <c r="P192" s="1"/>
      <c r="Q192" s="1"/>
      <c r="R192" s="1"/>
      <c r="W192" s="1">
        <v>44428</v>
      </c>
      <c r="X192">
        <v>94.3</v>
      </c>
      <c r="Z192" s="1"/>
      <c r="AA192" s="1"/>
      <c r="AB192" s="1"/>
      <c r="AC192" s="1"/>
      <c r="AK192" s="1">
        <v>43375</v>
      </c>
      <c r="AL192">
        <v>156.25</v>
      </c>
    </row>
    <row r="193" spans="1:38" x14ac:dyDescent="0.25">
      <c r="A193" s="1">
        <v>44435</v>
      </c>
      <c r="B193">
        <v>285.13</v>
      </c>
      <c r="L193" s="1">
        <v>44435</v>
      </c>
      <c r="M193">
        <v>136.84</v>
      </c>
      <c r="O193" s="1"/>
      <c r="P193" s="1"/>
      <c r="Q193" s="1"/>
      <c r="R193" s="1"/>
      <c r="W193" s="1">
        <v>44435</v>
      </c>
      <c r="X193">
        <v>98.64</v>
      </c>
      <c r="Z193" s="1"/>
      <c r="AA193" s="1"/>
      <c r="AB193" s="1"/>
      <c r="AC193" s="1"/>
      <c r="AK193" s="1">
        <v>43376</v>
      </c>
      <c r="AL193">
        <v>156.88999999999999</v>
      </c>
    </row>
    <row r="194" spans="1:38" x14ac:dyDescent="0.25">
      <c r="A194" s="1">
        <v>44442</v>
      </c>
      <c r="B194">
        <v>291.43</v>
      </c>
      <c r="L194" s="1">
        <v>44442</v>
      </c>
      <c r="M194">
        <v>135.4</v>
      </c>
      <c r="O194" s="1"/>
      <c r="P194" s="1"/>
      <c r="Q194" s="1"/>
      <c r="R194" s="1"/>
      <c r="W194" s="1">
        <v>44442</v>
      </c>
      <c r="X194">
        <v>97.49</v>
      </c>
      <c r="Z194" s="1"/>
      <c r="AA194" s="1"/>
      <c r="AB194" s="1"/>
      <c r="AC194" s="1"/>
      <c r="AK194" s="1">
        <v>43377</v>
      </c>
      <c r="AL194">
        <v>157.41999999999999</v>
      </c>
    </row>
    <row r="195" spans="1:38" x14ac:dyDescent="0.25">
      <c r="A195" s="1">
        <v>44449</v>
      </c>
      <c r="B195">
        <v>292.3</v>
      </c>
      <c r="L195" s="1">
        <v>44449</v>
      </c>
      <c r="M195">
        <v>130.43</v>
      </c>
      <c r="O195" s="1"/>
      <c r="P195" s="1"/>
      <c r="Q195" s="1"/>
      <c r="R195" s="1"/>
      <c r="W195" s="1">
        <v>44449</v>
      </c>
      <c r="X195">
        <v>96.07</v>
      </c>
      <c r="Z195" s="1"/>
      <c r="AA195" s="1"/>
      <c r="AB195" s="1"/>
      <c r="AC195" s="1"/>
      <c r="AK195" s="1">
        <v>43378</v>
      </c>
      <c r="AL195">
        <v>155.52000000000001</v>
      </c>
    </row>
    <row r="196" spans="1:38" x14ac:dyDescent="0.25">
      <c r="A196" s="1">
        <v>44456</v>
      </c>
      <c r="B196">
        <v>289.23</v>
      </c>
      <c r="L196" s="1">
        <v>44456</v>
      </c>
      <c r="M196">
        <v>130.13999999999999</v>
      </c>
      <c r="O196" s="1"/>
      <c r="P196" s="1"/>
      <c r="Q196" s="1"/>
      <c r="R196" s="1"/>
      <c r="W196" s="1">
        <v>44456</v>
      </c>
      <c r="X196">
        <v>96.76</v>
      </c>
      <c r="Z196" s="1"/>
      <c r="AA196" s="1"/>
      <c r="AB196" s="1"/>
      <c r="AC196" s="1"/>
      <c r="AK196" s="1">
        <v>43381</v>
      </c>
      <c r="AL196">
        <v>156.21</v>
      </c>
    </row>
    <row r="197" spans="1:38" x14ac:dyDescent="0.25">
      <c r="A197" s="1">
        <v>44463</v>
      </c>
      <c r="B197">
        <v>299.17</v>
      </c>
      <c r="L197" s="1">
        <v>44463</v>
      </c>
      <c r="M197">
        <v>129.61000000000001</v>
      </c>
      <c r="O197" s="1"/>
      <c r="P197" s="1"/>
      <c r="Q197" s="1"/>
      <c r="R197" s="1"/>
      <c r="W197" s="1">
        <v>44463</v>
      </c>
      <c r="X197">
        <v>100.6</v>
      </c>
      <c r="Z197" s="1"/>
      <c r="AA197" s="1"/>
      <c r="AB197" s="1"/>
      <c r="AC197" s="1"/>
      <c r="AK197" s="1">
        <v>43382</v>
      </c>
      <c r="AL197">
        <v>157.12</v>
      </c>
    </row>
    <row r="198" spans="1:38" x14ac:dyDescent="0.25">
      <c r="A198" s="1">
        <v>44470</v>
      </c>
      <c r="B198">
        <v>291.08</v>
      </c>
      <c r="L198" s="1">
        <v>44470</v>
      </c>
      <c r="M198">
        <v>124.96</v>
      </c>
      <c r="O198" s="1"/>
      <c r="P198" s="1"/>
      <c r="Q198" s="1"/>
      <c r="R198" s="1"/>
      <c r="W198" s="1">
        <v>44470</v>
      </c>
      <c r="X198">
        <v>104.33</v>
      </c>
      <c r="Z198" s="1"/>
      <c r="AA198" s="1"/>
      <c r="AB198" s="1"/>
      <c r="AC198" s="1"/>
      <c r="AK198" s="1">
        <v>43383</v>
      </c>
      <c r="AL198">
        <v>151.13999999999999</v>
      </c>
    </row>
    <row r="199" spans="1:38" x14ac:dyDescent="0.25">
      <c r="A199" s="1">
        <v>44477</v>
      </c>
      <c r="B199">
        <v>294.5</v>
      </c>
      <c r="L199" s="1">
        <v>44477</v>
      </c>
      <c r="M199">
        <v>126.19</v>
      </c>
      <c r="O199" s="1"/>
      <c r="P199" s="1"/>
      <c r="Q199" s="1"/>
      <c r="R199" s="1"/>
      <c r="W199" s="1">
        <v>44477</v>
      </c>
      <c r="X199">
        <v>108.05</v>
      </c>
      <c r="Z199" s="1"/>
      <c r="AA199" s="1"/>
      <c r="AB199" s="1"/>
      <c r="AC199" s="1"/>
      <c r="AK199" s="1">
        <v>43384</v>
      </c>
      <c r="AL199">
        <v>148.22</v>
      </c>
    </row>
    <row r="200" spans="1:38" x14ac:dyDescent="0.25">
      <c r="A200" s="1">
        <v>44484</v>
      </c>
      <c r="B200">
        <v>309.3</v>
      </c>
      <c r="L200" s="1">
        <v>44484</v>
      </c>
      <c r="M200">
        <v>128.33000000000001</v>
      </c>
      <c r="O200" s="1"/>
      <c r="P200" s="1"/>
      <c r="Q200" s="1"/>
      <c r="R200" s="1"/>
      <c r="W200" s="1">
        <v>44484</v>
      </c>
      <c r="X200">
        <v>109.61</v>
      </c>
      <c r="Z200" s="1"/>
      <c r="AA200" s="1"/>
      <c r="AB200" s="1"/>
      <c r="AC200" s="1"/>
      <c r="AK200" s="1">
        <v>43385</v>
      </c>
      <c r="AL200">
        <v>147.84</v>
      </c>
    </row>
    <row r="201" spans="1:38" x14ac:dyDescent="0.25">
      <c r="A201" s="1">
        <v>44491</v>
      </c>
      <c r="B201">
        <v>320.82</v>
      </c>
      <c r="L201" s="1">
        <v>44491</v>
      </c>
      <c r="M201">
        <v>131.13999999999999</v>
      </c>
      <c r="O201" s="1"/>
      <c r="P201" s="1"/>
      <c r="Q201" s="1"/>
      <c r="R201" s="1"/>
      <c r="W201" s="1">
        <v>44491</v>
      </c>
      <c r="X201">
        <v>112.8</v>
      </c>
      <c r="Z201" s="1"/>
      <c r="AA201" s="1"/>
      <c r="AB201" s="1"/>
      <c r="AC201" s="1"/>
      <c r="AK201" s="1">
        <v>43388</v>
      </c>
      <c r="AL201">
        <v>147.18</v>
      </c>
    </row>
    <row r="202" spans="1:38" x14ac:dyDescent="0.25">
      <c r="A202" s="1">
        <v>44498</v>
      </c>
      <c r="B202">
        <v>319.92</v>
      </c>
      <c r="L202" s="1">
        <v>44498</v>
      </c>
      <c r="M202">
        <v>132.4</v>
      </c>
      <c r="O202" s="1"/>
      <c r="P202" s="1"/>
      <c r="Q202" s="1"/>
      <c r="R202" s="1"/>
      <c r="W202" s="1">
        <v>44498</v>
      </c>
      <c r="X202">
        <v>114.49</v>
      </c>
      <c r="Z202" s="1"/>
      <c r="AA202" s="1"/>
      <c r="AB202" s="1"/>
      <c r="AC202" s="1"/>
      <c r="AK202" s="1">
        <v>43389</v>
      </c>
      <c r="AL202">
        <v>149.85</v>
      </c>
    </row>
    <row r="203" spans="1:38" x14ac:dyDescent="0.25">
      <c r="A203" s="1">
        <v>44505</v>
      </c>
      <c r="B203">
        <v>288.52999999999997</v>
      </c>
      <c r="L203" s="1">
        <v>44505</v>
      </c>
      <c r="M203">
        <v>140.94</v>
      </c>
      <c r="O203" s="1"/>
      <c r="P203" s="1"/>
      <c r="Q203" s="1"/>
      <c r="R203" s="1"/>
      <c r="W203" s="1">
        <v>44505</v>
      </c>
      <c r="X203">
        <v>114.74</v>
      </c>
      <c r="Z203" s="1"/>
      <c r="AA203" s="1"/>
      <c r="AB203" s="1"/>
      <c r="AC203" s="1"/>
      <c r="AK203" s="1">
        <v>43390</v>
      </c>
      <c r="AL203">
        <v>150.46</v>
      </c>
    </row>
    <row r="204" spans="1:38" x14ac:dyDescent="0.25">
      <c r="A204" s="1">
        <v>44512</v>
      </c>
      <c r="B204">
        <v>300.33999999999997</v>
      </c>
      <c r="L204" s="1">
        <v>44512</v>
      </c>
      <c r="M204">
        <v>140.26</v>
      </c>
      <c r="O204" s="1"/>
      <c r="P204" s="1"/>
      <c r="Q204" s="1"/>
      <c r="R204" s="1"/>
      <c r="W204" s="1">
        <v>44512</v>
      </c>
      <c r="X204">
        <v>114.23</v>
      </c>
      <c r="Z204" s="1"/>
      <c r="AA204" s="1"/>
      <c r="AB204" s="1"/>
      <c r="AC204" s="1"/>
      <c r="AK204" s="1">
        <v>43391</v>
      </c>
      <c r="AL204">
        <v>149.51</v>
      </c>
    </row>
    <row r="205" spans="1:38" x14ac:dyDescent="0.25">
      <c r="A205" s="1">
        <v>44519</v>
      </c>
      <c r="B205">
        <v>296.79000000000002</v>
      </c>
      <c r="L205" s="1">
        <v>44519</v>
      </c>
      <c r="M205">
        <v>142.47999999999999</v>
      </c>
      <c r="O205" s="1"/>
      <c r="P205" s="1"/>
      <c r="Q205" s="1"/>
      <c r="R205" s="1"/>
      <c r="W205" s="1">
        <v>44519</v>
      </c>
      <c r="X205">
        <v>111.91</v>
      </c>
      <c r="Z205" s="1"/>
      <c r="AA205" s="1"/>
      <c r="AB205" s="1"/>
      <c r="AC205" s="1"/>
      <c r="AK205" s="1">
        <v>43392</v>
      </c>
      <c r="AL205">
        <v>151.1</v>
      </c>
    </row>
    <row r="206" spans="1:38" x14ac:dyDescent="0.25">
      <c r="A206" s="1">
        <v>44526</v>
      </c>
      <c r="B206">
        <v>294.11</v>
      </c>
      <c r="L206" s="1">
        <v>44526</v>
      </c>
      <c r="M206">
        <v>139.09</v>
      </c>
      <c r="O206" s="1"/>
      <c r="P206" s="1"/>
      <c r="Q206" s="1"/>
      <c r="R206" s="1"/>
      <c r="W206" s="1">
        <v>44526</v>
      </c>
      <c r="X206">
        <v>114.51</v>
      </c>
      <c r="Z206" s="1"/>
      <c r="AA206" s="1"/>
      <c r="AB206" s="1"/>
      <c r="AC206" s="1"/>
      <c r="AK206" s="1">
        <v>43395</v>
      </c>
      <c r="AL206">
        <v>151.44</v>
      </c>
    </row>
    <row r="207" spans="1:38" x14ac:dyDescent="0.25">
      <c r="A207" s="1">
        <v>44533</v>
      </c>
      <c r="B207">
        <v>292.89</v>
      </c>
      <c r="L207" s="1">
        <v>44533</v>
      </c>
      <c r="M207">
        <v>139.13999999999999</v>
      </c>
      <c r="O207" s="1"/>
      <c r="P207" s="1"/>
      <c r="Q207" s="1"/>
      <c r="R207" s="1"/>
      <c r="W207" s="1">
        <v>44533</v>
      </c>
      <c r="X207">
        <v>114.41</v>
      </c>
      <c r="Z207" s="1"/>
      <c r="AA207" s="1"/>
      <c r="AB207" s="1"/>
      <c r="AC207" s="1"/>
      <c r="AK207" s="1">
        <v>43396</v>
      </c>
      <c r="AL207">
        <v>149.51</v>
      </c>
    </row>
    <row r="208" spans="1:38" x14ac:dyDescent="0.25">
      <c r="A208" s="1">
        <v>44540</v>
      </c>
      <c r="B208">
        <v>293.74</v>
      </c>
      <c r="L208" s="1">
        <v>44540</v>
      </c>
      <c r="M208">
        <v>142.75</v>
      </c>
      <c r="O208" s="1"/>
      <c r="P208" s="1"/>
      <c r="Q208" s="1"/>
      <c r="R208" s="1"/>
      <c r="W208" s="1">
        <v>44540</v>
      </c>
      <c r="X208">
        <v>118.34</v>
      </c>
      <c r="Z208" s="1"/>
      <c r="AA208" s="1"/>
      <c r="AB208" s="1"/>
      <c r="AC208" s="1"/>
      <c r="AK208" s="1">
        <v>43397</v>
      </c>
      <c r="AL208">
        <v>146.30000000000001</v>
      </c>
    </row>
    <row r="209" spans="1:38" x14ac:dyDescent="0.25">
      <c r="A209" s="1">
        <v>44547</v>
      </c>
      <c r="B209">
        <v>292.38</v>
      </c>
      <c r="L209" s="1">
        <v>44547</v>
      </c>
      <c r="M209">
        <v>139.83000000000001</v>
      </c>
      <c r="O209" s="1"/>
      <c r="P209" s="1"/>
      <c r="Q209" s="1"/>
      <c r="R209" s="1"/>
      <c r="W209" s="1">
        <v>44547</v>
      </c>
      <c r="X209">
        <v>113.6</v>
      </c>
      <c r="Z209" s="1"/>
      <c r="AA209" s="1"/>
      <c r="AB209" s="1"/>
      <c r="AC209" s="1"/>
      <c r="AK209" s="1">
        <v>43398</v>
      </c>
      <c r="AL209">
        <v>149.97999999999999</v>
      </c>
    </row>
    <row r="210" spans="1:38" x14ac:dyDescent="0.25">
      <c r="A210" s="1">
        <v>44554</v>
      </c>
      <c r="B210">
        <v>292.41000000000003</v>
      </c>
      <c r="L210" s="1">
        <v>44554</v>
      </c>
      <c r="M210">
        <v>142.57</v>
      </c>
      <c r="O210" s="1"/>
      <c r="P210" s="1"/>
      <c r="Q210" s="1"/>
      <c r="R210" s="1"/>
      <c r="W210" s="1">
        <v>44554</v>
      </c>
      <c r="X210">
        <v>116.41</v>
      </c>
      <c r="Z210" s="1"/>
      <c r="AA210" s="1"/>
      <c r="AB210" s="1"/>
      <c r="AC210" s="1"/>
      <c r="AK210" s="1">
        <v>43399</v>
      </c>
      <c r="AL210">
        <v>152.31</v>
      </c>
    </row>
    <row r="211" spans="1:38" x14ac:dyDescent="0.25">
      <c r="A211" s="1">
        <v>44561</v>
      </c>
      <c r="B211">
        <v>300.56</v>
      </c>
      <c r="L211" s="1">
        <v>44561</v>
      </c>
      <c r="M211">
        <v>147.04</v>
      </c>
      <c r="O211" s="1"/>
      <c r="P211" s="1"/>
      <c r="Q211" s="1"/>
      <c r="R211" s="1"/>
      <c r="W211" s="1">
        <v>44561</v>
      </c>
      <c r="X211">
        <v>117.35</v>
      </c>
      <c r="Z211" s="1"/>
      <c r="AA211" s="1"/>
      <c r="AB211" s="1"/>
      <c r="AC211" s="1"/>
      <c r="AK211" s="1">
        <v>43402</v>
      </c>
      <c r="AL211">
        <v>155.19</v>
      </c>
    </row>
    <row r="212" spans="1:38" x14ac:dyDescent="0.25">
      <c r="A212" s="1">
        <v>44568</v>
      </c>
      <c r="B212">
        <v>282.77999999999997</v>
      </c>
      <c r="L212" s="1">
        <v>44568</v>
      </c>
      <c r="M212">
        <v>142.38</v>
      </c>
      <c r="O212" s="1"/>
      <c r="P212" s="1"/>
      <c r="Q212" s="1"/>
      <c r="R212" s="1"/>
      <c r="W212" s="1">
        <v>44568</v>
      </c>
      <c r="X212">
        <v>125.03</v>
      </c>
      <c r="Z212" s="1"/>
      <c r="AA212" s="1"/>
      <c r="AB212" s="1"/>
      <c r="AC212" s="1"/>
      <c r="AK212" s="1">
        <v>43403</v>
      </c>
      <c r="AL212">
        <v>158.69999999999999</v>
      </c>
    </row>
    <row r="213" spans="1:38" x14ac:dyDescent="0.25">
      <c r="A213" s="1">
        <v>44575</v>
      </c>
      <c r="B213">
        <v>273.45</v>
      </c>
      <c r="L213" s="1">
        <v>44575</v>
      </c>
      <c r="M213">
        <v>141.54</v>
      </c>
      <c r="O213" s="1"/>
      <c r="P213" s="1"/>
      <c r="Q213" s="1"/>
      <c r="R213" s="1"/>
      <c r="W213" s="1">
        <v>44575</v>
      </c>
      <c r="X213">
        <v>128.96</v>
      </c>
      <c r="Z213" s="1"/>
      <c r="AA213" s="1"/>
      <c r="AB213" s="1"/>
      <c r="AC213" s="1"/>
      <c r="AK213" s="1">
        <v>43404</v>
      </c>
      <c r="AL213">
        <v>156.18</v>
      </c>
    </row>
    <row r="214" spans="1:38" x14ac:dyDescent="0.25">
      <c r="A214" s="1">
        <v>44582</v>
      </c>
      <c r="B214">
        <v>266.42</v>
      </c>
      <c r="L214" s="1">
        <v>44582</v>
      </c>
      <c r="M214">
        <v>136.41999999999999</v>
      </c>
      <c r="O214" s="1"/>
      <c r="P214" s="1"/>
      <c r="Q214" s="1"/>
      <c r="R214" s="1"/>
      <c r="W214" s="1">
        <v>44582</v>
      </c>
      <c r="X214">
        <v>126.91</v>
      </c>
      <c r="Z214" s="1"/>
      <c r="AA214" s="1"/>
      <c r="AB214" s="1"/>
      <c r="AC214" s="1"/>
      <c r="AK214" s="1">
        <v>43405</v>
      </c>
      <c r="AL214">
        <v>155.69999999999999</v>
      </c>
    </row>
    <row r="215" spans="1:38" x14ac:dyDescent="0.25">
      <c r="A215" s="1">
        <v>44589</v>
      </c>
      <c r="B215">
        <v>270.18</v>
      </c>
      <c r="L215" s="1">
        <v>44589</v>
      </c>
      <c r="M215">
        <v>134.99</v>
      </c>
      <c r="O215" s="1"/>
      <c r="P215" s="1"/>
      <c r="Q215" s="1"/>
      <c r="R215" s="1"/>
      <c r="W215" s="1">
        <v>44589</v>
      </c>
      <c r="X215">
        <v>130.61000000000001</v>
      </c>
      <c r="Z215" s="1"/>
      <c r="AA215" s="1"/>
      <c r="AB215" s="1"/>
      <c r="AC215" s="1"/>
      <c r="AK215" s="1">
        <v>43406</v>
      </c>
      <c r="AL215">
        <v>156.18</v>
      </c>
    </row>
    <row r="216" spans="1:38" x14ac:dyDescent="0.25">
      <c r="A216" s="1">
        <v>44596</v>
      </c>
      <c r="B216">
        <v>291.31</v>
      </c>
      <c r="L216" s="1">
        <v>44596</v>
      </c>
      <c r="M216">
        <v>134.49</v>
      </c>
      <c r="O216" s="1"/>
      <c r="P216" s="1"/>
      <c r="Q216" s="1"/>
      <c r="R216" s="1"/>
      <c r="W216" s="1">
        <v>44596</v>
      </c>
      <c r="X216">
        <v>135.88</v>
      </c>
      <c r="Z216" s="1"/>
      <c r="AA216" s="1"/>
      <c r="AB216" s="1"/>
      <c r="AC216" s="1"/>
      <c r="AK216" s="1">
        <v>43409</v>
      </c>
      <c r="AL216">
        <v>158.18</v>
      </c>
    </row>
    <row r="217" spans="1:38" x14ac:dyDescent="0.25">
      <c r="A217" s="1">
        <v>44603</v>
      </c>
      <c r="B217">
        <v>283.42</v>
      </c>
      <c r="L217" s="1">
        <v>44603</v>
      </c>
      <c r="M217">
        <v>130.81</v>
      </c>
      <c r="O217" s="1"/>
      <c r="P217" s="1"/>
      <c r="Q217" s="1"/>
      <c r="R217" s="1"/>
      <c r="W217" s="1">
        <v>44603</v>
      </c>
      <c r="X217">
        <v>138.81</v>
      </c>
      <c r="Z217" s="1"/>
      <c r="AA217" s="1"/>
      <c r="AB217" s="1"/>
      <c r="AC217" s="1"/>
      <c r="AK217" s="1">
        <v>43410</v>
      </c>
      <c r="AL217">
        <v>159.59</v>
      </c>
    </row>
    <row r="218" spans="1:38" x14ac:dyDescent="0.25">
      <c r="A218" s="1">
        <v>44610</v>
      </c>
      <c r="B218">
        <v>283.8</v>
      </c>
      <c r="L218" s="1">
        <v>44610</v>
      </c>
      <c r="M218">
        <v>128.22</v>
      </c>
      <c r="O218" s="1"/>
      <c r="P218" s="1"/>
      <c r="Q218" s="1"/>
      <c r="R218" s="1"/>
      <c r="W218" s="1">
        <v>44610</v>
      </c>
      <c r="X218">
        <v>133.41999999999999</v>
      </c>
      <c r="Z218" s="1"/>
      <c r="AA218" s="1"/>
      <c r="AB218" s="1"/>
      <c r="AC218" s="1"/>
      <c r="AK218" s="1">
        <v>43411</v>
      </c>
      <c r="AL218">
        <v>163.05000000000001</v>
      </c>
    </row>
    <row r="219" spans="1:38" x14ac:dyDescent="0.25">
      <c r="A219" s="1">
        <v>44617</v>
      </c>
      <c r="B219">
        <v>292.95</v>
      </c>
      <c r="L219" s="1">
        <v>44617</v>
      </c>
      <c r="M219">
        <v>129.87</v>
      </c>
      <c r="O219" s="1"/>
      <c r="P219" s="1"/>
      <c r="Q219" s="1"/>
      <c r="R219" s="1"/>
      <c r="W219" s="1">
        <v>44617</v>
      </c>
      <c r="X219">
        <v>140.38</v>
      </c>
      <c r="Z219" s="1"/>
      <c r="AA219" s="1"/>
      <c r="AB219" s="1"/>
      <c r="AC219" s="1"/>
      <c r="AK219" s="1">
        <v>43412</v>
      </c>
      <c r="AL219">
        <v>164.83</v>
      </c>
    </row>
    <row r="220" spans="1:38" x14ac:dyDescent="0.25">
      <c r="A220" s="1">
        <v>44624</v>
      </c>
      <c r="B220">
        <v>293.74</v>
      </c>
      <c r="L220" s="1">
        <v>44624</v>
      </c>
      <c r="M220">
        <v>130.99</v>
      </c>
      <c r="O220" s="1"/>
      <c r="P220" s="1"/>
      <c r="Q220" s="1"/>
      <c r="R220" s="1"/>
      <c r="W220" s="1">
        <v>44624</v>
      </c>
      <c r="X220">
        <v>158.65</v>
      </c>
      <c r="Z220" s="1"/>
      <c r="AA220" s="1"/>
      <c r="AB220" s="1"/>
      <c r="AC220" s="1"/>
      <c r="AK220" s="1">
        <v>43413</v>
      </c>
      <c r="AL220">
        <v>164.54</v>
      </c>
    </row>
    <row r="221" spans="1:38" x14ac:dyDescent="0.25">
      <c r="A221" s="1">
        <v>44631</v>
      </c>
      <c r="B221">
        <v>295.33</v>
      </c>
      <c r="L221" s="1">
        <v>44631</v>
      </c>
      <c r="M221">
        <v>126.34</v>
      </c>
      <c r="O221" s="1"/>
      <c r="P221" s="1"/>
      <c r="Q221" s="1"/>
      <c r="R221" s="1"/>
      <c r="W221" s="1">
        <v>44631</v>
      </c>
      <c r="X221">
        <v>170.9</v>
      </c>
      <c r="Z221" s="1"/>
      <c r="AA221" s="1"/>
      <c r="AB221" s="1"/>
      <c r="AC221" s="1"/>
      <c r="AK221" s="1">
        <v>43416</v>
      </c>
      <c r="AL221">
        <v>162.88999999999999</v>
      </c>
    </row>
    <row r="222" spans="1:38" x14ac:dyDescent="0.25">
      <c r="A222" s="1">
        <v>44638</v>
      </c>
      <c r="B222">
        <v>318.38</v>
      </c>
      <c r="L222" s="1">
        <v>44638</v>
      </c>
      <c r="M222">
        <v>134.76</v>
      </c>
      <c r="O222" s="1"/>
      <c r="P222" s="1"/>
      <c r="Q222" s="1"/>
      <c r="R222" s="1"/>
      <c r="W222" s="1">
        <v>44638</v>
      </c>
      <c r="X222">
        <v>161.72999999999999</v>
      </c>
      <c r="Z222" s="1"/>
      <c r="AA222" s="1"/>
      <c r="AB222" s="1"/>
      <c r="AC222" s="1"/>
      <c r="AK222" s="1">
        <v>43417</v>
      </c>
      <c r="AL222">
        <v>163.30000000000001</v>
      </c>
    </row>
    <row r="223" spans="1:38" x14ac:dyDescent="0.25">
      <c r="A223" s="1">
        <v>44645</v>
      </c>
      <c r="B223">
        <v>322.94</v>
      </c>
      <c r="L223" s="1">
        <v>44645</v>
      </c>
      <c r="M223">
        <v>133.56</v>
      </c>
      <c r="O223" s="1"/>
      <c r="P223" s="1"/>
      <c r="Q223" s="1"/>
      <c r="R223" s="1"/>
      <c r="W223" s="1">
        <v>44645</v>
      </c>
      <c r="X223">
        <v>169.31</v>
      </c>
      <c r="Z223" s="1"/>
      <c r="AA223" s="1"/>
      <c r="AB223" s="1"/>
      <c r="AC223" s="1"/>
      <c r="AK223" s="1">
        <v>43418</v>
      </c>
      <c r="AL223">
        <v>162.02000000000001</v>
      </c>
    </row>
    <row r="224" spans="1:38" x14ac:dyDescent="0.25">
      <c r="A224" s="1">
        <v>44652</v>
      </c>
      <c r="B224">
        <v>328.83</v>
      </c>
      <c r="L224" s="1">
        <v>44652</v>
      </c>
      <c r="M224">
        <v>134.38</v>
      </c>
      <c r="O224" s="1"/>
      <c r="P224" s="1"/>
      <c r="Q224" s="1"/>
      <c r="R224" s="1"/>
      <c r="W224" s="1">
        <v>44652</v>
      </c>
      <c r="X224">
        <v>164.22</v>
      </c>
      <c r="Z224" s="1"/>
      <c r="AA224" s="1"/>
      <c r="AB224" s="1"/>
      <c r="AC224" s="1"/>
      <c r="AK224" s="1">
        <v>43419</v>
      </c>
      <c r="AL224">
        <v>163.06</v>
      </c>
    </row>
    <row r="225" spans="1:38" x14ac:dyDescent="0.25">
      <c r="A225" s="1">
        <v>44659</v>
      </c>
      <c r="B225">
        <v>333.51</v>
      </c>
      <c r="L225" s="1">
        <v>44659</v>
      </c>
      <c r="M225">
        <v>131.82</v>
      </c>
      <c r="O225" s="1"/>
      <c r="P225" s="1"/>
      <c r="Q225" s="1"/>
      <c r="R225" s="1"/>
      <c r="W225" s="1">
        <v>44659</v>
      </c>
      <c r="X225">
        <v>169.93</v>
      </c>
      <c r="Z225" s="1"/>
      <c r="AA225" s="1"/>
      <c r="AB225" s="1"/>
      <c r="AC225" s="1"/>
      <c r="AK225" s="1">
        <v>43420</v>
      </c>
      <c r="AL225">
        <v>164.05</v>
      </c>
    </row>
    <row r="226" spans="1:38" x14ac:dyDescent="0.25">
      <c r="A226" s="1">
        <v>44666</v>
      </c>
      <c r="B226">
        <v>328.26</v>
      </c>
      <c r="L226" s="1">
        <v>44666</v>
      </c>
      <c r="M226">
        <v>127.05</v>
      </c>
      <c r="O226" s="1"/>
      <c r="P226" s="1"/>
      <c r="Q226" s="1"/>
      <c r="R226" s="1"/>
      <c r="W226" s="1">
        <v>44666</v>
      </c>
      <c r="X226">
        <v>171.59</v>
      </c>
      <c r="Z226" s="1"/>
      <c r="AA226" s="1"/>
      <c r="AB226" s="1"/>
      <c r="AC226" s="1"/>
      <c r="AK226" s="1">
        <v>43423</v>
      </c>
      <c r="AL226">
        <v>165.58</v>
      </c>
    </row>
    <row r="227" spans="1:38" x14ac:dyDescent="0.25">
      <c r="A227" s="1">
        <v>44673</v>
      </c>
      <c r="B227">
        <v>321.64</v>
      </c>
      <c r="L227" s="1">
        <v>44673</v>
      </c>
      <c r="M227">
        <v>127.17</v>
      </c>
      <c r="O227" s="1"/>
      <c r="P227" s="1"/>
      <c r="Q227" s="1"/>
      <c r="R227" s="1"/>
      <c r="W227" s="1">
        <v>44673</v>
      </c>
      <c r="X227">
        <v>160.94999999999999</v>
      </c>
      <c r="Z227" s="1"/>
      <c r="AA227" s="1"/>
      <c r="AB227" s="1"/>
      <c r="AC227" s="1"/>
      <c r="AK227" s="1">
        <v>43424</v>
      </c>
      <c r="AL227">
        <v>161.66999999999999</v>
      </c>
    </row>
    <row r="228" spans="1:38" x14ac:dyDescent="0.25">
      <c r="A228" s="1">
        <v>44680</v>
      </c>
      <c r="B228">
        <v>287.99</v>
      </c>
      <c r="L228" s="1">
        <v>44680</v>
      </c>
      <c r="M228">
        <v>126.26</v>
      </c>
      <c r="O228" s="1"/>
      <c r="P228" s="1"/>
      <c r="Q228" s="1"/>
      <c r="R228" s="1"/>
      <c r="W228" s="1">
        <v>44680</v>
      </c>
      <c r="X228">
        <v>156.66999999999999</v>
      </c>
      <c r="Z228" s="1"/>
      <c r="AA228" s="1"/>
      <c r="AB228" s="1"/>
      <c r="AC228" s="1"/>
      <c r="AK228" s="1">
        <v>43425</v>
      </c>
      <c r="AL228">
        <v>161.07</v>
      </c>
    </row>
    <row r="229" spans="1:38" x14ac:dyDescent="0.25">
      <c r="A229" s="1">
        <v>44687</v>
      </c>
      <c r="B229">
        <v>286.29000000000002</v>
      </c>
      <c r="L229" s="1">
        <v>44687</v>
      </c>
      <c r="M229">
        <v>123.13</v>
      </c>
      <c r="O229" s="1"/>
      <c r="P229" s="1"/>
      <c r="Q229" s="1"/>
      <c r="R229" s="1"/>
      <c r="W229" s="1">
        <v>44687</v>
      </c>
      <c r="X229">
        <v>170.69</v>
      </c>
      <c r="Z229" s="1"/>
      <c r="AA229" s="1"/>
      <c r="AB229" s="1"/>
      <c r="AC229" s="1"/>
      <c r="AK229" s="1">
        <v>43427</v>
      </c>
      <c r="AL229">
        <v>161.25</v>
      </c>
    </row>
    <row r="230" spans="1:38" x14ac:dyDescent="0.25">
      <c r="A230" s="1">
        <v>44694</v>
      </c>
      <c r="B230">
        <v>280.60000000000002</v>
      </c>
      <c r="L230" s="1">
        <v>44694</v>
      </c>
      <c r="M230">
        <v>121.04</v>
      </c>
      <c r="O230" s="1"/>
      <c r="P230" s="1"/>
      <c r="Q230" s="1"/>
      <c r="R230" s="1"/>
      <c r="W230" s="1">
        <v>44694</v>
      </c>
      <c r="X230">
        <v>167.87</v>
      </c>
      <c r="Z230" s="1"/>
      <c r="AA230" s="1"/>
      <c r="AB230" s="1"/>
      <c r="AC230" s="1"/>
      <c r="AK230" s="1">
        <v>43430</v>
      </c>
      <c r="AL230">
        <v>162.01</v>
      </c>
    </row>
    <row r="231" spans="1:38" x14ac:dyDescent="0.25">
      <c r="A231" s="1">
        <v>44701</v>
      </c>
      <c r="B231">
        <v>262.70999999999998</v>
      </c>
      <c r="L231" s="1">
        <v>44701</v>
      </c>
      <c r="M231">
        <v>117.36</v>
      </c>
      <c r="O231" s="1"/>
      <c r="P231" s="1"/>
      <c r="Q231" s="1"/>
      <c r="R231" s="1"/>
      <c r="W231" s="1">
        <v>44701</v>
      </c>
      <c r="X231">
        <v>167.82</v>
      </c>
      <c r="Z231" s="1"/>
      <c r="AA231" s="1"/>
      <c r="AB231" s="1"/>
      <c r="AC231" s="1"/>
      <c r="AK231" s="1">
        <v>43431</v>
      </c>
      <c r="AL231">
        <v>161.47999999999999</v>
      </c>
    </row>
    <row r="232" spans="1:38" x14ac:dyDescent="0.25">
      <c r="A232" s="1">
        <v>44708</v>
      </c>
      <c r="B232">
        <v>281.68</v>
      </c>
      <c r="L232" s="1">
        <v>44708</v>
      </c>
      <c r="M232">
        <v>122.46</v>
      </c>
      <c r="O232" s="1"/>
      <c r="P232" s="1"/>
      <c r="Q232" s="1"/>
      <c r="R232" s="1"/>
      <c r="W232" s="1">
        <v>44708</v>
      </c>
      <c r="X232">
        <v>178.28</v>
      </c>
      <c r="Z232" s="1"/>
      <c r="AA232" s="1"/>
      <c r="AB232" s="1"/>
      <c r="AC232" s="1"/>
      <c r="AK232" s="1">
        <v>43432</v>
      </c>
      <c r="AL232">
        <v>163.99</v>
      </c>
    </row>
    <row r="233" spans="1:38" x14ac:dyDescent="0.25">
      <c r="A233" s="1">
        <v>44715</v>
      </c>
      <c r="B233">
        <v>268.58</v>
      </c>
      <c r="L233" s="1">
        <v>44715</v>
      </c>
      <c r="M233">
        <v>122.41</v>
      </c>
      <c r="O233" s="1"/>
      <c r="P233" s="1"/>
      <c r="Q233" s="1"/>
      <c r="R233" s="1"/>
      <c r="W233" s="1">
        <v>44715</v>
      </c>
      <c r="X233">
        <v>177.6</v>
      </c>
      <c r="Z233" s="1"/>
      <c r="AA233" s="1"/>
      <c r="AB233" s="1"/>
      <c r="AC233" s="1"/>
      <c r="AK233" s="1">
        <v>43433</v>
      </c>
      <c r="AL233">
        <v>163.68</v>
      </c>
    </row>
    <row r="234" spans="1:38" x14ac:dyDescent="0.25">
      <c r="A234" s="1">
        <v>44722</v>
      </c>
      <c r="B234">
        <v>253.64</v>
      </c>
      <c r="L234" s="1">
        <v>44722</v>
      </c>
      <c r="M234">
        <v>115.46</v>
      </c>
      <c r="O234" s="1"/>
      <c r="P234" s="1"/>
      <c r="Q234" s="1"/>
      <c r="R234" s="1"/>
      <c r="W234" s="1">
        <v>44722</v>
      </c>
      <c r="X234">
        <v>175.4</v>
      </c>
      <c r="Z234" s="1"/>
      <c r="AA234" s="1"/>
      <c r="AB234" s="1"/>
      <c r="AC234" s="1"/>
      <c r="AK234" s="1">
        <v>43434</v>
      </c>
      <c r="AL234">
        <v>165.11</v>
      </c>
    </row>
    <row r="235" spans="1:38" x14ac:dyDescent="0.25">
      <c r="A235" s="1">
        <v>44729</v>
      </c>
      <c r="B235">
        <v>251.65</v>
      </c>
      <c r="L235" s="1">
        <v>44729</v>
      </c>
      <c r="M235">
        <v>107.14</v>
      </c>
      <c r="O235" s="1"/>
      <c r="P235" s="1"/>
      <c r="Q235" s="1"/>
      <c r="R235" s="1"/>
      <c r="W235" s="1">
        <v>44729</v>
      </c>
      <c r="X235">
        <v>148.38</v>
      </c>
      <c r="Z235" s="1"/>
      <c r="AA235" s="1"/>
      <c r="AB235" s="1"/>
      <c r="AC235" s="1"/>
      <c r="AK235" s="1">
        <v>43437</v>
      </c>
      <c r="AL235">
        <v>164.97</v>
      </c>
    </row>
    <row r="236" spans="1:38" x14ac:dyDescent="0.25">
      <c r="A236" s="1">
        <v>44736</v>
      </c>
      <c r="B236">
        <v>271.74</v>
      </c>
      <c r="L236" s="1">
        <v>44736</v>
      </c>
      <c r="M236">
        <v>113.5</v>
      </c>
      <c r="O236" s="1"/>
      <c r="P236" s="1"/>
      <c r="Q236" s="1"/>
      <c r="R236" s="1"/>
      <c r="W236" s="1">
        <v>44736</v>
      </c>
      <c r="X236">
        <v>144.77000000000001</v>
      </c>
      <c r="Z236" s="1"/>
      <c r="AA236" s="1"/>
      <c r="AB236" s="1"/>
      <c r="AC236" s="1"/>
      <c r="AK236" s="1">
        <v>43438</v>
      </c>
      <c r="AL236">
        <v>162.72</v>
      </c>
    </row>
    <row r="237" spans="1:38" x14ac:dyDescent="0.25">
      <c r="A237" s="1">
        <v>44743</v>
      </c>
      <c r="B237">
        <v>273.92</v>
      </c>
      <c r="L237" s="1">
        <v>44743</v>
      </c>
      <c r="M237">
        <v>111.46</v>
      </c>
      <c r="O237" s="1"/>
      <c r="P237" s="1"/>
      <c r="Q237" s="1"/>
      <c r="R237" s="1"/>
      <c r="W237" s="1">
        <v>44743</v>
      </c>
      <c r="X237">
        <v>146.51</v>
      </c>
      <c r="Z237" s="1"/>
      <c r="AA237" s="1"/>
      <c r="AB237" s="1"/>
      <c r="AC237" s="1"/>
      <c r="AK237" s="1">
        <v>43440</v>
      </c>
      <c r="AL237">
        <v>160.56</v>
      </c>
    </row>
    <row r="238" spans="1:38" x14ac:dyDescent="0.25">
      <c r="A238" s="1">
        <v>44750</v>
      </c>
      <c r="B238">
        <v>274.37</v>
      </c>
      <c r="L238" s="1">
        <v>44750</v>
      </c>
      <c r="M238">
        <v>112.35</v>
      </c>
      <c r="O238" s="1"/>
      <c r="P238" s="1"/>
      <c r="Q238" s="1"/>
      <c r="R238" s="1"/>
      <c r="W238" s="1">
        <v>44750</v>
      </c>
      <c r="X238">
        <v>142.77000000000001</v>
      </c>
      <c r="Z238" s="1"/>
      <c r="AA238" s="1"/>
      <c r="AB238" s="1"/>
      <c r="AC238" s="1"/>
      <c r="AK238" s="1">
        <v>43441</v>
      </c>
      <c r="AL238">
        <v>158.72999999999999</v>
      </c>
    </row>
    <row r="239" spans="1:38" x14ac:dyDescent="0.25">
      <c r="A239" s="1">
        <v>44757</v>
      </c>
      <c r="B239">
        <v>271.60000000000002</v>
      </c>
      <c r="L239" s="1">
        <v>44757</v>
      </c>
      <c r="M239">
        <v>111.7</v>
      </c>
      <c r="O239" s="1"/>
      <c r="P239" s="1"/>
      <c r="Q239" s="1"/>
      <c r="R239" s="1"/>
      <c r="W239" s="1">
        <v>44757</v>
      </c>
      <c r="X239">
        <v>137.65</v>
      </c>
      <c r="Z239" s="1"/>
      <c r="AA239" s="1"/>
      <c r="AB239" s="1"/>
      <c r="AC239" s="1"/>
      <c r="AK239" s="1">
        <v>43444</v>
      </c>
      <c r="AL239">
        <v>157.72999999999999</v>
      </c>
    </row>
    <row r="240" spans="1:38" x14ac:dyDescent="0.25">
      <c r="A240" s="1">
        <v>44764</v>
      </c>
      <c r="B240">
        <v>279.49</v>
      </c>
      <c r="L240" s="1">
        <v>44764</v>
      </c>
      <c r="M240">
        <v>115.33</v>
      </c>
      <c r="O240" s="1"/>
      <c r="P240" s="1"/>
      <c r="Q240" s="1"/>
      <c r="R240" s="1"/>
      <c r="W240" s="1">
        <v>44764</v>
      </c>
      <c r="X240">
        <v>144.19</v>
      </c>
      <c r="Z240" s="1"/>
      <c r="AA240" s="1"/>
      <c r="AB240" s="1"/>
      <c r="AC240" s="1"/>
      <c r="AK240" s="1">
        <v>43445</v>
      </c>
      <c r="AL240">
        <v>155.75</v>
      </c>
    </row>
    <row r="241" spans="1:38" x14ac:dyDescent="0.25">
      <c r="A241" s="1">
        <v>44771</v>
      </c>
      <c r="B241">
        <v>291.04000000000002</v>
      </c>
      <c r="L241" s="1">
        <v>44771</v>
      </c>
      <c r="M241">
        <v>123.5</v>
      </c>
      <c r="O241" s="1"/>
      <c r="P241" s="1"/>
      <c r="Q241" s="1"/>
      <c r="R241" s="1"/>
      <c r="W241" s="1">
        <v>44771</v>
      </c>
      <c r="X241">
        <v>163.78</v>
      </c>
      <c r="Z241" s="1"/>
      <c r="AA241" s="1"/>
      <c r="AB241" s="1"/>
      <c r="AC241" s="1"/>
      <c r="AK241" s="1">
        <v>43446</v>
      </c>
      <c r="AL241">
        <v>155.4</v>
      </c>
    </row>
    <row r="242" spans="1:38" x14ac:dyDescent="0.25">
      <c r="A242" s="1">
        <v>44778</v>
      </c>
      <c r="B242">
        <v>287.52999999999997</v>
      </c>
      <c r="L242" s="1">
        <v>44778</v>
      </c>
      <c r="M242">
        <v>126.25</v>
      </c>
      <c r="O242" s="1"/>
      <c r="P242" s="1"/>
      <c r="Q242" s="1"/>
      <c r="R242" s="1"/>
      <c r="W242" s="1">
        <v>44778</v>
      </c>
      <c r="X242">
        <v>153.63999999999999</v>
      </c>
      <c r="Z242" s="1"/>
      <c r="AA242" s="1"/>
      <c r="AB242" s="1"/>
      <c r="AC242" s="1"/>
      <c r="AK242" s="1">
        <v>43447</v>
      </c>
      <c r="AL242">
        <v>156.1</v>
      </c>
    </row>
    <row r="243" spans="1:38" x14ac:dyDescent="0.25">
      <c r="A243" s="1">
        <v>44785</v>
      </c>
      <c r="B243">
        <v>301.48</v>
      </c>
      <c r="L243" s="1">
        <v>44785</v>
      </c>
      <c r="M243">
        <v>129.31</v>
      </c>
      <c r="O243" s="1"/>
      <c r="P243" s="1"/>
      <c r="Q243" s="1"/>
      <c r="R243" s="1"/>
      <c r="W243" s="1">
        <v>44785</v>
      </c>
      <c r="X243">
        <v>159.85</v>
      </c>
      <c r="Z243" s="1"/>
      <c r="AA243" s="1"/>
      <c r="AB243" s="1"/>
      <c r="AC243" s="1"/>
      <c r="AK243" s="1">
        <v>43448</v>
      </c>
      <c r="AL243">
        <v>153.83000000000001</v>
      </c>
    </row>
    <row r="244" spans="1:38" x14ac:dyDescent="0.25">
      <c r="A244" s="1">
        <v>44792</v>
      </c>
      <c r="B244">
        <v>299.87</v>
      </c>
      <c r="L244" s="1">
        <v>44792</v>
      </c>
      <c r="M244">
        <v>128.9</v>
      </c>
      <c r="O244" s="1"/>
      <c r="P244" s="1"/>
      <c r="Q244" s="1"/>
      <c r="R244" s="1"/>
      <c r="W244" s="1">
        <v>44792</v>
      </c>
      <c r="X244">
        <v>157.69</v>
      </c>
      <c r="Z244" s="1"/>
      <c r="AA244" s="1"/>
      <c r="AB244" s="1"/>
      <c r="AC244" s="1"/>
      <c r="AK244" s="1">
        <v>43451</v>
      </c>
      <c r="AL244">
        <v>150.37</v>
      </c>
    </row>
    <row r="245" spans="1:38" x14ac:dyDescent="0.25">
      <c r="A245" s="1">
        <v>44799</v>
      </c>
      <c r="B245">
        <v>285.87</v>
      </c>
      <c r="L245" s="1">
        <v>44799</v>
      </c>
      <c r="M245">
        <v>122.66</v>
      </c>
      <c r="O245" s="1"/>
      <c r="P245" s="1"/>
      <c r="Q245" s="1"/>
      <c r="R245" s="1"/>
      <c r="W245" s="1">
        <v>44799</v>
      </c>
      <c r="X245">
        <v>163.41</v>
      </c>
      <c r="Z245" s="1"/>
      <c r="AA245" s="1"/>
      <c r="AB245" s="1"/>
      <c r="AC245" s="1"/>
      <c r="AK245" s="1">
        <v>43452</v>
      </c>
      <c r="AL245">
        <v>150.31</v>
      </c>
    </row>
    <row r="246" spans="1:38" x14ac:dyDescent="0.25">
      <c r="A246" s="1">
        <v>44806</v>
      </c>
      <c r="B246">
        <v>278.33999999999997</v>
      </c>
      <c r="L246" s="1">
        <v>44806</v>
      </c>
      <c r="M246">
        <v>117.83</v>
      </c>
      <c r="O246" s="1"/>
      <c r="P246" s="1"/>
      <c r="Q246" s="1"/>
      <c r="R246" s="1"/>
      <c r="W246" s="1">
        <v>44806</v>
      </c>
      <c r="X246">
        <v>157.85</v>
      </c>
      <c r="Z246" s="1"/>
      <c r="AA246" s="1"/>
      <c r="AB246" s="1"/>
      <c r="AC246" s="1"/>
      <c r="AK246" s="1">
        <v>43453</v>
      </c>
      <c r="AL246">
        <v>148.31</v>
      </c>
    </row>
    <row r="247" spans="1:38" x14ac:dyDescent="0.25">
      <c r="A247" s="1">
        <v>44813</v>
      </c>
      <c r="B247">
        <v>292.08999999999997</v>
      </c>
      <c r="L247" s="1">
        <v>44813</v>
      </c>
      <c r="M247">
        <v>125.78</v>
      </c>
      <c r="O247" s="1"/>
      <c r="P247" s="1"/>
      <c r="Q247" s="1"/>
      <c r="R247" s="1"/>
      <c r="W247" s="1">
        <v>44813</v>
      </c>
      <c r="X247">
        <v>159.97</v>
      </c>
      <c r="Z247" s="1"/>
      <c r="AA247" s="1"/>
      <c r="AB247" s="1"/>
      <c r="AC247" s="1"/>
      <c r="AK247" s="1">
        <v>43454</v>
      </c>
      <c r="AL247">
        <v>145.77000000000001</v>
      </c>
    </row>
    <row r="248" spans="1:38" x14ac:dyDescent="0.25">
      <c r="A248" s="1">
        <v>44820</v>
      </c>
      <c r="B248">
        <v>277.12</v>
      </c>
      <c r="L248" s="1">
        <v>44820</v>
      </c>
      <c r="M248">
        <v>118.95</v>
      </c>
      <c r="O248" s="1"/>
      <c r="P248" s="1"/>
      <c r="Q248" s="1"/>
      <c r="R248" s="1"/>
      <c r="W248" s="1">
        <v>44820</v>
      </c>
      <c r="X248">
        <v>156.44999999999999</v>
      </c>
      <c r="Z248" s="1"/>
      <c r="AA248" s="1"/>
      <c r="AB248" s="1"/>
      <c r="AC248" s="1"/>
      <c r="AK248" s="1">
        <v>43455</v>
      </c>
      <c r="AL248">
        <v>141.25</v>
      </c>
    </row>
    <row r="249" spans="1:38" x14ac:dyDescent="0.25">
      <c r="A249" s="1">
        <v>44827</v>
      </c>
      <c r="B249">
        <v>273.92</v>
      </c>
      <c r="L249" s="1">
        <v>44827</v>
      </c>
      <c r="M249">
        <v>114.43</v>
      </c>
      <c r="O249" s="1"/>
      <c r="P249" s="1"/>
      <c r="Q249" s="1"/>
      <c r="R249" s="1"/>
      <c r="W249" s="1">
        <v>44827</v>
      </c>
      <c r="X249">
        <v>144.77000000000001</v>
      </c>
      <c r="Z249" s="1"/>
      <c r="AA249" s="1"/>
      <c r="AB249" s="1"/>
      <c r="AC249" s="1"/>
      <c r="AK249" s="1">
        <v>43458</v>
      </c>
      <c r="AL249">
        <v>137.44</v>
      </c>
    </row>
    <row r="250" spans="1:38" x14ac:dyDescent="0.25">
      <c r="A250" s="1">
        <v>44834</v>
      </c>
      <c r="B250">
        <v>267.87</v>
      </c>
      <c r="L250" s="1">
        <v>44834</v>
      </c>
      <c r="M250">
        <v>113.41</v>
      </c>
      <c r="O250" s="1"/>
      <c r="P250" s="1"/>
      <c r="Q250" s="1"/>
      <c r="R250" s="1"/>
      <c r="W250" s="1">
        <v>44834</v>
      </c>
      <c r="X250">
        <v>143.66999999999999</v>
      </c>
      <c r="Z250" s="1"/>
      <c r="AA250" s="1"/>
      <c r="AB250" s="1"/>
      <c r="AC250" s="1"/>
      <c r="AK250" s="1">
        <v>43460</v>
      </c>
      <c r="AL250">
        <v>140.29</v>
      </c>
    </row>
    <row r="251" spans="1:38" x14ac:dyDescent="0.25">
      <c r="A251" s="1">
        <v>44841</v>
      </c>
      <c r="B251">
        <v>273.11</v>
      </c>
      <c r="L251" s="1">
        <v>44841</v>
      </c>
      <c r="M251">
        <v>116.29</v>
      </c>
      <c r="O251" s="1"/>
      <c r="P251" s="1"/>
      <c r="Q251" s="1"/>
      <c r="R251" s="1"/>
      <c r="W251" s="1">
        <v>44841</v>
      </c>
      <c r="X251">
        <v>160.03</v>
      </c>
      <c r="Z251" s="1"/>
      <c r="AA251" s="1"/>
      <c r="AB251" s="1"/>
      <c r="AC251" s="1"/>
      <c r="AK251" s="1">
        <v>43461</v>
      </c>
      <c r="AL251">
        <v>143.13</v>
      </c>
    </row>
    <row r="252" spans="1:38" x14ac:dyDescent="0.25">
      <c r="A252" s="1">
        <v>44848</v>
      </c>
      <c r="B252">
        <v>270.81</v>
      </c>
      <c r="L252" s="1">
        <v>44848</v>
      </c>
      <c r="M252">
        <v>113.26</v>
      </c>
      <c r="O252" s="1"/>
      <c r="P252" s="1"/>
      <c r="Q252" s="1"/>
      <c r="R252" s="1"/>
      <c r="W252" s="1">
        <v>44848</v>
      </c>
      <c r="X252">
        <v>160.13999999999999</v>
      </c>
      <c r="Z252" s="1"/>
      <c r="AA252" s="1"/>
      <c r="AB252" s="1"/>
      <c r="AC252" s="1"/>
      <c r="AK252" s="1">
        <v>43462</v>
      </c>
      <c r="AL252">
        <v>143.69999999999999</v>
      </c>
    </row>
    <row r="253" spans="1:38" x14ac:dyDescent="0.25">
      <c r="A253" s="1">
        <v>44855</v>
      </c>
      <c r="B253">
        <v>280.12</v>
      </c>
      <c r="L253" s="1">
        <v>44855</v>
      </c>
      <c r="M253">
        <v>119.18</v>
      </c>
      <c r="O253" s="1"/>
      <c r="P253" s="1"/>
      <c r="Q253" s="1"/>
      <c r="R253" s="1"/>
      <c r="W253" s="1">
        <v>44855</v>
      </c>
      <c r="X253">
        <v>173.19</v>
      </c>
      <c r="Z253" s="1"/>
      <c r="AA253" s="1"/>
      <c r="AB253" s="1"/>
      <c r="AC253" s="1"/>
      <c r="AK253" s="1">
        <v>43465</v>
      </c>
      <c r="AL253">
        <v>145.36000000000001</v>
      </c>
    </row>
    <row r="254" spans="1:38" x14ac:dyDescent="0.25">
      <c r="A254" s="1">
        <v>44862</v>
      </c>
      <c r="B254">
        <v>289.2</v>
      </c>
      <c r="L254" s="1">
        <v>44862</v>
      </c>
      <c r="M254">
        <v>129.28</v>
      </c>
      <c r="O254" s="1"/>
      <c r="P254" s="1"/>
      <c r="Q254" s="1"/>
      <c r="R254" s="1"/>
      <c r="W254" s="1">
        <v>44862</v>
      </c>
      <c r="X254">
        <v>179.98</v>
      </c>
      <c r="Z254" s="1"/>
      <c r="AA254" s="1"/>
      <c r="AB254" s="1"/>
      <c r="AC254" s="1"/>
      <c r="AK254" s="1">
        <v>43467</v>
      </c>
      <c r="AL254">
        <v>144.04</v>
      </c>
    </row>
    <row r="255" spans="1:38" x14ac:dyDescent="0.25">
      <c r="A255" s="1">
        <v>44869</v>
      </c>
      <c r="B255">
        <v>279.70999999999998</v>
      </c>
      <c r="L255" s="1">
        <v>44869</v>
      </c>
      <c r="M255">
        <v>135.25</v>
      </c>
      <c r="O255" s="1"/>
      <c r="P255" s="1"/>
      <c r="Q255" s="1"/>
      <c r="R255" s="1"/>
      <c r="W255" s="1">
        <v>44869</v>
      </c>
      <c r="X255">
        <v>183.42</v>
      </c>
      <c r="Z255" s="1"/>
      <c r="AA255" s="1"/>
      <c r="AB255" s="1"/>
      <c r="AC255" s="1"/>
      <c r="AK255" s="1">
        <v>43468</v>
      </c>
      <c r="AL255">
        <v>141.88</v>
      </c>
    </row>
    <row r="256" spans="1:38" x14ac:dyDescent="0.25">
      <c r="A256" s="1">
        <v>44876</v>
      </c>
      <c r="B256">
        <v>293</v>
      </c>
      <c r="L256" s="1">
        <v>44876</v>
      </c>
      <c r="M256">
        <v>138.85</v>
      </c>
      <c r="O256" s="1"/>
      <c r="P256" s="1"/>
      <c r="Q256" s="1"/>
      <c r="R256" s="1"/>
      <c r="W256" s="1">
        <v>44876</v>
      </c>
      <c r="X256">
        <v>186.46</v>
      </c>
      <c r="Z256" s="1"/>
      <c r="AA256" s="1"/>
      <c r="AB256" s="1"/>
      <c r="AC256" s="1"/>
      <c r="AK256" s="1">
        <v>43469</v>
      </c>
      <c r="AL256">
        <v>144.55000000000001</v>
      </c>
    </row>
    <row r="257" spans="1:38" x14ac:dyDescent="0.25">
      <c r="A257" s="1">
        <v>44883</v>
      </c>
      <c r="B257">
        <v>301.32</v>
      </c>
      <c r="L257" s="1">
        <v>44883</v>
      </c>
      <c r="M257">
        <v>139.32</v>
      </c>
      <c r="O257" s="1"/>
      <c r="P257" s="1"/>
      <c r="Q257" s="1"/>
      <c r="R257" s="1"/>
      <c r="W257" s="1">
        <v>44883</v>
      </c>
      <c r="X257">
        <v>182.99</v>
      </c>
      <c r="Z257" s="1"/>
      <c r="AA257" s="1"/>
      <c r="AB257" s="1"/>
      <c r="AC257" s="1"/>
      <c r="AK257" s="1">
        <v>43472</v>
      </c>
      <c r="AL257">
        <v>144.22999999999999</v>
      </c>
    </row>
    <row r="258" spans="1:38" x14ac:dyDescent="0.25">
      <c r="A258" s="1">
        <v>44890</v>
      </c>
      <c r="B258">
        <v>307.08</v>
      </c>
      <c r="L258" s="1">
        <v>44890</v>
      </c>
      <c r="M258">
        <v>142.57</v>
      </c>
      <c r="O258" s="1"/>
      <c r="P258" s="1"/>
      <c r="Q258" s="1"/>
      <c r="R258" s="1"/>
      <c r="W258" s="1">
        <v>44890</v>
      </c>
      <c r="X258">
        <v>183.7</v>
      </c>
      <c r="Z258" s="1"/>
      <c r="AA258" s="1"/>
      <c r="AB258" s="1"/>
      <c r="AC258" s="1"/>
      <c r="AK258" s="1">
        <v>43473</v>
      </c>
      <c r="AL258">
        <v>144.91999999999999</v>
      </c>
    </row>
    <row r="259" spans="1:38" x14ac:dyDescent="0.25">
      <c r="A259" s="1">
        <v>44897</v>
      </c>
      <c r="B259">
        <v>306.77999999999997</v>
      </c>
      <c r="L259" s="1">
        <v>44897</v>
      </c>
      <c r="M259">
        <v>144.38999999999999</v>
      </c>
      <c r="O259" s="1"/>
      <c r="P259" s="1"/>
      <c r="Q259" s="1"/>
      <c r="R259" s="1"/>
      <c r="W259" s="1">
        <v>44897</v>
      </c>
      <c r="X259">
        <v>181.03</v>
      </c>
      <c r="Z259" s="1"/>
      <c r="AA259" s="1"/>
      <c r="AB259" s="1"/>
      <c r="AC259" s="1"/>
      <c r="AK259" s="1">
        <v>43474</v>
      </c>
      <c r="AL259">
        <v>145.13</v>
      </c>
    </row>
    <row r="260" spans="1:38" x14ac:dyDescent="0.25">
      <c r="A260" s="1">
        <v>44904</v>
      </c>
      <c r="B260">
        <v>305.68</v>
      </c>
      <c r="L260" s="1">
        <v>44904</v>
      </c>
      <c r="M260">
        <v>139.11000000000001</v>
      </c>
      <c r="O260" s="1"/>
      <c r="P260" s="1"/>
      <c r="Q260" s="1"/>
      <c r="R260" s="1"/>
      <c r="W260" s="1">
        <v>44904</v>
      </c>
      <c r="X260">
        <v>168</v>
      </c>
      <c r="Z260" s="1"/>
      <c r="AA260" s="1"/>
      <c r="AB260" s="1"/>
      <c r="AC260" s="1"/>
      <c r="AK260" s="1">
        <v>43475</v>
      </c>
      <c r="AL260">
        <v>147.63</v>
      </c>
    </row>
    <row r="261" spans="1:38" x14ac:dyDescent="0.25">
      <c r="A261" s="1">
        <v>44911</v>
      </c>
      <c r="B261">
        <v>298.76</v>
      </c>
      <c r="L261" s="1">
        <v>44911</v>
      </c>
      <c r="M261">
        <v>136.77000000000001</v>
      </c>
      <c r="O261" s="1"/>
      <c r="P261" s="1"/>
      <c r="Q261" s="1"/>
      <c r="R261" s="1"/>
      <c r="W261" s="1">
        <v>44911</v>
      </c>
      <c r="X261">
        <v>168.72</v>
      </c>
      <c r="Z261" s="1"/>
      <c r="AA261" s="1"/>
      <c r="AB261" s="1"/>
      <c r="AC261" s="1"/>
      <c r="AK261" s="1">
        <v>43476</v>
      </c>
      <c r="AL261">
        <v>147.25</v>
      </c>
    </row>
    <row r="262" spans="1:38" x14ac:dyDescent="0.25">
      <c r="A262" s="1">
        <v>44918</v>
      </c>
      <c r="B262">
        <v>300.58999999999997</v>
      </c>
      <c r="L262" s="1">
        <v>44918</v>
      </c>
      <c r="M262">
        <v>139.38</v>
      </c>
      <c r="O262" s="1"/>
      <c r="P262" s="1"/>
      <c r="Q262" s="1"/>
      <c r="R262" s="1"/>
      <c r="W262" s="1">
        <v>44918</v>
      </c>
      <c r="X262">
        <v>177.4</v>
      </c>
      <c r="Z262" s="1"/>
      <c r="AA262" s="1"/>
      <c r="AB262" s="1"/>
      <c r="AC262" s="1"/>
      <c r="AK262" s="1">
        <v>43479</v>
      </c>
      <c r="AL262">
        <v>147.61000000000001</v>
      </c>
    </row>
    <row r="263" spans="1:38" x14ac:dyDescent="0.25">
      <c r="A263" s="1">
        <v>44925</v>
      </c>
      <c r="B263">
        <v>300.14</v>
      </c>
      <c r="L263" s="1">
        <v>44925</v>
      </c>
      <c r="M263">
        <v>139.72</v>
      </c>
      <c r="O263" s="1"/>
      <c r="P263" s="1"/>
      <c r="Q263" s="1"/>
      <c r="R263" s="1"/>
      <c r="W263" s="1">
        <v>44925</v>
      </c>
      <c r="X263">
        <v>179.49</v>
      </c>
      <c r="Z263" s="1"/>
      <c r="AA263" s="1"/>
      <c r="AB263" s="1"/>
      <c r="AC263" s="1"/>
      <c r="AK263" s="1">
        <v>43480</v>
      </c>
      <c r="AL263">
        <v>149.68</v>
      </c>
    </row>
    <row r="264" spans="1:38" x14ac:dyDescent="0.25">
      <c r="A264" s="1">
        <v>44932</v>
      </c>
      <c r="B264">
        <v>307.33</v>
      </c>
      <c r="L264" s="1">
        <v>44932</v>
      </c>
      <c r="M264">
        <v>143.84</v>
      </c>
      <c r="O264" s="1"/>
      <c r="P264" s="1"/>
      <c r="Q264" s="1"/>
      <c r="R264" s="1"/>
      <c r="W264" s="1">
        <v>44932</v>
      </c>
      <c r="X264">
        <v>176.56</v>
      </c>
      <c r="Z264" s="1"/>
      <c r="AA264" s="1"/>
      <c r="AB264" s="1"/>
      <c r="AC264" s="1"/>
      <c r="AK264" s="1">
        <v>43481</v>
      </c>
      <c r="AL264">
        <v>150.99</v>
      </c>
    </row>
    <row r="265" spans="1:38" x14ac:dyDescent="0.25">
      <c r="A265" s="1">
        <v>44939</v>
      </c>
      <c r="B265">
        <v>317.17</v>
      </c>
      <c r="L265" s="1">
        <v>44939</v>
      </c>
      <c r="M265">
        <v>146.13</v>
      </c>
      <c r="O265" s="1"/>
      <c r="P265" s="1"/>
      <c r="Q265" s="1"/>
      <c r="R265" s="1"/>
      <c r="W265" s="1">
        <v>44939</v>
      </c>
      <c r="X265">
        <v>177.56</v>
      </c>
      <c r="Z265" s="1"/>
      <c r="AA265" s="1"/>
      <c r="AB265" s="1"/>
      <c r="AC265" s="1"/>
      <c r="AK265" s="1">
        <v>43482</v>
      </c>
      <c r="AL265">
        <v>152.5</v>
      </c>
    </row>
    <row r="266" spans="1:38" x14ac:dyDescent="0.25">
      <c r="A266" s="1">
        <v>44946</v>
      </c>
      <c r="B266">
        <v>325.39999999999998</v>
      </c>
      <c r="L266" s="1">
        <v>44946</v>
      </c>
      <c r="M266">
        <v>142.5</v>
      </c>
      <c r="O266" s="1"/>
      <c r="P266" s="1"/>
      <c r="Q266" s="1"/>
      <c r="R266" s="1"/>
      <c r="W266" s="1">
        <v>44946</v>
      </c>
      <c r="X266">
        <v>180.9</v>
      </c>
      <c r="Z266" s="1"/>
      <c r="AA266" s="1"/>
      <c r="AB266" s="1"/>
      <c r="AC266" s="1"/>
      <c r="AK266" s="1">
        <v>43483</v>
      </c>
      <c r="AL266">
        <v>154.41</v>
      </c>
    </row>
    <row r="267" spans="1:38" x14ac:dyDescent="0.25">
      <c r="A267" s="1">
        <v>44953</v>
      </c>
      <c r="B267">
        <v>319.3</v>
      </c>
      <c r="L267" s="1">
        <v>44953</v>
      </c>
      <c r="M267">
        <v>143.9</v>
      </c>
      <c r="O267" s="1"/>
      <c r="P267" s="1"/>
      <c r="Q267" s="1"/>
      <c r="R267" s="1"/>
      <c r="W267" s="1">
        <v>44953</v>
      </c>
      <c r="X267">
        <v>179.45</v>
      </c>
      <c r="Z267" s="1"/>
      <c r="AA267" s="1"/>
      <c r="AB267" s="1"/>
      <c r="AC267" s="1"/>
      <c r="AK267" s="1">
        <v>43487</v>
      </c>
      <c r="AL267">
        <v>153.69999999999999</v>
      </c>
    </row>
    <row r="268" spans="1:38" x14ac:dyDescent="0.25">
      <c r="A268" s="1">
        <v>44960</v>
      </c>
      <c r="B268">
        <v>313.64</v>
      </c>
      <c r="L268" s="1">
        <v>44960</v>
      </c>
      <c r="M268">
        <v>146.38</v>
      </c>
      <c r="O268" s="1"/>
      <c r="P268" s="1"/>
      <c r="Q268" s="1"/>
      <c r="R268" s="1"/>
      <c r="W268" s="1">
        <v>44960</v>
      </c>
      <c r="X268">
        <v>169.45</v>
      </c>
      <c r="Z268" s="1"/>
      <c r="AA268" s="1"/>
      <c r="AB268" s="1"/>
      <c r="AC268" s="1"/>
      <c r="AK268" s="1">
        <v>43488</v>
      </c>
      <c r="AL268">
        <v>154.06</v>
      </c>
    </row>
    <row r="269" spans="1:38" x14ac:dyDescent="0.25">
      <c r="A269" s="1">
        <v>44967</v>
      </c>
      <c r="B269">
        <v>317.82</v>
      </c>
      <c r="L269" s="1">
        <v>44967</v>
      </c>
      <c r="M269">
        <v>144.69</v>
      </c>
      <c r="O269" s="1"/>
      <c r="P269" s="1"/>
      <c r="Q269" s="1"/>
      <c r="R269" s="1"/>
      <c r="W269" s="1">
        <v>44967</v>
      </c>
      <c r="X269">
        <v>171.97</v>
      </c>
      <c r="Z269" s="1"/>
      <c r="AA269" s="1"/>
      <c r="AB269" s="1"/>
      <c r="AC269" s="1"/>
      <c r="AK269" s="1">
        <v>43489</v>
      </c>
      <c r="AL269">
        <v>153.91</v>
      </c>
    </row>
    <row r="270" spans="1:38" x14ac:dyDescent="0.25">
      <c r="A270" s="1">
        <v>44974</v>
      </c>
      <c r="B270">
        <v>310.27</v>
      </c>
      <c r="L270" s="1">
        <v>44974</v>
      </c>
      <c r="M270">
        <v>146.49</v>
      </c>
      <c r="O270" s="1"/>
      <c r="P270" s="1"/>
      <c r="Q270" s="1"/>
      <c r="R270" s="1"/>
      <c r="W270" s="1">
        <v>44974</v>
      </c>
      <c r="X270">
        <v>162.85</v>
      </c>
      <c r="Z270" s="1"/>
      <c r="AA270" s="1"/>
      <c r="AB270" s="1"/>
      <c r="AC270" s="1"/>
      <c r="AK270" s="1">
        <v>43490</v>
      </c>
      <c r="AL270">
        <v>154.38999999999999</v>
      </c>
    </row>
    <row r="271" spans="1:38" x14ac:dyDescent="0.25">
      <c r="A271" s="1">
        <v>44981</v>
      </c>
      <c r="B271">
        <v>302.97000000000003</v>
      </c>
      <c r="L271" s="1">
        <v>44981</v>
      </c>
      <c r="M271">
        <v>140.94</v>
      </c>
      <c r="O271" s="1"/>
      <c r="P271" s="1"/>
      <c r="Q271" s="1"/>
      <c r="R271" s="1"/>
      <c r="W271" s="1">
        <v>44981</v>
      </c>
      <c r="X271">
        <v>162.41</v>
      </c>
      <c r="Z271" s="1"/>
      <c r="AA271" s="1"/>
      <c r="AB271" s="1"/>
      <c r="AC271" s="1"/>
      <c r="AK271" s="1">
        <v>43493</v>
      </c>
      <c r="AL271">
        <v>153.66999999999999</v>
      </c>
    </row>
    <row r="272" spans="1:38" x14ac:dyDescent="0.25">
      <c r="A272" s="1">
        <v>44988</v>
      </c>
      <c r="B272">
        <v>304.07</v>
      </c>
      <c r="L272" s="1">
        <v>44988</v>
      </c>
      <c r="M272">
        <v>143.93</v>
      </c>
      <c r="O272" s="1"/>
      <c r="P272" s="1"/>
      <c r="Q272" s="1"/>
      <c r="R272" s="1"/>
      <c r="W272" s="1">
        <v>44988</v>
      </c>
      <c r="X272">
        <v>164.96</v>
      </c>
      <c r="Z272" s="1"/>
      <c r="AA272" s="1"/>
      <c r="AB272" s="1"/>
      <c r="AC272" s="1"/>
      <c r="AK272" s="1">
        <v>43494</v>
      </c>
      <c r="AL272">
        <v>152.4</v>
      </c>
    </row>
    <row r="273" spans="1:38" x14ac:dyDescent="0.25">
      <c r="A273" s="1">
        <v>44995</v>
      </c>
      <c r="B273">
        <v>294.24</v>
      </c>
      <c r="L273" s="1">
        <v>44995</v>
      </c>
      <c r="M273">
        <v>135.72</v>
      </c>
      <c r="O273" s="1"/>
      <c r="P273" s="1"/>
      <c r="Q273" s="1"/>
      <c r="R273" s="1"/>
      <c r="W273" s="1">
        <v>44995</v>
      </c>
      <c r="X273">
        <v>159.66999999999999</v>
      </c>
      <c r="Z273" s="1"/>
      <c r="AA273" s="1"/>
      <c r="AB273" s="1"/>
      <c r="AC273" s="1"/>
      <c r="AK273" s="1">
        <v>43495</v>
      </c>
      <c r="AL273">
        <v>154.5</v>
      </c>
    </row>
    <row r="274" spans="1:38" x14ac:dyDescent="0.25">
      <c r="A274" s="1">
        <v>45002</v>
      </c>
      <c r="B274">
        <v>296.58999999999997</v>
      </c>
      <c r="L274" s="1">
        <v>45002</v>
      </c>
      <c r="M274">
        <v>134.99</v>
      </c>
      <c r="O274" s="1"/>
      <c r="P274" s="1"/>
      <c r="Q274" s="1"/>
      <c r="R274" s="1"/>
      <c r="W274" s="1">
        <v>45002</v>
      </c>
      <c r="X274">
        <v>152.34</v>
      </c>
      <c r="Z274" s="1"/>
      <c r="AA274" s="1"/>
      <c r="AB274" s="1"/>
      <c r="AC274" s="1"/>
      <c r="AK274" s="1">
        <v>43496</v>
      </c>
      <c r="AL274">
        <v>156.22999999999999</v>
      </c>
    </row>
    <row r="275" spans="1:38" x14ac:dyDescent="0.25">
      <c r="A275" s="1">
        <v>45009</v>
      </c>
      <c r="B275">
        <v>309.16000000000003</v>
      </c>
      <c r="L275" s="1">
        <v>45009</v>
      </c>
      <c r="M275">
        <v>139.32</v>
      </c>
      <c r="O275" s="1"/>
      <c r="P275" s="1"/>
      <c r="Q275" s="1"/>
      <c r="R275" s="1"/>
      <c r="W275" s="1">
        <v>45009</v>
      </c>
      <c r="X275">
        <v>156.06</v>
      </c>
      <c r="Z275" s="1"/>
      <c r="AA275" s="1"/>
      <c r="AB275" s="1"/>
      <c r="AC275" s="1"/>
      <c r="AK275" s="1">
        <v>43497</v>
      </c>
      <c r="AL275">
        <v>167.46</v>
      </c>
    </row>
    <row r="276" spans="1:38" x14ac:dyDescent="0.25">
      <c r="A276" s="1">
        <v>45016</v>
      </c>
      <c r="B276">
        <v>315.29000000000002</v>
      </c>
      <c r="L276" s="1">
        <v>45016</v>
      </c>
      <c r="M276">
        <v>145.33000000000001</v>
      </c>
      <c r="O276" s="1"/>
      <c r="P276" s="1"/>
      <c r="Q276" s="1"/>
      <c r="R276" s="1"/>
      <c r="W276" s="1">
        <v>45016</v>
      </c>
      <c r="X276">
        <v>163.16</v>
      </c>
      <c r="Z276" s="1"/>
      <c r="AA276" s="1"/>
      <c r="AB276" s="1"/>
      <c r="AC276" s="1"/>
      <c r="AK276" s="1">
        <v>43500</v>
      </c>
      <c r="AL276">
        <v>166.8</v>
      </c>
    </row>
    <row r="277" spans="1:38" x14ac:dyDescent="0.25">
      <c r="A277" s="1">
        <v>45023</v>
      </c>
      <c r="B277">
        <v>322.05</v>
      </c>
      <c r="L277" s="1">
        <v>45023</v>
      </c>
      <c r="M277">
        <v>135.25</v>
      </c>
      <c r="O277" s="1"/>
      <c r="P277" s="1"/>
      <c r="Q277" s="1"/>
      <c r="R277" s="1"/>
      <c r="W277" s="1">
        <v>45023</v>
      </c>
      <c r="X277">
        <v>167.65</v>
      </c>
      <c r="Z277" s="1"/>
      <c r="AA277" s="1"/>
      <c r="AB277" s="1"/>
      <c r="AC277" s="1"/>
      <c r="AK277" s="1">
        <v>43501</v>
      </c>
      <c r="AL277">
        <v>168.75</v>
      </c>
    </row>
    <row r="278" spans="1:38" x14ac:dyDescent="0.25">
      <c r="A278" s="1">
        <v>45030</v>
      </c>
      <c r="B278">
        <v>324.48</v>
      </c>
      <c r="L278" s="1">
        <v>45030</v>
      </c>
      <c r="M278">
        <v>138.35</v>
      </c>
      <c r="O278" s="1"/>
      <c r="P278" s="1"/>
      <c r="Q278" s="1"/>
      <c r="R278" s="1"/>
      <c r="W278" s="1">
        <v>45030</v>
      </c>
      <c r="X278">
        <v>172.44</v>
      </c>
      <c r="Z278" s="1"/>
      <c r="AA278" s="1"/>
      <c r="AB278" s="1"/>
      <c r="AC278" s="1"/>
      <c r="AK278" s="1">
        <v>43502</v>
      </c>
      <c r="AL278">
        <v>168.35</v>
      </c>
    </row>
    <row r="279" spans="1:38" x14ac:dyDescent="0.25">
      <c r="A279" s="1">
        <v>45037</v>
      </c>
      <c r="B279">
        <v>333.6</v>
      </c>
      <c r="L279" s="1">
        <v>45037</v>
      </c>
      <c r="M279">
        <v>137.58000000000001</v>
      </c>
      <c r="O279" s="1"/>
      <c r="P279" s="1"/>
      <c r="Q279" s="1"/>
      <c r="R279" s="1"/>
      <c r="W279" s="1">
        <v>45037</v>
      </c>
      <c r="X279">
        <v>169.12</v>
      </c>
      <c r="Z279" s="1"/>
      <c r="AA279" s="1"/>
      <c r="AB279" s="1"/>
      <c r="AC279" s="1"/>
      <c r="AK279" s="1">
        <v>43503</v>
      </c>
      <c r="AL279">
        <v>166.88</v>
      </c>
    </row>
    <row r="280" spans="1:38" x14ac:dyDescent="0.25">
      <c r="A280" s="1">
        <v>45044</v>
      </c>
      <c r="B280">
        <v>325.18</v>
      </c>
      <c r="L280" s="1">
        <v>45044</v>
      </c>
      <c r="M280">
        <v>137.93</v>
      </c>
      <c r="O280" s="1"/>
      <c r="P280" s="1"/>
      <c r="Q280" s="1"/>
      <c r="R280" s="1"/>
      <c r="W280" s="1">
        <v>45044</v>
      </c>
      <c r="X280">
        <v>168.58</v>
      </c>
      <c r="Z280" s="1"/>
      <c r="AA280" s="1"/>
      <c r="AB280" s="1"/>
      <c r="AC280" s="1"/>
      <c r="AK280" s="1">
        <v>43504</v>
      </c>
      <c r="AL280">
        <v>168.17</v>
      </c>
    </row>
    <row r="281" spans="1:38" x14ac:dyDescent="0.25">
      <c r="A281" s="1">
        <v>45051</v>
      </c>
      <c r="B281">
        <v>328.4</v>
      </c>
      <c r="L281" s="1">
        <v>45051</v>
      </c>
      <c r="M281">
        <v>145.02000000000001</v>
      </c>
      <c r="O281" s="1"/>
      <c r="P281" s="1"/>
      <c r="Q281" s="1"/>
      <c r="R281" s="1"/>
      <c r="W281" s="1">
        <v>45051</v>
      </c>
      <c r="X281">
        <v>160.21</v>
      </c>
      <c r="Z281" s="1"/>
      <c r="AA281" s="1"/>
      <c r="AB281" s="1"/>
      <c r="AC281" s="1"/>
      <c r="AK281" s="1">
        <v>43507</v>
      </c>
      <c r="AL281">
        <v>170.76</v>
      </c>
    </row>
    <row r="282" spans="1:38" x14ac:dyDescent="0.25">
      <c r="A282" s="1">
        <v>45058</v>
      </c>
      <c r="B282">
        <v>336.17</v>
      </c>
      <c r="L282" s="1">
        <v>45058</v>
      </c>
      <c r="M282">
        <v>145.41999999999999</v>
      </c>
      <c r="O282" s="1"/>
      <c r="P282" s="1"/>
      <c r="Q282" s="1"/>
      <c r="R282" s="1"/>
      <c r="W282" s="1">
        <v>45058</v>
      </c>
      <c r="X282">
        <v>156.62</v>
      </c>
      <c r="Z282" s="1"/>
      <c r="AA282" s="1"/>
      <c r="AB282" s="1"/>
      <c r="AC282" s="1"/>
      <c r="AK282" s="1">
        <v>43508</v>
      </c>
      <c r="AL282">
        <v>171.28</v>
      </c>
    </row>
    <row r="283" spans="1:38" x14ac:dyDescent="0.25">
      <c r="A283" s="1">
        <v>45065</v>
      </c>
      <c r="B283">
        <v>327.12</v>
      </c>
      <c r="L283" s="1">
        <v>45065</v>
      </c>
      <c r="M283">
        <v>147.57</v>
      </c>
      <c r="O283" s="1"/>
      <c r="P283" s="1"/>
      <c r="Q283" s="1"/>
      <c r="R283" s="1"/>
      <c r="W283" s="1">
        <v>45065</v>
      </c>
      <c r="X283">
        <v>155.22999999999999</v>
      </c>
      <c r="Z283" s="1"/>
      <c r="AA283" s="1"/>
      <c r="AB283" s="1"/>
      <c r="AC283" s="1"/>
      <c r="AK283" s="1">
        <v>43509</v>
      </c>
      <c r="AL283">
        <v>172.96</v>
      </c>
    </row>
    <row r="284" spans="1:38" x14ac:dyDescent="0.25">
      <c r="A284" s="1">
        <v>45072</v>
      </c>
      <c r="B284">
        <v>310.67</v>
      </c>
      <c r="L284" s="1">
        <v>45072</v>
      </c>
      <c r="M284">
        <v>148.22</v>
      </c>
      <c r="O284" s="1"/>
      <c r="P284" s="1"/>
      <c r="Q284" s="1"/>
      <c r="R284" s="1"/>
      <c r="W284" s="1">
        <v>45072</v>
      </c>
      <c r="X284">
        <v>154.08000000000001</v>
      </c>
      <c r="Z284" s="1"/>
      <c r="AA284" s="1"/>
      <c r="AB284" s="1"/>
      <c r="AC284" s="1"/>
      <c r="AK284" s="1">
        <v>43510</v>
      </c>
      <c r="AL284">
        <v>169.62</v>
      </c>
    </row>
    <row r="285" spans="1:38" x14ac:dyDescent="0.25">
      <c r="A285" s="1">
        <v>45079</v>
      </c>
      <c r="B285">
        <v>313.8</v>
      </c>
      <c r="L285" s="1">
        <v>45079</v>
      </c>
      <c r="M285">
        <v>150.68</v>
      </c>
      <c r="O285" s="1"/>
      <c r="P285" s="1"/>
      <c r="Q285" s="1"/>
      <c r="R285" s="1"/>
      <c r="W285" s="1">
        <v>45079</v>
      </c>
      <c r="X285">
        <v>156.26</v>
      </c>
      <c r="Z285" s="1"/>
      <c r="AA285" s="1"/>
      <c r="AB285" s="1"/>
      <c r="AC285" s="1"/>
      <c r="AK285" s="1">
        <v>43511</v>
      </c>
      <c r="AL285">
        <v>171.97</v>
      </c>
    </row>
    <row r="286" spans="1:38" x14ac:dyDescent="0.25">
      <c r="A286" s="1">
        <v>45086</v>
      </c>
      <c r="B286">
        <v>314.32</v>
      </c>
      <c r="L286" s="1">
        <v>45086</v>
      </c>
      <c r="M286">
        <v>150.29</v>
      </c>
      <c r="O286" s="1"/>
      <c r="P286" s="1"/>
      <c r="Q286" s="1"/>
      <c r="R286" s="1"/>
      <c r="W286" s="1">
        <v>45086</v>
      </c>
      <c r="X286">
        <v>158.86000000000001</v>
      </c>
      <c r="Z286" s="1"/>
      <c r="AA286" s="1"/>
      <c r="AB286" s="1"/>
      <c r="AC286" s="1"/>
      <c r="AK286" s="1">
        <v>43515</v>
      </c>
      <c r="AL286">
        <v>172.66</v>
      </c>
    </row>
    <row r="287" spans="1:38" x14ac:dyDescent="0.25">
      <c r="A287" s="1">
        <v>45093</v>
      </c>
      <c r="B287">
        <v>329.38</v>
      </c>
      <c r="L287" s="1">
        <v>45093</v>
      </c>
      <c r="M287">
        <v>155.91</v>
      </c>
      <c r="O287" s="1"/>
      <c r="P287" s="1"/>
      <c r="Q287" s="1"/>
      <c r="R287" s="1"/>
      <c r="W287" s="1">
        <v>45093</v>
      </c>
      <c r="X287">
        <v>157.26</v>
      </c>
      <c r="Z287" s="1"/>
      <c r="AA287" s="1"/>
      <c r="AB287" s="1"/>
      <c r="AC287" s="1"/>
      <c r="AK287" s="1">
        <v>43516</v>
      </c>
      <c r="AL287">
        <v>172.8</v>
      </c>
    </row>
    <row r="288" spans="1:38" x14ac:dyDescent="0.25">
      <c r="A288" s="1">
        <v>45100</v>
      </c>
      <c r="B288">
        <v>331.43</v>
      </c>
      <c r="L288" s="1">
        <v>45100</v>
      </c>
      <c r="M288">
        <v>156.06</v>
      </c>
      <c r="O288" s="1"/>
      <c r="P288" s="1"/>
      <c r="Q288" s="1"/>
      <c r="R288" s="1"/>
      <c r="W288" s="1">
        <v>45100</v>
      </c>
      <c r="X288">
        <v>151.35</v>
      </c>
      <c r="Z288" s="1"/>
      <c r="AA288" s="1"/>
      <c r="AB288" s="1"/>
      <c r="AC288" s="1"/>
      <c r="AK288" s="1">
        <v>43517</v>
      </c>
      <c r="AL288">
        <v>172.4</v>
      </c>
    </row>
    <row r="289" spans="1:38" x14ac:dyDescent="0.25">
      <c r="A289" s="1">
        <v>45107</v>
      </c>
      <c r="B289">
        <v>345.2</v>
      </c>
      <c r="L289" s="1">
        <v>45107</v>
      </c>
      <c r="M289">
        <v>161.88</v>
      </c>
      <c r="O289" s="1"/>
      <c r="P289" s="1"/>
      <c r="Q289" s="1"/>
      <c r="R289" s="1"/>
      <c r="W289" s="1">
        <v>45107</v>
      </c>
      <c r="X289">
        <v>157.35</v>
      </c>
      <c r="Z289" s="1"/>
      <c r="AA289" s="1"/>
      <c r="AB289" s="1"/>
      <c r="AC289" s="1"/>
      <c r="AK289" s="1">
        <v>43518</v>
      </c>
      <c r="AL289">
        <v>172.06</v>
      </c>
    </row>
    <row r="290" spans="1:38" x14ac:dyDescent="0.25">
      <c r="A290" s="1">
        <v>45114</v>
      </c>
      <c r="B290">
        <v>335.41</v>
      </c>
      <c r="L290" s="1">
        <v>45114</v>
      </c>
      <c r="M290">
        <v>157.08000000000001</v>
      </c>
      <c r="O290" s="1"/>
      <c r="P290" s="1"/>
      <c r="Q290" s="1"/>
      <c r="R290" s="1"/>
      <c r="W290" s="1">
        <v>45114</v>
      </c>
      <c r="X290">
        <v>154.22</v>
      </c>
      <c r="Z290" s="1"/>
      <c r="AA290" s="1"/>
      <c r="AB290" s="1"/>
      <c r="AC290" s="1"/>
      <c r="AK290" s="1">
        <v>43521</v>
      </c>
      <c r="AL290">
        <v>171.17</v>
      </c>
    </row>
    <row r="291" spans="1:38" x14ac:dyDescent="0.25">
      <c r="A291" s="1">
        <v>45121</v>
      </c>
      <c r="B291">
        <v>336.51</v>
      </c>
      <c r="L291" s="1">
        <v>45121</v>
      </c>
      <c r="M291">
        <v>157.54</v>
      </c>
      <c r="O291" s="1"/>
      <c r="P291" s="1"/>
      <c r="Q291" s="1"/>
      <c r="R291" s="1"/>
      <c r="W291" s="1">
        <v>45121</v>
      </c>
      <c r="X291">
        <v>153.58000000000001</v>
      </c>
      <c r="Z291" s="1"/>
      <c r="AA291" s="1"/>
      <c r="AB291" s="1"/>
      <c r="AC291" s="1"/>
      <c r="AK291" s="1">
        <v>43522</v>
      </c>
      <c r="AL291">
        <v>171.35</v>
      </c>
    </row>
    <row r="292" spans="1:38" x14ac:dyDescent="0.25">
      <c r="A292" s="1">
        <v>45128</v>
      </c>
      <c r="B292">
        <v>340.9</v>
      </c>
      <c r="L292" s="1">
        <v>45128</v>
      </c>
      <c r="M292">
        <v>157.53</v>
      </c>
      <c r="O292" s="1"/>
      <c r="P292" s="1"/>
      <c r="Q292" s="1"/>
      <c r="R292" s="1"/>
      <c r="W292" s="1">
        <v>45128</v>
      </c>
      <c r="X292">
        <v>158.69</v>
      </c>
      <c r="Z292" s="1"/>
      <c r="AA292" s="1"/>
      <c r="AB292" s="1"/>
      <c r="AC292" s="1"/>
      <c r="AK292" s="1">
        <v>43523</v>
      </c>
      <c r="AL292">
        <v>171.19</v>
      </c>
    </row>
    <row r="293" spans="1:38" x14ac:dyDescent="0.25">
      <c r="A293" s="1">
        <v>45135</v>
      </c>
      <c r="B293">
        <v>319.82</v>
      </c>
      <c r="L293" s="1">
        <v>45135</v>
      </c>
      <c r="M293">
        <v>158.25</v>
      </c>
      <c r="O293" s="1"/>
      <c r="P293" s="1"/>
      <c r="Q293" s="1"/>
      <c r="R293" s="1"/>
      <c r="W293" s="1">
        <v>45135</v>
      </c>
      <c r="X293">
        <v>158.87</v>
      </c>
      <c r="Z293" s="1"/>
      <c r="AA293" s="1"/>
      <c r="AB293" s="1"/>
      <c r="AC293" s="1"/>
      <c r="AK293" s="1">
        <v>43524</v>
      </c>
      <c r="AL293">
        <v>171.53</v>
      </c>
    </row>
    <row r="294" spans="1:38" x14ac:dyDescent="0.25">
      <c r="A294" s="1">
        <v>45142</v>
      </c>
      <c r="B294">
        <v>315.06</v>
      </c>
      <c r="L294" s="1">
        <v>45142</v>
      </c>
      <c r="M294">
        <v>156.57</v>
      </c>
      <c r="O294" s="1"/>
      <c r="P294" s="1"/>
      <c r="Q294" s="1"/>
      <c r="R294" s="1"/>
      <c r="W294" s="1">
        <v>45142</v>
      </c>
      <c r="X294">
        <v>159.31</v>
      </c>
      <c r="Z294" s="1"/>
      <c r="AA294" s="1"/>
      <c r="AB294" s="1"/>
      <c r="AC294" s="1"/>
      <c r="AK294" s="1">
        <v>43525</v>
      </c>
      <c r="AL294">
        <v>171.65</v>
      </c>
    </row>
    <row r="295" spans="1:38" x14ac:dyDescent="0.25">
      <c r="A295" s="1">
        <v>45149</v>
      </c>
      <c r="B295">
        <v>320.8</v>
      </c>
      <c r="L295" s="1">
        <v>45149</v>
      </c>
      <c r="M295">
        <v>158.22</v>
      </c>
      <c r="O295" s="1"/>
      <c r="P295" s="1"/>
      <c r="Q295" s="1"/>
      <c r="R295" s="1"/>
      <c r="W295" s="1">
        <v>45149</v>
      </c>
      <c r="X295">
        <v>164.15</v>
      </c>
      <c r="Z295" s="1"/>
      <c r="AA295" s="1"/>
      <c r="AB295" s="1"/>
      <c r="AC295" s="1"/>
      <c r="AK295" s="1">
        <v>43528</v>
      </c>
      <c r="AL295">
        <v>170.63</v>
      </c>
    </row>
    <row r="296" spans="1:38" x14ac:dyDescent="0.25">
      <c r="A296" s="1">
        <v>45156</v>
      </c>
      <c r="B296">
        <v>324.06</v>
      </c>
      <c r="L296" s="1">
        <v>45156</v>
      </c>
      <c r="M296">
        <v>154.44999999999999</v>
      </c>
      <c r="O296" s="1"/>
      <c r="P296" s="1"/>
      <c r="Q296" s="1"/>
      <c r="R296" s="1"/>
      <c r="W296" s="1">
        <v>45156</v>
      </c>
      <c r="X296">
        <v>160.9</v>
      </c>
      <c r="Z296" s="1"/>
      <c r="AA296" s="1"/>
      <c r="AB296" s="1"/>
      <c r="AC296" s="1"/>
      <c r="AK296" s="1">
        <v>43529</v>
      </c>
      <c r="AL296">
        <v>157.25</v>
      </c>
    </row>
    <row r="297" spans="1:38" x14ac:dyDescent="0.25">
      <c r="A297" s="1">
        <v>45163</v>
      </c>
      <c r="B297">
        <v>332.07</v>
      </c>
      <c r="L297" s="1">
        <v>45163</v>
      </c>
      <c r="M297">
        <v>157.59</v>
      </c>
      <c r="O297" s="1"/>
      <c r="P297" s="1"/>
      <c r="Q297" s="1"/>
      <c r="R297" s="1"/>
      <c r="W297" s="1">
        <v>45163</v>
      </c>
      <c r="X297">
        <v>159.12</v>
      </c>
      <c r="Z297" s="1"/>
      <c r="AA297" s="1"/>
      <c r="AB297" s="1"/>
      <c r="AC297" s="1"/>
      <c r="AK297" s="1">
        <v>43530</v>
      </c>
      <c r="AL297">
        <v>164</v>
      </c>
    </row>
    <row r="298" spans="1:38" x14ac:dyDescent="0.25">
      <c r="A298" s="1"/>
      <c r="AK298" s="1">
        <v>43531</v>
      </c>
      <c r="AL298">
        <v>162.55000000000001</v>
      </c>
    </row>
    <row r="299" spans="1:38" x14ac:dyDescent="0.25">
      <c r="A299" s="1"/>
      <c r="AK299" s="1">
        <v>43532</v>
      </c>
      <c r="AL299">
        <v>162.04</v>
      </c>
    </row>
    <row r="300" spans="1:38" x14ac:dyDescent="0.25">
      <c r="A300" s="1"/>
      <c r="AK300" s="1">
        <v>43535</v>
      </c>
      <c r="AL300">
        <v>164.71</v>
      </c>
    </row>
    <row r="301" spans="1:38" x14ac:dyDescent="0.25">
      <c r="A301" s="1"/>
      <c r="AK301" s="1">
        <v>43536</v>
      </c>
      <c r="AL301">
        <v>166.48</v>
      </c>
    </row>
    <row r="302" spans="1:38" x14ac:dyDescent="0.25">
      <c r="A302" s="1"/>
      <c r="AK302" s="1">
        <v>43537</v>
      </c>
      <c r="AL302">
        <v>167.09</v>
      </c>
    </row>
    <row r="303" spans="1:38" x14ac:dyDescent="0.25">
      <c r="A303" s="1"/>
      <c r="AK303" s="1">
        <v>43538</v>
      </c>
      <c r="AL303">
        <v>168.58</v>
      </c>
    </row>
    <row r="304" spans="1:38" x14ac:dyDescent="0.25">
      <c r="A304" s="1"/>
      <c r="AK304" s="1">
        <v>43539</v>
      </c>
      <c r="AL304">
        <v>170</v>
      </c>
    </row>
    <row r="305" spans="1:38" x14ac:dyDescent="0.25">
      <c r="A305" s="1"/>
      <c r="AK305" s="1">
        <v>43542</v>
      </c>
      <c r="AL305">
        <v>169.2</v>
      </c>
    </row>
    <row r="306" spans="1:38" x14ac:dyDescent="0.25">
      <c r="A306" s="1"/>
      <c r="AK306" s="1">
        <v>43543</v>
      </c>
      <c r="AL306">
        <v>167.96</v>
      </c>
    </row>
    <row r="307" spans="1:38" x14ac:dyDescent="0.25">
      <c r="A307" s="1"/>
      <c r="AK307" s="1">
        <v>43544</v>
      </c>
      <c r="AL307">
        <v>165.71</v>
      </c>
    </row>
    <row r="308" spans="1:38" x14ac:dyDescent="0.25">
      <c r="A308" s="1"/>
      <c r="AK308" s="1">
        <v>43545</v>
      </c>
      <c r="AL308">
        <v>168.2</v>
      </c>
    </row>
    <row r="309" spans="1:38" x14ac:dyDescent="0.25">
      <c r="A309" s="1"/>
      <c r="AK309" s="1">
        <v>43546</v>
      </c>
      <c r="AL309">
        <v>166.31</v>
      </c>
    </row>
    <row r="310" spans="1:38" x14ac:dyDescent="0.25">
      <c r="A310" s="1"/>
      <c r="AK310" s="1">
        <v>43549</v>
      </c>
      <c r="AL310">
        <v>166.64</v>
      </c>
    </row>
    <row r="311" spans="1:38" x14ac:dyDescent="0.25">
      <c r="A311" s="1"/>
      <c r="AK311" s="1">
        <v>43550</v>
      </c>
      <c r="AL311">
        <v>167.76</v>
      </c>
    </row>
    <row r="312" spans="1:38" x14ac:dyDescent="0.25">
      <c r="A312" s="1"/>
      <c r="AK312" s="1">
        <v>43551</v>
      </c>
      <c r="AL312">
        <v>167.98</v>
      </c>
    </row>
    <row r="313" spans="1:38" x14ac:dyDescent="0.25">
      <c r="A313" s="1"/>
      <c r="AK313" s="1">
        <v>43552</v>
      </c>
      <c r="AL313">
        <v>169.17</v>
      </c>
    </row>
    <row r="314" spans="1:38" x14ac:dyDescent="0.25">
      <c r="A314" s="1"/>
      <c r="AK314" s="1">
        <v>43553</v>
      </c>
      <c r="AL314">
        <v>170.7</v>
      </c>
    </row>
    <row r="315" spans="1:38" x14ac:dyDescent="0.25">
      <c r="A315" s="1"/>
      <c r="AK315" s="1">
        <v>43556</v>
      </c>
      <c r="AL315">
        <v>173.44</v>
      </c>
    </row>
    <row r="316" spans="1:38" x14ac:dyDescent="0.25">
      <c r="AK316" s="1">
        <v>43557</v>
      </c>
      <c r="AL316">
        <v>173.14</v>
      </c>
    </row>
    <row r="317" spans="1:38" x14ac:dyDescent="0.25">
      <c r="AK317" s="1">
        <v>43558</v>
      </c>
      <c r="AL317">
        <v>172.74</v>
      </c>
    </row>
    <row r="318" spans="1:38" x14ac:dyDescent="0.25">
      <c r="AK318" s="1">
        <v>43559</v>
      </c>
      <c r="AL318">
        <v>172.54</v>
      </c>
    </row>
    <row r="319" spans="1:38" x14ac:dyDescent="0.25">
      <c r="AK319" s="1">
        <v>43560</v>
      </c>
      <c r="AL319">
        <v>172.59</v>
      </c>
    </row>
    <row r="320" spans="1:38" x14ac:dyDescent="0.25">
      <c r="AK320" s="1">
        <v>43563</v>
      </c>
      <c r="AL320">
        <v>172.79</v>
      </c>
    </row>
    <row r="321" spans="37:38" x14ac:dyDescent="0.25">
      <c r="AK321" s="1">
        <v>43564</v>
      </c>
      <c r="AL321">
        <v>172</v>
      </c>
    </row>
    <row r="322" spans="37:38" x14ac:dyDescent="0.25">
      <c r="AK322" s="1">
        <v>43565</v>
      </c>
      <c r="AL322">
        <v>172.84</v>
      </c>
    </row>
    <row r="323" spans="37:38" x14ac:dyDescent="0.25">
      <c r="AK323" s="1">
        <v>43566</v>
      </c>
      <c r="AL323">
        <v>173.89</v>
      </c>
    </row>
    <row r="324" spans="37:38" x14ac:dyDescent="0.25">
      <c r="AK324" s="1">
        <v>43567</v>
      </c>
      <c r="AL324">
        <v>176.12</v>
      </c>
    </row>
    <row r="325" spans="37:38" x14ac:dyDescent="0.25">
      <c r="AK325" s="1">
        <v>43570</v>
      </c>
      <c r="AL325">
        <v>175.96</v>
      </c>
    </row>
    <row r="326" spans="37:38" x14ac:dyDescent="0.25">
      <c r="AK326" s="1">
        <v>43571</v>
      </c>
      <c r="AL326">
        <v>176.93</v>
      </c>
    </row>
    <row r="327" spans="37:38" x14ac:dyDescent="0.25">
      <c r="AK327" s="1">
        <v>43572</v>
      </c>
      <c r="AL327">
        <v>175.37</v>
      </c>
    </row>
    <row r="328" spans="37:38" x14ac:dyDescent="0.25">
      <c r="AK328" s="1">
        <v>43573</v>
      </c>
      <c r="AL328">
        <v>175.17</v>
      </c>
    </row>
    <row r="329" spans="37:38" x14ac:dyDescent="0.25">
      <c r="AK329" s="1">
        <v>43577</v>
      </c>
      <c r="AL329">
        <v>174.89</v>
      </c>
    </row>
    <row r="330" spans="37:38" x14ac:dyDescent="0.25">
      <c r="AK330" s="1">
        <v>43578</v>
      </c>
      <c r="AL330">
        <v>178.38</v>
      </c>
    </row>
    <row r="331" spans="37:38" x14ac:dyDescent="0.25">
      <c r="AK331" s="1">
        <v>43579</v>
      </c>
      <c r="AL331">
        <v>178.29</v>
      </c>
    </row>
    <row r="332" spans="37:38" x14ac:dyDescent="0.25">
      <c r="AK332" s="1">
        <v>43580</v>
      </c>
      <c r="AL332">
        <v>179.61</v>
      </c>
    </row>
    <row r="333" spans="37:38" x14ac:dyDescent="0.25">
      <c r="AK333" s="1">
        <v>43581</v>
      </c>
      <c r="AL333">
        <v>180.17</v>
      </c>
    </row>
    <row r="334" spans="37:38" x14ac:dyDescent="0.25">
      <c r="AK334" s="1">
        <v>43584</v>
      </c>
      <c r="AL334">
        <v>178.57</v>
      </c>
    </row>
    <row r="335" spans="37:38" x14ac:dyDescent="0.25">
      <c r="AK335" s="1">
        <v>43585</v>
      </c>
      <c r="AL335">
        <v>180.14</v>
      </c>
    </row>
    <row r="336" spans="37:38" x14ac:dyDescent="0.25">
      <c r="AK336" s="1">
        <v>43586</v>
      </c>
      <c r="AL336">
        <v>175.72</v>
      </c>
    </row>
    <row r="337" spans="37:38" x14ac:dyDescent="0.25">
      <c r="AK337" s="1">
        <v>43587</v>
      </c>
      <c r="AL337">
        <v>176.48</v>
      </c>
    </row>
    <row r="338" spans="37:38" x14ac:dyDescent="0.25">
      <c r="AK338" s="1">
        <v>43588</v>
      </c>
      <c r="AL338">
        <v>178.75</v>
      </c>
    </row>
    <row r="339" spans="37:38" x14ac:dyDescent="0.25">
      <c r="AK339" s="1">
        <v>43591</v>
      </c>
      <c r="AL339">
        <v>179.68</v>
      </c>
    </row>
    <row r="340" spans="37:38" x14ac:dyDescent="0.25">
      <c r="AK340" s="1">
        <v>43592</v>
      </c>
      <c r="AL340">
        <v>176.79</v>
      </c>
    </row>
    <row r="341" spans="37:38" x14ac:dyDescent="0.25">
      <c r="AK341" s="1">
        <v>43593</v>
      </c>
      <c r="AL341">
        <v>177.42</v>
      </c>
    </row>
    <row r="342" spans="37:38" x14ac:dyDescent="0.25">
      <c r="AK342" s="1">
        <v>43594</v>
      </c>
      <c r="AL342">
        <v>176.51</v>
      </c>
    </row>
    <row r="343" spans="37:38" x14ac:dyDescent="0.25">
      <c r="AK343" s="1">
        <v>43595</v>
      </c>
      <c r="AL343">
        <v>179.1</v>
      </c>
    </row>
    <row r="344" spans="37:38" x14ac:dyDescent="0.25">
      <c r="AK344" s="1">
        <v>43598</v>
      </c>
      <c r="AL344">
        <v>176.23</v>
      </c>
    </row>
    <row r="345" spans="37:38" x14ac:dyDescent="0.25">
      <c r="AK345" s="1">
        <v>43599</v>
      </c>
      <c r="AL345">
        <v>178.05</v>
      </c>
    </row>
    <row r="346" spans="37:38" x14ac:dyDescent="0.25">
      <c r="AK346" s="1">
        <v>43600</v>
      </c>
      <c r="AL346">
        <v>178.88</v>
      </c>
    </row>
    <row r="347" spans="37:38" x14ac:dyDescent="0.25">
      <c r="AK347" s="1">
        <v>43601</v>
      </c>
      <c r="AL347">
        <v>181.7</v>
      </c>
    </row>
    <row r="348" spans="37:38" x14ac:dyDescent="0.25">
      <c r="AK348" s="1">
        <v>43602</v>
      </c>
      <c r="AL348">
        <v>180.54</v>
      </c>
    </row>
    <row r="349" spans="37:38" x14ac:dyDescent="0.25">
      <c r="AK349" s="1">
        <v>43605</v>
      </c>
      <c r="AL349">
        <v>178.53</v>
      </c>
    </row>
    <row r="350" spans="37:38" x14ac:dyDescent="0.25">
      <c r="AK350" s="1">
        <v>43606</v>
      </c>
      <c r="AL350">
        <v>180.35</v>
      </c>
    </row>
    <row r="351" spans="37:38" x14ac:dyDescent="0.25">
      <c r="AK351" s="1">
        <v>43607</v>
      </c>
      <c r="AL351">
        <v>180.96</v>
      </c>
    </row>
    <row r="352" spans="37:38" x14ac:dyDescent="0.25">
      <c r="AK352" s="1">
        <v>43608</v>
      </c>
      <c r="AL352">
        <v>178.25</v>
      </c>
    </row>
    <row r="353" spans="37:38" x14ac:dyDescent="0.25">
      <c r="AK353" s="1">
        <v>43609</v>
      </c>
      <c r="AL353">
        <v>177.79</v>
      </c>
    </row>
    <row r="354" spans="37:38" x14ac:dyDescent="0.25">
      <c r="AK354" s="1">
        <v>43613</v>
      </c>
      <c r="AL354">
        <v>179.31</v>
      </c>
    </row>
    <row r="355" spans="37:38" x14ac:dyDescent="0.25">
      <c r="AK355" s="1">
        <v>43614</v>
      </c>
      <c r="AL355">
        <v>179.12</v>
      </c>
    </row>
    <row r="356" spans="37:38" x14ac:dyDescent="0.25">
      <c r="AK356" s="1">
        <v>43615</v>
      </c>
      <c r="AL356">
        <v>181.76</v>
      </c>
    </row>
    <row r="357" spans="37:38" x14ac:dyDescent="0.25">
      <c r="AK357" s="1">
        <v>43616</v>
      </c>
      <c r="AL357">
        <v>180.07</v>
      </c>
    </row>
    <row r="358" spans="37:38" x14ac:dyDescent="0.25">
      <c r="AK358" s="1">
        <v>43619</v>
      </c>
      <c r="AL358">
        <v>182.1</v>
      </c>
    </row>
    <row r="359" spans="37:38" x14ac:dyDescent="0.25">
      <c r="AK359" s="1">
        <v>43620</v>
      </c>
      <c r="AL359">
        <v>182.81</v>
      </c>
    </row>
    <row r="360" spans="37:38" x14ac:dyDescent="0.25">
      <c r="AK360" s="1">
        <v>43621</v>
      </c>
      <c r="AL360">
        <v>187.46</v>
      </c>
    </row>
    <row r="361" spans="37:38" x14ac:dyDescent="0.25">
      <c r="AK361" s="1">
        <v>43622</v>
      </c>
      <c r="AL361">
        <v>187.74</v>
      </c>
    </row>
    <row r="362" spans="37:38" x14ac:dyDescent="0.25">
      <c r="AK362" s="1">
        <v>43623</v>
      </c>
      <c r="AL362">
        <v>190.24</v>
      </c>
    </row>
    <row r="363" spans="37:38" x14ac:dyDescent="0.25">
      <c r="AK363" s="1">
        <v>43626</v>
      </c>
      <c r="AL363">
        <v>190.87</v>
      </c>
    </row>
    <row r="364" spans="37:38" x14ac:dyDescent="0.25">
      <c r="AK364" s="1">
        <v>43627</v>
      </c>
      <c r="AL364">
        <v>189.45</v>
      </c>
    </row>
    <row r="365" spans="37:38" x14ac:dyDescent="0.25">
      <c r="AK365" s="1">
        <v>43628</v>
      </c>
      <c r="AL365">
        <v>189.23</v>
      </c>
    </row>
    <row r="366" spans="37:38" x14ac:dyDescent="0.25">
      <c r="AK366" s="1">
        <v>43629</v>
      </c>
      <c r="AL366">
        <v>189.68</v>
      </c>
    </row>
    <row r="367" spans="37:38" x14ac:dyDescent="0.25">
      <c r="AK367" s="1">
        <v>43630</v>
      </c>
      <c r="AL367">
        <v>190.76</v>
      </c>
    </row>
    <row r="368" spans="37:38" x14ac:dyDescent="0.25">
      <c r="AK368" s="1">
        <v>43633</v>
      </c>
      <c r="AL368">
        <v>188.81</v>
      </c>
    </row>
    <row r="369" spans="37:38" x14ac:dyDescent="0.25">
      <c r="AK369" s="1">
        <v>43634</v>
      </c>
      <c r="AL369">
        <v>190.13</v>
      </c>
    </row>
    <row r="370" spans="37:38" x14ac:dyDescent="0.25">
      <c r="AK370" s="1">
        <v>43635</v>
      </c>
      <c r="AL370">
        <v>192</v>
      </c>
    </row>
    <row r="371" spans="37:38" x14ac:dyDescent="0.25">
      <c r="AK371" s="1">
        <v>43636</v>
      </c>
      <c r="AL371">
        <v>193.52</v>
      </c>
    </row>
    <row r="372" spans="37:38" x14ac:dyDescent="0.25">
      <c r="AK372" s="1">
        <v>43637</v>
      </c>
      <c r="AL372">
        <v>192.02</v>
      </c>
    </row>
    <row r="373" spans="37:38" x14ac:dyDescent="0.25">
      <c r="AK373" s="1">
        <v>43640</v>
      </c>
      <c r="AL373">
        <v>193.52</v>
      </c>
    </row>
    <row r="374" spans="37:38" x14ac:dyDescent="0.25">
      <c r="AK374" s="1">
        <v>43641</v>
      </c>
      <c r="AL374">
        <v>193.25</v>
      </c>
    </row>
    <row r="375" spans="37:38" x14ac:dyDescent="0.25">
      <c r="AK375" s="1">
        <v>43642</v>
      </c>
      <c r="AL375">
        <v>189.89</v>
      </c>
    </row>
    <row r="376" spans="37:38" x14ac:dyDescent="0.25">
      <c r="AK376" s="1">
        <v>43643</v>
      </c>
      <c r="AL376">
        <v>192.57</v>
      </c>
    </row>
    <row r="377" spans="37:38" x14ac:dyDescent="0.25">
      <c r="AK377" s="1">
        <v>43644</v>
      </c>
      <c r="AL377">
        <v>192.98</v>
      </c>
    </row>
    <row r="378" spans="37:38" x14ac:dyDescent="0.25">
      <c r="AK378" s="1">
        <v>43647</v>
      </c>
      <c r="AL378">
        <v>195.14</v>
      </c>
    </row>
    <row r="379" spans="37:38" x14ac:dyDescent="0.25">
      <c r="AK379" s="1">
        <v>43648</v>
      </c>
      <c r="AL379">
        <v>195.93</v>
      </c>
    </row>
    <row r="380" spans="37:38" x14ac:dyDescent="0.25">
      <c r="AK380" s="1">
        <v>43649</v>
      </c>
      <c r="AL380">
        <v>198.48</v>
      </c>
    </row>
    <row r="381" spans="37:38" x14ac:dyDescent="0.25">
      <c r="AK381" s="1">
        <v>43651</v>
      </c>
      <c r="AL381">
        <v>197.58</v>
      </c>
    </row>
    <row r="382" spans="37:38" x14ac:dyDescent="0.25">
      <c r="AK382" s="1">
        <v>43654</v>
      </c>
      <c r="AL382">
        <v>196.47</v>
      </c>
    </row>
    <row r="383" spans="37:38" x14ac:dyDescent="0.25">
      <c r="AK383" s="1">
        <v>43655</v>
      </c>
      <c r="AL383">
        <v>196.55</v>
      </c>
    </row>
    <row r="384" spans="37:38" x14ac:dyDescent="0.25">
      <c r="AK384" s="1">
        <v>43656</v>
      </c>
      <c r="AL384">
        <v>197.82</v>
      </c>
    </row>
    <row r="385" spans="37:38" x14ac:dyDescent="0.25">
      <c r="AK385" s="1">
        <v>43657</v>
      </c>
      <c r="AL385">
        <v>196.64</v>
      </c>
    </row>
    <row r="386" spans="37:38" x14ac:dyDescent="0.25">
      <c r="AK386" s="1">
        <v>43658</v>
      </c>
      <c r="AL386">
        <v>197.47</v>
      </c>
    </row>
    <row r="387" spans="37:38" x14ac:dyDescent="0.25">
      <c r="AK387" s="1">
        <v>43661</v>
      </c>
      <c r="AL387">
        <v>197.53</v>
      </c>
    </row>
    <row r="388" spans="37:38" x14ac:dyDescent="0.25">
      <c r="AK388" s="1">
        <v>43662</v>
      </c>
      <c r="AL388">
        <v>197.08</v>
      </c>
    </row>
    <row r="389" spans="37:38" x14ac:dyDescent="0.25">
      <c r="AK389" s="1">
        <v>43663</v>
      </c>
      <c r="AL389">
        <v>194.76</v>
      </c>
    </row>
    <row r="390" spans="37:38" x14ac:dyDescent="0.25">
      <c r="AK390" s="1">
        <v>43664</v>
      </c>
      <c r="AL390">
        <v>197.04</v>
      </c>
    </row>
    <row r="391" spans="37:38" x14ac:dyDescent="0.25">
      <c r="AK391" s="1">
        <v>43665</v>
      </c>
      <c r="AL391">
        <v>194.91</v>
      </c>
    </row>
    <row r="392" spans="37:38" x14ac:dyDescent="0.25">
      <c r="AK392" s="1">
        <v>43668</v>
      </c>
      <c r="AL392">
        <v>194.15</v>
      </c>
    </row>
    <row r="393" spans="37:38" x14ac:dyDescent="0.25">
      <c r="AK393" s="1">
        <v>43669</v>
      </c>
      <c r="AL393">
        <v>194.7</v>
      </c>
    </row>
    <row r="394" spans="37:38" x14ac:dyDescent="0.25">
      <c r="AK394" s="1">
        <v>43670</v>
      </c>
      <c r="AL394">
        <v>195.89</v>
      </c>
    </row>
    <row r="395" spans="37:38" x14ac:dyDescent="0.25">
      <c r="AK395" s="1">
        <v>43671</v>
      </c>
      <c r="AL395">
        <v>196.85</v>
      </c>
    </row>
    <row r="396" spans="37:38" x14ac:dyDescent="0.25">
      <c r="AK396" s="1">
        <v>43672</v>
      </c>
      <c r="AL396">
        <v>194.56</v>
      </c>
    </row>
    <row r="397" spans="37:38" x14ac:dyDescent="0.25">
      <c r="AK397" s="1">
        <v>43675</v>
      </c>
      <c r="AL397">
        <v>195.79</v>
      </c>
    </row>
    <row r="398" spans="37:38" x14ac:dyDescent="0.25">
      <c r="AK398" s="1">
        <v>43676</v>
      </c>
      <c r="AL398">
        <v>193.17</v>
      </c>
    </row>
    <row r="399" spans="37:38" x14ac:dyDescent="0.25">
      <c r="AK399" s="1">
        <v>43677</v>
      </c>
      <c r="AL399">
        <v>189.25</v>
      </c>
    </row>
    <row r="400" spans="37:38" x14ac:dyDescent="0.25">
      <c r="AK400" s="1">
        <v>43678</v>
      </c>
      <c r="AL400">
        <v>189.97</v>
      </c>
    </row>
    <row r="401" spans="37:38" x14ac:dyDescent="0.25">
      <c r="AK401" s="1">
        <v>43679</v>
      </c>
      <c r="AL401">
        <v>191.04</v>
      </c>
    </row>
    <row r="402" spans="37:38" x14ac:dyDescent="0.25">
      <c r="AK402" s="1">
        <v>43682</v>
      </c>
      <c r="AL402">
        <v>183.25</v>
      </c>
    </row>
    <row r="403" spans="37:38" x14ac:dyDescent="0.25">
      <c r="AK403" s="1">
        <v>43683</v>
      </c>
      <c r="AL403">
        <v>187.39</v>
      </c>
    </row>
    <row r="404" spans="37:38" x14ac:dyDescent="0.25">
      <c r="AK404" s="1">
        <v>43684</v>
      </c>
      <c r="AL404">
        <v>186.37</v>
      </c>
    </row>
    <row r="405" spans="37:38" x14ac:dyDescent="0.25">
      <c r="AK405" s="1">
        <v>43685</v>
      </c>
      <c r="AL405">
        <v>189.7</v>
      </c>
    </row>
    <row r="406" spans="37:38" x14ac:dyDescent="0.25">
      <c r="AK406" s="1">
        <v>43686</v>
      </c>
      <c r="AL406">
        <v>189.43</v>
      </c>
    </row>
    <row r="407" spans="37:38" x14ac:dyDescent="0.25">
      <c r="AK407" s="1">
        <v>43689</v>
      </c>
      <c r="AL407">
        <v>186.25</v>
      </c>
    </row>
    <row r="408" spans="37:38" x14ac:dyDescent="0.25">
      <c r="AK408" s="1">
        <v>43690</v>
      </c>
      <c r="AL408">
        <v>190.98</v>
      </c>
    </row>
    <row r="409" spans="37:38" x14ac:dyDescent="0.25">
      <c r="AK409" s="1">
        <v>43691</v>
      </c>
      <c r="AL409">
        <v>187.16</v>
      </c>
    </row>
    <row r="410" spans="37:38" x14ac:dyDescent="0.25">
      <c r="AK410" s="1">
        <v>43692</v>
      </c>
      <c r="AL410">
        <v>189.18</v>
      </c>
    </row>
    <row r="411" spans="37:38" x14ac:dyDescent="0.25">
      <c r="AK411" s="1">
        <v>43693</v>
      </c>
      <c r="AL411">
        <v>191.51</v>
      </c>
    </row>
    <row r="412" spans="37:38" x14ac:dyDescent="0.25">
      <c r="AK412" s="1">
        <v>43696</v>
      </c>
      <c r="AL412">
        <v>194.3</v>
      </c>
    </row>
    <row r="413" spans="37:38" x14ac:dyDescent="0.25">
      <c r="AK413" s="1">
        <v>43697</v>
      </c>
      <c r="AL413">
        <v>191.33</v>
      </c>
    </row>
    <row r="414" spans="37:38" x14ac:dyDescent="0.25">
      <c r="AK414" s="1">
        <v>43698</v>
      </c>
      <c r="AL414">
        <v>193.17</v>
      </c>
    </row>
    <row r="415" spans="37:38" x14ac:dyDescent="0.25">
      <c r="AK415" s="1">
        <v>43699</v>
      </c>
      <c r="AL415">
        <v>194.12</v>
      </c>
    </row>
    <row r="416" spans="37:38" x14ac:dyDescent="0.25">
      <c r="AK416" s="1">
        <v>43700</v>
      </c>
      <c r="AL416">
        <v>189.12</v>
      </c>
    </row>
    <row r="417" spans="37:38" x14ac:dyDescent="0.25">
      <c r="AK417" s="1">
        <v>43703</v>
      </c>
      <c r="AL417">
        <v>191.52</v>
      </c>
    </row>
    <row r="418" spans="37:38" x14ac:dyDescent="0.25">
      <c r="AK418" s="1">
        <v>43704</v>
      </c>
      <c r="AL418">
        <v>191.14</v>
      </c>
    </row>
    <row r="419" spans="37:38" x14ac:dyDescent="0.25">
      <c r="AK419" s="1">
        <v>43705</v>
      </c>
      <c r="AL419">
        <v>190.55</v>
      </c>
    </row>
    <row r="420" spans="37:38" x14ac:dyDescent="0.25">
      <c r="AK420" s="1">
        <v>43706</v>
      </c>
      <c r="AL420">
        <v>192.19</v>
      </c>
    </row>
    <row r="421" spans="37:38" x14ac:dyDescent="0.25">
      <c r="AK421" s="1">
        <v>43707</v>
      </c>
      <c r="AL421">
        <v>194.85</v>
      </c>
    </row>
    <row r="422" spans="37:38" x14ac:dyDescent="0.25">
      <c r="AK422" s="1">
        <v>43711</v>
      </c>
      <c r="AL422">
        <v>192.61</v>
      </c>
    </row>
    <row r="423" spans="37:38" x14ac:dyDescent="0.25">
      <c r="AK423" s="1">
        <v>43712</v>
      </c>
      <c r="AL423">
        <v>195.4</v>
      </c>
    </row>
    <row r="424" spans="37:38" x14ac:dyDescent="0.25">
      <c r="AK424" s="1">
        <v>43713</v>
      </c>
      <c r="AL424">
        <v>195.6</v>
      </c>
    </row>
    <row r="425" spans="37:38" x14ac:dyDescent="0.25">
      <c r="AK425" s="1">
        <v>43714</v>
      </c>
      <c r="AL425">
        <v>195.28</v>
      </c>
    </row>
    <row r="426" spans="37:38" x14ac:dyDescent="0.25">
      <c r="AK426" s="1">
        <v>43717</v>
      </c>
      <c r="AL426">
        <v>193.43</v>
      </c>
    </row>
    <row r="427" spans="37:38" x14ac:dyDescent="0.25">
      <c r="AK427" s="1">
        <v>43718</v>
      </c>
      <c r="AL427">
        <v>187.29</v>
      </c>
    </row>
    <row r="428" spans="37:38" x14ac:dyDescent="0.25">
      <c r="AK428" s="1">
        <v>43719</v>
      </c>
      <c r="AL428">
        <v>188.38</v>
      </c>
    </row>
    <row r="429" spans="37:38" x14ac:dyDescent="0.25">
      <c r="AK429" s="1">
        <v>43720</v>
      </c>
      <c r="AL429">
        <v>189.76</v>
      </c>
    </row>
    <row r="430" spans="37:38" x14ac:dyDescent="0.25">
      <c r="AK430" s="1">
        <v>43721</v>
      </c>
      <c r="AL430">
        <v>190.88</v>
      </c>
    </row>
    <row r="431" spans="37:38" x14ac:dyDescent="0.25">
      <c r="AK431" s="1">
        <v>43724</v>
      </c>
      <c r="AL431">
        <v>191.12</v>
      </c>
    </row>
    <row r="432" spans="37:38" x14ac:dyDescent="0.25">
      <c r="AK432" s="1">
        <v>43725</v>
      </c>
      <c r="AL432">
        <v>194.52</v>
      </c>
    </row>
    <row r="433" spans="37:38" x14ac:dyDescent="0.25">
      <c r="AK433" s="1">
        <v>43726</v>
      </c>
      <c r="AL433">
        <v>194.11</v>
      </c>
    </row>
    <row r="434" spans="37:38" x14ac:dyDescent="0.25">
      <c r="AK434" s="1">
        <v>43727</v>
      </c>
      <c r="AL434">
        <v>194.22</v>
      </c>
    </row>
    <row r="435" spans="37:38" x14ac:dyDescent="0.25">
      <c r="AK435" s="1">
        <v>43728</v>
      </c>
      <c r="AL435">
        <v>193</v>
      </c>
    </row>
    <row r="436" spans="37:38" x14ac:dyDescent="0.25">
      <c r="AK436" s="1">
        <v>43731</v>
      </c>
      <c r="AL436">
        <v>192.76</v>
      </c>
    </row>
    <row r="437" spans="37:38" x14ac:dyDescent="0.25">
      <c r="AK437" s="1">
        <v>43732</v>
      </c>
      <c r="AL437">
        <v>192.6</v>
      </c>
    </row>
    <row r="438" spans="37:38" x14ac:dyDescent="0.25">
      <c r="AK438" s="1">
        <v>43733</v>
      </c>
      <c r="AL438">
        <v>194.41</v>
      </c>
    </row>
    <row r="439" spans="37:38" x14ac:dyDescent="0.25">
      <c r="AK439" s="1">
        <v>43734</v>
      </c>
      <c r="AL439">
        <v>194.73</v>
      </c>
    </row>
    <row r="440" spans="37:38" x14ac:dyDescent="0.25">
      <c r="AK440" s="1">
        <v>43735</v>
      </c>
      <c r="AL440">
        <v>193.47</v>
      </c>
    </row>
    <row r="441" spans="37:38" x14ac:dyDescent="0.25">
      <c r="AK441" s="1">
        <v>43738</v>
      </c>
      <c r="AL441">
        <v>193.57</v>
      </c>
    </row>
    <row r="442" spans="37:38" x14ac:dyDescent="0.25">
      <c r="AK442" s="1">
        <v>43739</v>
      </c>
      <c r="AL442">
        <v>189.72</v>
      </c>
    </row>
    <row r="443" spans="37:38" x14ac:dyDescent="0.25">
      <c r="AK443" s="1">
        <v>43740</v>
      </c>
      <c r="AL443">
        <v>186</v>
      </c>
    </row>
    <row r="444" spans="37:38" x14ac:dyDescent="0.25">
      <c r="AK444" s="1">
        <v>43741</v>
      </c>
      <c r="AL444">
        <v>187.24</v>
      </c>
    </row>
    <row r="445" spans="37:38" x14ac:dyDescent="0.25">
      <c r="AK445" s="1">
        <v>43742</v>
      </c>
      <c r="AL445">
        <v>192</v>
      </c>
    </row>
    <row r="446" spans="37:38" x14ac:dyDescent="0.25">
      <c r="AK446" s="1">
        <v>43745</v>
      </c>
      <c r="AL446">
        <v>190.43</v>
      </c>
    </row>
    <row r="447" spans="37:38" x14ac:dyDescent="0.25">
      <c r="AK447" s="1">
        <v>43746</v>
      </c>
      <c r="AL447">
        <v>185.71</v>
      </c>
    </row>
    <row r="448" spans="37:38" x14ac:dyDescent="0.25">
      <c r="AK448" s="1">
        <v>43747</v>
      </c>
      <c r="AL448">
        <v>186.64</v>
      </c>
    </row>
    <row r="449" spans="37:38" x14ac:dyDescent="0.25">
      <c r="AK449" s="1">
        <v>43748</v>
      </c>
      <c r="AL449">
        <v>188.89</v>
      </c>
    </row>
    <row r="450" spans="37:38" x14ac:dyDescent="0.25">
      <c r="AK450" s="1">
        <v>43749</v>
      </c>
      <c r="AL450">
        <v>191.1</v>
      </c>
    </row>
    <row r="451" spans="37:38" x14ac:dyDescent="0.25">
      <c r="AK451" s="1">
        <v>43752</v>
      </c>
      <c r="AL451">
        <v>191.28</v>
      </c>
    </row>
    <row r="452" spans="37:38" x14ac:dyDescent="0.25">
      <c r="AK452" s="1">
        <v>43753</v>
      </c>
      <c r="AL452">
        <v>192.29</v>
      </c>
    </row>
    <row r="453" spans="37:38" x14ac:dyDescent="0.25">
      <c r="AK453" s="1">
        <v>43754</v>
      </c>
      <c r="AL453">
        <v>192.93</v>
      </c>
    </row>
    <row r="454" spans="37:38" x14ac:dyDescent="0.25">
      <c r="AK454" s="1">
        <v>43755</v>
      </c>
      <c r="AL454">
        <v>193.45</v>
      </c>
    </row>
    <row r="455" spans="37:38" x14ac:dyDescent="0.25">
      <c r="AK455" s="1">
        <v>43756</v>
      </c>
      <c r="AL455">
        <v>192.91</v>
      </c>
    </row>
    <row r="456" spans="37:38" x14ac:dyDescent="0.25">
      <c r="AK456" s="1">
        <v>43759</v>
      </c>
      <c r="AL456">
        <v>195.03</v>
      </c>
    </row>
    <row r="457" spans="37:38" x14ac:dyDescent="0.25">
      <c r="AK457" s="1">
        <v>43760</v>
      </c>
      <c r="AL457">
        <v>193.42</v>
      </c>
    </row>
    <row r="458" spans="37:38" x14ac:dyDescent="0.25">
      <c r="AK458" s="1">
        <v>43761</v>
      </c>
      <c r="AL458">
        <v>191.44</v>
      </c>
    </row>
    <row r="459" spans="37:38" x14ac:dyDescent="0.25">
      <c r="AK459" s="1">
        <v>43762</v>
      </c>
      <c r="AL459">
        <v>191.34</v>
      </c>
    </row>
    <row r="460" spans="37:38" x14ac:dyDescent="0.25">
      <c r="AK460" s="1">
        <v>43763</v>
      </c>
      <c r="AL460">
        <v>188.65</v>
      </c>
    </row>
    <row r="461" spans="37:38" x14ac:dyDescent="0.25">
      <c r="AK461" s="1">
        <v>43766</v>
      </c>
      <c r="AL461">
        <v>187.79</v>
      </c>
    </row>
    <row r="462" spans="37:38" x14ac:dyDescent="0.25">
      <c r="AK462" s="1">
        <v>43767</v>
      </c>
      <c r="AL462">
        <v>188.57</v>
      </c>
    </row>
    <row r="463" spans="37:38" x14ac:dyDescent="0.25">
      <c r="AK463" s="1">
        <v>43768</v>
      </c>
      <c r="AL463">
        <v>194.65</v>
      </c>
    </row>
    <row r="464" spans="37:38" x14ac:dyDescent="0.25">
      <c r="AK464" s="1">
        <v>43769</v>
      </c>
      <c r="AL464">
        <v>193.16</v>
      </c>
    </row>
    <row r="465" spans="37:38" x14ac:dyDescent="0.25">
      <c r="AK465" s="1">
        <v>43770</v>
      </c>
      <c r="AL465">
        <v>195.85</v>
      </c>
    </row>
    <row r="466" spans="37:38" x14ac:dyDescent="0.25">
      <c r="AK466" s="1">
        <v>43773</v>
      </c>
      <c r="AL466">
        <v>194.65</v>
      </c>
    </row>
    <row r="467" spans="37:38" x14ac:dyDescent="0.25">
      <c r="AK467" s="1">
        <v>43774</v>
      </c>
      <c r="AL467">
        <v>193.13</v>
      </c>
    </row>
    <row r="468" spans="37:38" x14ac:dyDescent="0.25">
      <c r="AK468" s="1">
        <v>43775</v>
      </c>
      <c r="AL468">
        <v>194.74</v>
      </c>
    </row>
    <row r="469" spans="37:38" x14ac:dyDescent="0.25">
      <c r="AK469" s="1">
        <v>43776</v>
      </c>
      <c r="AL469">
        <v>194.4</v>
      </c>
    </row>
    <row r="470" spans="37:38" x14ac:dyDescent="0.25">
      <c r="AK470" s="1">
        <v>43777</v>
      </c>
      <c r="AL470">
        <v>194.57</v>
      </c>
    </row>
    <row r="471" spans="37:38" x14ac:dyDescent="0.25">
      <c r="AK471" s="1">
        <v>43780</v>
      </c>
      <c r="AL471">
        <v>194.38</v>
      </c>
    </row>
    <row r="472" spans="37:38" x14ac:dyDescent="0.25">
      <c r="AK472" s="1">
        <v>43781</v>
      </c>
      <c r="AL472">
        <v>195</v>
      </c>
    </row>
    <row r="473" spans="37:38" x14ac:dyDescent="0.25">
      <c r="AK473" s="1">
        <v>43782</v>
      </c>
      <c r="AL473">
        <v>196.44</v>
      </c>
    </row>
    <row r="474" spans="37:38" x14ac:dyDescent="0.25">
      <c r="AK474" s="1">
        <v>43783</v>
      </c>
      <c r="AL474">
        <v>198.35</v>
      </c>
    </row>
    <row r="475" spans="37:38" x14ac:dyDescent="0.25">
      <c r="AK475" s="1">
        <v>43784</v>
      </c>
      <c r="AL475">
        <v>198.71</v>
      </c>
    </row>
    <row r="476" spans="37:38" x14ac:dyDescent="0.25">
      <c r="AK476" s="1">
        <v>43787</v>
      </c>
      <c r="AL476">
        <v>197.9</v>
      </c>
    </row>
    <row r="477" spans="37:38" x14ac:dyDescent="0.25">
      <c r="AK477" s="1">
        <v>43788</v>
      </c>
      <c r="AL477">
        <v>199.62</v>
      </c>
    </row>
    <row r="478" spans="37:38" x14ac:dyDescent="0.25">
      <c r="AK478" s="1">
        <v>43789</v>
      </c>
      <c r="AL478">
        <v>201.53</v>
      </c>
    </row>
    <row r="479" spans="37:38" x14ac:dyDescent="0.25">
      <c r="AK479" s="1">
        <v>43790</v>
      </c>
      <c r="AL479">
        <v>198.8</v>
      </c>
    </row>
    <row r="480" spans="37:38" x14ac:dyDescent="0.25">
      <c r="AK480" s="1">
        <v>43791</v>
      </c>
      <c r="AL480">
        <v>199.58</v>
      </c>
    </row>
    <row r="481" spans="37:38" x14ac:dyDescent="0.25">
      <c r="AK481" s="1">
        <v>43794</v>
      </c>
      <c r="AL481">
        <v>200.48</v>
      </c>
    </row>
    <row r="482" spans="37:38" x14ac:dyDescent="0.25">
      <c r="AK482" s="1">
        <v>43795</v>
      </c>
      <c r="AL482">
        <v>203.23</v>
      </c>
    </row>
    <row r="483" spans="37:38" x14ac:dyDescent="0.25">
      <c r="AK483" s="1">
        <v>43796</v>
      </c>
      <c r="AL483">
        <v>204.27</v>
      </c>
    </row>
    <row r="484" spans="37:38" x14ac:dyDescent="0.25">
      <c r="AK484" s="1">
        <v>43798</v>
      </c>
      <c r="AL484">
        <v>203.61</v>
      </c>
    </row>
    <row r="485" spans="37:38" x14ac:dyDescent="0.25">
      <c r="AK485" s="1">
        <v>43801</v>
      </c>
      <c r="AL485">
        <v>201.6</v>
      </c>
    </row>
    <row r="486" spans="37:38" x14ac:dyDescent="0.25">
      <c r="AK486" s="1">
        <v>43802</v>
      </c>
      <c r="AL486">
        <v>199.99</v>
      </c>
    </row>
    <row r="487" spans="37:38" x14ac:dyDescent="0.25">
      <c r="AK487" s="1">
        <v>43803</v>
      </c>
      <c r="AL487">
        <v>202.21</v>
      </c>
    </row>
    <row r="488" spans="37:38" x14ac:dyDescent="0.25">
      <c r="AK488" s="1">
        <v>43804</v>
      </c>
      <c r="AL488">
        <v>203.45</v>
      </c>
    </row>
    <row r="489" spans="37:38" x14ac:dyDescent="0.25">
      <c r="AK489" s="1">
        <v>43805</v>
      </c>
      <c r="AL489">
        <v>205.99</v>
      </c>
    </row>
    <row r="490" spans="37:38" x14ac:dyDescent="0.25">
      <c r="AK490" s="1">
        <v>43808</v>
      </c>
      <c r="AL490">
        <v>205.51</v>
      </c>
    </row>
    <row r="491" spans="37:38" x14ac:dyDescent="0.25">
      <c r="AK491" s="1">
        <v>43809</v>
      </c>
      <c r="AL491">
        <v>205.2</v>
      </c>
    </row>
    <row r="492" spans="37:38" x14ac:dyDescent="0.25">
      <c r="AK492" s="1">
        <v>43810</v>
      </c>
      <c r="AL492">
        <v>205.17</v>
      </c>
    </row>
    <row r="493" spans="37:38" x14ac:dyDescent="0.25">
      <c r="AK493" s="1">
        <v>43811</v>
      </c>
      <c r="AL493">
        <v>205.88</v>
      </c>
    </row>
    <row r="494" spans="37:38" x14ac:dyDescent="0.25">
      <c r="AK494" s="1">
        <v>43812</v>
      </c>
      <c r="AL494">
        <v>206.15</v>
      </c>
    </row>
    <row r="495" spans="37:38" x14ac:dyDescent="0.25">
      <c r="AK495" s="1">
        <v>43815</v>
      </c>
      <c r="AL495">
        <v>207.01</v>
      </c>
    </row>
    <row r="496" spans="37:38" x14ac:dyDescent="0.25">
      <c r="AK496" s="1">
        <v>43816</v>
      </c>
      <c r="AL496">
        <v>207.6</v>
      </c>
    </row>
    <row r="497" spans="37:38" x14ac:dyDescent="0.25">
      <c r="AK497" s="1">
        <v>43817</v>
      </c>
      <c r="AL497">
        <v>206.03</v>
      </c>
    </row>
    <row r="498" spans="37:38" x14ac:dyDescent="0.25">
      <c r="AK498" s="1">
        <v>43818</v>
      </c>
      <c r="AL498">
        <v>209.73</v>
      </c>
    </row>
    <row r="499" spans="37:38" x14ac:dyDescent="0.25">
      <c r="AK499" s="1">
        <v>43819</v>
      </c>
      <c r="AL499">
        <v>209.93</v>
      </c>
    </row>
    <row r="500" spans="37:38" x14ac:dyDescent="0.25">
      <c r="AK500" s="1">
        <v>43822</v>
      </c>
      <c r="AL500">
        <v>207.8</v>
      </c>
    </row>
    <row r="501" spans="37:38" x14ac:dyDescent="0.25">
      <c r="AK501" s="1">
        <v>43823</v>
      </c>
      <c r="AL501">
        <v>207.7</v>
      </c>
    </row>
    <row r="502" spans="37:38" x14ac:dyDescent="0.25">
      <c r="AK502" s="1">
        <v>43825</v>
      </c>
      <c r="AL502">
        <v>207.95</v>
      </c>
    </row>
    <row r="503" spans="37:38" x14ac:dyDescent="0.25">
      <c r="AK503" s="1">
        <v>43826</v>
      </c>
      <c r="AL503">
        <v>207.51</v>
      </c>
    </row>
    <row r="504" spans="37:38" x14ac:dyDescent="0.25">
      <c r="AK504" s="1">
        <v>43829</v>
      </c>
      <c r="AL504">
        <v>207.64</v>
      </c>
    </row>
    <row r="505" spans="37:38" x14ac:dyDescent="0.25">
      <c r="AK505" s="1">
        <v>43830</v>
      </c>
      <c r="AL505">
        <v>208.29</v>
      </c>
    </row>
    <row r="506" spans="37:38" x14ac:dyDescent="0.25">
      <c r="AK506" s="1">
        <v>43832</v>
      </c>
      <c r="AL506">
        <v>208.79</v>
      </c>
    </row>
    <row r="507" spans="37:38" x14ac:dyDescent="0.25">
      <c r="AK507" s="1">
        <v>43833</v>
      </c>
      <c r="AL507">
        <v>207.97</v>
      </c>
    </row>
    <row r="508" spans="37:38" x14ac:dyDescent="0.25">
      <c r="AK508" s="1">
        <v>43836</v>
      </c>
      <c r="AL508">
        <v>208.57</v>
      </c>
    </row>
    <row r="509" spans="37:38" x14ac:dyDescent="0.25">
      <c r="AK509" s="1">
        <v>43837</v>
      </c>
      <c r="AL509">
        <v>206.8</v>
      </c>
    </row>
    <row r="510" spans="37:38" x14ac:dyDescent="0.25">
      <c r="AK510" s="1">
        <v>43838</v>
      </c>
      <c r="AL510">
        <v>207.65</v>
      </c>
    </row>
    <row r="511" spans="37:38" x14ac:dyDescent="0.25">
      <c r="AK511" s="1">
        <v>43839</v>
      </c>
      <c r="AL511">
        <v>209.1</v>
      </c>
    </row>
    <row r="512" spans="37:38" x14ac:dyDescent="0.25">
      <c r="AK512" s="1">
        <v>43840</v>
      </c>
      <c r="AL512">
        <v>208.06</v>
      </c>
    </row>
    <row r="513" spans="37:38" x14ac:dyDescent="0.25">
      <c r="AK513" s="1">
        <v>43843</v>
      </c>
      <c r="AL513">
        <v>209.07</v>
      </c>
    </row>
    <row r="514" spans="37:38" x14ac:dyDescent="0.25">
      <c r="AK514" s="1">
        <v>43844</v>
      </c>
      <c r="AL514">
        <v>207.65</v>
      </c>
    </row>
    <row r="515" spans="37:38" x14ac:dyDescent="0.25">
      <c r="AK515" s="1">
        <v>43845</v>
      </c>
      <c r="AL515">
        <v>209.03</v>
      </c>
    </row>
    <row r="516" spans="37:38" x14ac:dyDescent="0.25">
      <c r="AK516" s="1">
        <v>43846</v>
      </c>
      <c r="AL516">
        <v>210.15</v>
      </c>
    </row>
    <row r="517" spans="37:38" x14ac:dyDescent="0.25">
      <c r="AK517" s="1">
        <v>43847</v>
      </c>
      <c r="AL517">
        <v>211.85</v>
      </c>
    </row>
    <row r="518" spans="37:38" x14ac:dyDescent="0.25">
      <c r="AK518" s="1">
        <v>43851</v>
      </c>
      <c r="AL518">
        <v>211.26</v>
      </c>
    </row>
    <row r="519" spans="37:38" x14ac:dyDescent="0.25">
      <c r="AK519" s="1">
        <v>43852</v>
      </c>
      <c r="AL519">
        <v>211.91</v>
      </c>
    </row>
    <row r="520" spans="37:38" x14ac:dyDescent="0.25">
      <c r="AK520" s="1">
        <v>43853</v>
      </c>
      <c r="AL520">
        <v>213.1</v>
      </c>
    </row>
    <row r="521" spans="37:38" x14ac:dyDescent="0.25">
      <c r="AK521" s="1">
        <v>43854</v>
      </c>
      <c r="AL521">
        <v>213.42</v>
      </c>
    </row>
    <row r="522" spans="37:38" x14ac:dyDescent="0.25">
      <c r="AK522" s="1">
        <v>43857</v>
      </c>
      <c r="AL522">
        <v>211.95</v>
      </c>
    </row>
    <row r="523" spans="37:38" x14ac:dyDescent="0.25">
      <c r="AK523" s="1">
        <v>43858</v>
      </c>
      <c r="AL523">
        <v>216.56</v>
      </c>
    </row>
    <row r="524" spans="37:38" x14ac:dyDescent="0.25">
      <c r="AK524" s="1">
        <v>43859</v>
      </c>
      <c r="AL524">
        <v>216.58</v>
      </c>
    </row>
    <row r="525" spans="37:38" x14ac:dyDescent="0.25">
      <c r="AK525" s="1">
        <v>43860</v>
      </c>
      <c r="AL525">
        <v>219.63</v>
      </c>
    </row>
    <row r="526" spans="37:38" x14ac:dyDescent="0.25">
      <c r="AK526" s="1">
        <v>43861</v>
      </c>
      <c r="AL526">
        <v>220.25</v>
      </c>
    </row>
    <row r="527" spans="37:38" x14ac:dyDescent="0.25">
      <c r="AK527" s="1">
        <v>43864</v>
      </c>
      <c r="AL527">
        <v>225.03</v>
      </c>
    </row>
    <row r="528" spans="37:38" x14ac:dyDescent="0.25">
      <c r="AK528" s="1">
        <v>43865</v>
      </c>
      <c r="AL528">
        <v>226.64</v>
      </c>
    </row>
    <row r="529" spans="37:38" x14ac:dyDescent="0.25">
      <c r="AK529" s="1">
        <v>43866</v>
      </c>
      <c r="AL529">
        <v>228.3</v>
      </c>
    </row>
    <row r="530" spans="37:38" x14ac:dyDescent="0.25">
      <c r="AK530" s="1">
        <v>43867</v>
      </c>
      <c r="AL530">
        <v>229.6</v>
      </c>
    </row>
    <row r="531" spans="37:38" x14ac:dyDescent="0.25">
      <c r="AK531" s="1">
        <v>43868</v>
      </c>
      <c r="AL531">
        <v>230.13</v>
      </c>
    </row>
    <row r="532" spans="37:38" x14ac:dyDescent="0.25">
      <c r="AK532" s="1">
        <v>43871</v>
      </c>
      <c r="AL532">
        <v>231.07</v>
      </c>
    </row>
    <row r="533" spans="37:38" x14ac:dyDescent="0.25">
      <c r="AK533" s="1">
        <v>43872</v>
      </c>
      <c r="AL533">
        <v>231.22</v>
      </c>
    </row>
    <row r="534" spans="37:38" x14ac:dyDescent="0.25">
      <c r="AK534" s="1">
        <v>43873</v>
      </c>
      <c r="AL534">
        <v>230.92</v>
      </c>
    </row>
    <row r="535" spans="37:38" x14ac:dyDescent="0.25">
      <c r="AK535" s="1">
        <v>43874</v>
      </c>
      <c r="AL535">
        <v>234.58</v>
      </c>
    </row>
    <row r="536" spans="37:38" x14ac:dyDescent="0.25">
      <c r="AK536" s="1">
        <v>43875</v>
      </c>
      <c r="AL536">
        <v>235.73</v>
      </c>
    </row>
    <row r="537" spans="37:38" x14ac:dyDescent="0.25">
      <c r="AK537" s="1">
        <v>43879</v>
      </c>
      <c r="AL537">
        <v>235.27</v>
      </c>
    </row>
    <row r="538" spans="37:38" x14ac:dyDescent="0.25">
      <c r="AK538" s="1">
        <v>43880</v>
      </c>
      <c r="AL538">
        <v>237.43</v>
      </c>
    </row>
    <row r="539" spans="37:38" x14ac:dyDescent="0.25">
      <c r="AK539" s="1">
        <v>43881</v>
      </c>
      <c r="AL539">
        <v>234.33</v>
      </c>
    </row>
    <row r="540" spans="37:38" x14ac:dyDescent="0.25">
      <c r="AK540" s="1">
        <v>43882</v>
      </c>
      <c r="AL540">
        <v>231.51</v>
      </c>
    </row>
    <row r="541" spans="37:38" x14ac:dyDescent="0.25">
      <c r="AK541" s="1">
        <v>43885</v>
      </c>
      <c r="AL541">
        <v>223.3</v>
      </c>
    </row>
    <row r="542" spans="37:38" x14ac:dyDescent="0.25">
      <c r="AK542" s="1">
        <v>43886</v>
      </c>
      <c r="AL542">
        <v>222.44</v>
      </c>
    </row>
    <row r="543" spans="37:38" x14ac:dyDescent="0.25">
      <c r="AK543" s="1">
        <v>43887</v>
      </c>
      <c r="AL543">
        <v>222.49</v>
      </c>
    </row>
    <row r="544" spans="37:38" x14ac:dyDescent="0.25">
      <c r="AK544" s="1">
        <v>43888</v>
      </c>
      <c r="AL544">
        <v>212.22</v>
      </c>
    </row>
    <row r="545" spans="37:38" x14ac:dyDescent="0.25">
      <c r="AK545" s="1">
        <v>43889</v>
      </c>
      <c r="AL545">
        <v>208</v>
      </c>
    </row>
    <row r="546" spans="37:38" x14ac:dyDescent="0.25">
      <c r="AK546" s="1">
        <v>43892</v>
      </c>
      <c r="AL546">
        <v>221.06</v>
      </c>
    </row>
    <row r="547" spans="37:38" x14ac:dyDescent="0.25">
      <c r="AK547" s="1">
        <v>43893</v>
      </c>
      <c r="AL547">
        <v>214.8</v>
      </c>
    </row>
    <row r="548" spans="37:38" x14ac:dyDescent="0.25">
      <c r="AK548" s="1">
        <v>43894</v>
      </c>
      <c r="AL548">
        <v>225.48</v>
      </c>
    </row>
    <row r="549" spans="37:38" x14ac:dyDescent="0.25">
      <c r="AK549" s="1">
        <v>43895</v>
      </c>
      <c r="AL549">
        <v>216.78</v>
      </c>
    </row>
    <row r="550" spans="37:38" x14ac:dyDescent="0.25">
      <c r="AK550" s="1">
        <v>43896</v>
      </c>
      <c r="AL550">
        <v>214.81</v>
      </c>
    </row>
    <row r="551" spans="37:38" x14ac:dyDescent="0.25">
      <c r="AK551" s="1">
        <v>43899</v>
      </c>
      <c r="AL551">
        <v>178.93</v>
      </c>
    </row>
    <row r="552" spans="37:38" x14ac:dyDescent="0.25">
      <c r="AK552" s="1">
        <v>43900</v>
      </c>
      <c r="AL552">
        <v>183.1</v>
      </c>
    </row>
    <row r="553" spans="37:38" x14ac:dyDescent="0.25">
      <c r="AK553" s="1">
        <v>43901</v>
      </c>
      <c r="AL553">
        <v>184.98</v>
      </c>
    </row>
    <row r="554" spans="37:38" x14ac:dyDescent="0.25">
      <c r="AK554" s="1">
        <v>43902</v>
      </c>
      <c r="AL554">
        <v>173.49</v>
      </c>
    </row>
    <row r="555" spans="37:38" x14ac:dyDescent="0.25">
      <c r="AK555" s="1">
        <v>43903</v>
      </c>
      <c r="AL555">
        <v>177.45</v>
      </c>
    </row>
    <row r="556" spans="37:38" x14ac:dyDescent="0.25">
      <c r="AK556" s="1">
        <v>43906</v>
      </c>
      <c r="AL556">
        <v>170.53</v>
      </c>
    </row>
    <row r="557" spans="37:38" x14ac:dyDescent="0.25">
      <c r="AK557" s="1">
        <v>43907</v>
      </c>
      <c r="AL557">
        <v>164.47</v>
      </c>
    </row>
    <row r="558" spans="37:38" x14ac:dyDescent="0.25">
      <c r="AK558" s="1">
        <v>43908</v>
      </c>
      <c r="AL558">
        <v>155.91999999999999</v>
      </c>
    </row>
    <row r="559" spans="37:38" x14ac:dyDescent="0.25">
      <c r="AK559" s="1">
        <v>43909</v>
      </c>
      <c r="AL559">
        <v>151.08000000000001</v>
      </c>
    </row>
    <row r="560" spans="37:38" x14ac:dyDescent="0.25">
      <c r="AK560" s="1">
        <v>43910</v>
      </c>
      <c r="AL560">
        <v>149.55000000000001</v>
      </c>
    </row>
    <row r="561" spans="37:38" x14ac:dyDescent="0.25">
      <c r="AK561" s="1">
        <v>43913</v>
      </c>
      <c r="AL561">
        <v>145.47999999999999</v>
      </c>
    </row>
    <row r="562" spans="37:38" x14ac:dyDescent="0.25">
      <c r="AK562" s="1">
        <v>43914</v>
      </c>
      <c r="AL562">
        <v>166.04</v>
      </c>
    </row>
    <row r="563" spans="37:38" x14ac:dyDescent="0.25">
      <c r="AK563" s="1">
        <v>43915</v>
      </c>
      <c r="AL563">
        <v>163.15</v>
      </c>
    </row>
    <row r="564" spans="37:38" x14ac:dyDescent="0.25">
      <c r="AK564" s="1">
        <v>43916</v>
      </c>
      <c r="AL564">
        <v>165.7</v>
      </c>
    </row>
    <row r="565" spans="37:38" x14ac:dyDescent="0.25">
      <c r="AK565" s="1">
        <v>43917</v>
      </c>
      <c r="AL565">
        <v>165.42</v>
      </c>
    </row>
    <row r="566" spans="37:38" x14ac:dyDescent="0.25">
      <c r="AK566" s="1">
        <v>43920</v>
      </c>
      <c r="AL566">
        <v>171.03</v>
      </c>
    </row>
    <row r="567" spans="37:38" x14ac:dyDescent="0.25">
      <c r="AK567" s="1">
        <v>43921</v>
      </c>
      <c r="AL567">
        <v>165.04</v>
      </c>
    </row>
    <row r="568" spans="37:38" x14ac:dyDescent="0.25">
      <c r="AK568" s="1">
        <v>43922</v>
      </c>
      <c r="AL568">
        <v>153.68</v>
      </c>
    </row>
    <row r="569" spans="37:38" x14ac:dyDescent="0.25">
      <c r="AK569" s="1">
        <v>43923</v>
      </c>
      <c r="AL569">
        <v>157.26</v>
      </c>
    </row>
    <row r="570" spans="37:38" x14ac:dyDescent="0.25">
      <c r="AK570" s="1">
        <v>43924</v>
      </c>
      <c r="AL570">
        <v>154.13999999999999</v>
      </c>
    </row>
    <row r="571" spans="37:38" x14ac:dyDescent="0.25">
      <c r="AK571" s="1">
        <v>43927</v>
      </c>
      <c r="AL571">
        <v>173.15</v>
      </c>
    </row>
    <row r="572" spans="37:38" x14ac:dyDescent="0.25">
      <c r="AK572" s="1">
        <v>43928</v>
      </c>
      <c r="AL572">
        <v>175.92</v>
      </c>
    </row>
    <row r="573" spans="37:38" x14ac:dyDescent="0.25">
      <c r="AK573" s="1">
        <v>43929</v>
      </c>
      <c r="AL573">
        <v>187.96</v>
      </c>
    </row>
    <row r="574" spans="37:38" x14ac:dyDescent="0.25">
      <c r="AK574" s="1">
        <v>43930</v>
      </c>
      <c r="AL574">
        <v>192.05</v>
      </c>
    </row>
    <row r="575" spans="37:38" x14ac:dyDescent="0.25">
      <c r="AK575" s="1">
        <v>43934</v>
      </c>
      <c r="AL575">
        <v>186.38</v>
      </c>
    </row>
    <row r="576" spans="37:38" x14ac:dyDescent="0.25">
      <c r="AK576" s="1">
        <v>43935</v>
      </c>
      <c r="AL576">
        <v>194.03</v>
      </c>
    </row>
    <row r="577" spans="37:38" x14ac:dyDescent="0.25">
      <c r="AK577" s="1">
        <v>43936</v>
      </c>
      <c r="AL577">
        <v>183.94</v>
      </c>
    </row>
    <row r="578" spans="37:38" x14ac:dyDescent="0.25">
      <c r="AK578" s="1">
        <v>43937</v>
      </c>
      <c r="AL578">
        <v>186.24</v>
      </c>
    </row>
    <row r="579" spans="37:38" x14ac:dyDescent="0.25">
      <c r="AK579" s="1">
        <v>43938</v>
      </c>
      <c r="AL579">
        <v>190.81</v>
      </c>
    </row>
    <row r="580" spans="37:38" x14ac:dyDescent="0.25">
      <c r="AK580" s="1">
        <v>43941</v>
      </c>
      <c r="AL580">
        <v>185.69</v>
      </c>
    </row>
    <row r="581" spans="37:38" x14ac:dyDescent="0.25">
      <c r="AK581" s="1">
        <v>43942</v>
      </c>
      <c r="AL581">
        <v>178.18</v>
      </c>
    </row>
    <row r="582" spans="37:38" x14ac:dyDescent="0.25">
      <c r="AK582" s="1">
        <v>43943</v>
      </c>
      <c r="AL582">
        <v>181.59</v>
      </c>
    </row>
    <row r="583" spans="37:38" x14ac:dyDescent="0.25">
      <c r="AK583" s="1">
        <v>43944</v>
      </c>
      <c r="AL583">
        <v>174.77</v>
      </c>
    </row>
    <row r="584" spans="37:38" x14ac:dyDescent="0.25">
      <c r="AK584" s="1">
        <v>43945</v>
      </c>
      <c r="AL584">
        <v>175.54</v>
      </c>
    </row>
    <row r="585" spans="37:38" x14ac:dyDescent="0.25">
      <c r="AK585" s="1">
        <v>43948</v>
      </c>
      <c r="AL585">
        <v>172.93</v>
      </c>
    </row>
    <row r="586" spans="37:38" x14ac:dyDescent="0.25">
      <c r="AK586" s="1">
        <v>43949</v>
      </c>
      <c r="AL586">
        <v>172.33</v>
      </c>
    </row>
    <row r="587" spans="37:38" x14ac:dyDescent="0.25">
      <c r="AK587" s="1">
        <v>43950</v>
      </c>
      <c r="AL587">
        <v>170.61</v>
      </c>
    </row>
    <row r="588" spans="37:38" x14ac:dyDescent="0.25">
      <c r="AK588" s="1">
        <v>43951</v>
      </c>
      <c r="AL588">
        <v>172.67</v>
      </c>
    </row>
    <row r="589" spans="37:38" x14ac:dyDescent="0.25">
      <c r="AK589" s="1">
        <v>43952</v>
      </c>
      <c r="AL589">
        <v>178.21</v>
      </c>
    </row>
    <row r="590" spans="37:38" x14ac:dyDescent="0.25">
      <c r="AK590" s="1">
        <v>43955</v>
      </c>
      <c r="AL590">
        <v>177.68</v>
      </c>
    </row>
    <row r="591" spans="37:38" x14ac:dyDescent="0.25">
      <c r="AK591" s="1">
        <v>43956</v>
      </c>
      <c r="AL591">
        <v>182.93</v>
      </c>
    </row>
    <row r="592" spans="37:38" x14ac:dyDescent="0.25">
      <c r="AK592" s="1">
        <v>43957</v>
      </c>
      <c r="AL592">
        <v>177.24</v>
      </c>
    </row>
    <row r="593" spans="37:38" x14ac:dyDescent="0.25">
      <c r="AK593" s="1">
        <v>43958</v>
      </c>
      <c r="AL593">
        <v>184.83</v>
      </c>
    </row>
    <row r="594" spans="37:38" x14ac:dyDescent="0.25">
      <c r="AK594" s="1">
        <v>43959</v>
      </c>
      <c r="AL594">
        <v>189.76</v>
      </c>
    </row>
    <row r="595" spans="37:38" x14ac:dyDescent="0.25">
      <c r="AK595" s="1">
        <v>43962</v>
      </c>
      <c r="AL595">
        <v>192.01</v>
      </c>
    </row>
    <row r="596" spans="37:38" x14ac:dyDescent="0.25">
      <c r="AK596" s="1">
        <v>43963</v>
      </c>
      <c r="AL596">
        <v>193.22</v>
      </c>
    </row>
    <row r="597" spans="37:38" x14ac:dyDescent="0.25">
      <c r="AK597" s="1">
        <v>43964</v>
      </c>
      <c r="AL597">
        <v>190.23</v>
      </c>
    </row>
    <row r="598" spans="37:38" x14ac:dyDescent="0.25">
      <c r="AK598" s="1">
        <v>43965</v>
      </c>
      <c r="AL598">
        <v>193.93</v>
      </c>
    </row>
    <row r="599" spans="37:38" x14ac:dyDescent="0.25">
      <c r="AK599" s="1">
        <v>43966</v>
      </c>
      <c r="AL599">
        <v>191.67</v>
      </c>
    </row>
    <row r="600" spans="37:38" x14ac:dyDescent="0.25">
      <c r="AK600" s="1">
        <v>43969</v>
      </c>
      <c r="AL600">
        <v>196.84</v>
      </c>
    </row>
    <row r="601" spans="37:38" x14ac:dyDescent="0.25">
      <c r="AK601" s="1">
        <v>43970</v>
      </c>
      <c r="AL601">
        <v>195.54</v>
      </c>
    </row>
    <row r="602" spans="37:38" x14ac:dyDescent="0.25">
      <c r="AK602" s="1">
        <v>43971</v>
      </c>
      <c r="AL602">
        <v>195.27</v>
      </c>
    </row>
    <row r="603" spans="37:38" x14ac:dyDescent="0.25">
      <c r="AK603" s="1">
        <v>43972</v>
      </c>
      <c r="AL603">
        <v>193.33</v>
      </c>
    </row>
    <row r="604" spans="37:38" x14ac:dyDescent="0.25">
      <c r="AK604" s="1">
        <v>43973</v>
      </c>
      <c r="AL604">
        <v>191.97</v>
      </c>
    </row>
    <row r="605" spans="37:38" x14ac:dyDescent="0.25">
      <c r="AK605" s="1">
        <v>43977</v>
      </c>
      <c r="AL605">
        <v>195.06</v>
      </c>
    </row>
    <row r="606" spans="37:38" x14ac:dyDescent="0.25">
      <c r="AK606" s="1">
        <v>43978</v>
      </c>
      <c r="AL606">
        <v>197.84</v>
      </c>
    </row>
    <row r="607" spans="37:38" x14ac:dyDescent="0.25">
      <c r="AK607" s="1">
        <v>43979</v>
      </c>
      <c r="AL607">
        <v>198.69</v>
      </c>
    </row>
    <row r="608" spans="37:38" x14ac:dyDescent="0.25">
      <c r="AK608" s="1">
        <v>43980</v>
      </c>
      <c r="AL608">
        <v>196.95</v>
      </c>
    </row>
    <row r="609" spans="37:38" x14ac:dyDescent="0.25">
      <c r="AK609" s="1">
        <v>43983</v>
      </c>
      <c r="AL609">
        <v>196.14</v>
      </c>
    </row>
    <row r="610" spans="37:38" x14ac:dyDescent="0.25">
      <c r="AK610" s="1">
        <v>43984</v>
      </c>
      <c r="AL610">
        <v>194.83</v>
      </c>
    </row>
    <row r="611" spans="37:38" x14ac:dyDescent="0.25">
      <c r="AK611" s="1">
        <v>43985</v>
      </c>
      <c r="AL611">
        <v>198.97</v>
      </c>
    </row>
    <row r="612" spans="37:38" x14ac:dyDescent="0.25">
      <c r="AK612" s="1">
        <v>43986</v>
      </c>
      <c r="AL612">
        <v>197.99</v>
      </c>
    </row>
    <row r="613" spans="37:38" x14ac:dyDescent="0.25">
      <c r="AK613" s="1">
        <v>43987</v>
      </c>
      <c r="AL613">
        <v>200.2</v>
      </c>
    </row>
    <row r="614" spans="37:38" x14ac:dyDescent="0.25">
      <c r="AK614" s="1">
        <v>43990</v>
      </c>
      <c r="AL614">
        <v>198.01</v>
      </c>
    </row>
    <row r="615" spans="37:38" x14ac:dyDescent="0.25">
      <c r="AK615" s="1">
        <v>43991</v>
      </c>
      <c r="AL615">
        <v>194.29</v>
      </c>
    </row>
    <row r="616" spans="37:38" x14ac:dyDescent="0.25">
      <c r="AK616" s="1">
        <v>43992</v>
      </c>
      <c r="AL616">
        <v>193.18</v>
      </c>
    </row>
    <row r="617" spans="37:38" x14ac:dyDescent="0.25">
      <c r="AK617" s="1">
        <v>43993</v>
      </c>
      <c r="AL617">
        <v>180.65</v>
      </c>
    </row>
    <row r="618" spans="37:38" x14ac:dyDescent="0.25">
      <c r="AK618" s="1">
        <v>43994</v>
      </c>
      <c r="AL618">
        <v>181.95</v>
      </c>
    </row>
    <row r="619" spans="37:38" x14ac:dyDescent="0.25">
      <c r="AK619" s="1">
        <v>43997</v>
      </c>
      <c r="AL619">
        <v>184.1</v>
      </c>
    </row>
    <row r="620" spans="37:38" x14ac:dyDescent="0.25">
      <c r="AK620" s="1">
        <v>43998</v>
      </c>
      <c r="AL620">
        <v>186.12</v>
      </c>
    </row>
    <row r="621" spans="37:38" x14ac:dyDescent="0.25">
      <c r="AK621" s="1">
        <v>43999</v>
      </c>
      <c r="AL621">
        <v>191.93</v>
      </c>
    </row>
    <row r="622" spans="37:38" x14ac:dyDescent="0.25">
      <c r="AK622" s="1">
        <v>44000</v>
      </c>
      <c r="AL622">
        <v>190.99</v>
      </c>
    </row>
    <row r="623" spans="37:38" x14ac:dyDescent="0.25">
      <c r="AK623" s="1">
        <v>44001</v>
      </c>
      <c r="AL623">
        <v>186.79</v>
      </c>
    </row>
    <row r="624" spans="37:38" x14ac:dyDescent="0.25">
      <c r="AK624" s="1">
        <v>44004</v>
      </c>
      <c r="AL624">
        <v>188.78</v>
      </c>
    </row>
    <row r="625" spans="37:38" x14ac:dyDescent="0.25">
      <c r="AK625" s="1">
        <v>44005</v>
      </c>
      <c r="AL625">
        <v>189.01</v>
      </c>
    </row>
    <row r="626" spans="37:38" x14ac:dyDescent="0.25">
      <c r="AK626" s="1">
        <v>44006</v>
      </c>
      <c r="AL626">
        <v>187.53</v>
      </c>
    </row>
    <row r="627" spans="37:38" x14ac:dyDescent="0.25">
      <c r="AK627" s="1">
        <v>44007</v>
      </c>
      <c r="AL627">
        <v>194.39</v>
      </c>
    </row>
    <row r="628" spans="37:38" x14ac:dyDescent="0.25">
      <c r="AK628" s="1">
        <v>44008</v>
      </c>
      <c r="AL628">
        <v>190.02</v>
      </c>
    </row>
    <row r="629" spans="37:38" x14ac:dyDescent="0.25">
      <c r="AK629" s="1">
        <v>44011</v>
      </c>
      <c r="AL629">
        <v>188.22</v>
      </c>
    </row>
    <row r="630" spans="37:38" x14ac:dyDescent="0.25">
      <c r="AK630" s="1">
        <v>44012</v>
      </c>
      <c r="AL630">
        <v>192.6</v>
      </c>
    </row>
    <row r="631" spans="37:38" x14ac:dyDescent="0.25">
      <c r="AK631" s="1">
        <v>44013</v>
      </c>
      <c r="AL631">
        <v>191.14</v>
      </c>
    </row>
    <row r="632" spans="37:38" x14ac:dyDescent="0.25">
      <c r="AK632" s="1">
        <v>44014</v>
      </c>
      <c r="AL632">
        <v>191.45</v>
      </c>
    </row>
    <row r="633" spans="37:38" x14ac:dyDescent="0.25">
      <c r="AK633" s="1">
        <v>44018</v>
      </c>
      <c r="AL633">
        <v>192.7</v>
      </c>
    </row>
    <row r="634" spans="37:38" x14ac:dyDescent="0.25">
      <c r="AK634" s="1">
        <v>44019</v>
      </c>
      <c r="AL634">
        <v>192.46</v>
      </c>
    </row>
    <row r="635" spans="37:38" x14ac:dyDescent="0.25">
      <c r="AK635" s="1">
        <v>44020</v>
      </c>
      <c r="AL635">
        <v>195.54</v>
      </c>
    </row>
    <row r="636" spans="37:38" x14ac:dyDescent="0.25">
      <c r="AK636" s="1">
        <v>44021</v>
      </c>
      <c r="AL636">
        <v>194.46</v>
      </c>
    </row>
    <row r="637" spans="37:38" x14ac:dyDescent="0.25">
      <c r="AK637" s="1">
        <v>44022</v>
      </c>
      <c r="AL637">
        <v>197.56</v>
      </c>
    </row>
    <row r="638" spans="37:38" x14ac:dyDescent="0.25">
      <c r="AK638" s="1">
        <v>44025</v>
      </c>
      <c r="AL638">
        <v>197.06</v>
      </c>
    </row>
    <row r="639" spans="37:38" x14ac:dyDescent="0.25">
      <c r="AK639" s="1">
        <v>44026</v>
      </c>
      <c r="AL639">
        <v>199.05</v>
      </c>
    </row>
    <row r="640" spans="37:38" x14ac:dyDescent="0.25">
      <c r="AK640" s="1">
        <v>44027</v>
      </c>
      <c r="AL640">
        <v>200.99</v>
      </c>
    </row>
    <row r="641" spans="37:38" x14ac:dyDescent="0.25">
      <c r="AK641" s="1">
        <v>44028</v>
      </c>
      <c r="AL641">
        <v>202.67</v>
      </c>
    </row>
    <row r="642" spans="37:38" x14ac:dyDescent="0.25">
      <c r="AK642" s="1">
        <v>44029</v>
      </c>
      <c r="AL642">
        <v>203.66</v>
      </c>
    </row>
    <row r="643" spans="37:38" x14ac:dyDescent="0.25">
      <c r="AK643" s="1">
        <v>44032</v>
      </c>
      <c r="AL643">
        <v>203.9</v>
      </c>
    </row>
    <row r="644" spans="37:38" x14ac:dyDescent="0.25">
      <c r="AK644" s="1">
        <v>44033</v>
      </c>
      <c r="AL644">
        <v>206.22</v>
      </c>
    </row>
    <row r="645" spans="37:38" x14ac:dyDescent="0.25">
      <c r="AK645" s="1">
        <v>44034</v>
      </c>
      <c r="AL645">
        <v>207.86</v>
      </c>
    </row>
    <row r="646" spans="37:38" x14ac:dyDescent="0.25">
      <c r="AK646" s="1">
        <v>44035</v>
      </c>
      <c r="AL646">
        <v>207.37</v>
      </c>
    </row>
    <row r="647" spans="37:38" x14ac:dyDescent="0.25">
      <c r="AK647" s="1">
        <v>44036</v>
      </c>
      <c r="AL647">
        <v>207.17</v>
      </c>
    </row>
    <row r="648" spans="37:38" x14ac:dyDescent="0.25">
      <c r="AK648" s="1">
        <v>44039</v>
      </c>
      <c r="AL648">
        <v>207.02</v>
      </c>
    </row>
    <row r="649" spans="37:38" x14ac:dyDescent="0.25">
      <c r="AK649" s="1">
        <v>44040</v>
      </c>
      <c r="AL649">
        <v>205.74</v>
      </c>
    </row>
    <row r="650" spans="37:38" x14ac:dyDescent="0.25">
      <c r="AK650" s="1">
        <v>44041</v>
      </c>
      <c r="AL650">
        <v>205.8</v>
      </c>
    </row>
    <row r="651" spans="37:38" x14ac:dyDescent="0.25">
      <c r="AK651" s="1">
        <v>44042</v>
      </c>
      <c r="AL651">
        <v>207.43</v>
      </c>
    </row>
    <row r="652" spans="37:38" x14ac:dyDescent="0.25">
      <c r="AK652" s="1">
        <v>44043</v>
      </c>
      <c r="AL652">
        <v>205.22</v>
      </c>
    </row>
    <row r="653" spans="37:38" x14ac:dyDescent="0.25">
      <c r="AK653" s="1">
        <v>44046</v>
      </c>
      <c r="AL653">
        <v>200.23</v>
      </c>
    </row>
    <row r="654" spans="37:38" x14ac:dyDescent="0.25">
      <c r="AK654" s="1">
        <v>44047</v>
      </c>
      <c r="AL654">
        <v>199.64</v>
      </c>
    </row>
    <row r="655" spans="37:38" x14ac:dyDescent="0.25">
      <c r="AK655" s="1">
        <v>44048</v>
      </c>
      <c r="AL655">
        <v>198.53</v>
      </c>
    </row>
    <row r="656" spans="37:38" x14ac:dyDescent="0.25">
      <c r="AK656" s="1">
        <v>44049</v>
      </c>
      <c r="AL656">
        <v>195.61</v>
      </c>
    </row>
    <row r="657" spans="37:38" x14ac:dyDescent="0.25">
      <c r="AK657" s="1">
        <v>44050</v>
      </c>
      <c r="AL657">
        <v>195.44</v>
      </c>
    </row>
    <row r="658" spans="37:38" x14ac:dyDescent="0.25">
      <c r="AK658" s="1">
        <v>44053</v>
      </c>
      <c r="AL658">
        <v>192.84</v>
      </c>
    </row>
    <row r="659" spans="37:38" x14ac:dyDescent="0.25">
      <c r="AK659" s="1">
        <v>44054</v>
      </c>
      <c r="AL659">
        <v>193.55</v>
      </c>
    </row>
    <row r="660" spans="37:38" x14ac:dyDescent="0.25">
      <c r="AK660" s="1">
        <v>44055</v>
      </c>
      <c r="AL660">
        <v>192.13</v>
      </c>
    </row>
    <row r="661" spans="37:38" x14ac:dyDescent="0.25">
      <c r="AK661" s="1">
        <v>44056</v>
      </c>
      <c r="AL661">
        <v>194.67</v>
      </c>
    </row>
    <row r="662" spans="37:38" x14ac:dyDescent="0.25">
      <c r="AK662" s="1">
        <v>44057</v>
      </c>
      <c r="AL662">
        <v>197.2</v>
      </c>
    </row>
    <row r="663" spans="37:38" x14ac:dyDescent="0.25">
      <c r="AK663" s="1">
        <v>44060</v>
      </c>
      <c r="AL663">
        <v>196.72</v>
      </c>
    </row>
    <row r="664" spans="37:38" x14ac:dyDescent="0.25">
      <c r="AK664" s="1">
        <v>44061</v>
      </c>
      <c r="AL664">
        <v>196.42</v>
      </c>
    </row>
    <row r="665" spans="37:38" x14ac:dyDescent="0.25">
      <c r="AK665" s="1">
        <v>44062</v>
      </c>
      <c r="AL665">
        <v>197.57</v>
      </c>
    </row>
    <row r="666" spans="37:38" x14ac:dyDescent="0.25">
      <c r="AK666" s="1">
        <v>44063</v>
      </c>
      <c r="AL666">
        <v>197.01</v>
      </c>
    </row>
    <row r="667" spans="37:38" x14ac:dyDescent="0.25">
      <c r="AK667" s="1">
        <v>44064</v>
      </c>
      <c r="AL667">
        <v>193.64</v>
      </c>
    </row>
    <row r="668" spans="37:38" x14ac:dyDescent="0.25">
      <c r="AK668" s="1">
        <v>44067</v>
      </c>
      <c r="AL668">
        <v>190.17</v>
      </c>
    </row>
    <row r="669" spans="37:38" x14ac:dyDescent="0.25">
      <c r="AK669" s="1">
        <v>44068</v>
      </c>
      <c r="AL669">
        <v>192.37</v>
      </c>
    </row>
    <row r="670" spans="37:38" x14ac:dyDescent="0.25">
      <c r="AK670" s="1">
        <v>44069</v>
      </c>
      <c r="AL670">
        <v>195.44</v>
      </c>
    </row>
    <row r="671" spans="37:38" x14ac:dyDescent="0.25">
      <c r="AK671" s="1">
        <v>44070</v>
      </c>
      <c r="AL671">
        <v>199.58</v>
      </c>
    </row>
    <row r="672" spans="37:38" x14ac:dyDescent="0.25">
      <c r="AK672" s="1">
        <v>44071</v>
      </c>
      <c r="AL672">
        <v>200.11</v>
      </c>
    </row>
    <row r="673" spans="37:38" x14ac:dyDescent="0.25">
      <c r="AK673" s="1">
        <v>44074</v>
      </c>
      <c r="AL673">
        <v>199.99</v>
      </c>
    </row>
    <row r="674" spans="37:38" x14ac:dyDescent="0.25">
      <c r="AK674" s="1">
        <v>44075</v>
      </c>
      <c r="AL674">
        <v>202.65</v>
      </c>
    </row>
    <row r="675" spans="37:38" x14ac:dyDescent="0.25">
      <c r="AK675" s="1">
        <v>44076</v>
      </c>
      <c r="AL675">
        <v>209.73</v>
      </c>
    </row>
    <row r="676" spans="37:38" x14ac:dyDescent="0.25">
      <c r="AK676" s="1">
        <v>44077</v>
      </c>
      <c r="AL676">
        <v>203.85</v>
      </c>
    </row>
    <row r="677" spans="37:38" x14ac:dyDescent="0.25">
      <c r="AK677" s="1">
        <v>44078</v>
      </c>
      <c r="AL677">
        <v>202.74</v>
      </c>
    </row>
    <row r="678" spans="37:38" x14ac:dyDescent="0.25">
      <c r="AK678" s="1">
        <v>44082</v>
      </c>
      <c r="AL678">
        <v>198</v>
      </c>
    </row>
    <row r="679" spans="37:38" x14ac:dyDescent="0.25">
      <c r="AK679" s="1">
        <v>44083</v>
      </c>
      <c r="AL679">
        <v>203.63</v>
      </c>
    </row>
    <row r="680" spans="37:38" x14ac:dyDescent="0.25">
      <c r="AK680" s="1">
        <v>44084</v>
      </c>
      <c r="AL680">
        <v>202.05</v>
      </c>
    </row>
    <row r="681" spans="37:38" x14ac:dyDescent="0.25">
      <c r="AK681" s="1">
        <v>44085</v>
      </c>
      <c r="AL681">
        <v>201.54</v>
      </c>
    </row>
    <row r="682" spans="37:38" x14ac:dyDescent="0.25">
      <c r="AK682" s="1">
        <v>44088</v>
      </c>
      <c r="AL682">
        <v>201.96</v>
      </c>
    </row>
    <row r="683" spans="37:38" x14ac:dyDescent="0.25">
      <c r="AK683" s="1">
        <v>44089</v>
      </c>
      <c r="AL683">
        <v>202</v>
      </c>
    </row>
    <row r="684" spans="37:38" x14ac:dyDescent="0.25">
      <c r="AK684" s="1">
        <v>44090</v>
      </c>
      <c r="AL684">
        <v>202.53</v>
      </c>
    </row>
    <row r="685" spans="37:38" x14ac:dyDescent="0.25">
      <c r="AK685" s="1">
        <v>44091</v>
      </c>
      <c r="AL685">
        <v>201.67</v>
      </c>
    </row>
    <row r="686" spans="37:38" x14ac:dyDescent="0.25">
      <c r="AK686" s="1">
        <v>44092</v>
      </c>
      <c r="AL686">
        <v>201</v>
      </c>
    </row>
    <row r="687" spans="37:38" x14ac:dyDescent="0.25">
      <c r="AK687" s="1">
        <v>44095</v>
      </c>
      <c r="AL687">
        <v>199.2</v>
      </c>
    </row>
    <row r="688" spans="37:38" x14ac:dyDescent="0.25">
      <c r="AK688" s="1">
        <v>44096</v>
      </c>
      <c r="AL688">
        <v>199.97</v>
      </c>
    </row>
    <row r="689" spans="37:38" x14ac:dyDescent="0.25">
      <c r="AK689" s="1">
        <v>44097</v>
      </c>
      <c r="AL689">
        <v>200.41</v>
      </c>
    </row>
    <row r="690" spans="37:38" x14ac:dyDescent="0.25">
      <c r="AK690" s="1">
        <v>44098</v>
      </c>
      <c r="AL690">
        <v>195.68</v>
      </c>
    </row>
    <row r="691" spans="37:38" x14ac:dyDescent="0.25">
      <c r="AK691" s="1">
        <v>44099</v>
      </c>
      <c r="AL691">
        <v>196.36</v>
      </c>
    </row>
    <row r="692" spans="37:38" x14ac:dyDescent="0.25">
      <c r="AK692" s="1">
        <v>44102</v>
      </c>
      <c r="AL692">
        <v>203.43</v>
      </c>
    </row>
    <row r="693" spans="37:38" x14ac:dyDescent="0.25">
      <c r="AK693" s="1">
        <v>44103</v>
      </c>
      <c r="AL693">
        <v>205.09</v>
      </c>
    </row>
    <row r="694" spans="37:38" x14ac:dyDescent="0.25">
      <c r="AK694" s="1">
        <v>44104</v>
      </c>
      <c r="AL694">
        <v>206.3</v>
      </c>
    </row>
    <row r="695" spans="37:38" x14ac:dyDescent="0.25">
      <c r="AK695" s="1">
        <v>44105</v>
      </c>
      <c r="AL695">
        <v>206.18</v>
      </c>
    </row>
    <row r="696" spans="37:38" x14ac:dyDescent="0.25">
      <c r="AK696" s="1">
        <v>44106</v>
      </c>
      <c r="AL696">
        <v>205.52</v>
      </c>
    </row>
    <row r="697" spans="37:38" x14ac:dyDescent="0.25">
      <c r="AK697" s="1">
        <v>44109</v>
      </c>
      <c r="AL697">
        <v>206.51</v>
      </c>
    </row>
    <row r="698" spans="37:38" x14ac:dyDescent="0.25">
      <c r="AK698" s="1">
        <v>44110</v>
      </c>
      <c r="AL698">
        <v>205.65</v>
      </c>
    </row>
    <row r="699" spans="37:38" x14ac:dyDescent="0.25">
      <c r="AK699" s="1">
        <v>44111</v>
      </c>
      <c r="AL699">
        <v>208.37</v>
      </c>
    </row>
    <row r="700" spans="37:38" x14ac:dyDescent="0.25">
      <c r="AK700" s="1">
        <v>44112</v>
      </c>
      <c r="AL700">
        <v>208.07</v>
      </c>
    </row>
    <row r="701" spans="37:38" x14ac:dyDescent="0.25">
      <c r="AK701" s="1">
        <v>44113</v>
      </c>
      <c r="AL701">
        <v>209.19</v>
      </c>
    </row>
    <row r="702" spans="37:38" x14ac:dyDescent="0.25">
      <c r="AK702" s="1">
        <v>44116</v>
      </c>
      <c r="AL702">
        <v>214.52</v>
      </c>
    </row>
    <row r="703" spans="37:38" x14ac:dyDescent="0.25">
      <c r="AK703" s="1">
        <v>44117</v>
      </c>
      <c r="AL703">
        <v>210.89</v>
      </c>
    </row>
    <row r="704" spans="37:38" x14ac:dyDescent="0.25">
      <c r="AK704" s="1">
        <v>44118</v>
      </c>
      <c r="AL704">
        <v>210.09</v>
      </c>
    </row>
    <row r="705" spans="37:38" x14ac:dyDescent="0.25">
      <c r="AK705" s="1">
        <v>44119</v>
      </c>
      <c r="AL705">
        <v>212.78</v>
      </c>
    </row>
    <row r="706" spans="37:38" x14ac:dyDescent="0.25">
      <c r="AK706" s="1">
        <v>44120</v>
      </c>
      <c r="AL706">
        <v>212.88</v>
      </c>
    </row>
    <row r="707" spans="37:38" x14ac:dyDescent="0.25">
      <c r="AK707" s="1">
        <v>44123</v>
      </c>
      <c r="AL707">
        <v>209.19</v>
      </c>
    </row>
    <row r="708" spans="37:38" x14ac:dyDescent="0.25">
      <c r="AK708" s="1">
        <v>44124</v>
      </c>
      <c r="AL708">
        <v>206.36</v>
      </c>
    </row>
    <row r="709" spans="37:38" x14ac:dyDescent="0.25">
      <c r="AK709" s="1">
        <v>44125</v>
      </c>
      <c r="AL709">
        <v>206.44</v>
      </c>
    </row>
    <row r="710" spans="37:38" x14ac:dyDescent="0.25">
      <c r="AK710" s="1">
        <v>44126</v>
      </c>
      <c r="AL710">
        <v>207.47</v>
      </c>
    </row>
    <row r="711" spans="37:38" x14ac:dyDescent="0.25">
      <c r="AK711" s="1">
        <v>44127</v>
      </c>
      <c r="AL711">
        <v>207.31</v>
      </c>
    </row>
    <row r="712" spans="37:38" x14ac:dyDescent="0.25">
      <c r="AK712" s="1">
        <v>44130</v>
      </c>
      <c r="AL712">
        <v>202.17</v>
      </c>
    </row>
    <row r="713" spans="37:38" x14ac:dyDescent="0.25">
      <c r="AK713" s="1">
        <v>44131</v>
      </c>
      <c r="AL713">
        <v>199.48</v>
      </c>
    </row>
    <row r="714" spans="37:38" x14ac:dyDescent="0.25">
      <c r="AK714" s="1">
        <v>44132</v>
      </c>
      <c r="AL714">
        <v>194.7</v>
      </c>
    </row>
    <row r="715" spans="37:38" x14ac:dyDescent="0.25">
      <c r="AK715" s="1">
        <v>44133</v>
      </c>
      <c r="AL715">
        <v>186.8</v>
      </c>
    </row>
    <row r="716" spans="37:38" x14ac:dyDescent="0.25">
      <c r="AK716" s="1">
        <v>44134</v>
      </c>
      <c r="AL716">
        <v>184.01</v>
      </c>
    </row>
    <row r="717" spans="37:38" x14ac:dyDescent="0.25">
      <c r="AK717" s="1">
        <v>44137</v>
      </c>
      <c r="AL717">
        <v>180.64</v>
      </c>
    </row>
    <row r="718" spans="37:38" x14ac:dyDescent="0.25">
      <c r="AK718" s="1">
        <v>44138</v>
      </c>
      <c r="AL718">
        <v>179.96</v>
      </c>
    </row>
    <row r="719" spans="37:38" x14ac:dyDescent="0.25">
      <c r="AK719" s="1">
        <v>44139</v>
      </c>
      <c r="AL719">
        <v>183.48</v>
      </c>
    </row>
    <row r="720" spans="37:38" x14ac:dyDescent="0.25">
      <c r="AK720" s="1">
        <v>44140</v>
      </c>
      <c r="AL720">
        <v>185.38</v>
      </c>
    </row>
    <row r="721" spans="37:38" x14ac:dyDescent="0.25">
      <c r="AK721" s="1">
        <v>44141</v>
      </c>
      <c r="AL721">
        <v>190.35</v>
      </c>
    </row>
    <row r="722" spans="37:38" x14ac:dyDescent="0.25">
      <c r="AK722" s="1">
        <v>44144</v>
      </c>
      <c r="AL722">
        <v>192.91</v>
      </c>
    </row>
    <row r="723" spans="37:38" x14ac:dyDescent="0.25">
      <c r="AK723" s="1">
        <v>44145</v>
      </c>
      <c r="AL723">
        <v>200.08</v>
      </c>
    </row>
    <row r="724" spans="37:38" x14ac:dyDescent="0.25">
      <c r="AK724" s="1">
        <v>44146</v>
      </c>
      <c r="AL724">
        <v>201.42</v>
      </c>
    </row>
    <row r="725" spans="37:38" x14ac:dyDescent="0.25">
      <c r="AK725" s="1">
        <v>44147</v>
      </c>
      <c r="AL725">
        <v>199.96</v>
      </c>
    </row>
    <row r="726" spans="37:38" x14ac:dyDescent="0.25">
      <c r="AK726" s="1">
        <v>44148</v>
      </c>
      <c r="AL726">
        <v>204.44</v>
      </c>
    </row>
    <row r="727" spans="37:38" x14ac:dyDescent="0.25">
      <c r="AK727" s="1">
        <v>44151</v>
      </c>
      <c r="AL727">
        <v>208.03</v>
      </c>
    </row>
    <row r="728" spans="37:38" x14ac:dyDescent="0.25">
      <c r="AK728" s="1">
        <v>44152</v>
      </c>
      <c r="AL728">
        <v>207.19</v>
      </c>
    </row>
    <row r="729" spans="37:38" x14ac:dyDescent="0.25">
      <c r="AK729" s="1">
        <v>44153</v>
      </c>
      <c r="AL729">
        <v>203.36</v>
      </c>
    </row>
    <row r="730" spans="37:38" x14ac:dyDescent="0.25">
      <c r="AK730" s="1">
        <v>44154</v>
      </c>
      <c r="AL730">
        <v>202.92</v>
      </c>
    </row>
    <row r="731" spans="37:38" x14ac:dyDescent="0.25">
      <c r="AK731" s="1">
        <v>44155</v>
      </c>
      <c r="AL731">
        <v>198.67</v>
      </c>
    </row>
    <row r="732" spans="37:38" x14ac:dyDescent="0.25">
      <c r="AK732" s="1">
        <v>44158</v>
      </c>
      <c r="AL732">
        <v>203.18</v>
      </c>
    </row>
    <row r="733" spans="37:38" x14ac:dyDescent="0.25">
      <c r="AK733" s="1">
        <v>44159</v>
      </c>
      <c r="AL733">
        <v>207.93</v>
      </c>
    </row>
    <row r="734" spans="37:38" x14ac:dyDescent="0.25">
      <c r="AK734" s="1">
        <v>44160</v>
      </c>
      <c r="AL734">
        <v>208.07</v>
      </c>
    </row>
    <row r="735" spans="37:38" x14ac:dyDescent="0.25">
      <c r="AK735" s="1">
        <v>44162</v>
      </c>
      <c r="AL735">
        <v>206.58</v>
      </c>
    </row>
    <row r="736" spans="37:38" x14ac:dyDescent="0.25">
      <c r="AK736" s="1">
        <v>44165</v>
      </c>
      <c r="AL736">
        <v>204.89</v>
      </c>
    </row>
    <row r="737" spans="37:38" x14ac:dyDescent="0.25">
      <c r="AK737" s="1">
        <v>44166</v>
      </c>
      <c r="AL737">
        <v>210.69</v>
      </c>
    </row>
    <row r="738" spans="37:38" x14ac:dyDescent="0.25">
      <c r="AK738" s="1">
        <v>44167</v>
      </c>
      <c r="AL738">
        <v>209.08</v>
      </c>
    </row>
    <row r="739" spans="37:38" x14ac:dyDescent="0.25">
      <c r="AK739" s="1">
        <v>44168</v>
      </c>
      <c r="AL739">
        <v>210.18</v>
      </c>
    </row>
    <row r="740" spans="37:38" x14ac:dyDescent="0.25">
      <c r="AK740" s="1">
        <v>44169</v>
      </c>
      <c r="AL740">
        <v>211.6</v>
      </c>
    </row>
    <row r="741" spans="37:38" x14ac:dyDescent="0.25">
      <c r="AK741" s="1">
        <v>44172</v>
      </c>
      <c r="AL741">
        <v>207.2</v>
      </c>
    </row>
    <row r="742" spans="37:38" x14ac:dyDescent="0.25">
      <c r="AK742" s="1">
        <v>44173</v>
      </c>
      <c r="AL742">
        <v>209.59</v>
      </c>
    </row>
    <row r="743" spans="37:38" x14ac:dyDescent="0.25">
      <c r="AK743" s="1">
        <v>44174</v>
      </c>
      <c r="AL743">
        <v>207.05</v>
      </c>
    </row>
    <row r="744" spans="37:38" x14ac:dyDescent="0.25">
      <c r="AK744" s="1">
        <v>44175</v>
      </c>
      <c r="AL744">
        <v>206.24</v>
      </c>
    </row>
    <row r="745" spans="37:38" x14ac:dyDescent="0.25">
      <c r="AK745" s="1">
        <v>44176</v>
      </c>
      <c r="AL745">
        <v>204.11</v>
      </c>
    </row>
    <row r="746" spans="37:38" x14ac:dyDescent="0.25">
      <c r="AK746" s="1">
        <v>44179</v>
      </c>
      <c r="AL746">
        <v>203.96</v>
      </c>
    </row>
    <row r="747" spans="37:38" x14ac:dyDescent="0.25">
      <c r="AK747" s="1">
        <v>44180</v>
      </c>
      <c r="AL747">
        <v>208.03</v>
      </c>
    </row>
    <row r="748" spans="37:38" x14ac:dyDescent="0.25">
      <c r="AK748" s="1">
        <v>44181</v>
      </c>
      <c r="AL748">
        <v>209.21</v>
      </c>
    </row>
    <row r="749" spans="37:38" x14ac:dyDescent="0.25">
      <c r="AK749" s="1">
        <v>44182</v>
      </c>
      <c r="AL749">
        <v>211.3</v>
      </c>
    </row>
    <row r="750" spans="37:38" x14ac:dyDescent="0.25">
      <c r="AK750" s="1">
        <v>44183</v>
      </c>
      <c r="AL750">
        <v>205.49</v>
      </c>
    </row>
    <row r="751" spans="37:38" x14ac:dyDescent="0.25">
      <c r="AK751" s="1">
        <v>44186</v>
      </c>
      <c r="AL751">
        <v>209.15</v>
      </c>
    </row>
    <row r="752" spans="37:38" x14ac:dyDescent="0.25">
      <c r="AK752" s="1">
        <v>44187</v>
      </c>
      <c r="AL752">
        <v>209.23</v>
      </c>
    </row>
    <row r="753" spans="37:38" x14ac:dyDescent="0.25">
      <c r="AK753" s="1">
        <v>44188</v>
      </c>
      <c r="AL753">
        <v>207.9</v>
      </c>
    </row>
    <row r="754" spans="37:38" x14ac:dyDescent="0.25">
      <c r="AK754" s="1">
        <v>44189</v>
      </c>
      <c r="AL754">
        <v>210.61</v>
      </c>
    </row>
    <row r="755" spans="37:38" x14ac:dyDescent="0.25">
      <c r="AK755" s="1">
        <v>44193</v>
      </c>
      <c r="AL755">
        <v>206.83</v>
      </c>
    </row>
    <row r="756" spans="37:38" x14ac:dyDescent="0.25">
      <c r="AK756" s="1">
        <v>44194</v>
      </c>
      <c r="AL756">
        <v>206.91</v>
      </c>
    </row>
    <row r="757" spans="37:38" x14ac:dyDescent="0.25">
      <c r="AK757" s="1">
        <v>44195</v>
      </c>
      <c r="AL757">
        <v>206.71</v>
      </c>
    </row>
    <row r="758" spans="37:38" x14ac:dyDescent="0.25">
      <c r="AK758" s="1">
        <v>44196</v>
      </c>
      <c r="AL758">
        <v>211.27</v>
      </c>
    </row>
    <row r="759" spans="37:38" x14ac:dyDescent="0.25">
      <c r="AK759" s="1">
        <v>44200</v>
      </c>
      <c r="AL759">
        <v>204.55</v>
      </c>
    </row>
    <row r="760" spans="37:38" x14ac:dyDescent="0.25">
      <c r="AK760" s="1">
        <v>44201</v>
      </c>
      <c r="AL760">
        <v>204.3</v>
      </c>
    </row>
    <row r="761" spans="37:38" x14ac:dyDescent="0.25">
      <c r="AK761" s="1">
        <v>44202</v>
      </c>
      <c r="AL761">
        <v>206.78</v>
      </c>
    </row>
    <row r="762" spans="37:38" x14ac:dyDescent="0.25">
      <c r="AK762" s="1">
        <v>44203</v>
      </c>
      <c r="AL762">
        <v>206.56</v>
      </c>
    </row>
    <row r="763" spans="37:38" x14ac:dyDescent="0.25">
      <c r="AK763" s="1">
        <v>44204</v>
      </c>
      <c r="AL763">
        <v>205.22</v>
      </c>
    </row>
    <row r="764" spans="37:38" x14ac:dyDescent="0.25">
      <c r="AK764" s="1">
        <v>44207</v>
      </c>
      <c r="AL764">
        <v>202.13</v>
      </c>
    </row>
    <row r="765" spans="37:38" x14ac:dyDescent="0.25">
      <c r="AK765" s="1">
        <v>44208</v>
      </c>
      <c r="AL765">
        <v>202.48</v>
      </c>
    </row>
    <row r="766" spans="37:38" x14ac:dyDescent="0.25">
      <c r="AK766" s="1">
        <v>44209</v>
      </c>
      <c r="AL766">
        <v>206.9</v>
      </c>
    </row>
    <row r="767" spans="37:38" x14ac:dyDescent="0.25">
      <c r="AK767" s="1">
        <v>44210</v>
      </c>
      <c r="AL767">
        <v>206.62</v>
      </c>
    </row>
    <row r="768" spans="37:38" x14ac:dyDescent="0.25">
      <c r="AK768" s="1">
        <v>44211</v>
      </c>
      <c r="AL768">
        <v>207.93</v>
      </c>
    </row>
    <row r="769" spans="37:38" x14ac:dyDescent="0.25">
      <c r="AK769" s="1">
        <v>44215</v>
      </c>
      <c r="AL769">
        <v>209.16</v>
      </c>
    </row>
    <row r="770" spans="37:38" x14ac:dyDescent="0.25">
      <c r="AK770" s="1">
        <v>44216</v>
      </c>
      <c r="AL770">
        <v>211.94</v>
      </c>
    </row>
    <row r="771" spans="37:38" x14ac:dyDescent="0.25">
      <c r="AK771" s="1">
        <v>44217</v>
      </c>
      <c r="AL771">
        <v>209.47</v>
      </c>
    </row>
    <row r="772" spans="37:38" x14ac:dyDescent="0.25">
      <c r="AK772" s="1">
        <v>44218</v>
      </c>
      <c r="AL772">
        <v>206.46</v>
      </c>
    </row>
    <row r="773" spans="37:38" x14ac:dyDescent="0.25">
      <c r="AK773" s="1">
        <v>44221</v>
      </c>
      <c r="AL773">
        <v>208.66</v>
      </c>
    </row>
    <row r="774" spans="37:38" x14ac:dyDescent="0.25">
      <c r="AK774" s="1">
        <v>44222</v>
      </c>
      <c r="AL774">
        <v>209.96</v>
      </c>
    </row>
    <row r="775" spans="37:38" x14ac:dyDescent="0.25">
      <c r="AK775" s="1">
        <v>44223</v>
      </c>
      <c r="AL775">
        <v>206.8</v>
      </c>
    </row>
    <row r="776" spans="37:38" x14ac:dyDescent="0.25">
      <c r="AK776" s="1">
        <v>44224</v>
      </c>
      <c r="AL776">
        <v>206.56</v>
      </c>
    </row>
    <row r="777" spans="37:38" x14ac:dyDescent="0.25">
      <c r="AK777" s="1">
        <v>44225</v>
      </c>
      <c r="AL777">
        <v>203.1</v>
      </c>
    </row>
    <row r="778" spans="37:38" x14ac:dyDescent="0.25">
      <c r="AK778" s="1">
        <v>44228</v>
      </c>
      <c r="AL778">
        <v>206.68</v>
      </c>
    </row>
    <row r="779" spans="37:38" x14ac:dyDescent="0.25">
      <c r="AK779" s="1">
        <v>44229</v>
      </c>
      <c r="AL779">
        <v>210.18</v>
      </c>
    </row>
    <row r="780" spans="37:38" x14ac:dyDescent="0.25">
      <c r="AK780" s="1">
        <v>44230</v>
      </c>
      <c r="AL780">
        <v>205.27</v>
      </c>
    </row>
    <row r="781" spans="37:38" x14ac:dyDescent="0.25">
      <c r="AK781" s="1">
        <v>44231</v>
      </c>
      <c r="AL781">
        <v>208.1</v>
      </c>
    </row>
    <row r="782" spans="37:38" x14ac:dyDescent="0.25">
      <c r="AK782" s="1">
        <v>44232</v>
      </c>
      <c r="AL782">
        <v>223.22</v>
      </c>
    </row>
    <row r="783" spans="37:38" x14ac:dyDescent="0.25">
      <c r="AK783" s="1">
        <v>44235</v>
      </c>
      <c r="AL783">
        <v>225.64</v>
      </c>
    </row>
    <row r="784" spans="37:38" x14ac:dyDescent="0.25">
      <c r="AK784" s="1">
        <v>44236</v>
      </c>
      <c r="AL784">
        <v>228.45</v>
      </c>
    </row>
    <row r="785" spans="37:38" x14ac:dyDescent="0.25">
      <c r="AK785" s="1">
        <v>44237</v>
      </c>
      <c r="AL785">
        <v>226.55</v>
      </c>
    </row>
    <row r="786" spans="37:38" x14ac:dyDescent="0.25">
      <c r="AK786" s="1">
        <v>44238</v>
      </c>
      <c r="AL786">
        <v>229.31</v>
      </c>
    </row>
    <row r="787" spans="37:38" x14ac:dyDescent="0.25">
      <c r="AK787" s="1">
        <v>44239</v>
      </c>
      <c r="AL787">
        <v>228.04</v>
      </c>
    </row>
    <row r="788" spans="37:38" x14ac:dyDescent="0.25">
      <c r="AK788" s="1">
        <v>44243</v>
      </c>
      <c r="AL788">
        <v>227.1</v>
      </c>
    </row>
    <row r="789" spans="37:38" x14ac:dyDescent="0.25">
      <c r="AK789" s="1">
        <v>44244</v>
      </c>
      <c r="AL789">
        <v>229.2</v>
      </c>
    </row>
    <row r="790" spans="37:38" x14ac:dyDescent="0.25">
      <c r="AK790" s="1">
        <v>44245</v>
      </c>
      <c r="AL790">
        <v>227.26</v>
      </c>
    </row>
    <row r="791" spans="37:38" x14ac:dyDescent="0.25">
      <c r="AK791" s="1">
        <v>44246</v>
      </c>
      <c r="AL791">
        <v>228.34</v>
      </c>
    </row>
    <row r="792" spans="37:38" x14ac:dyDescent="0.25">
      <c r="AK792" s="1">
        <v>44249</v>
      </c>
      <c r="AL792">
        <v>228.72</v>
      </c>
    </row>
    <row r="793" spans="37:38" x14ac:dyDescent="0.25">
      <c r="AK793" s="1">
        <v>44250</v>
      </c>
      <c r="AL793">
        <v>231.28</v>
      </c>
    </row>
    <row r="794" spans="37:38" x14ac:dyDescent="0.25">
      <c r="AK794" s="1">
        <v>44251</v>
      </c>
      <c r="AL794">
        <v>233.7</v>
      </c>
    </row>
    <row r="795" spans="37:38" x14ac:dyDescent="0.25">
      <c r="AK795" s="1">
        <v>44252</v>
      </c>
      <c r="AL795">
        <v>230.96</v>
      </c>
    </row>
    <row r="796" spans="37:38" x14ac:dyDescent="0.25">
      <c r="AK796" s="1">
        <v>44253</v>
      </c>
      <c r="AL796">
        <v>227.71</v>
      </c>
    </row>
    <row r="797" spans="37:38" x14ac:dyDescent="0.25">
      <c r="AK797" s="1">
        <v>44256</v>
      </c>
      <c r="AL797">
        <v>232.51</v>
      </c>
    </row>
    <row r="798" spans="37:38" x14ac:dyDescent="0.25">
      <c r="AK798" s="1">
        <v>44257</v>
      </c>
      <c r="AL798">
        <v>232.53</v>
      </c>
    </row>
    <row r="799" spans="37:38" x14ac:dyDescent="0.25">
      <c r="AK799" s="1">
        <v>44258</v>
      </c>
      <c r="AL799">
        <v>228.01</v>
      </c>
    </row>
    <row r="800" spans="37:38" x14ac:dyDescent="0.25">
      <c r="AK800" s="1">
        <v>44259</v>
      </c>
      <c r="AL800">
        <v>226.04</v>
      </c>
    </row>
    <row r="801" spans="37:38" x14ac:dyDescent="0.25">
      <c r="AK801" s="1">
        <v>44260</v>
      </c>
      <c r="AL801">
        <v>232.76</v>
      </c>
    </row>
    <row r="802" spans="37:38" x14ac:dyDescent="0.25">
      <c r="AK802" s="1">
        <v>44263</v>
      </c>
      <c r="AL802">
        <v>230</v>
      </c>
    </row>
    <row r="803" spans="37:38" x14ac:dyDescent="0.25">
      <c r="AK803" s="1">
        <v>44264</v>
      </c>
      <c r="AL803">
        <v>231.5</v>
      </c>
    </row>
    <row r="804" spans="37:38" x14ac:dyDescent="0.25">
      <c r="AK804" s="1">
        <v>44265</v>
      </c>
      <c r="AL804">
        <v>229.75</v>
      </c>
    </row>
    <row r="805" spans="37:38" x14ac:dyDescent="0.25">
      <c r="AK805" s="1">
        <v>44266</v>
      </c>
      <c r="AL805">
        <v>228</v>
      </c>
    </row>
    <row r="806" spans="37:38" x14ac:dyDescent="0.25">
      <c r="AK806" s="1">
        <v>44267</v>
      </c>
      <c r="AL806">
        <v>228</v>
      </c>
    </row>
    <row r="807" spans="37:38" x14ac:dyDescent="0.25">
      <c r="AK807" s="1">
        <v>44270</v>
      </c>
      <c r="AL807">
        <v>225.5</v>
      </c>
    </row>
    <row r="808" spans="37:38" x14ac:dyDescent="0.25">
      <c r="AK808" s="1">
        <v>44271</v>
      </c>
      <c r="AL808">
        <v>226.75</v>
      </c>
    </row>
    <row r="809" spans="37:38" x14ac:dyDescent="0.25">
      <c r="AK809" s="1">
        <v>44272</v>
      </c>
      <c r="AL809">
        <v>225.79</v>
      </c>
    </row>
    <row r="810" spans="37:38" x14ac:dyDescent="0.25">
      <c r="AK810" s="1">
        <v>44273</v>
      </c>
      <c r="AL810">
        <v>224.54</v>
      </c>
    </row>
    <row r="811" spans="37:38" x14ac:dyDescent="0.25">
      <c r="AK811" s="1">
        <v>44274</v>
      </c>
      <c r="AL811">
        <v>222.9</v>
      </c>
    </row>
    <row r="812" spans="37:38" x14ac:dyDescent="0.25">
      <c r="AK812" s="1">
        <v>44277</v>
      </c>
      <c r="AL812">
        <v>223.4</v>
      </c>
    </row>
    <row r="813" spans="37:38" x14ac:dyDescent="0.25">
      <c r="AK813" s="1">
        <v>44278</v>
      </c>
      <c r="AL813">
        <v>223.98</v>
      </c>
    </row>
    <row r="814" spans="37:38" x14ac:dyDescent="0.25">
      <c r="AK814" s="1">
        <v>44279</v>
      </c>
      <c r="AL814">
        <v>225.21</v>
      </c>
    </row>
    <row r="815" spans="37:38" x14ac:dyDescent="0.25">
      <c r="AK815" s="1">
        <v>44280</v>
      </c>
      <c r="AL815">
        <v>225.03</v>
      </c>
    </row>
    <row r="816" spans="37:38" x14ac:dyDescent="0.25">
      <c r="AK816" s="1">
        <v>44281</v>
      </c>
      <c r="AL816">
        <v>228.31</v>
      </c>
    </row>
    <row r="817" spans="37:38" x14ac:dyDescent="0.25">
      <c r="AK817" s="1">
        <v>44284</v>
      </c>
      <c r="AL817">
        <v>233.63</v>
      </c>
    </row>
    <row r="818" spans="37:38" x14ac:dyDescent="0.25">
      <c r="AK818" s="1">
        <v>44285</v>
      </c>
      <c r="AL818">
        <v>232.09</v>
      </c>
    </row>
    <row r="819" spans="37:38" x14ac:dyDescent="0.25">
      <c r="AK819" s="1">
        <v>44286</v>
      </c>
      <c r="AL819">
        <v>230.11</v>
      </c>
    </row>
    <row r="820" spans="37:38" x14ac:dyDescent="0.25">
      <c r="AK820" s="1">
        <v>44287</v>
      </c>
      <c r="AL820">
        <v>231.8</v>
      </c>
    </row>
    <row r="821" spans="37:38" x14ac:dyDescent="0.25">
      <c r="AK821" s="1">
        <v>44291</v>
      </c>
      <c r="AL821">
        <v>233.98</v>
      </c>
    </row>
    <row r="822" spans="37:38" x14ac:dyDescent="0.25">
      <c r="AK822" s="1">
        <v>44292</v>
      </c>
      <c r="AL822">
        <v>234.22</v>
      </c>
    </row>
    <row r="823" spans="37:38" x14ac:dyDescent="0.25">
      <c r="AK823" s="1">
        <v>44293</v>
      </c>
      <c r="AL823">
        <v>236.27</v>
      </c>
    </row>
    <row r="824" spans="37:38" x14ac:dyDescent="0.25">
      <c r="AK824" s="1">
        <v>44294</v>
      </c>
      <c r="AL824">
        <v>235</v>
      </c>
    </row>
    <row r="825" spans="37:38" x14ac:dyDescent="0.25">
      <c r="AK825" s="1">
        <v>44295</v>
      </c>
      <c r="AL825">
        <v>237</v>
      </c>
    </row>
    <row r="826" spans="37:38" x14ac:dyDescent="0.25">
      <c r="AK826" s="1">
        <v>44298</v>
      </c>
      <c r="AL826">
        <v>238.83</v>
      </c>
    </row>
    <row r="827" spans="37:38" x14ac:dyDescent="0.25">
      <c r="AK827" s="1">
        <v>44299</v>
      </c>
      <c r="AL827">
        <v>239.24</v>
      </c>
    </row>
    <row r="828" spans="37:38" x14ac:dyDescent="0.25">
      <c r="AK828" s="1">
        <v>44300</v>
      </c>
      <c r="AL828">
        <v>234.87</v>
      </c>
    </row>
    <row r="829" spans="37:38" x14ac:dyDescent="0.25">
      <c r="AK829" s="1">
        <v>44301</v>
      </c>
      <c r="AL829">
        <v>236.5</v>
      </c>
    </row>
    <row r="830" spans="37:38" x14ac:dyDescent="0.25">
      <c r="AK830" s="1">
        <v>44302</v>
      </c>
      <c r="AL830">
        <v>239.12</v>
      </c>
    </row>
    <row r="831" spans="37:38" x14ac:dyDescent="0.25">
      <c r="AK831" s="1">
        <v>44305</v>
      </c>
      <c r="AL831">
        <v>235.83</v>
      </c>
    </row>
    <row r="832" spans="37:38" x14ac:dyDescent="0.25">
      <c r="AK832" s="1">
        <v>44306</v>
      </c>
      <c r="AL832">
        <v>234.82</v>
      </c>
    </row>
    <row r="833" spans="37:38" x14ac:dyDescent="0.25">
      <c r="AK833" s="1">
        <v>44307</v>
      </c>
      <c r="AL833">
        <v>233.5</v>
      </c>
    </row>
    <row r="834" spans="37:38" x14ac:dyDescent="0.25">
      <c r="AK834" s="1">
        <v>44308</v>
      </c>
      <c r="AL834">
        <v>231.15</v>
      </c>
    </row>
    <row r="835" spans="37:38" x14ac:dyDescent="0.25">
      <c r="AK835" s="1">
        <v>44309</v>
      </c>
      <c r="AL835">
        <v>230.89</v>
      </c>
    </row>
    <row r="836" spans="37:38" x14ac:dyDescent="0.25">
      <c r="AK836" s="1">
        <v>44312</v>
      </c>
      <c r="AL836">
        <v>229.52</v>
      </c>
    </row>
    <row r="837" spans="37:38" x14ac:dyDescent="0.25">
      <c r="AK837" s="1">
        <v>44313</v>
      </c>
      <c r="AL837">
        <v>233.79</v>
      </c>
    </row>
    <row r="838" spans="37:38" x14ac:dyDescent="0.25">
      <c r="AK838" s="1">
        <v>44314</v>
      </c>
      <c r="AL838">
        <v>238.38</v>
      </c>
    </row>
    <row r="839" spans="37:38" x14ac:dyDescent="0.25">
      <c r="AK839" s="1">
        <v>44315</v>
      </c>
      <c r="AL839">
        <v>239.27</v>
      </c>
    </row>
    <row r="840" spans="37:38" x14ac:dyDescent="0.25">
      <c r="AK840" s="1">
        <v>44316</v>
      </c>
      <c r="AL840">
        <v>251.44</v>
      </c>
    </row>
    <row r="841" spans="37:38" x14ac:dyDescent="0.25">
      <c r="AK841" s="1">
        <v>44319</v>
      </c>
      <c r="AL841">
        <v>252.46</v>
      </c>
    </row>
    <row r="842" spans="37:38" x14ac:dyDescent="0.25">
      <c r="AK842" s="1">
        <v>44320</v>
      </c>
      <c r="AL842">
        <v>253.93</v>
      </c>
    </row>
    <row r="843" spans="37:38" x14ac:dyDescent="0.25">
      <c r="AK843" s="1">
        <v>44321</v>
      </c>
      <c r="AL843">
        <v>254.36</v>
      </c>
    </row>
    <row r="844" spans="37:38" x14ac:dyDescent="0.25">
      <c r="AK844" s="1">
        <v>44322</v>
      </c>
      <c r="AL844">
        <v>256.63</v>
      </c>
    </row>
    <row r="845" spans="37:38" x14ac:dyDescent="0.25">
      <c r="AK845" s="1">
        <v>44323</v>
      </c>
      <c r="AL845">
        <v>258.52</v>
      </c>
    </row>
    <row r="846" spans="37:38" x14ac:dyDescent="0.25">
      <c r="AK846" s="1">
        <v>44326</v>
      </c>
      <c r="AL846">
        <v>258.45</v>
      </c>
    </row>
    <row r="847" spans="37:38" x14ac:dyDescent="0.25">
      <c r="AK847" s="1">
        <v>44327</v>
      </c>
      <c r="AL847">
        <v>254.12</v>
      </c>
    </row>
    <row r="848" spans="37:38" x14ac:dyDescent="0.25">
      <c r="AK848" s="1">
        <v>44328</v>
      </c>
      <c r="AL848">
        <v>249.72</v>
      </c>
    </row>
    <row r="849" spans="37:38" x14ac:dyDescent="0.25">
      <c r="AK849" s="1">
        <v>44329</v>
      </c>
      <c r="AL849">
        <v>252</v>
      </c>
    </row>
    <row r="850" spans="37:38" x14ac:dyDescent="0.25">
      <c r="AK850" s="1">
        <v>44330</v>
      </c>
      <c r="AL850">
        <v>254.24</v>
      </c>
    </row>
    <row r="851" spans="37:38" x14ac:dyDescent="0.25">
      <c r="AK851" s="1">
        <v>44333</v>
      </c>
      <c r="AL851">
        <v>255.2</v>
      </c>
    </row>
    <row r="852" spans="37:38" x14ac:dyDescent="0.25">
      <c r="AK852" s="1">
        <v>44334</v>
      </c>
      <c r="AL852">
        <v>254.21</v>
      </c>
    </row>
    <row r="853" spans="37:38" x14ac:dyDescent="0.25">
      <c r="AK853" s="1">
        <v>44335</v>
      </c>
      <c r="AL853">
        <v>252.23</v>
      </c>
    </row>
    <row r="854" spans="37:38" x14ac:dyDescent="0.25">
      <c r="AK854" s="1">
        <v>44336</v>
      </c>
      <c r="AL854">
        <v>254.65</v>
      </c>
    </row>
    <row r="855" spans="37:38" x14ac:dyDescent="0.25">
      <c r="AK855" s="1">
        <v>44337</v>
      </c>
      <c r="AL855">
        <v>253.21</v>
      </c>
    </row>
    <row r="856" spans="37:38" x14ac:dyDescent="0.25">
      <c r="AK856" s="1">
        <v>44340</v>
      </c>
      <c r="AL856">
        <v>253.18</v>
      </c>
    </row>
    <row r="857" spans="37:38" x14ac:dyDescent="0.25">
      <c r="AK857" s="1">
        <v>44341</v>
      </c>
      <c r="AL857">
        <v>252.31</v>
      </c>
    </row>
    <row r="858" spans="37:38" x14ac:dyDescent="0.25">
      <c r="AK858" s="1">
        <v>44342</v>
      </c>
      <c r="AL858">
        <v>251.09</v>
      </c>
    </row>
    <row r="859" spans="37:38" x14ac:dyDescent="0.25">
      <c r="AK859" s="1">
        <v>44343</v>
      </c>
      <c r="AL859">
        <v>253.88</v>
      </c>
    </row>
    <row r="860" spans="37:38" x14ac:dyDescent="0.25">
      <c r="AK860" s="1">
        <v>44344</v>
      </c>
      <c r="AL860">
        <v>253.37</v>
      </c>
    </row>
    <row r="861" spans="37:38" x14ac:dyDescent="0.25">
      <c r="AK861" s="1">
        <v>44348</v>
      </c>
      <c r="AL861">
        <v>253.24</v>
      </c>
    </row>
    <row r="862" spans="37:38" x14ac:dyDescent="0.25">
      <c r="AK862" s="1">
        <v>44349</v>
      </c>
      <c r="AL862">
        <v>252.95</v>
      </c>
    </row>
    <row r="863" spans="37:38" x14ac:dyDescent="0.25">
      <c r="AK863" s="1">
        <v>44350</v>
      </c>
      <c r="AL863">
        <v>251.51</v>
      </c>
    </row>
    <row r="864" spans="37:38" x14ac:dyDescent="0.25">
      <c r="AK864" s="1">
        <v>44351</v>
      </c>
      <c r="AL864">
        <v>251.02</v>
      </c>
    </row>
    <row r="865" spans="37:38" x14ac:dyDescent="0.25">
      <c r="AK865" s="1">
        <v>44354</v>
      </c>
      <c r="AL865">
        <v>247.52</v>
      </c>
    </row>
    <row r="866" spans="37:38" x14ac:dyDescent="0.25">
      <c r="AK866" s="1">
        <v>44355</v>
      </c>
      <c r="AL866">
        <v>244.8</v>
      </c>
    </row>
    <row r="867" spans="37:38" x14ac:dyDescent="0.25">
      <c r="AK867" s="1">
        <v>44356</v>
      </c>
      <c r="AL867">
        <v>245.75</v>
      </c>
    </row>
    <row r="868" spans="37:38" x14ac:dyDescent="0.25">
      <c r="AK868" s="1">
        <v>44357</v>
      </c>
      <c r="AL868">
        <v>249.44</v>
      </c>
    </row>
    <row r="869" spans="37:38" x14ac:dyDescent="0.25">
      <c r="AK869" s="1">
        <v>44358</v>
      </c>
      <c r="AL869">
        <v>250.11</v>
      </c>
    </row>
    <row r="870" spans="37:38" x14ac:dyDescent="0.25">
      <c r="AK870" s="1">
        <v>44361</v>
      </c>
      <c r="AL870">
        <v>250.06</v>
      </c>
    </row>
    <row r="871" spans="37:38" x14ac:dyDescent="0.25">
      <c r="AK871" s="1">
        <v>44362</v>
      </c>
      <c r="AL871">
        <v>251.82</v>
      </c>
    </row>
    <row r="872" spans="37:38" x14ac:dyDescent="0.25">
      <c r="AK872" s="1">
        <v>44363</v>
      </c>
      <c r="AL872">
        <v>244.1</v>
      </c>
    </row>
    <row r="873" spans="37:38" x14ac:dyDescent="0.25">
      <c r="AK873" s="1">
        <v>44364</v>
      </c>
      <c r="AL873">
        <v>232.84</v>
      </c>
    </row>
    <row r="874" spans="37:38" x14ac:dyDescent="0.25">
      <c r="AK874" s="1">
        <v>44365</v>
      </c>
      <c r="AL874">
        <v>230.1</v>
      </c>
    </row>
    <row r="875" spans="37:38" x14ac:dyDescent="0.25">
      <c r="AK875" s="1">
        <v>44368</v>
      </c>
      <c r="AL875">
        <v>234</v>
      </c>
    </row>
    <row r="876" spans="37:38" x14ac:dyDescent="0.25">
      <c r="AK876" s="1">
        <v>44369</v>
      </c>
      <c r="AL876">
        <v>233.56</v>
      </c>
    </row>
    <row r="877" spans="37:38" x14ac:dyDescent="0.25">
      <c r="AK877" s="1">
        <v>44370</v>
      </c>
      <c r="AL877">
        <v>235.54</v>
      </c>
    </row>
    <row r="878" spans="37:38" x14ac:dyDescent="0.25">
      <c r="AK878" s="1">
        <v>44371</v>
      </c>
      <c r="AL878">
        <v>238.48</v>
      </c>
    </row>
    <row r="879" spans="37:38" x14ac:dyDescent="0.25">
      <c r="AK879" s="1">
        <v>44372</v>
      </c>
      <c r="AL879">
        <v>243.71</v>
      </c>
    </row>
    <row r="880" spans="37:38" x14ac:dyDescent="0.25">
      <c r="AK880" s="1">
        <v>44375</v>
      </c>
      <c r="AL880">
        <v>240.93</v>
      </c>
    </row>
    <row r="881" spans="37:38" x14ac:dyDescent="0.25">
      <c r="AK881" s="1">
        <v>44376</v>
      </c>
      <c r="AL881">
        <v>242.9</v>
      </c>
    </row>
    <row r="882" spans="37:38" x14ac:dyDescent="0.25">
      <c r="AK882" s="1">
        <v>44377</v>
      </c>
      <c r="AL882">
        <v>238.76</v>
      </c>
    </row>
    <row r="883" spans="37:38" x14ac:dyDescent="0.25">
      <c r="AK883" s="1">
        <v>44378</v>
      </c>
      <c r="AL883">
        <v>238.68</v>
      </c>
    </row>
    <row r="884" spans="37:38" x14ac:dyDescent="0.25">
      <c r="AK884" s="1">
        <v>44379</v>
      </c>
      <c r="AL884">
        <v>239.59</v>
      </c>
    </row>
    <row r="885" spans="37:38" x14ac:dyDescent="0.25">
      <c r="AK885" s="1">
        <v>44383</v>
      </c>
      <c r="AL885">
        <v>237.72</v>
      </c>
    </row>
    <row r="886" spans="37:38" x14ac:dyDescent="0.25">
      <c r="AK886" s="1">
        <v>44384</v>
      </c>
      <c r="AL886">
        <v>239.05</v>
      </c>
    </row>
    <row r="887" spans="37:38" x14ac:dyDescent="0.25">
      <c r="AK887" s="1">
        <v>44385</v>
      </c>
      <c r="AL887">
        <v>235.21</v>
      </c>
    </row>
    <row r="888" spans="37:38" x14ac:dyDescent="0.25">
      <c r="AK888" s="1">
        <v>44386</v>
      </c>
      <c r="AL888">
        <v>236.31</v>
      </c>
    </row>
    <row r="889" spans="37:38" x14ac:dyDescent="0.25">
      <c r="AK889" s="1">
        <v>44389</v>
      </c>
      <c r="AL889">
        <v>232.79</v>
      </c>
    </row>
    <row r="890" spans="37:38" x14ac:dyDescent="0.25">
      <c r="AK890" s="1">
        <v>44390</v>
      </c>
      <c r="AL890">
        <v>231.64</v>
      </c>
    </row>
    <row r="891" spans="37:38" x14ac:dyDescent="0.25">
      <c r="AK891" s="1">
        <v>44391</v>
      </c>
      <c r="AL891">
        <v>230.43</v>
      </c>
    </row>
    <row r="892" spans="37:38" x14ac:dyDescent="0.25">
      <c r="AK892" s="1">
        <v>44392</v>
      </c>
      <c r="AL892">
        <v>231.26</v>
      </c>
    </row>
    <row r="893" spans="37:38" x14ac:dyDescent="0.25">
      <c r="AK893" s="1">
        <v>44393</v>
      </c>
      <c r="AL893">
        <v>231.73</v>
      </c>
    </row>
    <row r="894" spans="37:38" x14ac:dyDescent="0.25">
      <c r="AK894" s="1">
        <v>44396</v>
      </c>
      <c r="AL894">
        <v>226.79</v>
      </c>
    </row>
    <row r="895" spans="37:38" x14ac:dyDescent="0.25">
      <c r="AK895" s="1">
        <v>44397</v>
      </c>
      <c r="AL895">
        <v>228.79</v>
      </c>
    </row>
    <row r="896" spans="37:38" x14ac:dyDescent="0.25">
      <c r="AK896" s="1">
        <v>44398</v>
      </c>
      <c r="AL896">
        <v>230.06</v>
      </c>
    </row>
    <row r="897" spans="37:38" x14ac:dyDescent="0.25">
      <c r="AK897" s="1">
        <v>44399</v>
      </c>
      <c r="AL897">
        <v>232.51</v>
      </c>
    </row>
    <row r="898" spans="37:38" x14ac:dyDescent="0.25">
      <c r="AK898" s="1">
        <v>44400</v>
      </c>
      <c r="AL898">
        <v>232.48</v>
      </c>
    </row>
    <row r="899" spans="37:38" x14ac:dyDescent="0.25">
      <c r="AK899" s="1">
        <v>44403</v>
      </c>
      <c r="AL899">
        <v>251.56</v>
      </c>
    </row>
    <row r="900" spans="37:38" x14ac:dyDescent="0.25">
      <c r="AK900" s="1">
        <v>44404</v>
      </c>
      <c r="AL900">
        <v>259.58</v>
      </c>
    </row>
    <row r="901" spans="37:38" x14ac:dyDescent="0.25">
      <c r="AK901" s="1">
        <v>44405</v>
      </c>
      <c r="AL901">
        <v>262.29000000000002</v>
      </c>
    </row>
    <row r="902" spans="37:38" x14ac:dyDescent="0.25">
      <c r="AK902" s="1">
        <v>44406</v>
      </c>
      <c r="AL902">
        <v>263.77</v>
      </c>
    </row>
    <row r="903" spans="37:38" x14ac:dyDescent="0.25">
      <c r="AK903" s="1">
        <v>44407</v>
      </c>
      <c r="AL903">
        <v>260.02999999999997</v>
      </c>
    </row>
    <row r="904" spans="37:38" x14ac:dyDescent="0.25">
      <c r="AK904" s="1">
        <v>44410</v>
      </c>
      <c r="AL904">
        <v>259.94</v>
      </c>
    </row>
    <row r="905" spans="37:38" x14ac:dyDescent="0.25">
      <c r="AK905" s="1">
        <v>44411</v>
      </c>
      <c r="AL905">
        <v>264.06</v>
      </c>
    </row>
    <row r="906" spans="37:38" x14ac:dyDescent="0.25">
      <c r="AK906" s="1">
        <v>44412</v>
      </c>
      <c r="AL906">
        <v>259.41000000000003</v>
      </c>
    </row>
    <row r="907" spans="37:38" x14ac:dyDescent="0.25">
      <c r="AK907" s="1">
        <v>44413</v>
      </c>
      <c r="AL907">
        <v>262.39999999999998</v>
      </c>
    </row>
    <row r="908" spans="37:38" x14ac:dyDescent="0.25">
      <c r="AK908" s="1">
        <v>44414</v>
      </c>
      <c r="AL908">
        <v>261.52</v>
      </c>
    </row>
    <row r="909" spans="37:38" x14ac:dyDescent="0.25">
      <c r="AK909" s="1">
        <v>44417</v>
      </c>
      <c r="AL909">
        <v>263.83999999999997</v>
      </c>
    </row>
    <row r="910" spans="37:38" x14ac:dyDescent="0.25">
      <c r="AK910" s="1">
        <v>44418</v>
      </c>
      <c r="AL910">
        <v>267.36</v>
      </c>
    </row>
    <row r="911" spans="37:38" x14ac:dyDescent="0.25">
      <c r="AK911" s="1">
        <v>44419</v>
      </c>
      <c r="AL911">
        <v>273.17</v>
      </c>
    </row>
    <row r="912" spans="37:38" x14ac:dyDescent="0.25">
      <c r="AK912" s="1">
        <v>44420</v>
      </c>
      <c r="AL912">
        <v>275</v>
      </c>
    </row>
    <row r="913" spans="37:38" x14ac:dyDescent="0.25">
      <c r="AK913" s="1">
        <v>44421</v>
      </c>
      <c r="AL913">
        <v>277.24</v>
      </c>
    </row>
    <row r="914" spans="37:38" x14ac:dyDescent="0.25">
      <c r="AK914" s="1">
        <v>44424</v>
      </c>
      <c r="AL914">
        <v>279.67</v>
      </c>
    </row>
    <row r="915" spans="37:38" x14ac:dyDescent="0.25">
      <c r="AK915" s="1">
        <v>44425</v>
      </c>
      <c r="AL915">
        <v>280.8</v>
      </c>
    </row>
    <row r="916" spans="37:38" x14ac:dyDescent="0.25">
      <c r="AK916" s="1">
        <v>44426</v>
      </c>
      <c r="AL916">
        <v>276.67</v>
      </c>
    </row>
    <row r="917" spans="37:38" x14ac:dyDescent="0.25">
      <c r="AK917" s="1">
        <v>44427</v>
      </c>
      <c r="AL917">
        <v>276.07</v>
      </c>
    </row>
    <row r="918" spans="37:38" x14ac:dyDescent="0.25">
      <c r="AK918" s="1">
        <v>44428</v>
      </c>
      <c r="AL918">
        <v>279.37</v>
      </c>
    </row>
    <row r="919" spans="37:38" x14ac:dyDescent="0.25">
      <c r="AK919" s="1">
        <v>44431</v>
      </c>
      <c r="AL919">
        <v>278.51</v>
      </c>
    </row>
    <row r="920" spans="37:38" x14ac:dyDescent="0.25">
      <c r="AK920" s="1">
        <v>44432</v>
      </c>
      <c r="AL920">
        <v>279.49</v>
      </c>
    </row>
    <row r="921" spans="37:38" x14ac:dyDescent="0.25">
      <c r="AK921" s="1">
        <v>44433</v>
      </c>
      <c r="AL921">
        <v>280.97000000000003</v>
      </c>
    </row>
    <row r="922" spans="37:38" x14ac:dyDescent="0.25">
      <c r="AK922" s="1">
        <v>44434</v>
      </c>
      <c r="AL922">
        <v>281.10000000000002</v>
      </c>
    </row>
    <row r="923" spans="37:38" x14ac:dyDescent="0.25">
      <c r="AK923" s="1">
        <v>44435</v>
      </c>
      <c r="AL923">
        <v>285.13</v>
      </c>
    </row>
    <row r="924" spans="37:38" x14ac:dyDescent="0.25">
      <c r="AK924" s="1">
        <v>44438</v>
      </c>
      <c r="AL924">
        <v>285.33999999999997</v>
      </c>
    </row>
    <row r="925" spans="37:38" x14ac:dyDescent="0.25">
      <c r="AK925" s="1">
        <v>44439</v>
      </c>
      <c r="AL925">
        <v>286.86</v>
      </c>
    </row>
    <row r="926" spans="37:38" x14ac:dyDescent="0.25">
      <c r="AK926" s="1">
        <v>44440</v>
      </c>
      <c r="AL926">
        <v>288.39</v>
      </c>
    </row>
    <row r="927" spans="37:38" x14ac:dyDescent="0.25">
      <c r="AK927" s="1">
        <v>44441</v>
      </c>
      <c r="AL927">
        <v>290.57</v>
      </c>
    </row>
    <row r="928" spans="37:38" x14ac:dyDescent="0.25">
      <c r="AK928" s="1">
        <v>44442</v>
      </c>
      <c r="AL928">
        <v>291.43</v>
      </c>
    </row>
    <row r="929" spans="37:38" x14ac:dyDescent="0.25">
      <c r="AK929" s="1">
        <v>44446</v>
      </c>
      <c r="AL929">
        <v>287.98</v>
      </c>
    </row>
    <row r="930" spans="37:38" x14ac:dyDescent="0.25">
      <c r="AK930" s="1">
        <v>44447</v>
      </c>
      <c r="AL930">
        <v>288.14</v>
      </c>
    </row>
    <row r="931" spans="37:38" x14ac:dyDescent="0.25">
      <c r="AK931" s="1">
        <v>44448</v>
      </c>
      <c r="AL931">
        <v>292.38</v>
      </c>
    </row>
    <row r="932" spans="37:38" x14ac:dyDescent="0.25">
      <c r="AK932" s="1">
        <v>44449</v>
      </c>
      <c r="AL932">
        <v>292.3</v>
      </c>
    </row>
    <row r="933" spans="37:38" x14ac:dyDescent="0.25">
      <c r="AK933" s="1">
        <v>44452</v>
      </c>
      <c r="AL933">
        <v>292.55</v>
      </c>
    </row>
    <row r="934" spans="37:38" x14ac:dyDescent="0.25">
      <c r="AK934" s="1">
        <v>44453</v>
      </c>
      <c r="AL934">
        <v>291.69</v>
      </c>
    </row>
    <row r="935" spans="37:38" x14ac:dyDescent="0.25">
      <c r="AK935" s="1">
        <v>44454</v>
      </c>
      <c r="AL935">
        <v>293.66000000000003</v>
      </c>
    </row>
    <row r="936" spans="37:38" x14ac:dyDescent="0.25">
      <c r="AK936" s="1">
        <v>44455</v>
      </c>
      <c r="AL936">
        <v>292.13</v>
      </c>
    </row>
    <row r="937" spans="37:38" x14ac:dyDescent="0.25">
      <c r="AK937" s="1">
        <v>44456</v>
      </c>
      <c r="AL937">
        <v>289.23</v>
      </c>
    </row>
    <row r="938" spans="37:38" x14ac:dyDescent="0.25">
      <c r="AK938" s="1">
        <v>44459</v>
      </c>
      <c r="AL938">
        <v>288.01</v>
      </c>
    </row>
    <row r="939" spans="37:38" x14ac:dyDescent="0.25">
      <c r="AK939" s="1">
        <v>44460</v>
      </c>
      <c r="AL939">
        <v>290.93</v>
      </c>
    </row>
    <row r="940" spans="37:38" x14ac:dyDescent="0.25">
      <c r="AK940" s="1">
        <v>44461</v>
      </c>
      <c r="AL940">
        <v>299.08</v>
      </c>
    </row>
    <row r="941" spans="37:38" x14ac:dyDescent="0.25">
      <c r="AK941" s="1">
        <v>44462</v>
      </c>
      <c r="AL941">
        <v>298.29000000000002</v>
      </c>
    </row>
    <row r="942" spans="37:38" x14ac:dyDescent="0.25">
      <c r="AK942" s="1">
        <v>44463</v>
      </c>
      <c r="AL942">
        <v>299.17</v>
      </c>
    </row>
    <row r="943" spans="37:38" x14ac:dyDescent="0.25">
      <c r="AK943" s="1">
        <v>44466</v>
      </c>
      <c r="AL943">
        <v>294</v>
      </c>
    </row>
    <row r="944" spans="37:38" x14ac:dyDescent="0.25">
      <c r="AK944" s="1">
        <v>44467</v>
      </c>
      <c r="AL944">
        <v>289.25</v>
      </c>
    </row>
    <row r="945" spans="37:38" x14ac:dyDescent="0.25">
      <c r="AK945" s="1">
        <v>44468</v>
      </c>
      <c r="AL945">
        <v>291.25</v>
      </c>
    </row>
    <row r="946" spans="37:38" x14ac:dyDescent="0.25">
      <c r="AK946" s="1">
        <v>44469</v>
      </c>
      <c r="AL946">
        <v>285.77</v>
      </c>
    </row>
    <row r="947" spans="37:38" x14ac:dyDescent="0.25">
      <c r="AK947" s="1">
        <v>44470</v>
      </c>
      <c r="AL947">
        <v>291.08</v>
      </c>
    </row>
    <row r="948" spans="37:38" x14ac:dyDescent="0.25">
      <c r="AK948" s="1">
        <v>44473</v>
      </c>
      <c r="AL948">
        <v>285.27999999999997</v>
      </c>
    </row>
    <row r="949" spans="37:38" x14ac:dyDescent="0.25">
      <c r="AK949" s="1">
        <v>44474</v>
      </c>
      <c r="AL949">
        <v>292.2</v>
      </c>
    </row>
    <row r="950" spans="37:38" x14ac:dyDescent="0.25">
      <c r="AK950" s="1">
        <v>44475</v>
      </c>
      <c r="AL950">
        <v>290.83</v>
      </c>
    </row>
    <row r="951" spans="37:38" x14ac:dyDescent="0.25">
      <c r="AK951" s="1">
        <v>44476</v>
      </c>
      <c r="AL951">
        <v>293.27999999999997</v>
      </c>
    </row>
    <row r="952" spans="37:38" x14ac:dyDescent="0.25">
      <c r="AK952" s="1">
        <v>44477</v>
      </c>
      <c r="AL952">
        <v>294.5</v>
      </c>
    </row>
    <row r="953" spans="37:38" x14ac:dyDescent="0.25">
      <c r="AK953" s="1">
        <v>44480</v>
      </c>
      <c r="AL953">
        <v>295.16000000000003</v>
      </c>
    </row>
    <row r="954" spans="37:38" x14ac:dyDescent="0.25">
      <c r="AK954" s="1">
        <v>44481</v>
      </c>
      <c r="AL954">
        <v>298.72000000000003</v>
      </c>
    </row>
    <row r="955" spans="37:38" x14ac:dyDescent="0.25">
      <c r="AK955" s="1">
        <v>44482</v>
      </c>
      <c r="AL955">
        <v>300.67</v>
      </c>
    </row>
    <row r="956" spans="37:38" x14ac:dyDescent="0.25">
      <c r="AK956" s="1">
        <v>44483</v>
      </c>
      <c r="AL956">
        <v>308.35000000000002</v>
      </c>
    </row>
    <row r="957" spans="37:38" x14ac:dyDescent="0.25">
      <c r="AK957" s="1">
        <v>44484</v>
      </c>
      <c r="AL957">
        <v>309.3</v>
      </c>
    </row>
    <row r="958" spans="37:38" x14ac:dyDescent="0.25">
      <c r="AK958" s="1">
        <v>44487</v>
      </c>
      <c r="AL958">
        <v>305.89</v>
      </c>
    </row>
    <row r="959" spans="37:38" x14ac:dyDescent="0.25">
      <c r="AK959" s="1">
        <v>44488</v>
      </c>
      <c r="AL959">
        <v>309.52</v>
      </c>
    </row>
    <row r="960" spans="37:38" x14ac:dyDescent="0.25">
      <c r="AK960" s="1">
        <v>44489</v>
      </c>
      <c r="AL960">
        <v>313.89</v>
      </c>
    </row>
    <row r="961" spans="37:38" x14ac:dyDescent="0.25">
      <c r="AK961" s="1">
        <v>44490</v>
      </c>
      <c r="AL961">
        <v>319.41000000000003</v>
      </c>
    </row>
    <row r="962" spans="37:38" x14ac:dyDescent="0.25">
      <c r="AK962" s="1">
        <v>44491</v>
      </c>
      <c r="AL962">
        <v>320.82</v>
      </c>
    </row>
    <row r="963" spans="37:38" x14ac:dyDescent="0.25">
      <c r="AK963" s="1">
        <v>44494</v>
      </c>
      <c r="AL963">
        <v>320.11</v>
      </c>
    </row>
    <row r="964" spans="37:38" x14ac:dyDescent="0.25">
      <c r="AK964" s="1">
        <v>44495</v>
      </c>
      <c r="AL964">
        <v>320.24</v>
      </c>
    </row>
    <row r="965" spans="37:38" x14ac:dyDescent="0.25">
      <c r="AK965" s="1">
        <v>44496</v>
      </c>
      <c r="AL965">
        <v>316.87</v>
      </c>
    </row>
    <row r="966" spans="37:38" x14ac:dyDescent="0.25">
      <c r="AK966" s="1">
        <v>44497</v>
      </c>
      <c r="AL966">
        <v>321.08</v>
      </c>
    </row>
    <row r="967" spans="37:38" x14ac:dyDescent="0.25">
      <c r="AK967" s="1">
        <v>44498</v>
      </c>
      <c r="AL967">
        <v>319.92</v>
      </c>
    </row>
    <row r="968" spans="37:38" x14ac:dyDescent="0.25">
      <c r="AK968" s="1">
        <v>44501</v>
      </c>
      <c r="AL968">
        <v>306.83</v>
      </c>
    </row>
    <row r="969" spans="37:38" x14ac:dyDescent="0.25">
      <c r="AK969" s="1">
        <v>44502</v>
      </c>
      <c r="AL969">
        <v>304.68</v>
      </c>
    </row>
    <row r="970" spans="37:38" x14ac:dyDescent="0.25">
      <c r="AK970" s="1">
        <v>44503</v>
      </c>
      <c r="AL970">
        <v>294.89</v>
      </c>
    </row>
    <row r="971" spans="37:38" x14ac:dyDescent="0.25">
      <c r="AK971" s="1">
        <v>44504</v>
      </c>
      <c r="AL971">
        <v>290</v>
      </c>
    </row>
    <row r="972" spans="37:38" x14ac:dyDescent="0.25">
      <c r="AK972" s="1">
        <v>44505</v>
      </c>
      <c r="AL972">
        <v>288.52999999999997</v>
      </c>
    </row>
    <row r="973" spans="37:38" x14ac:dyDescent="0.25">
      <c r="AK973" s="1">
        <v>44508</v>
      </c>
      <c r="AL973">
        <v>296.61</v>
      </c>
    </row>
    <row r="974" spans="37:38" x14ac:dyDescent="0.25">
      <c r="AK974" s="1">
        <v>44509</v>
      </c>
      <c r="AL974">
        <v>297.52999999999997</v>
      </c>
    </row>
    <row r="975" spans="37:38" x14ac:dyDescent="0.25">
      <c r="AK975" s="1">
        <v>44510</v>
      </c>
      <c r="AL975">
        <v>297.72000000000003</v>
      </c>
    </row>
    <row r="976" spans="37:38" x14ac:dyDescent="0.25">
      <c r="AK976" s="1">
        <v>44511</v>
      </c>
      <c r="AL976">
        <v>299.26</v>
      </c>
    </row>
    <row r="977" spans="37:38" x14ac:dyDescent="0.25">
      <c r="AK977" s="1">
        <v>44512</v>
      </c>
      <c r="AL977">
        <v>300.33999999999997</v>
      </c>
    </row>
    <row r="978" spans="37:38" x14ac:dyDescent="0.25">
      <c r="AK978" s="1">
        <v>44515</v>
      </c>
      <c r="AL978">
        <v>300.44</v>
      </c>
    </row>
    <row r="979" spans="37:38" x14ac:dyDescent="0.25">
      <c r="AK979" s="1">
        <v>44516</v>
      </c>
      <c r="AL979">
        <v>302.88</v>
      </c>
    </row>
    <row r="980" spans="37:38" x14ac:dyDescent="0.25">
      <c r="AK980" s="1">
        <v>44517</v>
      </c>
      <c r="AL980">
        <v>299.81</v>
      </c>
    </row>
    <row r="981" spans="37:38" x14ac:dyDescent="0.25">
      <c r="AK981" s="1">
        <v>44518</v>
      </c>
      <c r="AL981">
        <v>294.83</v>
      </c>
    </row>
    <row r="982" spans="37:38" x14ac:dyDescent="0.25">
      <c r="AK982" s="1">
        <v>44519</v>
      </c>
      <c r="AL982">
        <v>296.79000000000002</v>
      </c>
    </row>
    <row r="983" spans="37:38" x14ac:dyDescent="0.25">
      <c r="AK983" s="1">
        <v>44522</v>
      </c>
      <c r="AL983">
        <v>298.52999999999997</v>
      </c>
    </row>
    <row r="984" spans="37:38" x14ac:dyDescent="0.25">
      <c r="AK984" s="1">
        <v>44523</v>
      </c>
      <c r="AL984">
        <v>297</v>
      </c>
    </row>
    <row r="985" spans="37:38" x14ac:dyDescent="0.25">
      <c r="AK985" s="1">
        <v>44524</v>
      </c>
      <c r="AL985">
        <v>298.72000000000003</v>
      </c>
    </row>
    <row r="986" spans="37:38" x14ac:dyDescent="0.25">
      <c r="AK986" s="1">
        <v>44526</v>
      </c>
      <c r="AL986">
        <v>294.11</v>
      </c>
    </row>
    <row r="987" spans="37:38" x14ac:dyDescent="0.25">
      <c r="AK987" s="1">
        <v>44529</v>
      </c>
      <c r="AL987">
        <v>296.69</v>
      </c>
    </row>
    <row r="988" spans="37:38" x14ac:dyDescent="0.25">
      <c r="AK988" s="1">
        <v>44530</v>
      </c>
      <c r="AL988">
        <v>295.77</v>
      </c>
    </row>
    <row r="989" spans="37:38" x14ac:dyDescent="0.25">
      <c r="AK989" s="1">
        <v>44531</v>
      </c>
      <c r="AL989">
        <v>291.11</v>
      </c>
    </row>
    <row r="990" spans="37:38" x14ac:dyDescent="0.25">
      <c r="AK990" s="1">
        <v>44532</v>
      </c>
      <c r="AL990">
        <v>297.3</v>
      </c>
    </row>
    <row r="991" spans="37:38" x14ac:dyDescent="0.25">
      <c r="AK991" s="1">
        <v>44533</v>
      </c>
      <c r="AL991">
        <v>292.89</v>
      </c>
    </row>
    <row r="992" spans="37:38" x14ac:dyDescent="0.25">
      <c r="AK992" s="1">
        <v>44536</v>
      </c>
      <c r="AL992">
        <v>297.48</v>
      </c>
    </row>
    <row r="993" spans="37:38" x14ac:dyDescent="0.25">
      <c r="AK993" s="1">
        <v>44537</v>
      </c>
      <c r="AL993">
        <v>300.70999999999998</v>
      </c>
    </row>
    <row r="994" spans="37:38" x14ac:dyDescent="0.25">
      <c r="AK994" s="1">
        <v>44538</v>
      </c>
      <c r="AL994">
        <v>300.94</v>
      </c>
    </row>
    <row r="995" spans="37:38" x14ac:dyDescent="0.25">
      <c r="AK995" s="1">
        <v>44539</v>
      </c>
      <c r="AL995">
        <v>295.5</v>
      </c>
    </row>
    <row r="996" spans="37:38" x14ac:dyDescent="0.25">
      <c r="AK996" s="1">
        <v>44540</v>
      </c>
      <c r="AL996">
        <v>293.74</v>
      </c>
    </row>
    <row r="997" spans="37:38" x14ac:dyDescent="0.25">
      <c r="AK997" s="1">
        <v>44543</v>
      </c>
      <c r="AL997">
        <v>293.81</v>
      </c>
    </row>
    <row r="998" spans="37:38" x14ac:dyDescent="0.25">
      <c r="AK998" s="1">
        <v>44544</v>
      </c>
      <c r="AL998">
        <v>294.14999999999998</v>
      </c>
    </row>
    <row r="999" spans="37:38" x14ac:dyDescent="0.25">
      <c r="AK999" s="1">
        <v>44545</v>
      </c>
      <c r="AL999">
        <v>295.91000000000003</v>
      </c>
    </row>
    <row r="1000" spans="37:38" x14ac:dyDescent="0.25">
      <c r="AK1000" s="1">
        <v>44546</v>
      </c>
      <c r="AL1000">
        <v>295.13</v>
      </c>
    </row>
    <row r="1001" spans="37:38" x14ac:dyDescent="0.25">
      <c r="AK1001" s="1">
        <v>44547</v>
      </c>
      <c r="AL1001">
        <v>292.38</v>
      </c>
    </row>
    <row r="1002" spans="37:38" x14ac:dyDescent="0.25">
      <c r="AK1002" s="1">
        <v>44550</v>
      </c>
      <c r="AL1002">
        <v>290.52</v>
      </c>
    </row>
    <row r="1003" spans="37:38" x14ac:dyDescent="0.25">
      <c r="AK1003" s="1">
        <v>44551</v>
      </c>
      <c r="AL1003">
        <v>293.23</v>
      </c>
    </row>
    <row r="1004" spans="37:38" x14ac:dyDescent="0.25">
      <c r="AK1004" s="1">
        <v>44552</v>
      </c>
      <c r="AL1004">
        <v>294.02</v>
      </c>
    </row>
    <row r="1005" spans="37:38" x14ac:dyDescent="0.25">
      <c r="AK1005" s="1">
        <v>44553</v>
      </c>
      <c r="AL1005">
        <v>292.41000000000003</v>
      </c>
    </row>
    <row r="1006" spans="37:38" x14ac:dyDescent="0.25">
      <c r="AK1006" s="1">
        <v>44557</v>
      </c>
      <c r="AL1006">
        <v>298.43</v>
      </c>
    </row>
    <row r="1007" spans="37:38" x14ac:dyDescent="0.25">
      <c r="AK1007" s="1">
        <v>44558</v>
      </c>
      <c r="AL1007">
        <v>297</v>
      </c>
    </row>
    <row r="1008" spans="37:38" x14ac:dyDescent="0.25">
      <c r="AK1008" s="1">
        <v>44559</v>
      </c>
      <c r="AL1008">
        <v>300.68</v>
      </c>
    </row>
    <row r="1009" spans="37:38" x14ac:dyDescent="0.25">
      <c r="AK1009" s="1">
        <v>44560</v>
      </c>
      <c r="AL1009">
        <v>299.83</v>
      </c>
    </row>
    <row r="1010" spans="37:38" x14ac:dyDescent="0.25">
      <c r="AK1010" s="1">
        <v>44561</v>
      </c>
      <c r="AL1010">
        <v>300.56</v>
      </c>
    </row>
    <row r="1011" spans="37:38" x14ac:dyDescent="0.25">
      <c r="AK1011" s="1">
        <v>44564</v>
      </c>
      <c r="AL1011">
        <v>293.24</v>
      </c>
    </row>
    <row r="1012" spans="37:38" x14ac:dyDescent="0.25">
      <c r="AK1012" s="1">
        <v>44565</v>
      </c>
      <c r="AL1012">
        <v>294.27</v>
      </c>
    </row>
    <row r="1013" spans="37:38" x14ac:dyDescent="0.25">
      <c r="AK1013" s="1">
        <v>44566</v>
      </c>
      <c r="AL1013">
        <v>293</v>
      </c>
    </row>
    <row r="1014" spans="37:38" x14ac:dyDescent="0.25">
      <c r="AK1014" s="1">
        <v>44567</v>
      </c>
      <c r="AL1014">
        <v>290.5</v>
      </c>
    </row>
    <row r="1015" spans="37:38" x14ac:dyDescent="0.25">
      <c r="AK1015" s="1">
        <v>44568</v>
      </c>
      <c r="AL1015">
        <v>282.77999999999997</v>
      </c>
    </row>
    <row r="1016" spans="37:38" x14ac:dyDescent="0.25">
      <c r="AK1016" s="1">
        <v>44571</v>
      </c>
      <c r="AL1016">
        <v>282</v>
      </c>
    </row>
    <row r="1017" spans="37:38" x14ac:dyDescent="0.25">
      <c r="AK1017" s="1">
        <v>44572</v>
      </c>
      <c r="AL1017">
        <v>287.7</v>
      </c>
    </row>
    <row r="1018" spans="37:38" x14ac:dyDescent="0.25">
      <c r="AK1018" s="1">
        <v>44573</v>
      </c>
      <c r="AL1018">
        <v>287.7</v>
      </c>
    </row>
    <row r="1019" spans="37:38" x14ac:dyDescent="0.25">
      <c r="AK1019" s="1">
        <v>44574</v>
      </c>
      <c r="AL1019">
        <v>280.43</v>
      </c>
    </row>
    <row r="1020" spans="37:38" x14ac:dyDescent="0.25">
      <c r="AK1020" s="1">
        <v>44575</v>
      </c>
      <c r="AL1020">
        <v>273.45</v>
      </c>
    </row>
    <row r="1021" spans="37:38" x14ac:dyDescent="0.25">
      <c r="AK1021" s="1">
        <v>44579</v>
      </c>
      <c r="AL1021">
        <v>272.68</v>
      </c>
    </row>
    <row r="1022" spans="37:38" x14ac:dyDescent="0.25">
      <c r="AK1022" s="1">
        <v>44580</v>
      </c>
      <c r="AL1022">
        <v>270.63</v>
      </c>
    </row>
    <row r="1023" spans="37:38" x14ac:dyDescent="0.25">
      <c r="AK1023" s="1">
        <v>44581</v>
      </c>
      <c r="AL1023">
        <v>270.25</v>
      </c>
    </row>
    <row r="1024" spans="37:38" x14ac:dyDescent="0.25">
      <c r="AK1024" s="1">
        <v>44582</v>
      </c>
      <c r="AL1024">
        <v>266.42</v>
      </c>
    </row>
    <row r="1025" spans="37:38" x14ac:dyDescent="0.25">
      <c r="AK1025" s="1">
        <v>44585</v>
      </c>
      <c r="AL1025">
        <v>273.64999999999998</v>
      </c>
    </row>
    <row r="1026" spans="37:38" x14ac:dyDescent="0.25">
      <c r="AK1026" s="1">
        <v>44586</v>
      </c>
      <c r="AL1026">
        <v>267.70999999999998</v>
      </c>
    </row>
    <row r="1027" spans="37:38" x14ac:dyDescent="0.25">
      <c r="AK1027" s="1">
        <v>44587</v>
      </c>
      <c r="AL1027">
        <v>267.69</v>
      </c>
    </row>
    <row r="1028" spans="37:38" x14ac:dyDescent="0.25">
      <c r="AK1028" s="1">
        <v>44588</v>
      </c>
      <c r="AL1028">
        <v>261.88</v>
      </c>
    </row>
    <row r="1029" spans="37:38" x14ac:dyDescent="0.25">
      <c r="AK1029" s="1">
        <v>44589</v>
      </c>
      <c r="AL1029">
        <v>270.18</v>
      </c>
    </row>
    <row r="1030" spans="37:38" x14ac:dyDescent="0.25">
      <c r="AK1030" s="1">
        <v>44592</v>
      </c>
      <c r="AL1030">
        <v>276.44</v>
      </c>
    </row>
    <row r="1031" spans="37:38" x14ac:dyDescent="0.25">
      <c r="AK1031" s="1">
        <v>44593</v>
      </c>
      <c r="AL1031">
        <v>276.81</v>
      </c>
    </row>
    <row r="1032" spans="37:38" x14ac:dyDescent="0.25">
      <c r="AK1032" s="1">
        <v>44594</v>
      </c>
      <c r="AL1032">
        <v>278.63</v>
      </c>
    </row>
    <row r="1033" spans="37:38" x14ac:dyDescent="0.25">
      <c r="AK1033" s="1">
        <v>44595</v>
      </c>
      <c r="AL1033">
        <v>276.5</v>
      </c>
    </row>
    <row r="1034" spans="37:38" x14ac:dyDescent="0.25">
      <c r="AK1034" s="1">
        <v>44596</v>
      </c>
      <c r="AL1034">
        <v>291.31</v>
      </c>
    </row>
    <row r="1035" spans="37:38" x14ac:dyDescent="0.25">
      <c r="AK1035" s="1">
        <v>44599</v>
      </c>
      <c r="AL1035">
        <v>286.12</v>
      </c>
    </row>
    <row r="1036" spans="37:38" x14ac:dyDescent="0.25">
      <c r="AK1036" s="1">
        <v>44600</v>
      </c>
      <c r="AL1036">
        <v>287.91000000000003</v>
      </c>
    </row>
    <row r="1037" spans="37:38" x14ac:dyDescent="0.25">
      <c r="AK1037" s="1">
        <v>44601</v>
      </c>
      <c r="AL1037">
        <v>293.77</v>
      </c>
    </row>
    <row r="1038" spans="37:38" x14ac:dyDescent="0.25">
      <c r="AK1038" s="1">
        <v>44602</v>
      </c>
      <c r="AL1038">
        <v>287.27999999999997</v>
      </c>
    </row>
    <row r="1039" spans="37:38" x14ac:dyDescent="0.25">
      <c r="AK1039" s="1">
        <v>44603</v>
      </c>
      <c r="AL1039">
        <v>283.42</v>
      </c>
    </row>
    <row r="1040" spans="37:38" x14ac:dyDescent="0.25">
      <c r="AK1040" s="1">
        <v>44606</v>
      </c>
      <c r="AL1040">
        <v>279.88</v>
      </c>
    </row>
    <row r="1041" spans="37:38" x14ac:dyDescent="0.25">
      <c r="AK1041" s="1">
        <v>44607</v>
      </c>
      <c r="AL1041">
        <v>284.52</v>
      </c>
    </row>
    <row r="1042" spans="37:38" x14ac:dyDescent="0.25">
      <c r="AK1042" s="1">
        <v>44608</v>
      </c>
      <c r="AL1042">
        <v>285.05</v>
      </c>
    </row>
    <row r="1043" spans="37:38" x14ac:dyDescent="0.25">
      <c r="AK1043" s="1">
        <v>44609</v>
      </c>
      <c r="AL1043">
        <v>281.04000000000002</v>
      </c>
    </row>
    <row r="1044" spans="37:38" x14ac:dyDescent="0.25">
      <c r="AK1044" s="1">
        <v>44610</v>
      </c>
      <c r="AL1044">
        <v>283.8</v>
      </c>
    </row>
    <row r="1045" spans="37:38" x14ac:dyDescent="0.25">
      <c r="AK1045" s="1">
        <v>44614</v>
      </c>
      <c r="AL1045">
        <v>285.29000000000002</v>
      </c>
    </row>
    <row r="1046" spans="37:38" x14ac:dyDescent="0.25">
      <c r="AK1046" s="1">
        <v>44615</v>
      </c>
      <c r="AL1046">
        <v>280.25</v>
      </c>
    </row>
    <row r="1047" spans="37:38" x14ac:dyDescent="0.25">
      <c r="AK1047" s="1">
        <v>44616</v>
      </c>
      <c r="AL1047">
        <v>288.13</v>
      </c>
    </row>
    <row r="1048" spans="37:38" x14ac:dyDescent="0.25">
      <c r="AK1048" s="1">
        <v>44617</v>
      </c>
      <c r="AL1048">
        <v>292.95</v>
      </c>
    </row>
    <row r="1049" spans="37:38" x14ac:dyDescent="0.25">
      <c r="AK1049" s="1">
        <v>44620</v>
      </c>
      <c r="AL1049">
        <v>292.14</v>
      </c>
    </row>
    <row r="1050" spans="37:38" x14ac:dyDescent="0.25">
      <c r="AK1050" s="1">
        <v>44621</v>
      </c>
      <c r="AL1050">
        <v>289.83999999999997</v>
      </c>
    </row>
    <row r="1051" spans="37:38" x14ac:dyDescent="0.25">
      <c r="AK1051" s="1">
        <v>44622</v>
      </c>
      <c r="AL1051">
        <v>292.83999999999997</v>
      </c>
    </row>
    <row r="1052" spans="37:38" x14ac:dyDescent="0.25">
      <c r="AK1052" s="1">
        <v>44623</v>
      </c>
      <c r="AL1052">
        <v>294.20999999999998</v>
      </c>
    </row>
    <row r="1053" spans="37:38" x14ac:dyDescent="0.25">
      <c r="AK1053" s="1">
        <v>44624</v>
      </c>
      <c r="AL1053">
        <v>293.74</v>
      </c>
    </row>
    <row r="1054" spans="37:38" x14ac:dyDescent="0.25">
      <c r="AK1054" s="1">
        <v>44627</v>
      </c>
      <c r="AL1054">
        <v>288.38</v>
      </c>
    </row>
    <row r="1055" spans="37:38" x14ac:dyDescent="0.25">
      <c r="AK1055" s="1">
        <v>44628</v>
      </c>
      <c r="AL1055">
        <v>276.93</v>
      </c>
    </row>
    <row r="1056" spans="37:38" x14ac:dyDescent="0.25">
      <c r="AK1056" s="1">
        <v>44629</v>
      </c>
      <c r="AL1056">
        <v>291</v>
      </c>
    </row>
    <row r="1057" spans="37:38" x14ac:dyDescent="0.25">
      <c r="AK1057" s="1">
        <v>44630</v>
      </c>
      <c r="AL1057">
        <v>293.60000000000002</v>
      </c>
    </row>
    <row r="1058" spans="37:38" x14ac:dyDescent="0.25">
      <c r="AK1058" s="1">
        <v>44631</v>
      </c>
      <c r="AL1058">
        <v>295.33</v>
      </c>
    </row>
    <row r="1059" spans="37:38" x14ac:dyDescent="0.25">
      <c r="AK1059" s="1">
        <v>44634</v>
      </c>
      <c r="AL1059">
        <v>297.26</v>
      </c>
    </row>
    <row r="1060" spans="37:38" x14ac:dyDescent="0.25">
      <c r="AK1060" s="1">
        <v>44635</v>
      </c>
      <c r="AL1060">
        <v>307.62</v>
      </c>
    </row>
    <row r="1061" spans="37:38" x14ac:dyDescent="0.25">
      <c r="AK1061" s="1">
        <v>44636</v>
      </c>
      <c r="AL1061">
        <v>309.52</v>
      </c>
    </row>
    <row r="1062" spans="37:38" x14ac:dyDescent="0.25">
      <c r="AK1062" s="1">
        <v>44637</v>
      </c>
      <c r="AL1062">
        <v>315.93</v>
      </c>
    </row>
    <row r="1063" spans="37:38" x14ac:dyDescent="0.25">
      <c r="AK1063" s="1">
        <v>44638</v>
      </c>
      <c r="AL1063">
        <v>318.38</v>
      </c>
    </row>
    <row r="1064" spans="37:38" x14ac:dyDescent="0.25">
      <c r="AK1064" s="1">
        <v>44641</v>
      </c>
      <c r="AL1064">
        <v>317.89999999999998</v>
      </c>
    </row>
    <row r="1065" spans="37:38" x14ac:dyDescent="0.25">
      <c r="AK1065" s="1">
        <v>44642</v>
      </c>
      <c r="AL1065">
        <v>315.24</v>
      </c>
    </row>
    <row r="1066" spans="37:38" x14ac:dyDescent="0.25">
      <c r="AK1066" s="1">
        <v>44643</v>
      </c>
      <c r="AL1066">
        <v>313.77</v>
      </c>
    </row>
    <row r="1067" spans="37:38" x14ac:dyDescent="0.25">
      <c r="AK1067" s="1">
        <v>44644</v>
      </c>
      <c r="AL1067">
        <v>317.37</v>
      </c>
    </row>
    <row r="1068" spans="37:38" x14ac:dyDescent="0.25">
      <c r="AK1068" s="1">
        <v>44645</v>
      </c>
      <c r="AL1068">
        <v>322.94</v>
      </c>
    </row>
    <row r="1069" spans="37:38" x14ac:dyDescent="0.25">
      <c r="AK1069" s="1">
        <v>44648</v>
      </c>
      <c r="AL1069">
        <v>326.22000000000003</v>
      </c>
    </row>
    <row r="1070" spans="37:38" x14ac:dyDescent="0.25">
      <c r="AK1070" s="1">
        <v>44649</v>
      </c>
      <c r="AL1070">
        <v>325.98</v>
      </c>
    </row>
    <row r="1071" spans="37:38" x14ac:dyDescent="0.25">
      <c r="AK1071" s="1">
        <v>44650</v>
      </c>
      <c r="AL1071">
        <v>326.39</v>
      </c>
    </row>
    <row r="1072" spans="37:38" x14ac:dyDescent="0.25">
      <c r="AK1072" s="1">
        <v>44651</v>
      </c>
      <c r="AL1072">
        <v>325.63</v>
      </c>
    </row>
    <row r="1073" spans="37:38" x14ac:dyDescent="0.25">
      <c r="AK1073" s="1">
        <v>44652</v>
      </c>
      <c r="AL1073">
        <v>328.83</v>
      </c>
    </row>
    <row r="1074" spans="37:38" x14ac:dyDescent="0.25">
      <c r="AK1074" s="1">
        <v>44655</v>
      </c>
      <c r="AL1074">
        <v>326.73</v>
      </c>
    </row>
    <row r="1075" spans="37:38" x14ac:dyDescent="0.25">
      <c r="AK1075" s="1">
        <v>44656</v>
      </c>
      <c r="AL1075">
        <v>325.97000000000003</v>
      </c>
    </row>
    <row r="1076" spans="37:38" x14ac:dyDescent="0.25">
      <c r="AK1076" s="1">
        <v>44657</v>
      </c>
      <c r="AL1076">
        <v>330.46</v>
      </c>
    </row>
    <row r="1077" spans="37:38" x14ac:dyDescent="0.25">
      <c r="AK1077" s="1">
        <v>44658</v>
      </c>
      <c r="AL1077">
        <v>333.49</v>
      </c>
    </row>
    <row r="1078" spans="37:38" x14ac:dyDescent="0.25">
      <c r="AK1078" s="1">
        <v>44659</v>
      </c>
      <c r="AL1078">
        <v>333.51</v>
      </c>
    </row>
    <row r="1079" spans="37:38" x14ac:dyDescent="0.25">
      <c r="AK1079" s="1">
        <v>44662</v>
      </c>
      <c r="AL1079">
        <v>333.61</v>
      </c>
    </row>
    <row r="1080" spans="37:38" x14ac:dyDescent="0.25">
      <c r="AK1080" s="1">
        <v>44663</v>
      </c>
      <c r="AL1080">
        <v>329.29</v>
      </c>
    </row>
    <row r="1081" spans="37:38" x14ac:dyDescent="0.25">
      <c r="AK1081" s="1">
        <v>44664</v>
      </c>
      <c r="AL1081">
        <v>330.1</v>
      </c>
    </row>
    <row r="1082" spans="37:38" x14ac:dyDescent="0.25">
      <c r="AK1082" s="1">
        <v>44665</v>
      </c>
      <c r="AL1082">
        <v>328.26</v>
      </c>
    </row>
    <row r="1083" spans="37:38" x14ac:dyDescent="0.25">
      <c r="AK1083" s="1">
        <v>44669</v>
      </c>
      <c r="AL1083">
        <v>329.05</v>
      </c>
    </row>
    <row r="1084" spans="37:38" x14ac:dyDescent="0.25">
      <c r="AK1084" s="1">
        <v>44670</v>
      </c>
      <c r="AL1084">
        <v>330.79</v>
      </c>
    </row>
    <row r="1085" spans="37:38" x14ac:dyDescent="0.25">
      <c r="AK1085" s="1">
        <v>44671</v>
      </c>
      <c r="AL1085">
        <v>333.22</v>
      </c>
    </row>
    <row r="1086" spans="37:38" x14ac:dyDescent="0.25">
      <c r="AK1086" s="1">
        <v>44672</v>
      </c>
      <c r="AL1086">
        <v>333.46</v>
      </c>
    </row>
    <row r="1087" spans="37:38" x14ac:dyDescent="0.25">
      <c r="AK1087" s="1">
        <v>44673</v>
      </c>
      <c r="AL1087">
        <v>321.64</v>
      </c>
    </row>
    <row r="1088" spans="37:38" x14ac:dyDescent="0.25">
      <c r="AK1088" s="1">
        <v>44676</v>
      </c>
      <c r="AL1088">
        <v>321.44</v>
      </c>
    </row>
    <row r="1089" spans="37:38" x14ac:dyDescent="0.25">
      <c r="AK1089" s="1">
        <v>44677</v>
      </c>
      <c r="AL1089">
        <v>310.27</v>
      </c>
    </row>
    <row r="1090" spans="37:38" x14ac:dyDescent="0.25">
      <c r="AK1090" s="1">
        <v>44678</v>
      </c>
      <c r="AL1090">
        <v>311.22000000000003</v>
      </c>
    </row>
    <row r="1091" spans="37:38" x14ac:dyDescent="0.25">
      <c r="AK1091" s="1">
        <v>44679</v>
      </c>
      <c r="AL1091">
        <v>318</v>
      </c>
    </row>
    <row r="1092" spans="37:38" x14ac:dyDescent="0.25">
      <c r="AK1092" s="1">
        <v>44680</v>
      </c>
      <c r="AL1092">
        <v>287.99</v>
      </c>
    </row>
    <row r="1093" spans="37:38" x14ac:dyDescent="0.25">
      <c r="AK1093" s="1">
        <v>44683</v>
      </c>
      <c r="AL1093">
        <v>282.12</v>
      </c>
    </row>
    <row r="1094" spans="37:38" x14ac:dyDescent="0.25">
      <c r="AK1094" s="1">
        <v>44684</v>
      </c>
      <c r="AL1094">
        <v>284.55</v>
      </c>
    </row>
    <row r="1095" spans="37:38" x14ac:dyDescent="0.25">
      <c r="AK1095" s="1">
        <v>44685</v>
      </c>
      <c r="AL1095">
        <v>292.10000000000002</v>
      </c>
    </row>
    <row r="1096" spans="37:38" x14ac:dyDescent="0.25">
      <c r="AK1096" s="1">
        <v>44686</v>
      </c>
      <c r="AL1096">
        <v>286.55</v>
      </c>
    </row>
    <row r="1097" spans="37:38" x14ac:dyDescent="0.25">
      <c r="AK1097" s="1">
        <v>44687</v>
      </c>
      <c r="AL1097">
        <v>286.29000000000002</v>
      </c>
    </row>
    <row r="1098" spans="37:38" x14ac:dyDescent="0.25">
      <c r="AK1098" s="1">
        <v>44690</v>
      </c>
      <c r="AL1098">
        <v>275.08999999999997</v>
      </c>
    </row>
    <row r="1099" spans="37:38" x14ac:dyDescent="0.25">
      <c r="AK1099" s="1">
        <v>44691</v>
      </c>
      <c r="AL1099">
        <v>279.18</v>
      </c>
    </row>
    <row r="1100" spans="37:38" x14ac:dyDescent="0.25">
      <c r="AK1100" s="1">
        <v>44692</v>
      </c>
      <c r="AL1100">
        <v>275.05</v>
      </c>
    </row>
    <row r="1101" spans="37:38" x14ac:dyDescent="0.25">
      <c r="AK1101" s="1">
        <v>44693</v>
      </c>
      <c r="AL1101">
        <v>275.74</v>
      </c>
    </row>
    <row r="1102" spans="37:38" x14ac:dyDescent="0.25">
      <c r="AK1102" s="1">
        <v>44694</v>
      </c>
      <c r="AL1102">
        <v>280.60000000000002</v>
      </c>
    </row>
    <row r="1103" spans="37:38" x14ac:dyDescent="0.25">
      <c r="AK1103" s="1">
        <v>44697</v>
      </c>
      <c r="AL1103">
        <v>277.82</v>
      </c>
    </row>
    <row r="1104" spans="37:38" x14ac:dyDescent="0.25">
      <c r="AK1104" s="1">
        <v>44698</v>
      </c>
      <c r="AL1104">
        <v>279.02999999999997</v>
      </c>
    </row>
    <row r="1105" spans="37:38" x14ac:dyDescent="0.25">
      <c r="AK1105" s="1">
        <v>44699</v>
      </c>
      <c r="AL1105">
        <v>269.49</v>
      </c>
    </row>
    <row r="1106" spans="37:38" x14ac:dyDescent="0.25">
      <c r="AK1106" s="1">
        <v>44700</v>
      </c>
      <c r="AL1106">
        <v>266.66000000000003</v>
      </c>
    </row>
    <row r="1107" spans="37:38" x14ac:dyDescent="0.25">
      <c r="AK1107" s="1">
        <v>44701</v>
      </c>
      <c r="AL1107">
        <v>262.70999999999998</v>
      </c>
    </row>
    <row r="1108" spans="37:38" x14ac:dyDescent="0.25">
      <c r="AK1108" s="1">
        <v>44704</v>
      </c>
      <c r="AL1108">
        <v>266.48</v>
      </c>
    </row>
    <row r="1109" spans="37:38" x14ac:dyDescent="0.25">
      <c r="AK1109" s="1">
        <v>44705</v>
      </c>
      <c r="AL1109">
        <v>268.14</v>
      </c>
    </row>
    <row r="1110" spans="37:38" x14ac:dyDescent="0.25">
      <c r="AK1110" s="1">
        <v>44706</v>
      </c>
      <c r="AL1110">
        <v>265.24</v>
      </c>
    </row>
    <row r="1111" spans="37:38" x14ac:dyDescent="0.25">
      <c r="AK1111" s="1">
        <v>44707</v>
      </c>
      <c r="AL1111">
        <v>272.74</v>
      </c>
    </row>
    <row r="1112" spans="37:38" x14ac:dyDescent="0.25">
      <c r="AK1112" s="1">
        <v>44708</v>
      </c>
      <c r="AL1112">
        <v>281.68</v>
      </c>
    </row>
    <row r="1113" spans="37:38" x14ac:dyDescent="0.25">
      <c r="AK1113" s="1">
        <v>44712</v>
      </c>
      <c r="AL1113">
        <v>275.67</v>
      </c>
    </row>
    <row r="1114" spans="37:38" x14ac:dyDescent="0.25">
      <c r="AK1114" s="1">
        <v>44713</v>
      </c>
      <c r="AL1114">
        <v>270.58999999999997</v>
      </c>
    </row>
    <row r="1115" spans="37:38" x14ac:dyDescent="0.25">
      <c r="AK1115" s="1">
        <v>44714</v>
      </c>
      <c r="AL1115">
        <v>278.63</v>
      </c>
    </row>
    <row r="1116" spans="37:38" x14ac:dyDescent="0.25">
      <c r="AK1116" s="1">
        <v>44715</v>
      </c>
      <c r="AL1116">
        <v>268.58</v>
      </c>
    </row>
    <row r="1117" spans="37:38" x14ac:dyDescent="0.25">
      <c r="AK1117" s="1">
        <v>44718</v>
      </c>
      <c r="AL1117">
        <v>271.89</v>
      </c>
    </row>
    <row r="1118" spans="37:38" x14ac:dyDescent="0.25">
      <c r="AK1118" s="1">
        <v>44719</v>
      </c>
      <c r="AL1118">
        <v>270.62</v>
      </c>
    </row>
    <row r="1119" spans="37:38" x14ac:dyDescent="0.25">
      <c r="AK1119" s="1">
        <v>44720</v>
      </c>
      <c r="AL1119">
        <v>266.8</v>
      </c>
    </row>
    <row r="1120" spans="37:38" x14ac:dyDescent="0.25">
      <c r="AK1120" s="1">
        <v>44721</v>
      </c>
      <c r="AL1120">
        <v>259.11</v>
      </c>
    </row>
    <row r="1121" spans="37:38" x14ac:dyDescent="0.25">
      <c r="AK1121" s="1">
        <v>44722</v>
      </c>
      <c r="AL1121">
        <v>253.64</v>
      </c>
    </row>
    <row r="1122" spans="37:38" x14ac:dyDescent="0.25">
      <c r="AK1122" s="1">
        <v>44725</v>
      </c>
      <c r="AL1122">
        <v>253.13</v>
      </c>
    </row>
    <row r="1123" spans="37:38" x14ac:dyDescent="0.25">
      <c r="AK1123" s="1">
        <v>44726</v>
      </c>
      <c r="AL1123">
        <v>251.13</v>
      </c>
    </row>
    <row r="1124" spans="37:38" x14ac:dyDescent="0.25">
      <c r="AK1124" s="1">
        <v>44727</v>
      </c>
      <c r="AL1124">
        <v>253.13</v>
      </c>
    </row>
    <row r="1125" spans="37:38" x14ac:dyDescent="0.25">
      <c r="AK1125" s="1">
        <v>44728</v>
      </c>
      <c r="AL1125">
        <v>248.5</v>
      </c>
    </row>
    <row r="1126" spans="37:38" x14ac:dyDescent="0.25">
      <c r="AK1126" s="1">
        <v>44729</v>
      </c>
      <c r="AL1126">
        <v>251.65</v>
      </c>
    </row>
    <row r="1127" spans="37:38" x14ac:dyDescent="0.25">
      <c r="AK1127" s="1">
        <v>44733</v>
      </c>
      <c r="AL1127">
        <v>254.76</v>
      </c>
    </row>
    <row r="1128" spans="37:38" x14ac:dyDescent="0.25">
      <c r="AK1128" s="1">
        <v>44734</v>
      </c>
      <c r="AL1128">
        <v>257.05</v>
      </c>
    </row>
    <row r="1129" spans="37:38" x14ac:dyDescent="0.25">
      <c r="AK1129" s="1">
        <v>44735</v>
      </c>
      <c r="AL1129">
        <v>263.99</v>
      </c>
    </row>
    <row r="1130" spans="37:38" x14ac:dyDescent="0.25">
      <c r="AK1130" s="1">
        <v>44736</v>
      </c>
      <c r="AL1130">
        <v>271.74</v>
      </c>
    </row>
    <row r="1131" spans="37:38" x14ac:dyDescent="0.25">
      <c r="AK1131" s="1">
        <v>44739</v>
      </c>
      <c r="AL1131">
        <v>271.52</v>
      </c>
    </row>
    <row r="1132" spans="37:38" x14ac:dyDescent="0.25">
      <c r="AK1132" s="1">
        <v>44740</v>
      </c>
      <c r="AL1132">
        <v>265.66000000000003</v>
      </c>
    </row>
    <row r="1133" spans="37:38" x14ac:dyDescent="0.25">
      <c r="AK1133" s="1">
        <v>44741</v>
      </c>
      <c r="AL1133">
        <v>268.88</v>
      </c>
    </row>
    <row r="1134" spans="37:38" x14ac:dyDescent="0.25">
      <c r="AK1134" s="1">
        <v>44742</v>
      </c>
      <c r="AL1134">
        <v>269.68</v>
      </c>
    </row>
    <row r="1135" spans="37:38" x14ac:dyDescent="0.25">
      <c r="AK1135" s="1">
        <v>44743</v>
      </c>
      <c r="AL1135">
        <v>273.92</v>
      </c>
    </row>
    <row r="1136" spans="37:38" x14ac:dyDescent="0.25">
      <c r="AK1136" s="1">
        <v>44747</v>
      </c>
      <c r="AL1136">
        <v>275.97000000000003</v>
      </c>
    </row>
    <row r="1137" spans="37:38" x14ac:dyDescent="0.25">
      <c r="AK1137" s="1">
        <v>44748</v>
      </c>
      <c r="AL1137">
        <v>279.61</v>
      </c>
    </row>
    <row r="1138" spans="37:38" x14ac:dyDescent="0.25">
      <c r="AK1138" s="1">
        <v>44749</v>
      </c>
      <c r="AL1138">
        <v>274.3</v>
      </c>
    </row>
    <row r="1139" spans="37:38" x14ac:dyDescent="0.25">
      <c r="AK1139" s="1">
        <v>44750</v>
      </c>
      <c r="AL1139">
        <v>274.37</v>
      </c>
    </row>
    <row r="1140" spans="37:38" x14ac:dyDescent="0.25">
      <c r="AK1140" s="1">
        <v>44753</v>
      </c>
      <c r="AL1140">
        <v>274.04000000000002</v>
      </c>
    </row>
    <row r="1141" spans="37:38" x14ac:dyDescent="0.25">
      <c r="AK1141" s="1">
        <v>44754</v>
      </c>
      <c r="AL1141">
        <v>270.56</v>
      </c>
    </row>
    <row r="1142" spans="37:38" x14ac:dyDescent="0.25">
      <c r="AK1142" s="1">
        <v>44755</v>
      </c>
      <c r="AL1142">
        <v>269.44</v>
      </c>
    </row>
    <row r="1143" spans="37:38" x14ac:dyDescent="0.25">
      <c r="AK1143" s="1">
        <v>44756</v>
      </c>
      <c r="AL1143">
        <v>268.58999999999997</v>
      </c>
    </row>
    <row r="1144" spans="37:38" x14ac:dyDescent="0.25">
      <c r="AK1144" s="1">
        <v>44757</v>
      </c>
      <c r="AL1144">
        <v>271.60000000000002</v>
      </c>
    </row>
    <row r="1145" spans="37:38" x14ac:dyDescent="0.25">
      <c r="AK1145" s="1">
        <v>44760</v>
      </c>
      <c r="AL1145">
        <v>267.10000000000002</v>
      </c>
    </row>
    <row r="1146" spans="37:38" x14ac:dyDescent="0.25">
      <c r="AK1146" s="1">
        <v>44761</v>
      </c>
      <c r="AL1146">
        <v>275.69</v>
      </c>
    </row>
    <row r="1147" spans="37:38" x14ac:dyDescent="0.25">
      <c r="AK1147" s="1">
        <v>44762</v>
      </c>
      <c r="AL1147">
        <v>275.27</v>
      </c>
    </row>
    <row r="1148" spans="37:38" x14ac:dyDescent="0.25">
      <c r="AK1148" s="1">
        <v>44763</v>
      </c>
      <c r="AL1148">
        <v>280.67</v>
      </c>
    </row>
    <row r="1149" spans="37:38" x14ac:dyDescent="0.25">
      <c r="AK1149" s="1">
        <v>44764</v>
      </c>
      <c r="AL1149">
        <v>279.49</v>
      </c>
    </row>
    <row r="1150" spans="37:38" x14ac:dyDescent="0.25">
      <c r="AK1150" s="1">
        <v>44767</v>
      </c>
      <c r="AL1150">
        <v>281.16000000000003</v>
      </c>
    </row>
    <row r="1151" spans="37:38" x14ac:dyDescent="0.25">
      <c r="AK1151" s="1">
        <v>44768</v>
      </c>
      <c r="AL1151">
        <v>279.24</v>
      </c>
    </row>
    <row r="1152" spans="37:38" x14ac:dyDescent="0.25">
      <c r="AK1152" s="1">
        <v>44769</v>
      </c>
      <c r="AL1152">
        <v>286.06</v>
      </c>
    </row>
    <row r="1153" spans="37:38" x14ac:dyDescent="0.25">
      <c r="AK1153" s="1">
        <v>44770</v>
      </c>
      <c r="AL1153">
        <v>292.76</v>
      </c>
    </row>
    <row r="1154" spans="37:38" x14ac:dyDescent="0.25">
      <c r="AK1154" s="1">
        <v>44771</v>
      </c>
      <c r="AL1154">
        <v>291.04000000000002</v>
      </c>
    </row>
    <row r="1155" spans="37:38" x14ac:dyDescent="0.25">
      <c r="AK1155" s="1">
        <v>44774</v>
      </c>
      <c r="AL1155">
        <v>280.33999999999997</v>
      </c>
    </row>
    <row r="1156" spans="37:38" x14ac:dyDescent="0.25">
      <c r="AK1156" s="1">
        <v>44775</v>
      </c>
      <c r="AL1156">
        <v>280.26</v>
      </c>
    </row>
    <row r="1157" spans="37:38" x14ac:dyDescent="0.25">
      <c r="AK1157" s="1">
        <v>44776</v>
      </c>
      <c r="AL1157">
        <v>286.02999999999997</v>
      </c>
    </row>
    <row r="1158" spans="37:38" x14ac:dyDescent="0.25">
      <c r="AK1158" s="1">
        <v>44777</v>
      </c>
      <c r="AL1158">
        <v>285.75</v>
      </c>
    </row>
    <row r="1159" spans="37:38" x14ac:dyDescent="0.25">
      <c r="AK1159" s="1">
        <v>44778</v>
      </c>
      <c r="AL1159">
        <v>287.52999999999997</v>
      </c>
    </row>
    <row r="1160" spans="37:38" x14ac:dyDescent="0.25">
      <c r="AK1160" s="1">
        <v>44781</v>
      </c>
      <c r="AL1160">
        <v>289.83</v>
      </c>
    </row>
    <row r="1161" spans="37:38" x14ac:dyDescent="0.25">
      <c r="AK1161" s="1">
        <v>44782</v>
      </c>
      <c r="AL1161">
        <v>293.42</v>
      </c>
    </row>
    <row r="1162" spans="37:38" x14ac:dyDescent="0.25">
      <c r="AK1162" s="1">
        <v>44783</v>
      </c>
      <c r="AL1162">
        <v>297.72000000000003</v>
      </c>
    </row>
    <row r="1163" spans="37:38" x14ac:dyDescent="0.25">
      <c r="AK1163" s="1">
        <v>44784</v>
      </c>
      <c r="AL1163">
        <v>296.69</v>
      </c>
    </row>
    <row r="1164" spans="37:38" x14ac:dyDescent="0.25">
      <c r="AK1164" s="1">
        <v>44785</v>
      </c>
      <c r="AL1164">
        <v>301.48</v>
      </c>
    </row>
    <row r="1165" spans="37:38" x14ac:dyDescent="0.25">
      <c r="AK1165" s="1">
        <v>44788</v>
      </c>
      <c r="AL1165">
        <v>300.68</v>
      </c>
    </row>
    <row r="1166" spans="37:38" x14ac:dyDescent="0.25">
      <c r="AK1166" s="1">
        <v>44789</v>
      </c>
      <c r="AL1166">
        <v>301</v>
      </c>
    </row>
    <row r="1167" spans="37:38" x14ac:dyDescent="0.25">
      <c r="AK1167" s="1">
        <v>44790</v>
      </c>
      <c r="AL1167">
        <v>300.39999999999998</v>
      </c>
    </row>
    <row r="1168" spans="37:38" x14ac:dyDescent="0.25">
      <c r="AK1168" s="1">
        <v>44791</v>
      </c>
      <c r="AL1168">
        <v>302.57</v>
      </c>
    </row>
    <row r="1169" spans="37:38" x14ac:dyDescent="0.25">
      <c r="AK1169" s="1">
        <v>44792</v>
      </c>
      <c r="AL1169">
        <v>299.87</v>
      </c>
    </row>
    <row r="1170" spans="37:38" x14ac:dyDescent="0.25">
      <c r="AK1170" s="1">
        <v>44795</v>
      </c>
      <c r="AL1170">
        <v>292.75</v>
      </c>
    </row>
    <row r="1171" spans="37:38" x14ac:dyDescent="0.25">
      <c r="AK1171" s="1">
        <v>44796</v>
      </c>
      <c r="AL1171">
        <v>286.69</v>
      </c>
    </row>
    <row r="1172" spans="37:38" x14ac:dyDescent="0.25">
      <c r="AK1172" s="1">
        <v>44797</v>
      </c>
      <c r="AL1172">
        <v>287.32</v>
      </c>
    </row>
    <row r="1173" spans="37:38" x14ac:dyDescent="0.25">
      <c r="AK1173" s="1">
        <v>44798</v>
      </c>
      <c r="AL1173">
        <v>290.24</v>
      </c>
    </row>
    <row r="1174" spans="37:38" x14ac:dyDescent="0.25">
      <c r="AK1174" s="1">
        <v>44799</v>
      </c>
      <c r="AL1174">
        <v>285.87</v>
      </c>
    </row>
    <row r="1175" spans="37:38" x14ac:dyDescent="0.25">
      <c r="AK1175" s="1">
        <v>44802</v>
      </c>
      <c r="AL1175">
        <v>282.89999999999998</v>
      </c>
    </row>
    <row r="1176" spans="37:38" x14ac:dyDescent="0.25">
      <c r="AK1176" s="1">
        <v>44803</v>
      </c>
      <c r="AL1176">
        <v>282.12</v>
      </c>
    </row>
    <row r="1177" spans="37:38" x14ac:dyDescent="0.25">
      <c r="AK1177" s="1">
        <v>44804</v>
      </c>
      <c r="AL1177">
        <v>279.26</v>
      </c>
    </row>
    <row r="1178" spans="37:38" x14ac:dyDescent="0.25">
      <c r="AK1178" s="1">
        <v>44805</v>
      </c>
      <c r="AL1178">
        <v>280.77999999999997</v>
      </c>
    </row>
    <row r="1179" spans="37:38" x14ac:dyDescent="0.25">
      <c r="AK1179" s="1">
        <v>44806</v>
      </c>
      <c r="AL1179">
        <v>278.33999999999997</v>
      </c>
    </row>
    <row r="1180" spans="37:38" x14ac:dyDescent="0.25">
      <c r="AK1180" s="1">
        <v>44810</v>
      </c>
      <c r="AL1180">
        <v>281.23</v>
      </c>
    </row>
    <row r="1181" spans="37:38" x14ac:dyDescent="0.25">
      <c r="AK1181" s="1">
        <v>44811</v>
      </c>
      <c r="AL1181">
        <v>288.57</v>
      </c>
    </row>
    <row r="1182" spans="37:38" x14ac:dyDescent="0.25">
      <c r="AK1182" s="1">
        <v>44812</v>
      </c>
      <c r="AL1182">
        <v>290.95</v>
      </c>
    </row>
    <row r="1183" spans="37:38" x14ac:dyDescent="0.25">
      <c r="AK1183" s="1">
        <v>44813</v>
      </c>
      <c r="AL1183">
        <v>292.08999999999997</v>
      </c>
    </row>
    <row r="1184" spans="37:38" x14ac:dyDescent="0.25">
      <c r="AK1184" s="1">
        <v>44816</v>
      </c>
      <c r="AL1184">
        <v>294.01</v>
      </c>
    </row>
    <row r="1185" spans="37:38" x14ac:dyDescent="0.25">
      <c r="AK1185" s="1">
        <v>44817</v>
      </c>
      <c r="AL1185">
        <v>284.04000000000002</v>
      </c>
    </row>
    <row r="1186" spans="37:38" x14ac:dyDescent="0.25">
      <c r="AK1186" s="1">
        <v>44818</v>
      </c>
      <c r="AL1186">
        <v>283.77</v>
      </c>
    </row>
    <row r="1187" spans="37:38" x14ac:dyDescent="0.25">
      <c r="AK1187" s="1">
        <v>44819</v>
      </c>
      <c r="AL1187">
        <v>280.13</v>
      </c>
    </row>
    <row r="1188" spans="37:38" x14ac:dyDescent="0.25">
      <c r="AK1188" s="1">
        <v>44820</v>
      </c>
      <c r="AL1188">
        <v>277.12</v>
      </c>
    </row>
    <row r="1189" spans="37:38" x14ac:dyDescent="0.25">
      <c r="AK1189" s="1">
        <v>44823</v>
      </c>
      <c r="AL1189">
        <v>278.70999999999998</v>
      </c>
    </row>
    <row r="1190" spans="37:38" x14ac:dyDescent="0.25">
      <c r="AK1190" s="1">
        <v>44824</v>
      </c>
      <c r="AL1190">
        <v>276.22000000000003</v>
      </c>
    </row>
    <row r="1191" spans="37:38" x14ac:dyDescent="0.25">
      <c r="AK1191" s="1">
        <v>44825</v>
      </c>
      <c r="AL1191">
        <v>272.99</v>
      </c>
    </row>
    <row r="1192" spans="37:38" x14ac:dyDescent="0.25">
      <c r="AK1192" s="1">
        <v>44826</v>
      </c>
      <c r="AL1192">
        <v>272.22000000000003</v>
      </c>
    </row>
    <row r="1193" spans="37:38" x14ac:dyDescent="0.25">
      <c r="AK1193" s="1">
        <v>44827</v>
      </c>
      <c r="AL1193">
        <v>273.92</v>
      </c>
    </row>
    <row r="1194" spans="37:38" x14ac:dyDescent="0.25">
      <c r="AK1194" s="1">
        <v>44830</v>
      </c>
      <c r="AL1194">
        <v>269.83</v>
      </c>
    </row>
    <row r="1195" spans="37:38" x14ac:dyDescent="0.25">
      <c r="AK1195" s="1">
        <v>44831</v>
      </c>
      <c r="AL1195">
        <v>270.97000000000003</v>
      </c>
    </row>
    <row r="1196" spans="37:38" x14ac:dyDescent="0.25">
      <c r="AK1196" s="1">
        <v>44832</v>
      </c>
      <c r="AL1196">
        <v>275.27</v>
      </c>
    </row>
    <row r="1197" spans="37:38" x14ac:dyDescent="0.25">
      <c r="AK1197" s="1">
        <v>44833</v>
      </c>
      <c r="AL1197">
        <v>270.95</v>
      </c>
    </row>
    <row r="1198" spans="37:38" x14ac:dyDescent="0.25">
      <c r="AK1198" s="1">
        <v>44834</v>
      </c>
      <c r="AL1198">
        <v>267.87</v>
      </c>
    </row>
    <row r="1199" spans="37:38" x14ac:dyDescent="0.25">
      <c r="AK1199" s="1">
        <v>44837</v>
      </c>
      <c r="AL1199">
        <v>275.58999999999997</v>
      </c>
    </row>
    <row r="1200" spans="37:38" x14ac:dyDescent="0.25">
      <c r="AK1200" s="1">
        <v>44838</v>
      </c>
      <c r="AL1200">
        <v>284.32</v>
      </c>
    </row>
    <row r="1201" spans="37:38" x14ac:dyDescent="0.25">
      <c r="AK1201" s="1">
        <v>44839</v>
      </c>
      <c r="AL1201">
        <v>282.77999999999997</v>
      </c>
    </row>
    <row r="1202" spans="37:38" x14ac:dyDescent="0.25">
      <c r="AK1202" s="1">
        <v>44840</v>
      </c>
      <c r="AL1202">
        <v>280.72000000000003</v>
      </c>
    </row>
    <row r="1203" spans="37:38" x14ac:dyDescent="0.25">
      <c r="AK1203" s="1">
        <v>44841</v>
      </c>
      <c r="AL1203">
        <v>273.11</v>
      </c>
    </row>
    <row r="1204" spans="37:38" x14ac:dyDescent="0.25">
      <c r="AK1204" s="1">
        <v>44844</v>
      </c>
      <c r="AL1204">
        <v>279.58999999999997</v>
      </c>
    </row>
    <row r="1205" spans="37:38" x14ac:dyDescent="0.25">
      <c r="AK1205" s="1">
        <v>44845</v>
      </c>
      <c r="AL1205">
        <v>276.23</v>
      </c>
    </row>
    <row r="1206" spans="37:38" x14ac:dyDescent="0.25">
      <c r="AK1206" s="1">
        <v>44846</v>
      </c>
      <c r="AL1206">
        <v>273.87</v>
      </c>
    </row>
    <row r="1207" spans="37:38" x14ac:dyDescent="0.25">
      <c r="AK1207" s="1">
        <v>44847</v>
      </c>
      <c r="AL1207">
        <v>281.5</v>
      </c>
    </row>
    <row r="1208" spans="37:38" x14ac:dyDescent="0.25">
      <c r="AK1208" s="1">
        <v>44848</v>
      </c>
      <c r="AL1208">
        <v>270.81</v>
      </c>
    </row>
    <row r="1209" spans="37:38" x14ac:dyDescent="0.25">
      <c r="AK1209" s="1">
        <v>44851</v>
      </c>
      <c r="AL1209">
        <v>277.51</v>
      </c>
    </row>
    <row r="1210" spans="37:38" x14ac:dyDescent="0.25">
      <c r="AK1210" s="1">
        <v>44852</v>
      </c>
      <c r="AL1210">
        <v>280.33</v>
      </c>
    </row>
    <row r="1211" spans="37:38" x14ac:dyDescent="0.25">
      <c r="AK1211" s="1">
        <v>44853</v>
      </c>
      <c r="AL1211">
        <v>280.93</v>
      </c>
    </row>
    <row r="1212" spans="37:38" x14ac:dyDescent="0.25">
      <c r="AK1212" s="1">
        <v>44854</v>
      </c>
      <c r="AL1212">
        <v>273.72000000000003</v>
      </c>
    </row>
    <row r="1213" spans="37:38" x14ac:dyDescent="0.25">
      <c r="AK1213" s="1">
        <v>44855</v>
      </c>
      <c r="AL1213">
        <v>280.12</v>
      </c>
    </row>
    <row r="1214" spans="37:38" x14ac:dyDescent="0.25">
      <c r="AK1214" s="1">
        <v>44858</v>
      </c>
      <c r="AL1214">
        <v>284.51</v>
      </c>
    </row>
    <row r="1215" spans="37:38" x14ac:dyDescent="0.25">
      <c r="AK1215" s="1">
        <v>44859</v>
      </c>
      <c r="AL1215">
        <v>280</v>
      </c>
    </row>
    <row r="1216" spans="37:38" x14ac:dyDescent="0.25">
      <c r="AK1216" s="1">
        <v>44860</v>
      </c>
      <c r="AL1216">
        <v>277.13</v>
      </c>
    </row>
    <row r="1217" spans="37:38" x14ac:dyDescent="0.25">
      <c r="AK1217" s="1">
        <v>44861</v>
      </c>
      <c r="AL1217">
        <v>282.32</v>
      </c>
    </row>
    <row r="1218" spans="37:38" x14ac:dyDescent="0.25">
      <c r="AK1218" s="1">
        <v>44862</v>
      </c>
      <c r="AL1218">
        <v>289.2</v>
      </c>
    </row>
    <row r="1219" spans="37:38" x14ac:dyDescent="0.25">
      <c r="AK1219" s="1">
        <v>44865</v>
      </c>
      <c r="AL1219">
        <v>281.49</v>
      </c>
    </row>
    <row r="1220" spans="37:38" x14ac:dyDescent="0.25">
      <c r="AK1220" s="1">
        <v>44866</v>
      </c>
      <c r="AL1220">
        <v>284.49</v>
      </c>
    </row>
    <row r="1221" spans="37:38" x14ac:dyDescent="0.25">
      <c r="AK1221" s="1">
        <v>44867</v>
      </c>
      <c r="AL1221">
        <v>279.13</v>
      </c>
    </row>
    <row r="1222" spans="37:38" x14ac:dyDescent="0.25">
      <c r="AK1222" s="1">
        <v>44868</v>
      </c>
      <c r="AL1222">
        <v>276.39</v>
      </c>
    </row>
    <row r="1223" spans="37:38" x14ac:dyDescent="0.25">
      <c r="AK1223" s="1">
        <v>44869</v>
      </c>
      <c r="AL1223">
        <v>279.70999999999998</v>
      </c>
    </row>
    <row r="1224" spans="37:38" x14ac:dyDescent="0.25">
      <c r="AK1224" s="1">
        <v>44872</v>
      </c>
      <c r="AL1224">
        <v>287.10000000000002</v>
      </c>
    </row>
    <row r="1225" spans="37:38" x14ac:dyDescent="0.25">
      <c r="AK1225" s="1">
        <v>44873</v>
      </c>
      <c r="AL1225">
        <v>286.77999999999997</v>
      </c>
    </row>
    <row r="1226" spans="37:38" x14ac:dyDescent="0.25">
      <c r="AK1226" s="1">
        <v>44874</v>
      </c>
      <c r="AL1226">
        <v>281.10000000000002</v>
      </c>
    </row>
    <row r="1227" spans="37:38" x14ac:dyDescent="0.25">
      <c r="AK1227" s="1">
        <v>44875</v>
      </c>
      <c r="AL1227">
        <v>296.38</v>
      </c>
    </row>
    <row r="1228" spans="37:38" x14ac:dyDescent="0.25">
      <c r="AK1228" s="1">
        <v>44876</v>
      </c>
      <c r="AL1228">
        <v>293</v>
      </c>
    </row>
    <row r="1229" spans="37:38" x14ac:dyDescent="0.25">
      <c r="AK1229" s="1">
        <v>44879</v>
      </c>
      <c r="AL1229">
        <v>291.32</v>
      </c>
    </row>
    <row r="1230" spans="37:38" x14ac:dyDescent="0.25">
      <c r="AK1230" s="1">
        <v>44880</v>
      </c>
      <c r="AL1230">
        <v>291.89</v>
      </c>
    </row>
    <row r="1231" spans="37:38" x14ac:dyDescent="0.25">
      <c r="AK1231" s="1">
        <v>44881</v>
      </c>
      <c r="AL1231">
        <v>293.45999999999998</v>
      </c>
    </row>
    <row r="1232" spans="37:38" x14ac:dyDescent="0.25">
      <c r="AK1232" s="1">
        <v>44882</v>
      </c>
      <c r="AL1232">
        <v>295.77999999999997</v>
      </c>
    </row>
    <row r="1233" spans="37:38" x14ac:dyDescent="0.25">
      <c r="AK1233" s="1">
        <v>44883</v>
      </c>
      <c r="AL1233">
        <v>301.32</v>
      </c>
    </row>
    <row r="1234" spans="37:38" x14ac:dyDescent="0.25">
      <c r="AK1234" s="1">
        <v>44886</v>
      </c>
      <c r="AL1234">
        <v>301.7</v>
      </c>
    </row>
    <row r="1235" spans="37:38" x14ac:dyDescent="0.25">
      <c r="AK1235" s="1">
        <v>44887</v>
      </c>
      <c r="AL1235">
        <v>303.79000000000002</v>
      </c>
    </row>
    <row r="1236" spans="37:38" x14ac:dyDescent="0.25">
      <c r="AK1236" s="1">
        <v>44888</v>
      </c>
      <c r="AL1236">
        <v>304.24</v>
      </c>
    </row>
    <row r="1237" spans="37:38" x14ac:dyDescent="0.25">
      <c r="AK1237" s="1">
        <v>44890</v>
      </c>
      <c r="AL1237">
        <v>307.08</v>
      </c>
    </row>
    <row r="1238" spans="37:38" x14ac:dyDescent="0.25">
      <c r="AK1238" s="1">
        <v>44893</v>
      </c>
      <c r="AL1238">
        <v>305.27</v>
      </c>
    </row>
    <row r="1239" spans="37:38" x14ac:dyDescent="0.25">
      <c r="AK1239" s="1">
        <v>44894</v>
      </c>
      <c r="AL1239">
        <v>302.73</v>
      </c>
    </row>
    <row r="1240" spans="37:38" x14ac:dyDescent="0.25">
      <c r="AK1240" s="1">
        <v>44895</v>
      </c>
      <c r="AL1240">
        <v>308.27999999999997</v>
      </c>
    </row>
    <row r="1241" spans="37:38" x14ac:dyDescent="0.25">
      <c r="AK1241" s="1">
        <v>44896</v>
      </c>
      <c r="AL1241">
        <v>303.07</v>
      </c>
    </row>
    <row r="1242" spans="37:38" x14ac:dyDescent="0.25">
      <c r="AK1242" s="1">
        <v>44897</v>
      </c>
      <c r="AL1242">
        <v>306.77999999999997</v>
      </c>
    </row>
    <row r="1243" spans="37:38" x14ac:dyDescent="0.25">
      <c r="AK1243" s="1">
        <v>44900</v>
      </c>
      <c r="AL1243">
        <v>308.74</v>
      </c>
    </row>
    <row r="1244" spans="37:38" x14ac:dyDescent="0.25">
      <c r="AK1244" s="1">
        <v>44901</v>
      </c>
      <c r="AL1244">
        <v>307.95999999999998</v>
      </c>
    </row>
    <row r="1245" spans="37:38" x14ac:dyDescent="0.25">
      <c r="AK1245" s="1">
        <v>44902</v>
      </c>
      <c r="AL1245">
        <v>304.14</v>
      </c>
    </row>
    <row r="1246" spans="37:38" x14ac:dyDescent="0.25">
      <c r="AK1246" s="1">
        <v>44903</v>
      </c>
      <c r="AL1246">
        <v>306.57</v>
      </c>
    </row>
    <row r="1247" spans="37:38" x14ac:dyDescent="0.25">
      <c r="AK1247" s="1">
        <v>44904</v>
      </c>
      <c r="AL1247">
        <v>305.68</v>
      </c>
    </row>
    <row r="1248" spans="37:38" x14ac:dyDescent="0.25">
      <c r="AK1248" s="1">
        <v>44907</v>
      </c>
      <c r="AL1248">
        <v>307.60000000000002</v>
      </c>
    </row>
    <row r="1249" spans="37:38" x14ac:dyDescent="0.25">
      <c r="AK1249" s="1">
        <v>44908</v>
      </c>
      <c r="AL1249">
        <v>309.99</v>
      </c>
    </row>
    <row r="1250" spans="37:38" x14ac:dyDescent="0.25">
      <c r="AK1250" s="1">
        <v>44909</v>
      </c>
      <c r="AL1250">
        <v>306.14</v>
      </c>
    </row>
    <row r="1251" spans="37:38" x14ac:dyDescent="0.25">
      <c r="AK1251" s="1">
        <v>44910</v>
      </c>
      <c r="AL1251">
        <v>303.66000000000003</v>
      </c>
    </row>
    <row r="1252" spans="37:38" x14ac:dyDescent="0.25">
      <c r="AK1252" s="1">
        <v>44911</v>
      </c>
      <c r="AL1252">
        <v>298.76</v>
      </c>
    </row>
    <row r="1253" spans="37:38" x14ac:dyDescent="0.25">
      <c r="AK1253" s="1">
        <v>44914</v>
      </c>
      <c r="AL1253">
        <v>297.06</v>
      </c>
    </row>
    <row r="1254" spans="37:38" x14ac:dyDescent="0.25">
      <c r="AK1254" s="1">
        <v>44915</v>
      </c>
      <c r="AL1254">
        <v>297.81</v>
      </c>
    </row>
    <row r="1255" spans="37:38" x14ac:dyDescent="0.25">
      <c r="AK1255" s="1">
        <v>44916</v>
      </c>
      <c r="AL1255">
        <v>303.02999999999997</v>
      </c>
    </row>
    <row r="1256" spans="37:38" x14ac:dyDescent="0.25">
      <c r="AK1256" s="1">
        <v>44917</v>
      </c>
      <c r="AL1256">
        <v>300.14999999999998</v>
      </c>
    </row>
    <row r="1257" spans="37:38" x14ac:dyDescent="0.25">
      <c r="AK1257" s="1">
        <v>44918</v>
      </c>
      <c r="AL1257">
        <v>300.58999999999997</v>
      </c>
    </row>
    <row r="1258" spans="37:38" x14ac:dyDescent="0.25">
      <c r="AK1258" s="1">
        <v>44922</v>
      </c>
      <c r="AL1258">
        <v>300.97000000000003</v>
      </c>
    </row>
    <row r="1259" spans="37:38" x14ac:dyDescent="0.25">
      <c r="AK1259" s="1">
        <v>44923</v>
      </c>
      <c r="AL1259">
        <v>299.51</v>
      </c>
    </row>
    <row r="1260" spans="37:38" x14ac:dyDescent="0.25">
      <c r="AK1260" s="1">
        <v>44924</v>
      </c>
      <c r="AL1260">
        <v>303.38</v>
      </c>
    </row>
    <row r="1261" spans="37:38" x14ac:dyDescent="0.25">
      <c r="AK1261" s="1">
        <v>44925</v>
      </c>
      <c r="AL1261">
        <v>300.14</v>
      </c>
    </row>
    <row r="1262" spans="37:38" x14ac:dyDescent="0.25">
      <c r="AK1262" s="1">
        <v>44929</v>
      </c>
      <c r="AL1262">
        <v>299.42</v>
      </c>
    </row>
    <row r="1263" spans="37:38" x14ac:dyDescent="0.25">
      <c r="AK1263" s="1">
        <v>44930</v>
      </c>
      <c r="AL1263">
        <v>302.72000000000003</v>
      </c>
    </row>
    <row r="1264" spans="37:38" x14ac:dyDescent="0.25">
      <c r="AK1264" s="1">
        <v>44931</v>
      </c>
      <c r="AL1264">
        <v>300.35000000000002</v>
      </c>
    </row>
    <row r="1265" spans="37:38" x14ac:dyDescent="0.25">
      <c r="AK1265" s="1">
        <v>44932</v>
      </c>
      <c r="AL1265">
        <v>307.33</v>
      </c>
    </row>
    <row r="1266" spans="37:38" x14ac:dyDescent="0.25">
      <c r="AK1266" s="1">
        <v>44935</v>
      </c>
      <c r="AL1266">
        <v>306.33</v>
      </c>
    </row>
    <row r="1267" spans="37:38" x14ac:dyDescent="0.25">
      <c r="AK1267" s="1">
        <v>44936</v>
      </c>
      <c r="AL1267">
        <v>307.33</v>
      </c>
    </row>
    <row r="1268" spans="37:38" x14ac:dyDescent="0.25">
      <c r="AK1268" s="1">
        <v>44937</v>
      </c>
      <c r="AL1268">
        <v>312.19</v>
      </c>
    </row>
    <row r="1269" spans="37:38" x14ac:dyDescent="0.25">
      <c r="AK1269" s="1">
        <v>44938</v>
      </c>
      <c r="AL1269">
        <v>315.87</v>
      </c>
    </row>
    <row r="1270" spans="37:38" x14ac:dyDescent="0.25">
      <c r="AK1270" s="1">
        <v>44939</v>
      </c>
      <c r="AL1270">
        <v>317.17</v>
      </c>
    </row>
    <row r="1271" spans="37:38" x14ac:dyDescent="0.25">
      <c r="AK1271" s="1">
        <v>44943</v>
      </c>
      <c r="AL1271">
        <v>316.94</v>
      </c>
    </row>
    <row r="1272" spans="37:38" x14ac:dyDescent="0.25">
      <c r="AK1272" s="1">
        <v>44944</v>
      </c>
      <c r="AL1272">
        <v>314.08999999999997</v>
      </c>
    </row>
    <row r="1273" spans="37:38" x14ac:dyDescent="0.25">
      <c r="AK1273" s="1">
        <v>44945</v>
      </c>
      <c r="AL1273">
        <v>318.95999999999998</v>
      </c>
    </row>
    <row r="1274" spans="37:38" x14ac:dyDescent="0.25">
      <c r="AK1274" s="1">
        <v>44946</v>
      </c>
      <c r="AL1274">
        <v>325.39999999999998</v>
      </c>
    </row>
    <row r="1275" spans="37:38" x14ac:dyDescent="0.25">
      <c r="AK1275" s="1">
        <v>44949</v>
      </c>
      <c r="AL1275">
        <v>325.99</v>
      </c>
    </row>
    <row r="1276" spans="37:38" x14ac:dyDescent="0.25">
      <c r="AK1276" s="1">
        <v>44950</v>
      </c>
      <c r="AL1276">
        <v>324.33999999999997</v>
      </c>
    </row>
    <row r="1277" spans="37:38" x14ac:dyDescent="0.25">
      <c r="AK1277" s="1">
        <v>44951</v>
      </c>
      <c r="AL1277">
        <v>322.92</v>
      </c>
    </row>
    <row r="1278" spans="37:38" x14ac:dyDescent="0.25">
      <c r="AK1278" s="1">
        <v>44952</v>
      </c>
      <c r="AL1278">
        <v>324.83999999999997</v>
      </c>
    </row>
    <row r="1279" spans="37:38" x14ac:dyDescent="0.25">
      <c r="AK1279" s="1">
        <v>44953</v>
      </c>
      <c r="AL1279">
        <v>319.3</v>
      </c>
    </row>
    <row r="1280" spans="37:38" x14ac:dyDescent="0.25">
      <c r="AK1280" s="1">
        <v>44956</v>
      </c>
      <c r="AL1280">
        <v>317.54000000000002</v>
      </c>
    </row>
    <row r="1281" spans="37:38" x14ac:dyDescent="0.25">
      <c r="AK1281" s="1">
        <v>44957</v>
      </c>
      <c r="AL1281">
        <v>318.68</v>
      </c>
    </row>
    <row r="1282" spans="37:38" x14ac:dyDescent="0.25">
      <c r="AK1282" s="1">
        <v>44958</v>
      </c>
      <c r="AL1282">
        <v>319.38</v>
      </c>
    </row>
    <row r="1283" spans="37:38" x14ac:dyDescent="0.25">
      <c r="AK1283" s="1">
        <v>44959</v>
      </c>
      <c r="AL1283">
        <v>323</v>
      </c>
    </row>
    <row r="1284" spans="37:38" x14ac:dyDescent="0.25">
      <c r="AK1284" s="1">
        <v>44960</v>
      </c>
      <c r="AL1284">
        <v>313.64</v>
      </c>
    </row>
    <row r="1285" spans="37:38" x14ac:dyDescent="0.25">
      <c r="AK1285" s="1">
        <v>44963</v>
      </c>
      <c r="AL1285">
        <v>317.73</v>
      </c>
    </row>
    <row r="1286" spans="37:38" x14ac:dyDescent="0.25">
      <c r="AK1286" s="1">
        <v>44964</v>
      </c>
      <c r="AL1286">
        <v>319.8</v>
      </c>
    </row>
    <row r="1287" spans="37:38" x14ac:dyDescent="0.25">
      <c r="AK1287" s="1">
        <v>44965</v>
      </c>
      <c r="AL1287">
        <v>319.61</v>
      </c>
    </row>
    <row r="1288" spans="37:38" x14ac:dyDescent="0.25">
      <c r="AK1288" s="1">
        <v>44966</v>
      </c>
      <c r="AL1288">
        <v>317.38</v>
      </c>
    </row>
    <row r="1289" spans="37:38" x14ac:dyDescent="0.25">
      <c r="AK1289" s="1">
        <v>44967</v>
      </c>
      <c r="AL1289">
        <v>317.82</v>
      </c>
    </row>
    <row r="1290" spans="37:38" x14ac:dyDescent="0.25">
      <c r="AK1290" s="1">
        <v>44970</v>
      </c>
      <c r="AL1290">
        <v>321.43</v>
      </c>
    </row>
    <row r="1291" spans="37:38" x14ac:dyDescent="0.25">
      <c r="AK1291" s="1">
        <v>44971</v>
      </c>
      <c r="AL1291">
        <v>312.44</v>
      </c>
    </row>
    <row r="1292" spans="37:38" x14ac:dyDescent="0.25">
      <c r="AK1292" s="1">
        <v>44972</v>
      </c>
      <c r="AL1292">
        <v>315.07</v>
      </c>
    </row>
    <row r="1293" spans="37:38" x14ac:dyDescent="0.25">
      <c r="AK1293" s="1">
        <v>44973</v>
      </c>
      <c r="AL1293">
        <v>310.25</v>
      </c>
    </row>
    <row r="1294" spans="37:38" x14ac:dyDescent="0.25">
      <c r="AK1294" s="1">
        <v>44974</v>
      </c>
      <c r="AL1294">
        <v>310.27</v>
      </c>
    </row>
    <row r="1295" spans="37:38" x14ac:dyDescent="0.25">
      <c r="AK1295" s="1">
        <v>44978</v>
      </c>
      <c r="AL1295">
        <v>304.68</v>
      </c>
    </row>
    <row r="1296" spans="37:38" x14ac:dyDescent="0.25">
      <c r="AK1296" s="1">
        <v>44979</v>
      </c>
      <c r="AL1296">
        <v>304.87</v>
      </c>
    </row>
    <row r="1297" spans="37:38" x14ac:dyDescent="0.25">
      <c r="AK1297" s="1">
        <v>44980</v>
      </c>
      <c r="AL1297">
        <v>304.48</v>
      </c>
    </row>
    <row r="1298" spans="37:38" x14ac:dyDescent="0.25">
      <c r="AK1298" s="1">
        <v>44981</v>
      </c>
      <c r="AL1298">
        <v>302.97000000000003</v>
      </c>
    </row>
    <row r="1299" spans="37:38" x14ac:dyDescent="0.25">
      <c r="AK1299" s="1">
        <v>44984</v>
      </c>
      <c r="AL1299">
        <v>302.58999999999997</v>
      </c>
    </row>
    <row r="1300" spans="37:38" x14ac:dyDescent="0.25">
      <c r="AK1300" s="1">
        <v>44985</v>
      </c>
      <c r="AL1300">
        <v>304.05</v>
      </c>
    </row>
    <row r="1301" spans="37:38" x14ac:dyDescent="0.25">
      <c r="AK1301" s="1">
        <v>44986</v>
      </c>
      <c r="AL1301">
        <v>301.70999999999998</v>
      </c>
    </row>
    <row r="1302" spans="37:38" x14ac:dyDescent="0.25">
      <c r="AK1302" s="1">
        <v>44987</v>
      </c>
      <c r="AL1302">
        <v>301.79000000000002</v>
      </c>
    </row>
    <row r="1303" spans="37:38" x14ac:dyDescent="0.25">
      <c r="AK1303" s="1">
        <v>44988</v>
      </c>
      <c r="AL1303">
        <v>304.07</v>
      </c>
    </row>
    <row r="1304" spans="37:38" x14ac:dyDescent="0.25">
      <c r="AK1304" s="1">
        <v>44991</v>
      </c>
      <c r="AL1304">
        <v>305.33</v>
      </c>
    </row>
    <row r="1305" spans="37:38" x14ac:dyDescent="0.25">
      <c r="AK1305" s="1">
        <v>44992</v>
      </c>
      <c r="AL1305">
        <v>301.57</v>
      </c>
    </row>
    <row r="1306" spans="37:38" x14ac:dyDescent="0.25">
      <c r="AK1306" s="1">
        <v>44993</v>
      </c>
      <c r="AL1306">
        <v>300.77999999999997</v>
      </c>
    </row>
    <row r="1307" spans="37:38" x14ac:dyDescent="0.25">
      <c r="AK1307" s="1">
        <v>44994</v>
      </c>
      <c r="AL1307">
        <v>296.77</v>
      </c>
    </row>
    <row r="1308" spans="37:38" x14ac:dyDescent="0.25">
      <c r="AK1308" s="1">
        <v>44995</v>
      </c>
      <c r="AL1308">
        <v>294.24</v>
      </c>
    </row>
    <row r="1309" spans="37:38" x14ac:dyDescent="0.25">
      <c r="AK1309" s="1">
        <v>44998</v>
      </c>
      <c r="AL1309">
        <v>293.44</v>
      </c>
    </row>
    <row r="1310" spans="37:38" x14ac:dyDescent="0.25">
      <c r="AK1310" s="1">
        <v>44999</v>
      </c>
      <c r="AL1310">
        <v>292.57</v>
      </c>
    </row>
    <row r="1311" spans="37:38" x14ac:dyDescent="0.25">
      <c r="AK1311" s="1">
        <v>45000</v>
      </c>
      <c r="AL1311">
        <v>285.85000000000002</v>
      </c>
    </row>
    <row r="1312" spans="37:38" x14ac:dyDescent="0.25">
      <c r="AK1312" s="1">
        <v>45001</v>
      </c>
      <c r="AL1312">
        <v>299.02</v>
      </c>
    </row>
    <row r="1313" spans="37:38" x14ac:dyDescent="0.25">
      <c r="AK1313" s="1">
        <v>45002</v>
      </c>
      <c r="AL1313">
        <v>296.58999999999997</v>
      </c>
    </row>
    <row r="1314" spans="37:38" x14ac:dyDescent="0.25">
      <c r="AK1314" s="1">
        <v>45005</v>
      </c>
      <c r="AL1314">
        <v>300.47000000000003</v>
      </c>
    </row>
    <row r="1315" spans="37:38" x14ac:dyDescent="0.25">
      <c r="AK1315" s="1">
        <v>45006</v>
      </c>
      <c r="AL1315">
        <v>304.83</v>
      </c>
    </row>
    <row r="1316" spans="37:38" x14ac:dyDescent="0.25">
      <c r="AK1316" s="1">
        <v>45007</v>
      </c>
      <c r="AL1316">
        <v>301.51</v>
      </c>
    </row>
    <row r="1317" spans="37:38" x14ac:dyDescent="0.25">
      <c r="AK1317" s="1">
        <v>45008</v>
      </c>
      <c r="AL1317">
        <v>302.99</v>
      </c>
    </row>
    <row r="1318" spans="37:38" x14ac:dyDescent="0.25">
      <c r="AK1318" s="1">
        <v>45009</v>
      </c>
      <c r="AL1318">
        <v>309.16000000000003</v>
      </c>
    </row>
    <row r="1319" spans="37:38" x14ac:dyDescent="0.25">
      <c r="AK1319" s="1">
        <v>45012</v>
      </c>
      <c r="AL1319">
        <v>309.16000000000003</v>
      </c>
    </row>
    <row r="1320" spans="37:38" x14ac:dyDescent="0.25">
      <c r="AK1320" s="1">
        <v>45013</v>
      </c>
      <c r="AL1320">
        <v>309</v>
      </c>
    </row>
    <row r="1321" spans="37:38" x14ac:dyDescent="0.25">
      <c r="AK1321" s="1">
        <v>45014</v>
      </c>
      <c r="AL1321">
        <v>312.69</v>
      </c>
    </row>
    <row r="1322" spans="37:38" x14ac:dyDescent="0.25">
      <c r="AK1322" s="1">
        <v>45015</v>
      </c>
      <c r="AL1322">
        <v>313</v>
      </c>
    </row>
    <row r="1323" spans="37:38" x14ac:dyDescent="0.25">
      <c r="AK1323" s="1">
        <v>45016</v>
      </c>
      <c r="AL1323">
        <v>315.29000000000002</v>
      </c>
    </row>
    <row r="1324" spans="37:38" x14ac:dyDescent="0.25">
      <c r="AK1324" s="1">
        <v>45019</v>
      </c>
      <c r="AL1324">
        <v>317.08</v>
      </c>
    </row>
    <row r="1325" spans="37:38" x14ac:dyDescent="0.25">
      <c r="AK1325" s="1">
        <v>45020</v>
      </c>
      <c r="AL1325">
        <v>318.85000000000002</v>
      </c>
    </row>
    <row r="1326" spans="37:38" x14ac:dyDescent="0.25">
      <c r="AK1326" s="1">
        <v>45021</v>
      </c>
      <c r="AL1326">
        <v>321.56</v>
      </c>
    </row>
    <row r="1327" spans="37:38" x14ac:dyDescent="0.25">
      <c r="AK1327" s="1">
        <v>45022</v>
      </c>
      <c r="AL1327">
        <v>322.05</v>
      </c>
    </row>
    <row r="1328" spans="37:38" x14ac:dyDescent="0.25">
      <c r="AK1328" s="1">
        <v>45026</v>
      </c>
      <c r="AL1328">
        <v>319.95</v>
      </c>
    </row>
    <row r="1329" spans="37:38" x14ac:dyDescent="0.25">
      <c r="AK1329" s="1">
        <v>45027</v>
      </c>
      <c r="AL1329">
        <v>320.89999999999998</v>
      </c>
    </row>
    <row r="1330" spans="37:38" x14ac:dyDescent="0.25">
      <c r="AK1330" s="1">
        <v>45028</v>
      </c>
      <c r="AL1330">
        <v>321.76</v>
      </c>
    </row>
    <row r="1331" spans="37:38" x14ac:dyDescent="0.25">
      <c r="AK1331" s="1">
        <v>45029</v>
      </c>
      <c r="AL1331">
        <v>324.99</v>
      </c>
    </row>
    <row r="1332" spans="37:38" x14ac:dyDescent="0.25">
      <c r="AK1332" s="1">
        <v>45030</v>
      </c>
      <c r="AL1332">
        <v>324.48</v>
      </c>
    </row>
    <row r="1333" spans="37:38" x14ac:dyDescent="0.25">
      <c r="AK1333" s="1">
        <v>45033</v>
      </c>
      <c r="AL1333">
        <v>329.81</v>
      </c>
    </row>
    <row r="1334" spans="37:38" x14ac:dyDescent="0.25">
      <c r="AK1334" s="1">
        <v>45034</v>
      </c>
      <c r="AL1334">
        <v>331.87</v>
      </c>
    </row>
    <row r="1335" spans="37:38" x14ac:dyDescent="0.25">
      <c r="AK1335" s="1">
        <v>45035</v>
      </c>
      <c r="AL1335">
        <v>329.07</v>
      </c>
    </row>
    <row r="1336" spans="37:38" x14ac:dyDescent="0.25">
      <c r="AK1336" s="1">
        <v>45036</v>
      </c>
      <c r="AL1336">
        <v>333.07</v>
      </c>
    </row>
    <row r="1337" spans="37:38" x14ac:dyDescent="0.25">
      <c r="AK1337" s="1">
        <v>45037</v>
      </c>
      <c r="AL1337">
        <v>333.6</v>
      </c>
    </row>
    <row r="1338" spans="37:38" x14ac:dyDescent="0.25">
      <c r="AK1338" s="1">
        <v>45040</v>
      </c>
      <c r="AL1338">
        <v>331.58</v>
      </c>
    </row>
    <row r="1339" spans="37:38" x14ac:dyDescent="0.25">
      <c r="AK1339" s="1">
        <v>45041</v>
      </c>
      <c r="AL1339">
        <v>330.38</v>
      </c>
    </row>
    <row r="1340" spans="37:38" x14ac:dyDescent="0.25">
      <c r="AK1340" s="1">
        <v>45042</v>
      </c>
      <c r="AL1340">
        <v>327.36</v>
      </c>
    </row>
    <row r="1341" spans="37:38" x14ac:dyDescent="0.25">
      <c r="AK1341" s="1">
        <v>45043</v>
      </c>
      <c r="AL1341">
        <v>332.86</v>
      </c>
    </row>
    <row r="1342" spans="37:38" x14ac:dyDescent="0.25">
      <c r="AK1342" s="1">
        <v>45044</v>
      </c>
      <c r="AL1342">
        <v>325.18</v>
      </c>
    </row>
    <row r="1343" spans="37:38" x14ac:dyDescent="0.25">
      <c r="AK1343" s="1">
        <v>45047</v>
      </c>
      <c r="AL1343">
        <v>323.43</v>
      </c>
    </row>
    <row r="1344" spans="37:38" x14ac:dyDescent="0.25">
      <c r="AK1344" s="1">
        <v>45048</v>
      </c>
      <c r="AL1344">
        <v>320.91000000000003</v>
      </c>
    </row>
    <row r="1345" spans="37:38" x14ac:dyDescent="0.25">
      <c r="AK1345" s="1">
        <v>45049</v>
      </c>
      <c r="AL1345">
        <v>320.33999999999997</v>
      </c>
    </row>
    <row r="1346" spans="37:38" x14ac:dyDescent="0.25">
      <c r="AK1346" s="1">
        <v>45050</v>
      </c>
      <c r="AL1346">
        <v>320.7</v>
      </c>
    </row>
    <row r="1347" spans="37:38" x14ac:dyDescent="0.25">
      <c r="AK1347" s="1">
        <v>45051</v>
      </c>
      <c r="AL1347">
        <v>328.4</v>
      </c>
    </row>
    <row r="1348" spans="37:38" x14ac:dyDescent="0.25">
      <c r="AK1348" s="1">
        <v>45054</v>
      </c>
      <c r="AL1348">
        <v>332.53</v>
      </c>
    </row>
    <row r="1349" spans="37:38" x14ac:dyDescent="0.25">
      <c r="AK1349" s="1">
        <v>45055</v>
      </c>
      <c r="AL1349">
        <v>334.92</v>
      </c>
    </row>
    <row r="1350" spans="37:38" x14ac:dyDescent="0.25">
      <c r="AK1350" s="1">
        <v>45056</v>
      </c>
      <c r="AL1350">
        <v>333.76</v>
      </c>
    </row>
    <row r="1351" spans="37:38" x14ac:dyDescent="0.25">
      <c r="AK1351" s="1">
        <v>45057</v>
      </c>
      <c r="AL1351">
        <v>335.22</v>
      </c>
    </row>
    <row r="1352" spans="37:38" x14ac:dyDescent="0.25">
      <c r="AK1352" s="1">
        <v>45058</v>
      </c>
      <c r="AL1352">
        <v>336.17</v>
      </c>
    </row>
    <row r="1353" spans="37:38" x14ac:dyDescent="0.25">
      <c r="AK1353" s="1">
        <v>45061</v>
      </c>
      <c r="AL1353">
        <v>334.44</v>
      </c>
    </row>
    <row r="1354" spans="37:38" x14ac:dyDescent="0.25">
      <c r="AK1354" s="1">
        <v>45062</v>
      </c>
      <c r="AL1354">
        <v>330.94</v>
      </c>
    </row>
    <row r="1355" spans="37:38" x14ac:dyDescent="0.25">
      <c r="AK1355" s="1">
        <v>45063</v>
      </c>
      <c r="AL1355">
        <v>322.23</v>
      </c>
    </row>
    <row r="1356" spans="37:38" x14ac:dyDescent="0.25">
      <c r="AK1356" s="1">
        <v>45064</v>
      </c>
      <c r="AL1356">
        <v>324.23</v>
      </c>
    </row>
    <row r="1357" spans="37:38" x14ac:dyDescent="0.25">
      <c r="AK1357" s="1">
        <v>45065</v>
      </c>
      <c r="AL1357">
        <v>327.12</v>
      </c>
    </row>
    <row r="1358" spans="37:38" x14ac:dyDescent="0.25">
      <c r="AK1358" s="1">
        <v>45068</v>
      </c>
      <c r="AL1358">
        <v>325.67</v>
      </c>
    </row>
    <row r="1359" spans="37:38" x14ac:dyDescent="0.25">
      <c r="AK1359" s="1">
        <v>45069</v>
      </c>
      <c r="AL1359">
        <v>314.39999999999998</v>
      </c>
    </row>
    <row r="1360" spans="37:38" x14ac:dyDescent="0.25">
      <c r="AK1360" s="1">
        <v>45070</v>
      </c>
      <c r="AL1360">
        <v>312.01</v>
      </c>
    </row>
    <row r="1361" spans="37:38" x14ac:dyDescent="0.25">
      <c r="AK1361" s="1">
        <v>45071</v>
      </c>
      <c r="AL1361">
        <v>311.19</v>
      </c>
    </row>
    <row r="1362" spans="37:38" x14ac:dyDescent="0.25">
      <c r="AK1362" s="1">
        <v>45072</v>
      </c>
      <c r="AL1362">
        <v>310.67</v>
      </c>
    </row>
    <row r="1363" spans="37:38" x14ac:dyDescent="0.25">
      <c r="AK1363" s="1">
        <v>45076</v>
      </c>
      <c r="AL1363">
        <v>311.86</v>
      </c>
    </row>
    <row r="1364" spans="37:38" x14ac:dyDescent="0.25">
      <c r="AK1364" s="1">
        <v>45077</v>
      </c>
      <c r="AL1364">
        <v>308.29000000000002</v>
      </c>
    </row>
    <row r="1365" spans="37:38" x14ac:dyDescent="0.25">
      <c r="AK1365" s="1">
        <v>45078</v>
      </c>
      <c r="AL1365">
        <v>312.02999999999997</v>
      </c>
    </row>
    <row r="1366" spans="37:38" x14ac:dyDescent="0.25">
      <c r="AK1366" s="1">
        <v>45079</v>
      </c>
      <c r="AL1366">
        <v>313.8</v>
      </c>
    </row>
    <row r="1367" spans="37:38" x14ac:dyDescent="0.25">
      <c r="AK1367" s="1">
        <v>45082</v>
      </c>
      <c r="AL1367">
        <v>312.37</v>
      </c>
    </row>
    <row r="1368" spans="37:38" x14ac:dyDescent="0.25">
      <c r="AK1368" s="1">
        <v>45083</v>
      </c>
      <c r="AL1368">
        <v>312.38</v>
      </c>
    </row>
    <row r="1369" spans="37:38" x14ac:dyDescent="0.25">
      <c r="AK1369" s="1">
        <v>45084</v>
      </c>
      <c r="AL1369">
        <v>312.27</v>
      </c>
    </row>
    <row r="1370" spans="37:38" x14ac:dyDescent="0.25">
      <c r="AK1370" s="1">
        <v>45085</v>
      </c>
      <c r="AL1370">
        <v>312.89</v>
      </c>
    </row>
    <row r="1371" spans="37:38" x14ac:dyDescent="0.25">
      <c r="AK1371" s="1">
        <v>45086</v>
      </c>
      <c r="AL1371">
        <v>314.32</v>
      </c>
    </row>
    <row r="1372" spans="37:38" x14ac:dyDescent="0.25">
      <c r="AK1372" s="1">
        <v>45089</v>
      </c>
      <c r="AL1372">
        <v>318.06</v>
      </c>
    </row>
    <row r="1373" spans="37:38" x14ac:dyDescent="0.25">
      <c r="AK1373" s="1">
        <v>45090</v>
      </c>
      <c r="AL1373">
        <v>318.92</v>
      </c>
    </row>
    <row r="1374" spans="37:38" x14ac:dyDescent="0.25">
      <c r="AK1374" s="1">
        <v>45091</v>
      </c>
      <c r="AL1374">
        <v>322.97000000000003</v>
      </c>
    </row>
    <row r="1375" spans="37:38" x14ac:dyDescent="0.25">
      <c r="AK1375" s="1">
        <v>45092</v>
      </c>
      <c r="AL1375">
        <v>331.06</v>
      </c>
    </row>
    <row r="1376" spans="37:38" x14ac:dyDescent="0.25">
      <c r="AK1376" s="1">
        <v>45093</v>
      </c>
      <c r="AL1376">
        <v>329.38</v>
      </c>
    </row>
    <row r="1377" spans="37:38" x14ac:dyDescent="0.25">
      <c r="AK1377" s="1">
        <v>45097</v>
      </c>
      <c r="AL1377">
        <v>328.95</v>
      </c>
    </row>
    <row r="1378" spans="37:38" x14ac:dyDescent="0.25">
      <c r="AK1378" s="1">
        <v>45098</v>
      </c>
      <c r="AL1378">
        <v>329.85</v>
      </c>
    </row>
    <row r="1379" spans="37:38" x14ac:dyDescent="0.25">
      <c r="AK1379" s="1">
        <v>45099</v>
      </c>
      <c r="AL1379">
        <v>333.39</v>
      </c>
    </row>
    <row r="1380" spans="37:38" x14ac:dyDescent="0.25">
      <c r="AK1380" s="1">
        <v>45100</v>
      </c>
      <c r="AL1380">
        <v>331.43</v>
      </c>
    </row>
    <row r="1381" spans="37:38" x14ac:dyDescent="0.25">
      <c r="AK1381" s="1">
        <v>45103</v>
      </c>
      <c r="AL1381">
        <v>330.39</v>
      </c>
    </row>
    <row r="1382" spans="37:38" x14ac:dyDescent="0.25">
      <c r="AK1382" s="1">
        <v>45104</v>
      </c>
      <c r="AL1382">
        <v>333.64</v>
      </c>
    </row>
    <row r="1383" spans="37:38" x14ac:dyDescent="0.25">
      <c r="AK1383" s="1">
        <v>45105</v>
      </c>
      <c r="AL1383">
        <v>333.59</v>
      </c>
    </row>
    <row r="1384" spans="37:38" x14ac:dyDescent="0.25">
      <c r="AK1384" s="1">
        <v>45106</v>
      </c>
      <c r="AL1384">
        <v>342.12</v>
      </c>
    </row>
    <row r="1385" spans="37:38" x14ac:dyDescent="0.25">
      <c r="AK1385" s="1">
        <v>45107</v>
      </c>
      <c r="AL1385">
        <v>345.2</v>
      </c>
    </row>
    <row r="1386" spans="37:38" x14ac:dyDescent="0.25">
      <c r="AK1386" s="1">
        <v>45110</v>
      </c>
      <c r="AL1386">
        <v>338.69</v>
      </c>
    </row>
    <row r="1387" spans="37:38" x14ac:dyDescent="0.25">
      <c r="AK1387" s="1">
        <v>45112</v>
      </c>
      <c r="AL1387">
        <v>338.46</v>
      </c>
    </row>
    <row r="1388" spans="37:38" x14ac:dyDescent="0.25">
      <c r="AK1388" s="1">
        <v>45113</v>
      </c>
      <c r="AL1388">
        <v>337.13</v>
      </c>
    </row>
    <row r="1389" spans="37:38" x14ac:dyDescent="0.25">
      <c r="AK1389" s="1">
        <v>45114</v>
      </c>
      <c r="AL1389">
        <v>335.41</v>
      </c>
    </row>
    <row r="1390" spans="37:38" x14ac:dyDescent="0.25">
      <c r="AK1390" s="1">
        <v>45117</v>
      </c>
      <c r="AL1390">
        <v>337.52</v>
      </c>
    </row>
    <row r="1391" spans="37:38" x14ac:dyDescent="0.25">
      <c r="AK1391" s="1">
        <v>45118</v>
      </c>
      <c r="AL1391">
        <v>339.22</v>
      </c>
    </row>
    <row r="1392" spans="37:38" x14ac:dyDescent="0.25">
      <c r="AK1392" s="1">
        <v>45119</v>
      </c>
      <c r="AL1392">
        <v>335.83</v>
      </c>
    </row>
    <row r="1393" spans="37:38" x14ac:dyDescent="0.25">
      <c r="AK1393" s="1">
        <v>45120</v>
      </c>
      <c r="AL1393">
        <v>336.85</v>
      </c>
    </row>
    <row r="1394" spans="37:38" x14ac:dyDescent="0.25">
      <c r="AK1394" s="1">
        <v>45121</v>
      </c>
      <c r="AL1394">
        <v>336.51</v>
      </c>
    </row>
    <row r="1395" spans="37:38" x14ac:dyDescent="0.25">
      <c r="AK1395" s="1">
        <v>45124</v>
      </c>
      <c r="AL1395">
        <v>337.49</v>
      </c>
    </row>
    <row r="1396" spans="37:38" x14ac:dyDescent="0.25">
      <c r="AK1396" s="1">
        <v>45125</v>
      </c>
      <c r="AL1396">
        <v>334.66</v>
      </c>
    </row>
    <row r="1397" spans="37:38" x14ac:dyDescent="0.25">
      <c r="AK1397" s="1">
        <v>45126</v>
      </c>
      <c r="AL1397">
        <v>332.59</v>
      </c>
    </row>
    <row r="1398" spans="37:38" x14ac:dyDescent="0.25">
      <c r="AK1398" s="1">
        <v>45127</v>
      </c>
      <c r="AL1398">
        <v>339.61</v>
      </c>
    </row>
    <row r="1399" spans="37:38" x14ac:dyDescent="0.25">
      <c r="AK1399" s="1">
        <v>45128</v>
      </c>
      <c r="AL1399">
        <v>340.9</v>
      </c>
    </row>
    <row r="1400" spans="37:38" x14ac:dyDescent="0.25">
      <c r="AK1400" s="1">
        <v>45131</v>
      </c>
      <c r="AL1400">
        <v>342.57</v>
      </c>
    </row>
    <row r="1401" spans="37:38" x14ac:dyDescent="0.25">
      <c r="AK1401" s="1">
        <v>45132</v>
      </c>
      <c r="AL1401">
        <v>343.21</v>
      </c>
    </row>
    <row r="1402" spans="37:38" x14ac:dyDescent="0.25">
      <c r="AK1402" s="1">
        <v>45133</v>
      </c>
      <c r="AL1402">
        <v>341.25</v>
      </c>
    </row>
    <row r="1403" spans="37:38" x14ac:dyDescent="0.25">
      <c r="AK1403" s="1">
        <v>45134</v>
      </c>
      <c r="AL1403">
        <v>337.06</v>
      </c>
    </row>
    <row r="1404" spans="37:38" x14ac:dyDescent="0.25">
      <c r="AK1404" s="1">
        <v>45135</v>
      </c>
      <c r="AL1404">
        <v>319.82</v>
      </c>
    </row>
    <row r="1405" spans="37:38" x14ac:dyDescent="0.25">
      <c r="AK1405" s="1">
        <v>45138</v>
      </c>
      <c r="AL1405">
        <v>318.5</v>
      </c>
    </row>
    <row r="1406" spans="37:38" x14ac:dyDescent="0.25">
      <c r="AK1406" s="1">
        <v>45139</v>
      </c>
      <c r="AL1406">
        <v>319.49</v>
      </c>
    </row>
    <row r="1407" spans="37:38" x14ac:dyDescent="0.25">
      <c r="AK1407" s="1">
        <v>45140</v>
      </c>
      <c r="AL1407">
        <v>323.39</v>
      </c>
    </row>
    <row r="1408" spans="37:38" x14ac:dyDescent="0.25">
      <c r="AK1408" s="1">
        <v>45141</v>
      </c>
      <c r="AL1408">
        <v>317.32</v>
      </c>
    </row>
    <row r="1409" spans="37:38" x14ac:dyDescent="0.25">
      <c r="AK1409" s="1">
        <v>45142</v>
      </c>
      <c r="AL1409">
        <v>315.06</v>
      </c>
    </row>
    <row r="1410" spans="37:38" x14ac:dyDescent="0.25">
      <c r="AK1410" s="1">
        <v>45145</v>
      </c>
      <c r="AL1410">
        <v>318.27999999999997</v>
      </c>
    </row>
    <row r="1411" spans="37:38" x14ac:dyDescent="0.25">
      <c r="AK1411" s="1">
        <v>45146</v>
      </c>
      <c r="AL1411">
        <v>314.14</v>
      </c>
    </row>
    <row r="1412" spans="37:38" x14ac:dyDescent="0.25">
      <c r="AK1412" s="1">
        <v>45147</v>
      </c>
      <c r="AL1412">
        <v>316.85000000000002</v>
      </c>
    </row>
    <row r="1413" spans="37:38" x14ac:dyDescent="0.25">
      <c r="AK1413" s="1">
        <v>45148</v>
      </c>
      <c r="AL1413">
        <v>317.01</v>
      </c>
    </row>
    <row r="1414" spans="37:38" x14ac:dyDescent="0.25">
      <c r="AK1414" s="1">
        <v>45149</v>
      </c>
      <c r="AL1414">
        <v>320.8</v>
      </c>
    </row>
    <row r="1415" spans="37:38" x14ac:dyDescent="0.25">
      <c r="AK1415" s="1">
        <v>45152</v>
      </c>
      <c r="AL1415">
        <v>322.26</v>
      </c>
    </row>
    <row r="1416" spans="37:38" x14ac:dyDescent="0.25">
      <c r="AK1416" s="1">
        <v>45153</v>
      </c>
      <c r="AL1416">
        <v>317.55</v>
      </c>
    </row>
    <row r="1417" spans="37:38" x14ac:dyDescent="0.25">
      <c r="AK1417" s="1">
        <v>45154</v>
      </c>
      <c r="AL1417">
        <v>321.27999999999997</v>
      </c>
    </row>
    <row r="1418" spans="37:38" x14ac:dyDescent="0.25">
      <c r="AK1418" s="1">
        <v>45155</v>
      </c>
      <c r="AL1418">
        <v>319</v>
      </c>
    </row>
    <row r="1419" spans="37:38" x14ac:dyDescent="0.25">
      <c r="AK1419" s="1">
        <v>45156</v>
      </c>
      <c r="AL1419">
        <v>324.06</v>
      </c>
    </row>
    <row r="1420" spans="37:38" x14ac:dyDescent="0.25">
      <c r="AK1420" s="1">
        <v>45159</v>
      </c>
      <c r="AL1420">
        <v>323.75</v>
      </c>
    </row>
    <row r="1421" spans="37:38" x14ac:dyDescent="0.25">
      <c r="AK1421" s="1">
        <v>45160</v>
      </c>
      <c r="AL1421">
        <v>323.45999999999998</v>
      </c>
    </row>
    <row r="1422" spans="37:38" x14ac:dyDescent="0.25">
      <c r="AK1422" s="1">
        <v>45161</v>
      </c>
      <c r="AL1422">
        <v>325.86</v>
      </c>
    </row>
    <row r="1423" spans="37:38" x14ac:dyDescent="0.25">
      <c r="AK1423" s="1">
        <v>45162</v>
      </c>
      <c r="AL1423">
        <v>327.02999999999997</v>
      </c>
    </row>
    <row r="1424" spans="37:38" x14ac:dyDescent="0.25">
      <c r="AK1424" s="1">
        <v>45163</v>
      </c>
      <c r="AL1424">
        <v>332.07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5E004-5A6A-47DF-A814-E8660E15656B}">
  <dimension ref="A1:AL1424"/>
  <sheetViews>
    <sheetView workbookViewId="0"/>
  </sheetViews>
  <sheetFormatPr defaultRowHeight="15" x14ac:dyDescent="0.25"/>
  <cols>
    <col min="1" max="1" width="10.42578125" bestFit="1" customWidth="1"/>
    <col min="3" max="3" width="3.7109375" customWidth="1"/>
    <col min="4" max="4" width="13.5703125" bestFit="1" customWidth="1"/>
    <col min="5" max="5" width="10.42578125" bestFit="1" customWidth="1"/>
    <col min="6" max="6" width="11.7109375" bestFit="1" customWidth="1"/>
    <col min="7" max="7" width="10.42578125" bestFit="1" customWidth="1"/>
    <col min="8" max="8" width="8.140625" bestFit="1" customWidth="1"/>
    <col min="9" max="9" width="10.28515625" bestFit="1" customWidth="1"/>
    <col min="10" max="10" width="13.85546875" bestFit="1" customWidth="1"/>
    <col min="11" max="11" width="3.7109375" customWidth="1"/>
    <col min="12" max="12" width="10.42578125" bestFit="1" customWidth="1"/>
    <col min="14" max="14" width="3.7109375" customWidth="1"/>
    <col min="15" max="15" width="13.5703125" bestFit="1" customWidth="1"/>
    <col min="16" max="16" width="10.42578125" bestFit="1" customWidth="1"/>
    <col min="17" max="17" width="11.7109375" bestFit="1" customWidth="1"/>
    <col min="18" max="18" width="10.42578125" bestFit="1" customWidth="1"/>
    <col min="19" max="19" width="8.140625" bestFit="1" customWidth="1"/>
    <col min="20" max="20" width="10.28515625" bestFit="1" customWidth="1"/>
    <col min="21" max="21" width="13.85546875" bestFit="1" customWidth="1"/>
    <col min="22" max="22" width="3.7109375" customWidth="1"/>
    <col min="23" max="23" width="10.42578125" bestFit="1" customWidth="1"/>
    <col min="25" max="25" width="3.7109375" customWidth="1"/>
    <col min="26" max="26" width="13.5703125" bestFit="1" customWidth="1"/>
    <col min="27" max="27" width="10.42578125" bestFit="1" customWidth="1"/>
    <col min="28" max="28" width="11.7109375" bestFit="1" customWidth="1"/>
    <col min="29" max="29" width="10.42578125" bestFit="1" customWidth="1"/>
    <col min="30" max="30" width="8.140625" bestFit="1" customWidth="1"/>
    <col min="31" max="31" width="10.28515625" bestFit="1" customWidth="1"/>
    <col min="32" max="32" width="13.85546875" bestFit="1" customWidth="1"/>
    <col min="33" max="33" width="3.7109375" customWidth="1"/>
    <col min="35" max="35" width="14" bestFit="1" customWidth="1"/>
    <col min="36" max="36" width="3.7109375" customWidth="1"/>
    <col min="37" max="38" width="10.42578125" bestFit="1" customWidth="1"/>
  </cols>
  <sheetData>
    <row r="1" spans="1:38" x14ac:dyDescent="0.25">
      <c r="A1" s="11" t="s">
        <v>0</v>
      </c>
      <c r="B1" s="11"/>
      <c r="C1" s="11"/>
      <c r="D1" s="11"/>
      <c r="E1" s="11"/>
      <c r="F1" s="11"/>
      <c r="G1" s="11"/>
      <c r="H1" s="11"/>
      <c r="I1" s="11"/>
      <c r="J1" s="11"/>
      <c r="K1" s="3"/>
      <c r="L1" s="11" t="s">
        <v>3</v>
      </c>
      <c r="M1" s="11"/>
      <c r="N1" s="11"/>
      <c r="O1" s="11"/>
      <c r="P1" s="11"/>
      <c r="Q1" s="11"/>
      <c r="R1" s="11"/>
      <c r="S1" s="11"/>
      <c r="T1" s="11"/>
      <c r="U1" s="11"/>
      <c r="V1" s="3"/>
      <c r="W1" s="11" t="s">
        <v>8</v>
      </c>
      <c r="X1" s="11"/>
      <c r="Y1" s="11"/>
      <c r="Z1" s="11"/>
      <c r="AA1" s="11"/>
      <c r="AB1" s="11"/>
      <c r="AC1" s="11"/>
      <c r="AD1" s="11"/>
      <c r="AE1" s="11"/>
      <c r="AF1" s="11"/>
      <c r="AG1" s="3"/>
      <c r="AH1" s="12" t="s">
        <v>18</v>
      </c>
      <c r="AI1" s="13"/>
      <c r="AK1" t="str">
        <f>A1</f>
        <v>AON US Equity</v>
      </c>
    </row>
    <row r="2" spans="1:38" x14ac:dyDescent="0.25">
      <c r="A2" s="4" t="s">
        <v>1</v>
      </c>
      <c r="B2" s="4" t="s">
        <v>2</v>
      </c>
      <c r="D2" s="4" t="s">
        <v>11</v>
      </c>
      <c r="E2" s="4" t="s">
        <v>12</v>
      </c>
      <c r="F2" s="4" t="s">
        <v>13</v>
      </c>
      <c r="G2" s="4" t="s">
        <v>14</v>
      </c>
      <c r="H2" s="4" t="s">
        <v>15</v>
      </c>
      <c r="I2" s="4" t="s">
        <v>16</v>
      </c>
      <c r="J2" s="4" t="s">
        <v>17</v>
      </c>
      <c r="L2" s="4" t="s">
        <v>1</v>
      </c>
      <c r="M2" s="4" t="s">
        <v>2</v>
      </c>
      <c r="O2" s="4" t="s">
        <v>11</v>
      </c>
      <c r="P2" s="4" t="s">
        <v>12</v>
      </c>
      <c r="Q2" s="4" t="s">
        <v>13</v>
      </c>
      <c r="R2" s="4" t="s">
        <v>14</v>
      </c>
      <c r="S2" s="4" t="s">
        <v>15</v>
      </c>
      <c r="T2" s="4" t="s">
        <v>16</v>
      </c>
      <c r="U2" s="4" t="s">
        <v>17</v>
      </c>
      <c r="W2" s="4" t="s">
        <v>1</v>
      </c>
      <c r="X2" s="4" t="s">
        <v>2</v>
      </c>
      <c r="Z2" s="4" t="s">
        <v>11</v>
      </c>
      <c r="AA2" s="4" t="s">
        <v>12</v>
      </c>
      <c r="AB2" s="4" t="s">
        <v>13</v>
      </c>
      <c r="AC2" s="4" t="s">
        <v>14</v>
      </c>
      <c r="AD2" s="4" t="s">
        <v>15</v>
      </c>
      <c r="AE2" s="4" t="s">
        <v>16</v>
      </c>
      <c r="AF2" s="4" t="s">
        <v>17</v>
      </c>
      <c r="AH2" s="7" t="s">
        <v>4</v>
      </c>
      <c r="AI2" s="9">
        <f>DATE(2018, 1, 1)</f>
        <v>43101</v>
      </c>
      <c r="AK2" t="s">
        <v>19</v>
      </c>
    </row>
    <row r="3" spans="1:38" x14ac:dyDescent="0.25">
      <c r="A3" s="1" t="e">
        <f ca="1">_xll.BDH(""&amp;A1, "PX_LAST", ""&amp;$AI$2, ""&amp;$AI$3, "Period", ""&amp;$AI$4,"cols=2;rows=295")</f>
        <v>#NAME?</v>
      </c>
      <c r="B3">
        <v>136.57</v>
      </c>
      <c r="D3" s="1" t="e">
        <f ca="1">_xll.BDS(A1, "DVD_HIST", "DVD_START_DT", $AI$2,"DVD_END_DT", $AI$3,"cols=7;rows=23")</f>
        <v>#NAME?</v>
      </c>
      <c r="E3" s="1">
        <v>45138</v>
      </c>
      <c r="F3" s="1">
        <v>45139</v>
      </c>
      <c r="G3" s="1">
        <v>45153</v>
      </c>
      <c r="H3">
        <v>0.61499999999999999</v>
      </c>
      <c r="I3" t="s">
        <v>9</v>
      </c>
      <c r="J3" t="s">
        <v>10</v>
      </c>
      <c r="L3" s="1" t="e">
        <f ca="1">_xll.BDH(""&amp;L1, "PX_LAST", ""&amp;$AI$2, ""&amp;$AI$3, "Period", ""&amp;$AI$4,"cols=2;rows=295")</f>
        <v>#NAME?</v>
      </c>
      <c r="M3">
        <v>73.790000000000006</v>
      </c>
      <c r="O3" s="1" t="e">
        <f ca="1">_xll.BDS(L1, "DVD_HIST", "DVD_START_DT", $AI$2,"DVD_END_DT", $AI$3,"cols=7;rows=23")</f>
        <v>#NAME?</v>
      </c>
      <c r="P3" s="1">
        <v>45086</v>
      </c>
      <c r="Q3" s="1">
        <v>45089</v>
      </c>
      <c r="R3" s="1">
        <v>45107</v>
      </c>
      <c r="S3">
        <v>0.25</v>
      </c>
      <c r="T3" t="s">
        <v>9</v>
      </c>
      <c r="U3" t="s">
        <v>10</v>
      </c>
      <c r="W3" s="1" t="e">
        <f ca="1">_xll.BDH(""&amp;W1, "PX_LAST", ""&amp;$AI$2, ""&amp;$AI$3, "Period", ""&amp;$AI$4,"cols=2;rows=295")</f>
        <v>#NAME?</v>
      </c>
      <c r="X3">
        <v>127.9</v>
      </c>
      <c r="Z3" s="1" t="e">
        <f ca="1">_xll.BDS(W1, "DVD_HIST", "DVD_START_DT", $AI$2,"DVD_END_DT", $AI$3,"cols=7;rows=23")</f>
        <v>#NAME?</v>
      </c>
      <c r="AA3" s="1">
        <v>45155</v>
      </c>
      <c r="AB3" s="1">
        <v>45156</v>
      </c>
      <c r="AC3" s="1">
        <v>45180</v>
      </c>
      <c r="AD3">
        <v>1.51</v>
      </c>
      <c r="AE3" t="s">
        <v>9</v>
      </c>
      <c r="AF3" t="s">
        <v>10</v>
      </c>
      <c r="AG3" s="6"/>
      <c r="AH3" s="7" t="s">
        <v>5</v>
      </c>
      <c r="AI3" s="9">
        <f>DATE(2023, 8, 26)</f>
        <v>45164</v>
      </c>
      <c r="AK3" s="1" t="e">
        <f ca="1">_xll.BDH(""&amp;AK1, "PX_LAST", ""&amp;$AI$2, ""&amp;$AI$3, "Period", "D","cols=2;rows=1422")</f>
        <v>#NAME?</v>
      </c>
      <c r="AL3">
        <v>131.49</v>
      </c>
    </row>
    <row r="4" spans="1:38" x14ac:dyDescent="0.25">
      <c r="A4" s="1">
        <v>43112</v>
      </c>
      <c r="B4">
        <v>136.55000000000001</v>
      </c>
      <c r="D4" s="1">
        <v>45030</v>
      </c>
      <c r="E4" s="1">
        <v>45044</v>
      </c>
      <c r="F4" s="1">
        <v>45047</v>
      </c>
      <c r="G4" s="1">
        <v>45061</v>
      </c>
      <c r="H4">
        <v>0.61499999999999999</v>
      </c>
      <c r="I4" t="s">
        <v>9</v>
      </c>
      <c r="J4" t="s">
        <v>10</v>
      </c>
      <c r="L4" s="1">
        <v>43112</v>
      </c>
      <c r="M4">
        <v>75.2</v>
      </c>
      <c r="O4" s="1">
        <v>44966</v>
      </c>
      <c r="P4" s="1">
        <v>44994</v>
      </c>
      <c r="Q4" s="1">
        <v>44995</v>
      </c>
      <c r="R4" s="1">
        <v>45016</v>
      </c>
      <c r="S4">
        <v>0.25</v>
      </c>
      <c r="T4" t="s">
        <v>9</v>
      </c>
      <c r="U4" t="s">
        <v>10</v>
      </c>
      <c r="W4" s="1">
        <v>43112</v>
      </c>
      <c r="X4">
        <v>133.6</v>
      </c>
      <c r="Z4" s="1">
        <v>45044</v>
      </c>
      <c r="AA4" s="1">
        <v>45064</v>
      </c>
      <c r="AB4" s="1">
        <v>45065</v>
      </c>
      <c r="AC4" s="1">
        <v>45089</v>
      </c>
      <c r="AD4">
        <v>1.51</v>
      </c>
      <c r="AE4" t="s">
        <v>9</v>
      </c>
      <c r="AF4" t="s">
        <v>10</v>
      </c>
      <c r="AH4" s="8" t="s">
        <v>6</v>
      </c>
      <c r="AI4" s="10" t="s">
        <v>7</v>
      </c>
      <c r="AK4" s="1">
        <v>43103</v>
      </c>
      <c r="AL4">
        <v>133.59</v>
      </c>
    </row>
    <row r="5" spans="1:38" x14ac:dyDescent="0.25">
      <c r="A5" s="1">
        <v>43119</v>
      </c>
      <c r="B5">
        <v>135.18</v>
      </c>
      <c r="D5" s="1">
        <v>44936</v>
      </c>
      <c r="E5" s="1">
        <v>44957</v>
      </c>
      <c r="F5" s="1">
        <v>44958</v>
      </c>
      <c r="G5" s="1">
        <v>44972</v>
      </c>
      <c r="H5">
        <v>0.56000000000000005</v>
      </c>
      <c r="I5" t="s">
        <v>9</v>
      </c>
      <c r="J5" t="s">
        <v>10</v>
      </c>
      <c r="L5" s="1">
        <v>43119</v>
      </c>
      <c r="M5">
        <v>76.98</v>
      </c>
      <c r="O5" s="1">
        <v>44869</v>
      </c>
      <c r="P5" s="1">
        <v>44901</v>
      </c>
      <c r="Q5" s="1">
        <v>44902</v>
      </c>
      <c r="R5" s="1">
        <v>44918</v>
      </c>
      <c r="S5">
        <v>0.22</v>
      </c>
      <c r="T5" t="s">
        <v>9</v>
      </c>
      <c r="U5" t="s">
        <v>10</v>
      </c>
      <c r="W5" s="1">
        <v>43119</v>
      </c>
      <c r="X5">
        <v>131.30000000000001</v>
      </c>
      <c r="Z5" s="1">
        <v>44951</v>
      </c>
      <c r="AA5" s="1">
        <v>44972</v>
      </c>
      <c r="AB5" s="1">
        <v>44973</v>
      </c>
      <c r="AC5" s="1">
        <v>44995</v>
      </c>
      <c r="AD5">
        <v>1.51</v>
      </c>
      <c r="AE5" t="s">
        <v>9</v>
      </c>
      <c r="AF5" t="s">
        <v>10</v>
      </c>
      <c r="AK5" s="1">
        <v>43104</v>
      </c>
      <c r="AL5">
        <v>135.41999999999999</v>
      </c>
    </row>
    <row r="6" spans="1:38" x14ac:dyDescent="0.25">
      <c r="A6" s="1">
        <v>43126</v>
      </c>
      <c r="B6">
        <v>143.47</v>
      </c>
      <c r="D6" s="1">
        <v>44848</v>
      </c>
      <c r="E6" s="1">
        <v>44865</v>
      </c>
      <c r="F6" s="1">
        <v>44866</v>
      </c>
      <c r="G6" s="1">
        <v>44880</v>
      </c>
      <c r="H6">
        <v>0.56000000000000005</v>
      </c>
      <c r="I6" t="s">
        <v>9</v>
      </c>
      <c r="J6" t="s">
        <v>10</v>
      </c>
      <c r="L6" s="1">
        <v>43126</v>
      </c>
      <c r="M6">
        <v>78.08</v>
      </c>
      <c r="O6" s="1">
        <v>44778</v>
      </c>
      <c r="P6" s="1">
        <v>44817</v>
      </c>
      <c r="Q6" s="1">
        <v>44818</v>
      </c>
      <c r="R6" s="1">
        <v>44834</v>
      </c>
      <c r="S6">
        <v>0.22</v>
      </c>
      <c r="T6" t="s">
        <v>9</v>
      </c>
      <c r="U6" t="s">
        <v>10</v>
      </c>
      <c r="W6" s="1">
        <v>43126</v>
      </c>
      <c r="X6">
        <v>131.19</v>
      </c>
      <c r="Z6" s="1">
        <v>44860</v>
      </c>
      <c r="AA6" s="1">
        <v>44882</v>
      </c>
      <c r="AB6" s="1">
        <v>44883</v>
      </c>
      <c r="AC6" s="1">
        <v>44907</v>
      </c>
      <c r="AD6">
        <v>1.42</v>
      </c>
      <c r="AE6" t="s">
        <v>9</v>
      </c>
      <c r="AF6" t="s">
        <v>10</v>
      </c>
      <c r="AK6" s="1">
        <v>43105</v>
      </c>
      <c r="AL6">
        <v>136.57</v>
      </c>
    </row>
    <row r="7" spans="1:38" x14ac:dyDescent="0.25">
      <c r="A7" s="1">
        <v>43133</v>
      </c>
      <c r="B7">
        <v>143.59</v>
      </c>
      <c r="D7" s="1">
        <v>44756</v>
      </c>
      <c r="E7" s="1">
        <v>44771</v>
      </c>
      <c r="F7" s="1">
        <v>44774</v>
      </c>
      <c r="G7" s="1">
        <v>44785</v>
      </c>
      <c r="H7">
        <v>0.56000000000000005</v>
      </c>
      <c r="I7" t="s">
        <v>9</v>
      </c>
      <c r="J7" t="s">
        <v>10</v>
      </c>
      <c r="L7" s="1">
        <v>43133</v>
      </c>
      <c r="M7">
        <v>77.25</v>
      </c>
      <c r="O7" s="1">
        <v>44687</v>
      </c>
      <c r="P7" s="1">
        <v>44721</v>
      </c>
      <c r="Q7" s="1">
        <v>44722</v>
      </c>
      <c r="R7" s="1">
        <v>44742</v>
      </c>
      <c r="S7">
        <v>0.22</v>
      </c>
      <c r="T7" t="s">
        <v>9</v>
      </c>
      <c r="U7" t="s">
        <v>10</v>
      </c>
      <c r="W7" s="1">
        <v>43133</v>
      </c>
      <c r="X7">
        <v>118.58</v>
      </c>
      <c r="Z7" s="1">
        <v>44769</v>
      </c>
      <c r="AA7" s="1">
        <v>44791</v>
      </c>
      <c r="AB7" s="1">
        <v>44792</v>
      </c>
      <c r="AC7" s="1">
        <v>44816</v>
      </c>
      <c r="AD7">
        <v>1.42</v>
      </c>
      <c r="AE7" t="s">
        <v>9</v>
      </c>
      <c r="AF7" t="s">
        <v>10</v>
      </c>
      <c r="AK7" s="1">
        <v>43108</v>
      </c>
      <c r="AL7">
        <v>136.58000000000001</v>
      </c>
    </row>
    <row r="8" spans="1:38" x14ac:dyDescent="0.25">
      <c r="A8" s="1">
        <v>43140</v>
      </c>
      <c r="B8">
        <v>137.91</v>
      </c>
      <c r="D8" s="1">
        <v>44665</v>
      </c>
      <c r="E8" s="1">
        <v>44680</v>
      </c>
      <c r="F8" s="1">
        <v>44683</v>
      </c>
      <c r="G8" s="1">
        <v>44694</v>
      </c>
      <c r="H8">
        <v>0.56000000000000005</v>
      </c>
      <c r="I8" t="s">
        <v>9</v>
      </c>
      <c r="J8" t="s">
        <v>10</v>
      </c>
      <c r="L8" s="1">
        <v>43140</v>
      </c>
      <c r="M8">
        <v>72.3</v>
      </c>
      <c r="O8" s="1">
        <v>44602</v>
      </c>
      <c r="P8" s="1">
        <v>44629</v>
      </c>
      <c r="Q8" s="1">
        <v>44630</v>
      </c>
      <c r="R8" s="1">
        <v>44651</v>
      </c>
      <c r="S8">
        <v>0.22</v>
      </c>
      <c r="T8" t="s">
        <v>9</v>
      </c>
      <c r="U8" t="s">
        <v>10</v>
      </c>
      <c r="W8" s="1">
        <v>43140</v>
      </c>
      <c r="X8">
        <v>113.5</v>
      </c>
      <c r="Z8" s="1">
        <v>44678</v>
      </c>
      <c r="AA8" s="1">
        <v>44699</v>
      </c>
      <c r="AB8" s="1">
        <v>44700</v>
      </c>
      <c r="AC8" s="1">
        <v>44722</v>
      </c>
      <c r="AD8">
        <v>1.42</v>
      </c>
      <c r="AE8" t="s">
        <v>9</v>
      </c>
      <c r="AF8" t="s">
        <v>10</v>
      </c>
      <c r="AI8" s="1"/>
      <c r="AK8" s="1">
        <v>43109</v>
      </c>
      <c r="AL8">
        <v>136.91999999999999</v>
      </c>
    </row>
    <row r="9" spans="1:38" x14ac:dyDescent="0.25">
      <c r="A9" s="1">
        <v>43147</v>
      </c>
      <c r="B9">
        <v>140.86000000000001</v>
      </c>
      <c r="D9" s="1">
        <v>44571</v>
      </c>
      <c r="E9" s="1">
        <v>44592</v>
      </c>
      <c r="F9" s="1">
        <v>44593</v>
      </c>
      <c r="G9" s="1">
        <v>44607</v>
      </c>
      <c r="H9">
        <v>0.51</v>
      </c>
      <c r="I9" t="s">
        <v>9</v>
      </c>
      <c r="J9" t="s">
        <v>10</v>
      </c>
      <c r="L9" s="1">
        <v>43147</v>
      </c>
      <c r="M9">
        <v>76.55</v>
      </c>
      <c r="O9" s="1">
        <v>44505</v>
      </c>
      <c r="P9" s="1">
        <v>44537</v>
      </c>
      <c r="Q9" s="1">
        <v>44538</v>
      </c>
      <c r="R9" s="1">
        <v>44554</v>
      </c>
      <c r="S9">
        <v>0.2</v>
      </c>
      <c r="T9" t="s">
        <v>9</v>
      </c>
      <c r="U9" t="s">
        <v>10</v>
      </c>
      <c r="W9" s="1">
        <v>43147</v>
      </c>
      <c r="X9">
        <v>112.14</v>
      </c>
      <c r="Z9" s="1">
        <v>44587</v>
      </c>
      <c r="AA9" s="1">
        <v>44607</v>
      </c>
      <c r="AB9" s="1">
        <v>44608</v>
      </c>
      <c r="AC9" s="1">
        <v>44630</v>
      </c>
      <c r="AD9">
        <v>1.42</v>
      </c>
      <c r="AE9" t="s">
        <v>9</v>
      </c>
      <c r="AF9" t="s">
        <v>10</v>
      </c>
      <c r="AI9" s="1"/>
      <c r="AK9" s="1">
        <v>43110</v>
      </c>
      <c r="AL9">
        <v>136.66</v>
      </c>
    </row>
    <row r="10" spans="1:38" x14ac:dyDescent="0.25">
      <c r="A10" s="1">
        <v>43154</v>
      </c>
      <c r="B10">
        <v>141.91</v>
      </c>
      <c r="D10" s="1">
        <v>44480</v>
      </c>
      <c r="E10" s="1">
        <v>44498</v>
      </c>
      <c r="F10" s="1">
        <v>44501</v>
      </c>
      <c r="G10" s="1">
        <v>44515</v>
      </c>
      <c r="H10">
        <v>0.51</v>
      </c>
      <c r="I10" t="s">
        <v>9</v>
      </c>
      <c r="J10" t="s">
        <v>10</v>
      </c>
      <c r="L10" s="1">
        <v>43154</v>
      </c>
      <c r="M10">
        <v>76.760000000000005</v>
      </c>
      <c r="O10" s="1">
        <v>44414</v>
      </c>
      <c r="P10" s="1">
        <v>44452</v>
      </c>
      <c r="Q10" s="1">
        <v>44453</v>
      </c>
      <c r="R10" s="1">
        <v>44469</v>
      </c>
      <c r="S10">
        <v>0.2</v>
      </c>
      <c r="T10" t="s">
        <v>9</v>
      </c>
      <c r="U10" t="s">
        <v>10</v>
      </c>
      <c r="W10" s="1">
        <v>43154</v>
      </c>
      <c r="X10">
        <v>112.59</v>
      </c>
      <c r="Z10" s="1">
        <v>44496</v>
      </c>
      <c r="AA10" s="1">
        <v>44517</v>
      </c>
      <c r="AB10" s="1">
        <v>44518</v>
      </c>
      <c r="AC10" s="1">
        <v>44540</v>
      </c>
      <c r="AD10">
        <v>1.34</v>
      </c>
      <c r="AE10" t="s">
        <v>9</v>
      </c>
      <c r="AF10" t="s">
        <v>10</v>
      </c>
      <c r="AI10" s="1"/>
      <c r="AK10" s="1">
        <v>43111</v>
      </c>
      <c r="AL10">
        <v>135.27000000000001</v>
      </c>
    </row>
    <row r="11" spans="1:38" x14ac:dyDescent="0.25">
      <c r="A11" s="1">
        <v>43161</v>
      </c>
      <c r="B11">
        <v>138.49</v>
      </c>
      <c r="D11" s="1">
        <v>44389</v>
      </c>
      <c r="E11" s="1">
        <v>44407</v>
      </c>
      <c r="F11" s="1">
        <v>44410</v>
      </c>
      <c r="G11" s="1">
        <v>44421</v>
      </c>
      <c r="H11">
        <v>0.51</v>
      </c>
      <c r="I11" t="s">
        <v>9</v>
      </c>
      <c r="J11" t="s">
        <v>10</v>
      </c>
      <c r="L11" s="1">
        <v>43161</v>
      </c>
      <c r="M11">
        <v>74.52</v>
      </c>
      <c r="O11" s="1">
        <v>44323</v>
      </c>
      <c r="P11" s="1">
        <v>44358</v>
      </c>
      <c r="Q11" s="1">
        <v>44361</v>
      </c>
      <c r="R11" s="1">
        <v>44377</v>
      </c>
      <c r="S11">
        <v>0.2</v>
      </c>
      <c r="T11" t="s">
        <v>9</v>
      </c>
      <c r="U11" t="s">
        <v>10</v>
      </c>
      <c r="W11" s="1">
        <v>43161</v>
      </c>
      <c r="X11">
        <v>111.64</v>
      </c>
      <c r="Z11" s="1">
        <v>44405</v>
      </c>
      <c r="AA11" s="1">
        <v>44426</v>
      </c>
      <c r="AB11" s="1">
        <v>44427</v>
      </c>
      <c r="AC11" s="1">
        <v>44449</v>
      </c>
      <c r="AD11">
        <v>1.34</v>
      </c>
      <c r="AE11" t="s">
        <v>9</v>
      </c>
      <c r="AF11" t="s">
        <v>10</v>
      </c>
      <c r="AI11" s="1"/>
      <c r="AK11" s="1">
        <v>43112</v>
      </c>
      <c r="AL11">
        <v>136.55000000000001</v>
      </c>
    </row>
    <row r="12" spans="1:38" x14ac:dyDescent="0.25">
      <c r="A12" s="1">
        <v>43168</v>
      </c>
      <c r="B12">
        <v>148.03</v>
      </c>
      <c r="D12" s="1">
        <v>44301</v>
      </c>
      <c r="E12" s="1">
        <v>44316</v>
      </c>
      <c r="F12" s="1">
        <v>44319</v>
      </c>
      <c r="G12" s="1">
        <v>44330</v>
      </c>
      <c r="H12">
        <v>0.51</v>
      </c>
      <c r="I12" t="s">
        <v>9</v>
      </c>
      <c r="J12" t="s">
        <v>10</v>
      </c>
      <c r="L12" s="1">
        <v>43168</v>
      </c>
      <c r="M12">
        <v>78.790000000000006</v>
      </c>
      <c r="O12" s="1">
        <v>44238</v>
      </c>
      <c r="P12" s="1">
        <v>44267</v>
      </c>
      <c r="Q12" s="1">
        <v>44270</v>
      </c>
      <c r="R12" s="1">
        <v>44286</v>
      </c>
      <c r="S12">
        <v>0.2</v>
      </c>
      <c r="T12" t="s">
        <v>9</v>
      </c>
      <c r="U12" t="s">
        <v>10</v>
      </c>
      <c r="W12" s="1">
        <v>43168</v>
      </c>
      <c r="X12">
        <v>117.22</v>
      </c>
      <c r="Z12" s="1">
        <v>44314</v>
      </c>
      <c r="AA12" s="1">
        <v>44334</v>
      </c>
      <c r="AB12" s="1">
        <v>44335</v>
      </c>
      <c r="AC12" s="1">
        <v>44357</v>
      </c>
      <c r="AD12">
        <v>1.34</v>
      </c>
      <c r="AE12" t="s">
        <v>9</v>
      </c>
      <c r="AF12" t="s">
        <v>10</v>
      </c>
      <c r="AI12" s="1"/>
      <c r="AK12" s="1">
        <v>43116</v>
      </c>
      <c r="AL12">
        <v>134.54</v>
      </c>
    </row>
    <row r="13" spans="1:38" x14ac:dyDescent="0.25">
      <c r="A13" s="1">
        <v>43175</v>
      </c>
      <c r="B13">
        <v>145.97</v>
      </c>
      <c r="D13" s="1">
        <v>44207</v>
      </c>
      <c r="E13" s="1">
        <v>44225</v>
      </c>
      <c r="F13" s="1">
        <v>44228</v>
      </c>
      <c r="G13" s="1">
        <v>44239</v>
      </c>
      <c r="H13">
        <v>0.46</v>
      </c>
      <c r="I13" t="s">
        <v>9</v>
      </c>
      <c r="J13" t="s">
        <v>10</v>
      </c>
      <c r="L13" s="1">
        <v>43175</v>
      </c>
      <c r="M13">
        <v>78.680000000000007</v>
      </c>
      <c r="O13" s="1">
        <v>44141</v>
      </c>
      <c r="P13" s="1">
        <v>44169</v>
      </c>
      <c r="Q13" s="1">
        <v>44172</v>
      </c>
      <c r="R13" s="1">
        <v>44189</v>
      </c>
      <c r="S13">
        <v>0.18</v>
      </c>
      <c r="T13" t="s">
        <v>9</v>
      </c>
      <c r="U13" t="s">
        <v>10</v>
      </c>
      <c r="W13" s="1">
        <v>43175</v>
      </c>
      <c r="X13">
        <v>115.4</v>
      </c>
      <c r="Z13" s="1">
        <v>44223</v>
      </c>
      <c r="AA13" s="1">
        <v>44243</v>
      </c>
      <c r="AB13" s="1">
        <v>44244</v>
      </c>
      <c r="AC13" s="1">
        <v>44265</v>
      </c>
      <c r="AD13">
        <v>1.29</v>
      </c>
      <c r="AE13" t="s">
        <v>9</v>
      </c>
      <c r="AF13" t="s">
        <v>10</v>
      </c>
      <c r="AI13" s="1"/>
      <c r="AK13" s="1">
        <v>43117</v>
      </c>
      <c r="AL13">
        <v>136.5</v>
      </c>
    </row>
    <row r="14" spans="1:38" x14ac:dyDescent="0.25">
      <c r="A14" s="1">
        <v>43182</v>
      </c>
      <c r="B14">
        <v>137.16999999999999</v>
      </c>
      <c r="D14" s="1">
        <v>44113</v>
      </c>
      <c r="E14" s="1">
        <v>44134</v>
      </c>
      <c r="F14" s="1">
        <v>44137</v>
      </c>
      <c r="G14" s="1">
        <v>44148</v>
      </c>
      <c r="H14">
        <v>0.46</v>
      </c>
      <c r="I14" t="s">
        <v>9</v>
      </c>
      <c r="J14" t="s">
        <v>10</v>
      </c>
      <c r="L14" s="1">
        <v>43182</v>
      </c>
      <c r="M14">
        <v>74.61</v>
      </c>
      <c r="O14" s="1">
        <v>44049</v>
      </c>
      <c r="P14" s="1">
        <v>44085</v>
      </c>
      <c r="Q14" s="1">
        <v>44088</v>
      </c>
      <c r="R14" s="1">
        <v>44104</v>
      </c>
      <c r="S14">
        <v>0.18</v>
      </c>
      <c r="T14" t="s">
        <v>9</v>
      </c>
      <c r="U14" t="s">
        <v>10</v>
      </c>
      <c r="W14" s="1">
        <v>43182</v>
      </c>
      <c r="X14">
        <v>112.98</v>
      </c>
      <c r="Z14" s="1">
        <v>44132</v>
      </c>
      <c r="AA14" s="1">
        <v>44152</v>
      </c>
      <c r="AB14" s="1">
        <v>44153</v>
      </c>
      <c r="AC14" s="1">
        <v>44175</v>
      </c>
      <c r="AD14">
        <v>1.29</v>
      </c>
      <c r="AE14" t="s">
        <v>9</v>
      </c>
      <c r="AF14" t="s">
        <v>10</v>
      </c>
      <c r="AI14" s="1"/>
      <c r="AK14" s="1">
        <v>43118</v>
      </c>
      <c r="AL14">
        <v>135.08000000000001</v>
      </c>
    </row>
    <row r="15" spans="1:38" x14ac:dyDescent="0.25">
      <c r="A15" s="1">
        <v>43189</v>
      </c>
      <c r="B15">
        <v>140.33000000000001</v>
      </c>
      <c r="D15" s="1">
        <v>44022</v>
      </c>
      <c r="E15" s="1">
        <v>44043</v>
      </c>
      <c r="F15" s="1">
        <v>44046</v>
      </c>
      <c r="G15" s="1">
        <v>44057</v>
      </c>
      <c r="H15">
        <v>0.44</v>
      </c>
      <c r="I15" t="s">
        <v>9</v>
      </c>
      <c r="J15" t="s">
        <v>10</v>
      </c>
      <c r="L15" s="1">
        <v>43189</v>
      </c>
      <c r="M15">
        <v>75.97</v>
      </c>
      <c r="O15" s="1">
        <v>43958</v>
      </c>
      <c r="P15" s="1">
        <v>43993</v>
      </c>
      <c r="Q15" s="1">
        <v>43994</v>
      </c>
      <c r="R15" s="1">
        <v>44012</v>
      </c>
      <c r="S15">
        <v>0.18</v>
      </c>
      <c r="T15" t="s">
        <v>9</v>
      </c>
      <c r="U15" t="s">
        <v>10</v>
      </c>
      <c r="W15" s="1">
        <v>43189</v>
      </c>
      <c r="X15">
        <v>114.04</v>
      </c>
      <c r="Z15" s="1">
        <v>44041</v>
      </c>
      <c r="AA15" s="1">
        <v>44061</v>
      </c>
      <c r="AB15" s="1">
        <v>44062</v>
      </c>
      <c r="AC15" s="1">
        <v>44084</v>
      </c>
      <c r="AD15">
        <v>1.29</v>
      </c>
      <c r="AE15" t="s">
        <v>9</v>
      </c>
      <c r="AF15" t="s">
        <v>10</v>
      </c>
      <c r="AI15" s="1"/>
      <c r="AK15" s="1">
        <v>43119</v>
      </c>
      <c r="AL15">
        <v>135.18</v>
      </c>
    </row>
    <row r="16" spans="1:38" x14ac:dyDescent="0.25">
      <c r="A16" s="1">
        <v>43196</v>
      </c>
      <c r="B16">
        <v>138.19999999999999</v>
      </c>
      <c r="D16" s="1">
        <v>43936</v>
      </c>
      <c r="E16" s="1">
        <v>43951</v>
      </c>
      <c r="F16" s="1">
        <v>43952</v>
      </c>
      <c r="G16" s="1">
        <v>43966</v>
      </c>
      <c r="H16">
        <v>0.44</v>
      </c>
      <c r="I16" t="s">
        <v>9</v>
      </c>
      <c r="J16" t="s">
        <v>10</v>
      </c>
      <c r="L16" s="1">
        <v>43196</v>
      </c>
      <c r="M16">
        <v>73.540000000000006</v>
      </c>
      <c r="O16" s="1">
        <v>43873</v>
      </c>
      <c r="P16" s="1">
        <v>43902</v>
      </c>
      <c r="Q16" s="1">
        <v>43903</v>
      </c>
      <c r="R16" s="1">
        <v>43921</v>
      </c>
      <c r="S16">
        <v>0.18</v>
      </c>
      <c r="T16" t="s">
        <v>9</v>
      </c>
      <c r="U16" t="s">
        <v>10</v>
      </c>
      <c r="W16" s="1">
        <v>43196</v>
      </c>
      <c r="X16">
        <v>114.76</v>
      </c>
      <c r="Z16" s="1">
        <v>43950</v>
      </c>
      <c r="AA16" s="1">
        <v>43969</v>
      </c>
      <c r="AB16" s="1">
        <v>43970</v>
      </c>
      <c r="AC16" s="1">
        <v>43992</v>
      </c>
      <c r="AD16">
        <v>1.29</v>
      </c>
      <c r="AE16" t="s">
        <v>9</v>
      </c>
      <c r="AF16" t="s">
        <v>10</v>
      </c>
      <c r="AI16" s="1"/>
      <c r="AK16" s="1">
        <v>43122</v>
      </c>
      <c r="AL16">
        <v>135.97999999999999</v>
      </c>
    </row>
    <row r="17" spans="1:38" x14ac:dyDescent="0.25">
      <c r="A17" s="1">
        <v>43203</v>
      </c>
      <c r="B17">
        <v>142.02000000000001</v>
      </c>
      <c r="D17" s="1">
        <v>43840</v>
      </c>
      <c r="E17" s="1">
        <v>43861</v>
      </c>
      <c r="F17" s="1">
        <v>43864</v>
      </c>
      <c r="G17" s="1">
        <v>43875</v>
      </c>
      <c r="H17">
        <v>0.44</v>
      </c>
      <c r="I17" t="s">
        <v>9</v>
      </c>
      <c r="J17" t="s">
        <v>10</v>
      </c>
      <c r="L17" s="1">
        <v>43203</v>
      </c>
      <c r="M17">
        <v>74.94</v>
      </c>
      <c r="O17" s="1">
        <v>43777</v>
      </c>
      <c r="P17" s="1">
        <v>43804</v>
      </c>
      <c r="Q17" s="1">
        <v>43805</v>
      </c>
      <c r="R17" s="1">
        <v>43819</v>
      </c>
      <c r="S17">
        <v>0.14000000000000001</v>
      </c>
      <c r="T17" t="s">
        <v>9</v>
      </c>
      <c r="U17" t="s">
        <v>10</v>
      </c>
      <c r="W17" s="1">
        <v>43203</v>
      </c>
      <c r="X17">
        <v>119.92</v>
      </c>
      <c r="Z17" s="1">
        <v>43859</v>
      </c>
      <c r="AA17" s="1">
        <v>43875</v>
      </c>
      <c r="AB17" s="1">
        <v>43879</v>
      </c>
      <c r="AC17" s="1">
        <v>43900</v>
      </c>
      <c r="AD17">
        <v>1.29</v>
      </c>
      <c r="AE17" t="s">
        <v>9</v>
      </c>
      <c r="AF17" t="s">
        <v>10</v>
      </c>
      <c r="AI17" s="1"/>
      <c r="AK17" s="1">
        <v>43123</v>
      </c>
      <c r="AL17">
        <v>137.41999999999999</v>
      </c>
    </row>
    <row r="18" spans="1:38" x14ac:dyDescent="0.25">
      <c r="A18" s="1">
        <v>43210</v>
      </c>
      <c r="B18">
        <v>144.04</v>
      </c>
      <c r="D18" s="1">
        <v>43746</v>
      </c>
      <c r="E18" s="1">
        <v>43769</v>
      </c>
      <c r="F18" s="1">
        <v>43770</v>
      </c>
      <c r="G18" s="1">
        <v>43784</v>
      </c>
      <c r="H18">
        <v>0.44</v>
      </c>
      <c r="I18" t="s">
        <v>9</v>
      </c>
      <c r="J18" t="s">
        <v>10</v>
      </c>
      <c r="L18" s="1">
        <v>43210</v>
      </c>
      <c r="M18">
        <v>75.81</v>
      </c>
      <c r="O18" s="1">
        <v>43679</v>
      </c>
      <c r="P18" s="1">
        <v>43721</v>
      </c>
      <c r="Q18" s="1">
        <v>43724</v>
      </c>
      <c r="R18" s="1">
        <v>43738</v>
      </c>
      <c r="S18">
        <v>0.14000000000000001</v>
      </c>
      <c r="T18" t="s">
        <v>9</v>
      </c>
      <c r="U18" t="s">
        <v>10</v>
      </c>
      <c r="W18" s="1">
        <v>43210</v>
      </c>
      <c r="X18">
        <v>122.31</v>
      </c>
      <c r="Z18" s="1">
        <v>43768</v>
      </c>
      <c r="AA18" s="1">
        <v>43784</v>
      </c>
      <c r="AB18" s="1">
        <v>43787</v>
      </c>
      <c r="AC18" s="1">
        <v>43809</v>
      </c>
      <c r="AD18">
        <v>1.19</v>
      </c>
      <c r="AE18" t="s">
        <v>9</v>
      </c>
      <c r="AF18" t="s">
        <v>10</v>
      </c>
      <c r="AI18" s="1"/>
      <c r="AK18" s="1">
        <v>43124</v>
      </c>
      <c r="AL18">
        <v>138.83000000000001</v>
      </c>
    </row>
    <row r="19" spans="1:38" x14ac:dyDescent="0.25">
      <c r="A19" s="1">
        <v>43217</v>
      </c>
      <c r="B19">
        <v>144.22999999999999</v>
      </c>
      <c r="D19" s="1">
        <v>43656</v>
      </c>
      <c r="E19" s="1">
        <v>43677</v>
      </c>
      <c r="F19" s="1">
        <v>43678</v>
      </c>
      <c r="G19" s="1">
        <v>43692</v>
      </c>
      <c r="H19">
        <v>0.44</v>
      </c>
      <c r="I19" t="s">
        <v>9</v>
      </c>
      <c r="J19" t="s">
        <v>10</v>
      </c>
      <c r="L19" s="1">
        <v>43217</v>
      </c>
      <c r="M19">
        <v>70.95</v>
      </c>
      <c r="O19" s="1">
        <v>43595</v>
      </c>
      <c r="P19" s="1">
        <v>43629</v>
      </c>
      <c r="Q19" s="1">
        <v>43630</v>
      </c>
      <c r="R19" s="1">
        <v>43644</v>
      </c>
      <c r="S19">
        <v>0.14000000000000001</v>
      </c>
      <c r="T19" t="s">
        <v>9</v>
      </c>
      <c r="U19" t="s">
        <v>10</v>
      </c>
      <c r="W19" s="1">
        <v>43217</v>
      </c>
      <c r="X19">
        <v>126.62</v>
      </c>
      <c r="Z19" s="1">
        <v>43677</v>
      </c>
      <c r="AA19" s="1">
        <v>43693</v>
      </c>
      <c r="AB19" s="1">
        <v>43696</v>
      </c>
      <c r="AC19" s="1">
        <v>43718</v>
      </c>
      <c r="AD19">
        <v>1.19</v>
      </c>
      <c r="AE19" t="s">
        <v>9</v>
      </c>
      <c r="AF19" t="s">
        <v>10</v>
      </c>
      <c r="AI19" s="1"/>
      <c r="AK19" s="1">
        <v>43125</v>
      </c>
      <c r="AL19">
        <v>139.55000000000001</v>
      </c>
    </row>
    <row r="20" spans="1:38" x14ac:dyDescent="0.25">
      <c r="A20" s="1">
        <v>43224</v>
      </c>
      <c r="B20">
        <v>139.49</v>
      </c>
      <c r="D20" s="1">
        <v>43560</v>
      </c>
      <c r="E20" s="1">
        <v>43585</v>
      </c>
      <c r="F20" s="1">
        <v>43586</v>
      </c>
      <c r="G20" s="1">
        <v>43600</v>
      </c>
      <c r="H20">
        <v>0.44</v>
      </c>
      <c r="I20" t="s">
        <v>9</v>
      </c>
      <c r="J20" t="s">
        <v>10</v>
      </c>
      <c r="L20" s="1">
        <v>43224</v>
      </c>
      <c r="M20">
        <v>71.5</v>
      </c>
      <c r="O20" s="1">
        <v>43509</v>
      </c>
      <c r="P20" s="1">
        <v>43538</v>
      </c>
      <c r="Q20" s="1">
        <v>43539</v>
      </c>
      <c r="R20" s="1">
        <v>43553</v>
      </c>
      <c r="S20">
        <v>0.14000000000000001</v>
      </c>
      <c r="T20" t="s">
        <v>9</v>
      </c>
      <c r="U20" t="s">
        <v>10</v>
      </c>
      <c r="W20" s="1">
        <v>43224</v>
      </c>
      <c r="X20">
        <v>125.53</v>
      </c>
      <c r="Z20" s="1">
        <v>43579</v>
      </c>
      <c r="AA20" s="1">
        <v>43601</v>
      </c>
      <c r="AB20" s="1">
        <v>43602</v>
      </c>
      <c r="AC20" s="1">
        <v>43626</v>
      </c>
      <c r="AD20">
        <v>1.19</v>
      </c>
      <c r="AE20" t="s">
        <v>9</v>
      </c>
      <c r="AF20" t="s">
        <v>10</v>
      </c>
      <c r="AI20" s="1"/>
      <c r="AK20" s="1">
        <v>43126</v>
      </c>
      <c r="AL20">
        <v>143.47</v>
      </c>
    </row>
    <row r="21" spans="1:38" x14ac:dyDescent="0.25">
      <c r="A21" s="1">
        <v>43231</v>
      </c>
      <c r="B21">
        <v>144.09</v>
      </c>
      <c r="D21" s="1">
        <v>43474</v>
      </c>
      <c r="E21" s="1">
        <v>43496</v>
      </c>
      <c r="F21" s="1">
        <v>43497</v>
      </c>
      <c r="G21" s="1">
        <v>43511</v>
      </c>
      <c r="H21">
        <v>0.4</v>
      </c>
      <c r="I21" t="s">
        <v>9</v>
      </c>
      <c r="J21" t="s">
        <v>10</v>
      </c>
      <c r="L21" s="1">
        <v>43231</v>
      </c>
      <c r="M21">
        <v>74.81</v>
      </c>
      <c r="O21" s="1">
        <v>43416</v>
      </c>
      <c r="P21" s="1">
        <v>43440</v>
      </c>
      <c r="Q21" s="1">
        <v>43441</v>
      </c>
      <c r="R21" s="1">
        <v>43455</v>
      </c>
      <c r="S21">
        <v>0.14000000000000001</v>
      </c>
      <c r="T21" t="s">
        <v>9</v>
      </c>
      <c r="U21" t="s">
        <v>10</v>
      </c>
      <c r="W21" s="1">
        <v>43231</v>
      </c>
      <c r="X21">
        <v>129.84</v>
      </c>
      <c r="Z21" s="1">
        <v>43495</v>
      </c>
      <c r="AA21" s="1">
        <v>43510</v>
      </c>
      <c r="AB21" s="1">
        <v>43511</v>
      </c>
      <c r="AC21" s="1">
        <v>43535</v>
      </c>
      <c r="AD21">
        <v>1.19</v>
      </c>
      <c r="AE21" t="s">
        <v>9</v>
      </c>
      <c r="AF21" t="s">
        <v>10</v>
      </c>
      <c r="AI21" s="1"/>
      <c r="AK21" s="1">
        <v>43129</v>
      </c>
      <c r="AL21">
        <v>142.34</v>
      </c>
    </row>
    <row r="22" spans="1:38" x14ac:dyDescent="0.25">
      <c r="A22" s="1">
        <v>43238</v>
      </c>
      <c r="B22">
        <v>141.30000000000001</v>
      </c>
      <c r="D22" s="1">
        <v>43382</v>
      </c>
      <c r="E22" s="1">
        <v>43404</v>
      </c>
      <c r="F22" s="1">
        <v>43405</v>
      </c>
      <c r="G22" s="1">
        <v>43419</v>
      </c>
      <c r="H22">
        <v>0.4</v>
      </c>
      <c r="I22" t="s">
        <v>9</v>
      </c>
      <c r="J22" t="s">
        <v>10</v>
      </c>
      <c r="L22" s="1">
        <v>43238</v>
      </c>
      <c r="M22">
        <v>75.540000000000006</v>
      </c>
      <c r="O22" s="1">
        <v>43315</v>
      </c>
      <c r="P22" s="1">
        <v>43356</v>
      </c>
      <c r="Q22" s="1">
        <v>43357</v>
      </c>
      <c r="R22" s="1">
        <v>43371</v>
      </c>
      <c r="S22">
        <v>0.14000000000000001</v>
      </c>
      <c r="T22" t="s">
        <v>9</v>
      </c>
      <c r="U22" t="s">
        <v>10</v>
      </c>
      <c r="W22" s="1">
        <v>43238</v>
      </c>
      <c r="X22">
        <v>127.86</v>
      </c>
      <c r="Z22" s="1">
        <v>43404</v>
      </c>
      <c r="AA22" s="1">
        <v>43419</v>
      </c>
      <c r="AB22" s="1">
        <v>43420</v>
      </c>
      <c r="AC22" s="1">
        <v>43444</v>
      </c>
      <c r="AD22">
        <v>1.1200000000000001</v>
      </c>
      <c r="AE22" t="s">
        <v>9</v>
      </c>
      <c r="AF22" t="s">
        <v>10</v>
      </c>
      <c r="AI22" s="1"/>
      <c r="AK22" s="1">
        <v>43130</v>
      </c>
      <c r="AL22">
        <v>141.75</v>
      </c>
    </row>
    <row r="23" spans="1:38" x14ac:dyDescent="0.25">
      <c r="A23" s="1">
        <v>43245</v>
      </c>
      <c r="B23">
        <v>142.22</v>
      </c>
      <c r="D23" s="1">
        <v>43311</v>
      </c>
      <c r="E23" s="1">
        <v>43321</v>
      </c>
      <c r="F23" s="1">
        <v>43322</v>
      </c>
      <c r="G23" s="1">
        <v>43327</v>
      </c>
      <c r="H23">
        <v>0.4</v>
      </c>
      <c r="I23" t="s">
        <v>9</v>
      </c>
      <c r="J23" t="s">
        <v>10</v>
      </c>
      <c r="L23" s="1">
        <v>43245</v>
      </c>
      <c r="M23">
        <v>75.09</v>
      </c>
      <c r="O23" s="1">
        <v>43229</v>
      </c>
      <c r="P23" s="1">
        <v>43265</v>
      </c>
      <c r="Q23" s="1">
        <v>43266</v>
      </c>
      <c r="R23" s="1">
        <v>43280</v>
      </c>
      <c r="S23">
        <v>0.14000000000000001</v>
      </c>
      <c r="T23" t="s">
        <v>9</v>
      </c>
      <c r="U23" t="s">
        <v>10</v>
      </c>
      <c r="W23" s="1">
        <v>43245</v>
      </c>
      <c r="X23">
        <v>122.19</v>
      </c>
      <c r="Z23" s="1">
        <v>43306</v>
      </c>
      <c r="AA23" s="1">
        <v>43328</v>
      </c>
      <c r="AB23" s="1">
        <v>43329</v>
      </c>
      <c r="AC23" s="1">
        <v>43353</v>
      </c>
      <c r="AD23">
        <v>1.1200000000000001</v>
      </c>
      <c r="AE23" t="s">
        <v>9</v>
      </c>
      <c r="AF23" t="s">
        <v>10</v>
      </c>
      <c r="AI23" s="1"/>
      <c r="AK23" s="1">
        <v>43131</v>
      </c>
      <c r="AL23">
        <v>142.16999999999999</v>
      </c>
    </row>
    <row r="24" spans="1:38" x14ac:dyDescent="0.25">
      <c r="A24" s="1">
        <v>43252</v>
      </c>
      <c r="B24">
        <v>140.08000000000001</v>
      </c>
      <c r="D24" s="1">
        <v>43203</v>
      </c>
      <c r="E24" s="1">
        <v>43220</v>
      </c>
      <c r="F24" s="1">
        <v>43221</v>
      </c>
      <c r="G24" s="1">
        <v>43235</v>
      </c>
      <c r="H24">
        <v>0.4</v>
      </c>
      <c r="I24" t="s">
        <v>9</v>
      </c>
      <c r="J24" t="s">
        <v>10</v>
      </c>
      <c r="L24" s="1">
        <v>43252</v>
      </c>
      <c r="M24">
        <v>74.209999999999994</v>
      </c>
      <c r="O24" s="1">
        <v>43132</v>
      </c>
      <c r="P24" s="1">
        <v>43174</v>
      </c>
      <c r="Q24" s="1">
        <v>43175</v>
      </c>
      <c r="R24" s="1">
        <v>43188</v>
      </c>
      <c r="S24">
        <v>0.14000000000000001</v>
      </c>
      <c r="T24" t="s">
        <v>9</v>
      </c>
      <c r="U24" t="s">
        <v>10</v>
      </c>
      <c r="W24" s="1">
        <v>43252</v>
      </c>
      <c r="X24">
        <v>123.85</v>
      </c>
      <c r="Z24" s="1">
        <v>43215</v>
      </c>
      <c r="AA24" s="1">
        <v>43237</v>
      </c>
      <c r="AB24" s="1">
        <v>43238</v>
      </c>
      <c r="AC24" s="1">
        <v>43262</v>
      </c>
      <c r="AD24">
        <v>1.1200000000000001</v>
      </c>
      <c r="AE24" t="s">
        <v>9</v>
      </c>
      <c r="AF24" t="s">
        <v>10</v>
      </c>
      <c r="AI24" s="1"/>
      <c r="AK24" s="1">
        <v>43132</v>
      </c>
      <c r="AL24">
        <v>144.47999999999999</v>
      </c>
    </row>
    <row r="25" spans="1:38" x14ac:dyDescent="0.25">
      <c r="A25" s="1">
        <v>43259</v>
      </c>
      <c r="B25">
        <v>142.97</v>
      </c>
      <c r="D25" s="1">
        <v>43115</v>
      </c>
      <c r="E25" s="1">
        <v>43131</v>
      </c>
      <c r="F25" s="1">
        <v>43132</v>
      </c>
      <c r="G25" s="1">
        <v>43146</v>
      </c>
      <c r="H25">
        <v>0.36</v>
      </c>
      <c r="I25" t="s">
        <v>9</v>
      </c>
      <c r="J25" t="s">
        <v>10</v>
      </c>
      <c r="L25" s="1">
        <v>43259</v>
      </c>
      <c r="M25">
        <v>75.75</v>
      </c>
      <c r="O25" s="1"/>
      <c r="P25" s="1"/>
      <c r="Q25" s="1"/>
      <c r="R25" s="1"/>
      <c r="W25" s="1">
        <v>43259</v>
      </c>
      <c r="X25">
        <v>126.44</v>
      </c>
      <c r="Z25" s="1">
        <v>43131</v>
      </c>
      <c r="AA25" s="1">
        <v>43146</v>
      </c>
      <c r="AB25" s="1">
        <v>43147</v>
      </c>
      <c r="AC25" s="1">
        <v>43171</v>
      </c>
      <c r="AD25">
        <v>1.1200000000000001</v>
      </c>
      <c r="AE25" t="s">
        <v>9</v>
      </c>
      <c r="AF25" t="s">
        <v>10</v>
      </c>
      <c r="AI25" s="1"/>
      <c r="AK25" s="1">
        <v>43133</v>
      </c>
      <c r="AL25">
        <v>143.59</v>
      </c>
    </row>
    <row r="26" spans="1:38" x14ac:dyDescent="0.25">
      <c r="A26" s="1">
        <v>43266</v>
      </c>
      <c r="B26">
        <v>139.53</v>
      </c>
      <c r="L26" s="1">
        <v>43266</v>
      </c>
      <c r="M26">
        <v>75.09</v>
      </c>
      <c r="O26" s="1"/>
      <c r="P26" s="1"/>
      <c r="Q26" s="1"/>
      <c r="R26" s="1"/>
      <c r="W26" s="1">
        <v>43266</v>
      </c>
      <c r="X26">
        <v>124.04</v>
      </c>
      <c r="Z26" s="1"/>
      <c r="AA26" s="1"/>
      <c r="AB26" s="1"/>
      <c r="AC26" s="1"/>
      <c r="AI26" s="1"/>
      <c r="AK26" s="1">
        <v>43136</v>
      </c>
      <c r="AL26">
        <v>140.34</v>
      </c>
    </row>
    <row r="27" spans="1:38" x14ac:dyDescent="0.25">
      <c r="A27" s="1">
        <v>43273</v>
      </c>
      <c r="B27">
        <v>137.13999999999999</v>
      </c>
      <c r="L27" s="1">
        <v>43273</v>
      </c>
      <c r="M27">
        <v>73</v>
      </c>
      <c r="O27" s="1"/>
      <c r="P27" s="1"/>
      <c r="Q27" s="1"/>
      <c r="R27" s="1"/>
      <c r="W27" s="1">
        <v>43273</v>
      </c>
      <c r="X27">
        <v>125.1</v>
      </c>
      <c r="Z27" s="1"/>
      <c r="AA27" s="1"/>
      <c r="AB27" s="1"/>
      <c r="AC27" s="1"/>
      <c r="AI27" s="1"/>
      <c r="AK27" s="1">
        <v>43137</v>
      </c>
      <c r="AL27">
        <v>139.91999999999999</v>
      </c>
    </row>
    <row r="28" spans="1:38" x14ac:dyDescent="0.25">
      <c r="A28" s="1">
        <v>43280</v>
      </c>
      <c r="B28">
        <v>137.16999999999999</v>
      </c>
      <c r="L28" s="1">
        <v>43280</v>
      </c>
      <c r="M28">
        <v>72.16</v>
      </c>
      <c r="O28" s="1"/>
      <c r="P28" s="1"/>
      <c r="Q28" s="1"/>
      <c r="R28" s="1"/>
      <c r="W28" s="1">
        <v>43280</v>
      </c>
      <c r="X28">
        <v>126.43</v>
      </c>
      <c r="Z28" s="1"/>
      <c r="AA28" s="1"/>
      <c r="AB28" s="1"/>
      <c r="AC28" s="1"/>
      <c r="AI28" s="1"/>
      <c r="AK28" s="1">
        <v>43138</v>
      </c>
      <c r="AL28">
        <v>140.55000000000001</v>
      </c>
    </row>
    <row r="29" spans="1:38" x14ac:dyDescent="0.25">
      <c r="A29" s="1">
        <v>43287</v>
      </c>
      <c r="B29">
        <v>139.62</v>
      </c>
      <c r="L29" s="1">
        <v>43287</v>
      </c>
      <c r="M29">
        <v>71.89</v>
      </c>
      <c r="O29" s="1"/>
      <c r="P29" s="1"/>
      <c r="Q29" s="1"/>
      <c r="R29" s="1"/>
      <c r="W29" s="1">
        <v>43287</v>
      </c>
      <c r="X29">
        <v>124.14</v>
      </c>
      <c r="Z29" s="1"/>
      <c r="AA29" s="1"/>
      <c r="AB29" s="1"/>
      <c r="AC29" s="1"/>
      <c r="AI29" s="1"/>
      <c r="AK29" s="1">
        <v>43139</v>
      </c>
      <c r="AL29">
        <v>136.05000000000001</v>
      </c>
    </row>
    <row r="30" spans="1:38" x14ac:dyDescent="0.25">
      <c r="A30" s="1">
        <v>43294</v>
      </c>
      <c r="B30">
        <v>144.19999999999999</v>
      </c>
      <c r="L30" s="1">
        <v>43294</v>
      </c>
      <c r="M30">
        <v>73.7</v>
      </c>
      <c r="O30" s="1"/>
      <c r="P30" s="1"/>
      <c r="Q30" s="1"/>
      <c r="R30" s="1"/>
      <c r="W30" s="1">
        <v>43294</v>
      </c>
      <c r="X30">
        <v>124.04</v>
      </c>
      <c r="Z30" s="1"/>
      <c r="AA30" s="1"/>
      <c r="AB30" s="1"/>
      <c r="AC30" s="1"/>
      <c r="AI30" s="1"/>
      <c r="AK30" s="1">
        <v>43140</v>
      </c>
      <c r="AL30">
        <v>137.91</v>
      </c>
    </row>
    <row r="31" spans="1:38" x14ac:dyDescent="0.25">
      <c r="A31" s="1">
        <v>43301</v>
      </c>
      <c r="B31">
        <v>146.16</v>
      </c>
      <c r="L31" s="1">
        <v>43301</v>
      </c>
      <c r="M31">
        <v>73.569999999999993</v>
      </c>
      <c r="O31" s="1"/>
      <c r="P31" s="1"/>
      <c r="Q31" s="1"/>
      <c r="R31" s="1"/>
      <c r="W31" s="1">
        <v>43301</v>
      </c>
      <c r="X31">
        <v>122.27</v>
      </c>
      <c r="Z31" s="1"/>
      <c r="AA31" s="1"/>
      <c r="AB31" s="1"/>
      <c r="AC31" s="1"/>
      <c r="AI31" s="1"/>
      <c r="AK31" s="1">
        <v>43143</v>
      </c>
      <c r="AL31">
        <v>139.96</v>
      </c>
    </row>
    <row r="32" spans="1:38" x14ac:dyDescent="0.25">
      <c r="A32" s="1">
        <v>43308</v>
      </c>
      <c r="B32">
        <v>144.5</v>
      </c>
      <c r="L32" s="1">
        <v>43308</v>
      </c>
      <c r="M32">
        <v>76.849999999999994</v>
      </c>
      <c r="O32" s="1"/>
      <c r="P32" s="1"/>
      <c r="Q32" s="1"/>
      <c r="R32" s="1"/>
      <c r="W32" s="1">
        <v>43308</v>
      </c>
      <c r="X32">
        <v>125.97</v>
      </c>
      <c r="Z32" s="1"/>
      <c r="AA32" s="1"/>
      <c r="AB32" s="1"/>
      <c r="AC32" s="1"/>
      <c r="AI32" s="1"/>
      <c r="AK32" s="1">
        <v>43144</v>
      </c>
      <c r="AL32">
        <v>139.22999999999999</v>
      </c>
    </row>
    <row r="33" spans="1:38" x14ac:dyDescent="0.25">
      <c r="A33" s="1">
        <v>43315</v>
      </c>
      <c r="B33">
        <v>143.12</v>
      </c>
      <c r="L33" s="1">
        <v>43315</v>
      </c>
      <c r="M33">
        <v>76.569999999999993</v>
      </c>
      <c r="O33" s="1"/>
      <c r="P33" s="1"/>
      <c r="Q33" s="1"/>
      <c r="R33" s="1"/>
      <c r="W33" s="1">
        <v>43315</v>
      </c>
      <c r="X33">
        <v>124.05</v>
      </c>
      <c r="Z33" s="1"/>
      <c r="AA33" s="1"/>
      <c r="AB33" s="1"/>
      <c r="AC33" s="1"/>
      <c r="AI33" s="1"/>
      <c r="AK33" s="1">
        <v>43145</v>
      </c>
      <c r="AL33">
        <v>139.97</v>
      </c>
    </row>
    <row r="34" spans="1:38" x14ac:dyDescent="0.25">
      <c r="A34" s="1">
        <v>43322</v>
      </c>
      <c r="B34">
        <v>141.76</v>
      </c>
      <c r="L34" s="1">
        <v>43322</v>
      </c>
      <c r="M34">
        <v>75.88</v>
      </c>
      <c r="O34" s="1"/>
      <c r="P34" s="1"/>
      <c r="Q34" s="1"/>
      <c r="R34" s="1"/>
      <c r="W34" s="1">
        <v>43322</v>
      </c>
      <c r="X34">
        <v>123.34</v>
      </c>
      <c r="Z34" s="1"/>
      <c r="AA34" s="1"/>
      <c r="AB34" s="1"/>
      <c r="AC34" s="1"/>
      <c r="AI34" s="1"/>
      <c r="AK34" s="1">
        <v>43146</v>
      </c>
      <c r="AL34">
        <v>140.88999999999999</v>
      </c>
    </row>
    <row r="35" spans="1:38" x14ac:dyDescent="0.25">
      <c r="A35" s="1">
        <v>43329</v>
      </c>
      <c r="B35">
        <v>143.44999999999999</v>
      </c>
      <c r="L35" s="1">
        <v>43329</v>
      </c>
      <c r="M35">
        <v>76.31</v>
      </c>
      <c r="O35" s="1"/>
      <c r="P35" s="1"/>
      <c r="Q35" s="1"/>
      <c r="R35" s="1"/>
      <c r="W35" s="1">
        <v>43329</v>
      </c>
      <c r="X35">
        <v>117.8</v>
      </c>
      <c r="Z35" s="1"/>
      <c r="AA35" s="1"/>
      <c r="AB35" s="1"/>
      <c r="AC35" s="1"/>
      <c r="AI35" s="1"/>
      <c r="AK35" s="1">
        <v>43147</v>
      </c>
      <c r="AL35">
        <v>140.86000000000001</v>
      </c>
    </row>
    <row r="36" spans="1:38" x14ac:dyDescent="0.25">
      <c r="A36" s="1">
        <v>43336</v>
      </c>
      <c r="B36">
        <v>145.44</v>
      </c>
      <c r="L36" s="1">
        <v>43336</v>
      </c>
      <c r="M36">
        <v>76.209999999999994</v>
      </c>
      <c r="O36" s="1"/>
      <c r="P36" s="1"/>
      <c r="Q36" s="1"/>
      <c r="R36" s="1"/>
      <c r="W36" s="1">
        <v>43336</v>
      </c>
      <c r="X36">
        <v>119.01</v>
      </c>
      <c r="Z36" s="1"/>
      <c r="AA36" s="1"/>
      <c r="AB36" s="1"/>
      <c r="AC36" s="1"/>
      <c r="AI36" s="1"/>
      <c r="AK36" s="1">
        <v>43151</v>
      </c>
      <c r="AL36">
        <v>140.72</v>
      </c>
    </row>
    <row r="37" spans="1:38" x14ac:dyDescent="0.25">
      <c r="A37" s="1">
        <v>43343</v>
      </c>
      <c r="B37">
        <v>145.56</v>
      </c>
      <c r="L37" s="1">
        <v>43343</v>
      </c>
      <c r="M37">
        <v>76.959999999999994</v>
      </c>
      <c r="O37" s="1"/>
      <c r="P37" s="1"/>
      <c r="Q37" s="1"/>
      <c r="R37" s="1"/>
      <c r="W37" s="1">
        <v>43343</v>
      </c>
      <c r="X37">
        <v>118.46</v>
      </c>
      <c r="Z37" s="1"/>
      <c r="AA37" s="1"/>
      <c r="AB37" s="1"/>
      <c r="AC37" s="1"/>
      <c r="AI37" s="1"/>
      <c r="AK37" s="1">
        <v>43152</v>
      </c>
      <c r="AL37">
        <v>139.37</v>
      </c>
    </row>
    <row r="38" spans="1:38" x14ac:dyDescent="0.25">
      <c r="A38" s="1">
        <v>43350</v>
      </c>
      <c r="B38">
        <v>150.02000000000001</v>
      </c>
      <c r="L38" s="1">
        <v>43350</v>
      </c>
      <c r="M38">
        <v>78.09</v>
      </c>
      <c r="O38" s="1"/>
      <c r="P38" s="1"/>
      <c r="Q38" s="1"/>
      <c r="R38" s="1"/>
      <c r="W38" s="1">
        <v>43350</v>
      </c>
      <c r="X38">
        <v>114.6</v>
      </c>
      <c r="Z38" s="1"/>
      <c r="AA38" s="1"/>
      <c r="AB38" s="1"/>
      <c r="AC38" s="1"/>
      <c r="AI38" s="1"/>
      <c r="AK38" s="1">
        <v>43153</v>
      </c>
      <c r="AL38">
        <v>139.12</v>
      </c>
    </row>
    <row r="39" spans="1:38" x14ac:dyDescent="0.25">
      <c r="A39" s="1">
        <v>43357</v>
      </c>
      <c r="B39">
        <v>151.97</v>
      </c>
      <c r="L39" s="1">
        <v>43357</v>
      </c>
      <c r="M39">
        <v>80.83</v>
      </c>
      <c r="O39" s="1"/>
      <c r="P39" s="1"/>
      <c r="Q39" s="1"/>
      <c r="R39" s="1"/>
      <c r="W39" s="1">
        <v>43357</v>
      </c>
      <c r="X39">
        <v>117.38</v>
      </c>
      <c r="Z39" s="1"/>
      <c r="AA39" s="1"/>
      <c r="AB39" s="1"/>
      <c r="AC39" s="1"/>
      <c r="AI39" s="1"/>
      <c r="AK39" s="1">
        <v>43154</v>
      </c>
      <c r="AL39">
        <v>141.91</v>
      </c>
    </row>
    <row r="40" spans="1:38" x14ac:dyDescent="0.25">
      <c r="A40" s="1">
        <v>43364</v>
      </c>
      <c r="B40">
        <v>156.47</v>
      </c>
      <c r="L40" s="1">
        <v>43364</v>
      </c>
      <c r="M40">
        <v>81.53</v>
      </c>
      <c r="O40" s="1"/>
      <c r="P40" s="1"/>
      <c r="Q40" s="1"/>
      <c r="R40" s="1"/>
      <c r="W40" s="1">
        <v>43364</v>
      </c>
      <c r="X40">
        <v>121.13</v>
      </c>
      <c r="Z40" s="1"/>
      <c r="AA40" s="1"/>
      <c r="AB40" s="1"/>
      <c r="AC40" s="1"/>
      <c r="AI40" s="1"/>
      <c r="AK40" s="1">
        <v>43157</v>
      </c>
      <c r="AL40">
        <v>143.30000000000001</v>
      </c>
    </row>
    <row r="41" spans="1:38" x14ac:dyDescent="0.25">
      <c r="A41" s="1">
        <v>43371</v>
      </c>
      <c r="B41">
        <v>153.78</v>
      </c>
      <c r="L41" s="1">
        <v>43371</v>
      </c>
      <c r="M41">
        <v>79.12</v>
      </c>
      <c r="O41" s="1"/>
      <c r="P41" s="1"/>
      <c r="Q41" s="1"/>
      <c r="R41" s="1"/>
      <c r="W41" s="1">
        <v>43371</v>
      </c>
      <c r="X41">
        <v>122.28</v>
      </c>
      <c r="Z41" s="1"/>
      <c r="AA41" s="1"/>
      <c r="AB41" s="1"/>
      <c r="AC41" s="1"/>
      <c r="AI41" s="1"/>
      <c r="AK41" s="1">
        <v>43158</v>
      </c>
      <c r="AL41">
        <v>142.46</v>
      </c>
    </row>
    <row r="42" spans="1:38" x14ac:dyDescent="0.25">
      <c r="A42" s="1">
        <v>43378</v>
      </c>
      <c r="B42">
        <v>155.52000000000001</v>
      </c>
      <c r="L42" s="1">
        <v>43378</v>
      </c>
      <c r="M42">
        <v>78.650000000000006</v>
      </c>
      <c r="O42" s="1"/>
      <c r="P42" s="1"/>
      <c r="Q42" s="1"/>
      <c r="R42" s="1"/>
      <c r="W42" s="1">
        <v>43378</v>
      </c>
      <c r="X42">
        <v>125.33</v>
      </c>
      <c r="Z42" s="1"/>
      <c r="AA42" s="1"/>
      <c r="AB42" s="1"/>
      <c r="AC42" s="1"/>
      <c r="AI42" s="1"/>
      <c r="AK42" s="1">
        <v>43159</v>
      </c>
      <c r="AL42">
        <v>140.32</v>
      </c>
    </row>
    <row r="43" spans="1:38" x14ac:dyDescent="0.25">
      <c r="A43" s="1">
        <v>43385</v>
      </c>
      <c r="B43">
        <v>147.84</v>
      </c>
      <c r="L43" s="1">
        <v>43385</v>
      </c>
      <c r="M43">
        <v>72.8</v>
      </c>
      <c r="O43" s="1"/>
      <c r="P43" s="1"/>
      <c r="Q43" s="1"/>
      <c r="R43" s="1"/>
      <c r="W43" s="1">
        <v>43385</v>
      </c>
      <c r="X43">
        <v>117.77</v>
      </c>
      <c r="Z43" s="1"/>
      <c r="AA43" s="1"/>
      <c r="AB43" s="1"/>
      <c r="AC43" s="1"/>
      <c r="AI43" s="1"/>
      <c r="AK43" s="1">
        <v>43160</v>
      </c>
      <c r="AL43">
        <v>137.44999999999999</v>
      </c>
    </row>
    <row r="44" spans="1:38" x14ac:dyDescent="0.25">
      <c r="A44" s="1">
        <v>43392</v>
      </c>
      <c r="B44">
        <v>151.1</v>
      </c>
      <c r="L44" s="1">
        <v>43392</v>
      </c>
      <c r="M44">
        <v>70.61</v>
      </c>
      <c r="O44" s="1"/>
      <c r="P44" s="1"/>
      <c r="Q44" s="1"/>
      <c r="R44" s="1"/>
      <c r="W44" s="1">
        <v>43392</v>
      </c>
      <c r="X44">
        <v>118.14</v>
      </c>
      <c r="Z44" s="1"/>
      <c r="AA44" s="1"/>
      <c r="AB44" s="1"/>
      <c r="AC44" s="1"/>
      <c r="AI44" s="1"/>
      <c r="AK44" s="1">
        <v>43161</v>
      </c>
      <c r="AL44">
        <v>138.49</v>
      </c>
    </row>
    <row r="45" spans="1:38" x14ac:dyDescent="0.25">
      <c r="A45" s="1">
        <v>43399</v>
      </c>
      <c r="B45">
        <v>152.31</v>
      </c>
      <c r="L45" s="1">
        <v>43399</v>
      </c>
      <c r="M45">
        <v>66.73</v>
      </c>
      <c r="O45" s="1"/>
      <c r="P45" s="1"/>
      <c r="Q45" s="1"/>
      <c r="R45" s="1"/>
      <c r="W45" s="1">
        <v>43399</v>
      </c>
      <c r="X45">
        <v>111.53</v>
      </c>
      <c r="Z45" s="1"/>
      <c r="AA45" s="1"/>
      <c r="AB45" s="1"/>
      <c r="AC45" s="1"/>
      <c r="AI45" s="1"/>
      <c r="AK45" s="1">
        <v>43164</v>
      </c>
      <c r="AL45">
        <v>141.38</v>
      </c>
    </row>
    <row r="46" spans="1:38" x14ac:dyDescent="0.25">
      <c r="A46" s="1">
        <v>43406</v>
      </c>
      <c r="B46">
        <v>156.18</v>
      </c>
      <c r="L46" s="1">
        <v>43406</v>
      </c>
      <c r="M46">
        <v>72.63</v>
      </c>
      <c r="O46" s="1"/>
      <c r="P46" s="1"/>
      <c r="Q46" s="1"/>
      <c r="R46" s="1"/>
      <c r="W46" s="1">
        <v>43406</v>
      </c>
      <c r="X46">
        <v>114.73</v>
      </c>
      <c r="Z46" s="1"/>
      <c r="AA46" s="1"/>
      <c r="AB46" s="1"/>
      <c r="AC46" s="1"/>
      <c r="AI46" s="1"/>
      <c r="AK46" s="1">
        <v>43165</v>
      </c>
      <c r="AL46">
        <v>142.16999999999999</v>
      </c>
    </row>
    <row r="47" spans="1:38" x14ac:dyDescent="0.25">
      <c r="A47" s="1">
        <v>43413</v>
      </c>
      <c r="B47">
        <v>164.54</v>
      </c>
      <c r="L47" s="1">
        <v>43413</v>
      </c>
      <c r="M47">
        <v>74.45</v>
      </c>
      <c r="O47" s="1"/>
      <c r="P47" s="1"/>
      <c r="Q47" s="1"/>
      <c r="R47" s="1"/>
      <c r="W47" s="1">
        <v>43413</v>
      </c>
      <c r="X47">
        <v>119.51</v>
      </c>
      <c r="Z47" s="1"/>
      <c r="AA47" s="1"/>
      <c r="AB47" s="1"/>
      <c r="AC47" s="1"/>
      <c r="AI47" s="1"/>
      <c r="AK47" s="1">
        <v>43166</v>
      </c>
      <c r="AL47">
        <v>142.49</v>
      </c>
    </row>
    <row r="48" spans="1:38" x14ac:dyDescent="0.25">
      <c r="A48" s="1">
        <v>43420</v>
      </c>
      <c r="B48">
        <v>164.05</v>
      </c>
      <c r="L48" s="1">
        <v>43420</v>
      </c>
      <c r="M48">
        <v>74.38</v>
      </c>
      <c r="O48" s="1"/>
      <c r="P48" s="1"/>
      <c r="Q48" s="1"/>
      <c r="R48" s="1"/>
      <c r="W48" s="1">
        <v>43420</v>
      </c>
      <c r="X48">
        <v>119.06</v>
      </c>
      <c r="Z48" s="1"/>
      <c r="AA48" s="1"/>
      <c r="AB48" s="1"/>
      <c r="AC48" s="1"/>
      <c r="AI48" s="1"/>
      <c r="AK48" s="1">
        <v>43167</v>
      </c>
      <c r="AL48">
        <v>144.22999999999999</v>
      </c>
    </row>
    <row r="49" spans="1:38" x14ac:dyDescent="0.25">
      <c r="A49" s="1">
        <v>43427</v>
      </c>
      <c r="B49">
        <v>161.25</v>
      </c>
      <c r="L49" s="1">
        <v>43427</v>
      </c>
      <c r="M49">
        <v>71.66</v>
      </c>
      <c r="O49" s="1"/>
      <c r="P49" s="1"/>
      <c r="Q49" s="1"/>
      <c r="R49" s="1"/>
      <c r="W49" s="1">
        <v>43427</v>
      </c>
      <c r="X49">
        <v>113.6</v>
      </c>
      <c r="Z49" s="1"/>
      <c r="AA49" s="1"/>
      <c r="AB49" s="1"/>
      <c r="AC49" s="1"/>
      <c r="AI49" s="1"/>
      <c r="AK49" s="1">
        <v>43168</v>
      </c>
      <c r="AL49">
        <v>148.03</v>
      </c>
    </row>
    <row r="50" spans="1:38" x14ac:dyDescent="0.25">
      <c r="A50" s="1">
        <v>43434</v>
      </c>
      <c r="B50">
        <v>165.11</v>
      </c>
      <c r="L50" s="1">
        <v>43434</v>
      </c>
      <c r="M50">
        <v>73.430000000000007</v>
      </c>
      <c r="O50" s="1"/>
      <c r="P50" s="1"/>
      <c r="Q50" s="1"/>
      <c r="R50" s="1"/>
      <c r="W50" s="1">
        <v>43434</v>
      </c>
      <c r="X50">
        <v>118.94</v>
      </c>
      <c r="Z50" s="1"/>
      <c r="AA50" s="1"/>
      <c r="AB50" s="1"/>
      <c r="AC50" s="1"/>
      <c r="AI50" s="1"/>
      <c r="AK50" s="1">
        <v>43171</v>
      </c>
      <c r="AL50">
        <v>146.31</v>
      </c>
    </row>
    <row r="51" spans="1:38" x14ac:dyDescent="0.25">
      <c r="A51" s="1">
        <v>43441</v>
      </c>
      <c r="B51">
        <v>158.72999999999999</v>
      </c>
      <c r="L51" s="1">
        <v>43441</v>
      </c>
      <c r="M51">
        <v>70.849999999999994</v>
      </c>
      <c r="O51" s="1"/>
      <c r="P51" s="1"/>
      <c r="Q51" s="1"/>
      <c r="R51" s="1"/>
      <c r="W51" s="1">
        <v>43441</v>
      </c>
      <c r="X51">
        <v>115.49</v>
      </c>
      <c r="Z51" s="1"/>
      <c r="AA51" s="1"/>
      <c r="AB51" s="1"/>
      <c r="AC51" s="1"/>
      <c r="AI51" s="1"/>
      <c r="AK51" s="1">
        <v>43172</v>
      </c>
      <c r="AL51">
        <v>145.96</v>
      </c>
    </row>
    <row r="52" spans="1:38" x14ac:dyDescent="0.25">
      <c r="A52" s="1">
        <v>43448</v>
      </c>
      <c r="B52">
        <v>153.83000000000001</v>
      </c>
      <c r="L52" s="1">
        <v>43448</v>
      </c>
      <c r="M52">
        <v>70.39</v>
      </c>
      <c r="O52" s="1"/>
      <c r="P52" s="1"/>
      <c r="Q52" s="1"/>
      <c r="R52" s="1"/>
      <c r="W52" s="1">
        <v>43448</v>
      </c>
      <c r="X52">
        <v>113.83</v>
      </c>
      <c r="Z52" s="1"/>
      <c r="AA52" s="1"/>
      <c r="AB52" s="1"/>
      <c r="AC52" s="1"/>
      <c r="AI52" s="1"/>
      <c r="AK52" s="1">
        <v>43173</v>
      </c>
      <c r="AL52">
        <v>144.22</v>
      </c>
    </row>
    <row r="53" spans="1:38" x14ac:dyDescent="0.25">
      <c r="A53" s="1">
        <v>43455</v>
      </c>
      <c r="B53">
        <v>141.25</v>
      </c>
      <c r="L53" s="1">
        <v>43455</v>
      </c>
      <c r="M53">
        <v>65.209999999999994</v>
      </c>
      <c r="O53" s="1"/>
      <c r="P53" s="1"/>
      <c r="Q53" s="1"/>
      <c r="R53" s="1"/>
      <c r="W53" s="1">
        <v>43455</v>
      </c>
      <c r="X53">
        <v>104.21</v>
      </c>
      <c r="Z53" s="1"/>
      <c r="AA53" s="1"/>
      <c r="AB53" s="1"/>
      <c r="AC53" s="1"/>
      <c r="AI53" s="1"/>
      <c r="AK53" s="1">
        <v>43174</v>
      </c>
      <c r="AL53">
        <v>144.97</v>
      </c>
    </row>
    <row r="54" spans="1:38" x14ac:dyDescent="0.25">
      <c r="A54" s="1">
        <v>43462</v>
      </c>
      <c r="B54">
        <v>143.69999999999999</v>
      </c>
      <c r="L54" s="1">
        <v>43462</v>
      </c>
      <c r="M54">
        <v>66.73</v>
      </c>
      <c r="O54" s="1"/>
      <c r="P54" s="1"/>
      <c r="Q54" s="1"/>
      <c r="R54" s="1"/>
      <c r="W54" s="1">
        <v>43462</v>
      </c>
      <c r="X54">
        <v>108.65</v>
      </c>
      <c r="Z54" s="1"/>
      <c r="AA54" s="1"/>
      <c r="AB54" s="1"/>
      <c r="AC54" s="1"/>
      <c r="AI54" s="1"/>
      <c r="AK54" s="1">
        <v>43175</v>
      </c>
      <c r="AL54">
        <v>145.97</v>
      </c>
    </row>
    <row r="55" spans="1:38" x14ac:dyDescent="0.25">
      <c r="A55" s="1">
        <v>43469</v>
      </c>
      <c r="B55">
        <v>144.55000000000001</v>
      </c>
      <c r="L55" s="1">
        <v>43469</v>
      </c>
      <c r="M55">
        <v>68.05</v>
      </c>
      <c r="O55" s="1"/>
      <c r="P55" s="1"/>
      <c r="Q55" s="1"/>
      <c r="R55" s="1"/>
      <c r="W55" s="1">
        <v>43469</v>
      </c>
      <c r="X55">
        <v>110.82</v>
      </c>
      <c r="Z55" s="1"/>
      <c r="AA55" s="1"/>
      <c r="AB55" s="1"/>
      <c r="AC55" s="1"/>
      <c r="AI55" s="1"/>
      <c r="AK55" s="1">
        <v>43178</v>
      </c>
      <c r="AL55">
        <v>145</v>
      </c>
    </row>
    <row r="56" spans="1:38" x14ac:dyDescent="0.25">
      <c r="A56" s="1">
        <v>43476</v>
      </c>
      <c r="B56">
        <v>147.25</v>
      </c>
      <c r="L56" s="1">
        <v>43476</v>
      </c>
      <c r="M56">
        <v>70.55</v>
      </c>
      <c r="O56" s="1"/>
      <c r="P56" s="1"/>
      <c r="Q56" s="1"/>
      <c r="R56" s="1"/>
      <c r="W56" s="1">
        <v>43476</v>
      </c>
      <c r="X56">
        <v>112.54</v>
      </c>
      <c r="Z56" s="1"/>
      <c r="AA56" s="1"/>
      <c r="AB56" s="1"/>
      <c r="AC56" s="1"/>
      <c r="AI56" s="1"/>
      <c r="AK56" s="1">
        <v>43179</v>
      </c>
      <c r="AL56">
        <v>145.28</v>
      </c>
    </row>
    <row r="57" spans="1:38" x14ac:dyDescent="0.25">
      <c r="A57" s="1">
        <v>43483</v>
      </c>
      <c r="B57">
        <v>154.41</v>
      </c>
      <c r="L57" s="1">
        <v>43483</v>
      </c>
      <c r="M57">
        <v>72.36</v>
      </c>
      <c r="O57" s="1"/>
      <c r="P57" s="1"/>
      <c r="Q57" s="1"/>
      <c r="R57" s="1"/>
      <c r="W57" s="1">
        <v>43483</v>
      </c>
      <c r="X57">
        <v>114.37</v>
      </c>
      <c r="Z57" s="1"/>
      <c r="AA57" s="1"/>
      <c r="AB57" s="1"/>
      <c r="AC57" s="1"/>
      <c r="AI57" s="1"/>
      <c r="AK57" s="1">
        <v>43180</v>
      </c>
      <c r="AL57">
        <v>143.41</v>
      </c>
    </row>
    <row r="58" spans="1:38" x14ac:dyDescent="0.25">
      <c r="A58" s="1">
        <v>43490</v>
      </c>
      <c r="B58">
        <v>154.38999999999999</v>
      </c>
      <c r="L58" s="1">
        <v>43490</v>
      </c>
      <c r="M58">
        <v>71.319999999999993</v>
      </c>
      <c r="O58" s="1"/>
      <c r="P58" s="1"/>
      <c r="Q58" s="1"/>
      <c r="R58" s="1"/>
      <c r="W58" s="1">
        <v>43490</v>
      </c>
      <c r="X58">
        <v>113.22</v>
      </c>
      <c r="Z58" s="1"/>
      <c r="AA58" s="1"/>
      <c r="AB58" s="1"/>
      <c r="AC58" s="1"/>
      <c r="AI58" s="1"/>
      <c r="AK58" s="1">
        <v>43181</v>
      </c>
      <c r="AL58">
        <v>139.31</v>
      </c>
    </row>
    <row r="59" spans="1:38" x14ac:dyDescent="0.25">
      <c r="A59" s="1">
        <v>43497</v>
      </c>
      <c r="B59">
        <v>167.46</v>
      </c>
      <c r="L59" s="1">
        <v>43497</v>
      </c>
      <c r="M59">
        <v>73.41</v>
      </c>
      <c r="O59" s="1"/>
      <c r="P59" s="1"/>
      <c r="Q59" s="1"/>
      <c r="R59" s="1"/>
      <c r="W59" s="1">
        <v>43497</v>
      </c>
      <c r="X59">
        <v>118.37</v>
      </c>
      <c r="Z59" s="1"/>
      <c r="AA59" s="1"/>
      <c r="AB59" s="1"/>
      <c r="AC59" s="1"/>
      <c r="AI59" s="1"/>
      <c r="AK59" s="1">
        <v>43182</v>
      </c>
      <c r="AL59">
        <v>137.16999999999999</v>
      </c>
    </row>
    <row r="60" spans="1:38" x14ac:dyDescent="0.25">
      <c r="A60" s="1">
        <v>43504</v>
      </c>
      <c r="B60">
        <v>168.17</v>
      </c>
      <c r="L60" s="1">
        <v>43504</v>
      </c>
      <c r="M60">
        <v>75.760000000000005</v>
      </c>
      <c r="O60" s="1"/>
      <c r="P60" s="1"/>
      <c r="Q60" s="1"/>
      <c r="R60" s="1"/>
      <c r="W60" s="1">
        <v>43504</v>
      </c>
      <c r="X60">
        <v>117.58</v>
      </c>
      <c r="Z60" s="1"/>
      <c r="AA60" s="1"/>
      <c r="AB60" s="1"/>
      <c r="AC60" s="1"/>
      <c r="AI60" s="1"/>
      <c r="AK60" s="1">
        <v>43185</v>
      </c>
      <c r="AL60">
        <v>140.80000000000001</v>
      </c>
    </row>
    <row r="61" spans="1:38" x14ac:dyDescent="0.25">
      <c r="A61" s="1">
        <v>43511</v>
      </c>
      <c r="B61">
        <v>171.97</v>
      </c>
      <c r="L61" s="1">
        <v>43511</v>
      </c>
      <c r="M61">
        <v>79.010000000000005</v>
      </c>
      <c r="O61" s="1"/>
      <c r="P61" s="1"/>
      <c r="Q61" s="1"/>
      <c r="R61" s="1"/>
      <c r="W61" s="1">
        <v>43511</v>
      </c>
      <c r="X61">
        <v>119.35</v>
      </c>
      <c r="Z61" s="1"/>
      <c r="AA61" s="1"/>
      <c r="AB61" s="1"/>
      <c r="AC61" s="1"/>
      <c r="AI61" s="1"/>
      <c r="AK61" s="1">
        <v>43186</v>
      </c>
      <c r="AL61">
        <v>138.82</v>
      </c>
    </row>
    <row r="62" spans="1:38" x14ac:dyDescent="0.25">
      <c r="A62" s="1">
        <v>43518</v>
      </c>
      <c r="B62">
        <v>172.06</v>
      </c>
      <c r="L62" s="1">
        <v>43518</v>
      </c>
      <c r="M62">
        <v>79.400000000000006</v>
      </c>
      <c r="O62" s="1"/>
      <c r="P62" s="1"/>
      <c r="Q62" s="1"/>
      <c r="R62" s="1"/>
      <c r="W62" s="1">
        <v>43518</v>
      </c>
      <c r="X62">
        <v>119.39</v>
      </c>
      <c r="Z62" s="1"/>
      <c r="AA62" s="1"/>
      <c r="AB62" s="1"/>
      <c r="AC62" s="1"/>
      <c r="AI62" s="1"/>
      <c r="AK62" s="1">
        <v>43187</v>
      </c>
      <c r="AL62">
        <v>139.46</v>
      </c>
    </row>
    <row r="63" spans="1:38" x14ac:dyDescent="0.25">
      <c r="A63" s="1">
        <v>43525</v>
      </c>
      <c r="B63">
        <v>171.65</v>
      </c>
      <c r="L63" s="1">
        <v>43525</v>
      </c>
      <c r="M63">
        <v>79.569999999999993</v>
      </c>
      <c r="O63" s="1"/>
      <c r="P63" s="1"/>
      <c r="Q63" s="1"/>
      <c r="R63" s="1"/>
      <c r="W63" s="1">
        <v>43525</v>
      </c>
      <c r="X63">
        <v>122.03</v>
      </c>
      <c r="Z63" s="1"/>
      <c r="AA63" s="1"/>
      <c r="AB63" s="1"/>
      <c r="AC63" s="1"/>
      <c r="AI63" s="1"/>
      <c r="AK63" s="1">
        <v>43188</v>
      </c>
      <c r="AL63">
        <v>140.33000000000001</v>
      </c>
    </row>
    <row r="64" spans="1:38" x14ac:dyDescent="0.25">
      <c r="A64" s="1">
        <v>43532</v>
      </c>
      <c r="B64">
        <v>162.04</v>
      </c>
      <c r="L64" s="1">
        <v>43532</v>
      </c>
      <c r="M64">
        <v>78.64</v>
      </c>
      <c r="O64" s="1"/>
      <c r="P64" s="1"/>
      <c r="Q64" s="1"/>
      <c r="R64" s="1"/>
      <c r="W64" s="1">
        <v>43532</v>
      </c>
      <c r="X64">
        <v>121.62</v>
      </c>
      <c r="Z64" s="1"/>
      <c r="AA64" s="1"/>
      <c r="AB64" s="1"/>
      <c r="AC64" s="1"/>
      <c r="AI64" s="1"/>
      <c r="AK64" s="1">
        <v>43192</v>
      </c>
      <c r="AL64">
        <v>138.19</v>
      </c>
    </row>
    <row r="65" spans="1:38" x14ac:dyDescent="0.25">
      <c r="A65" s="1">
        <v>43539</v>
      </c>
      <c r="B65">
        <v>170</v>
      </c>
      <c r="L65" s="1">
        <v>43539</v>
      </c>
      <c r="M65">
        <v>80.81</v>
      </c>
      <c r="O65" s="1"/>
      <c r="P65" s="1"/>
      <c r="Q65" s="1"/>
      <c r="R65" s="1"/>
      <c r="W65" s="1">
        <v>43539</v>
      </c>
      <c r="X65">
        <v>125.31</v>
      </c>
      <c r="Z65" s="1"/>
      <c r="AA65" s="1"/>
      <c r="AB65" s="1"/>
      <c r="AC65" s="1"/>
      <c r="AI65" s="1"/>
      <c r="AK65" s="1">
        <v>43193</v>
      </c>
      <c r="AL65">
        <v>138.74</v>
      </c>
    </row>
    <row r="66" spans="1:38" x14ac:dyDescent="0.25">
      <c r="A66" s="1">
        <v>43546</v>
      </c>
      <c r="B66">
        <v>166.31</v>
      </c>
      <c r="L66" s="1">
        <v>43546</v>
      </c>
      <c r="M66">
        <v>79.41</v>
      </c>
      <c r="O66" s="1"/>
      <c r="P66" s="1"/>
      <c r="Q66" s="1"/>
      <c r="R66" s="1"/>
      <c r="W66" s="1">
        <v>43546</v>
      </c>
      <c r="X66">
        <v>123.09</v>
      </c>
      <c r="Z66" s="1"/>
      <c r="AA66" s="1"/>
      <c r="AB66" s="1"/>
      <c r="AC66" s="1"/>
      <c r="AI66" s="1"/>
      <c r="AK66" s="1">
        <v>43194</v>
      </c>
      <c r="AL66">
        <v>140.13</v>
      </c>
    </row>
    <row r="67" spans="1:38" x14ac:dyDescent="0.25">
      <c r="A67" s="1">
        <v>43553</v>
      </c>
      <c r="B67">
        <v>170.7</v>
      </c>
      <c r="L67" s="1">
        <v>43553</v>
      </c>
      <c r="M67">
        <v>82.97</v>
      </c>
      <c r="O67" s="1"/>
      <c r="P67" s="1"/>
      <c r="Q67" s="1"/>
      <c r="R67" s="1"/>
      <c r="W67" s="1">
        <v>43553</v>
      </c>
      <c r="X67">
        <v>123.18</v>
      </c>
      <c r="Z67" s="1"/>
      <c r="AA67" s="1"/>
      <c r="AB67" s="1"/>
      <c r="AC67" s="1"/>
      <c r="AI67" s="1"/>
      <c r="AK67" s="1">
        <v>43195</v>
      </c>
      <c r="AL67">
        <v>140.16999999999999</v>
      </c>
    </row>
    <row r="68" spans="1:38" x14ac:dyDescent="0.25">
      <c r="A68" s="1">
        <v>43560</v>
      </c>
      <c r="B68">
        <v>172.59</v>
      </c>
      <c r="L68" s="1">
        <v>43560</v>
      </c>
      <c r="M68">
        <v>84.29</v>
      </c>
      <c r="O68" s="1"/>
      <c r="P68" s="1"/>
      <c r="Q68" s="1"/>
      <c r="R68" s="1"/>
      <c r="W68" s="1">
        <v>43560</v>
      </c>
      <c r="X68">
        <v>126.42</v>
      </c>
      <c r="Z68" s="1"/>
      <c r="AA68" s="1"/>
      <c r="AB68" s="1"/>
      <c r="AC68" s="1"/>
      <c r="AI68" s="1"/>
      <c r="AK68" s="1">
        <v>43196</v>
      </c>
      <c r="AL68">
        <v>138.19999999999999</v>
      </c>
    </row>
    <row r="69" spans="1:38" x14ac:dyDescent="0.25">
      <c r="A69" s="1">
        <v>43567</v>
      </c>
      <c r="B69">
        <v>176.12</v>
      </c>
      <c r="L69" s="1">
        <v>43567</v>
      </c>
      <c r="M69">
        <v>85.81</v>
      </c>
      <c r="O69" s="1"/>
      <c r="P69" s="1"/>
      <c r="Q69" s="1"/>
      <c r="R69" s="1"/>
      <c r="W69" s="1">
        <v>43567</v>
      </c>
      <c r="X69">
        <v>119.76</v>
      </c>
      <c r="Z69" s="1"/>
      <c r="AA69" s="1"/>
      <c r="AB69" s="1"/>
      <c r="AC69" s="1"/>
      <c r="AI69" s="1"/>
      <c r="AK69" s="1">
        <v>43199</v>
      </c>
      <c r="AL69">
        <v>139.01</v>
      </c>
    </row>
    <row r="70" spans="1:38" x14ac:dyDescent="0.25">
      <c r="A70" s="1">
        <v>43574</v>
      </c>
      <c r="B70">
        <v>175.17</v>
      </c>
      <c r="L70" s="1">
        <v>43574</v>
      </c>
      <c r="M70">
        <v>86.49</v>
      </c>
      <c r="O70" s="1"/>
      <c r="P70" s="1"/>
      <c r="Q70" s="1"/>
      <c r="R70" s="1"/>
      <c r="W70" s="1">
        <v>43574</v>
      </c>
      <c r="X70">
        <v>119.86</v>
      </c>
      <c r="Z70" s="1"/>
      <c r="AA70" s="1"/>
      <c r="AB70" s="1"/>
      <c r="AC70" s="1"/>
      <c r="AI70" s="1"/>
      <c r="AK70" s="1">
        <v>43200</v>
      </c>
      <c r="AL70">
        <v>140.16</v>
      </c>
    </row>
    <row r="71" spans="1:38" x14ac:dyDescent="0.25">
      <c r="A71" s="1">
        <v>43581</v>
      </c>
      <c r="B71">
        <v>180.17</v>
      </c>
      <c r="L71" s="1">
        <v>43581</v>
      </c>
      <c r="M71">
        <v>87.3</v>
      </c>
      <c r="O71" s="1"/>
      <c r="P71" s="1"/>
      <c r="Q71" s="1"/>
      <c r="R71" s="1"/>
      <c r="W71" s="1">
        <v>43581</v>
      </c>
      <c r="X71">
        <v>117.1</v>
      </c>
      <c r="Z71" s="1"/>
      <c r="AA71" s="1"/>
      <c r="AB71" s="1"/>
      <c r="AC71" s="1"/>
      <c r="AI71" s="1"/>
      <c r="AK71" s="1">
        <v>43201</v>
      </c>
      <c r="AL71">
        <v>140.04</v>
      </c>
    </row>
    <row r="72" spans="1:38" x14ac:dyDescent="0.25">
      <c r="A72" s="1">
        <v>43588</v>
      </c>
      <c r="B72">
        <v>178.75</v>
      </c>
      <c r="L72" s="1">
        <v>43588</v>
      </c>
      <c r="M72">
        <v>87.35</v>
      </c>
      <c r="O72" s="1"/>
      <c r="P72" s="1"/>
      <c r="Q72" s="1"/>
      <c r="R72" s="1"/>
      <c r="W72" s="1">
        <v>43588</v>
      </c>
      <c r="X72">
        <v>117.27</v>
      </c>
      <c r="Z72" s="1"/>
      <c r="AA72" s="1"/>
      <c r="AB72" s="1"/>
      <c r="AC72" s="1"/>
      <c r="AI72" s="1"/>
      <c r="AK72" s="1">
        <v>43202</v>
      </c>
      <c r="AL72">
        <v>141.6</v>
      </c>
    </row>
    <row r="73" spans="1:38" x14ac:dyDescent="0.25">
      <c r="A73" s="1">
        <v>43595</v>
      </c>
      <c r="B73">
        <v>179.1</v>
      </c>
      <c r="L73" s="1">
        <v>43595</v>
      </c>
      <c r="M73">
        <v>85.58</v>
      </c>
      <c r="O73" s="1"/>
      <c r="P73" s="1"/>
      <c r="Q73" s="1"/>
      <c r="R73" s="1"/>
      <c r="W73" s="1">
        <v>43595</v>
      </c>
      <c r="X73">
        <v>121.99</v>
      </c>
      <c r="Z73" s="1"/>
      <c r="AA73" s="1"/>
      <c r="AB73" s="1"/>
      <c r="AC73" s="1"/>
      <c r="AI73" s="1"/>
      <c r="AK73" s="1">
        <v>43203</v>
      </c>
      <c r="AL73">
        <v>142.02000000000001</v>
      </c>
    </row>
    <row r="74" spans="1:38" x14ac:dyDescent="0.25">
      <c r="A74" s="1">
        <v>43602</v>
      </c>
      <c r="B74">
        <v>180.54</v>
      </c>
      <c r="L74" s="1">
        <v>43602</v>
      </c>
      <c r="M74">
        <v>85.9</v>
      </c>
      <c r="O74" s="1"/>
      <c r="P74" s="1"/>
      <c r="Q74" s="1"/>
      <c r="R74" s="1"/>
      <c r="W74" s="1">
        <v>43602</v>
      </c>
      <c r="X74">
        <v>120.52</v>
      </c>
      <c r="Z74" s="1"/>
      <c r="AA74" s="1"/>
      <c r="AB74" s="1"/>
      <c r="AC74" s="1"/>
      <c r="AI74" s="1"/>
      <c r="AK74" s="1">
        <v>43206</v>
      </c>
      <c r="AL74">
        <v>143.78</v>
      </c>
    </row>
    <row r="75" spans="1:38" x14ac:dyDescent="0.25">
      <c r="A75" s="1">
        <v>43609</v>
      </c>
      <c r="B75">
        <v>177.79</v>
      </c>
      <c r="L75" s="1">
        <v>43609</v>
      </c>
      <c r="M75">
        <v>84.49</v>
      </c>
      <c r="O75" s="1"/>
      <c r="P75" s="1"/>
      <c r="Q75" s="1"/>
      <c r="R75" s="1"/>
      <c r="W75" s="1">
        <v>43609</v>
      </c>
      <c r="X75">
        <v>118.71</v>
      </c>
      <c r="Z75" s="1"/>
      <c r="AA75" s="1"/>
      <c r="AB75" s="1"/>
      <c r="AC75" s="1"/>
      <c r="AI75" s="1"/>
      <c r="AK75" s="1">
        <v>43207</v>
      </c>
      <c r="AL75">
        <v>144.08000000000001</v>
      </c>
    </row>
    <row r="76" spans="1:38" x14ac:dyDescent="0.25">
      <c r="A76" s="1">
        <v>43616</v>
      </c>
      <c r="B76">
        <v>180.07</v>
      </c>
      <c r="L76" s="1">
        <v>43616</v>
      </c>
      <c r="M76">
        <v>81.89</v>
      </c>
      <c r="O76" s="1"/>
      <c r="P76" s="1"/>
      <c r="Q76" s="1"/>
      <c r="R76" s="1"/>
      <c r="W76" s="1">
        <v>43616</v>
      </c>
      <c r="X76">
        <v>113.85</v>
      </c>
      <c r="Z76" s="1"/>
      <c r="AA76" s="1"/>
      <c r="AB76" s="1"/>
      <c r="AC76" s="1"/>
      <c r="AI76" s="1"/>
      <c r="AK76" s="1">
        <v>43208</v>
      </c>
      <c r="AL76">
        <v>144.19999999999999</v>
      </c>
    </row>
    <row r="77" spans="1:38" x14ac:dyDescent="0.25">
      <c r="A77" s="1">
        <v>43623</v>
      </c>
      <c r="B77">
        <v>190.24</v>
      </c>
      <c r="L77" s="1">
        <v>43623</v>
      </c>
      <c r="M77">
        <v>85.77</v>
      </c>
      <c r="O77" s="1"/>
      <c r="P77" s="1"/>
      <c r="Q77" s="1"/>
      <c r="R77" s="1"/>
      <c r="W77" s="1">
        <v>43623</v>
      </c>
      <c r="X77">
        <v>121.48</v>
      </c>
      <c r="Z77" s="1"/>
      <c r="AA77" s="1"/>
      <c r="AB77" s="1"/>
      <c r="AC77" s="1"/>
      <c r="AI77" s="1"/>
      <c r="AK77" s="1">
        <v>43209</v>
      </c>
      <c r="AL77">
        <v>144.82</v>
      </c>
    </row>
    <row r="78" spans="1:38" x14ac:dyDescent="0.25">
      <c r="A78" s="1">
        <v>43630</v>
      </c>
      <c r="B78">
        <v>190.76</v>
      </c>
      <c r="L78" s="1">
        <v>43630</v>
      </c>
      <c r="M78">
        <v>84.99</v>
      </c>
      <c r="O78" s="1"/>
      <c r="P78" s="1"/>
      <c r="Q78" s="1"/>
      <c r="R78" s="1"/>
      <c r="W78" s="1">
        <v>43630</v>
      </c>
      <c r="X78">
        <v>120.81</v>
      </c>
      <c r="Z78" s="1"/>
      <c r="AA78" s="1"/>
      <c r="AB78" s="1"/>
      <c r="AC78" s="1"/>
      <c r="AI78" s="1"/>
      <c r="AK78" s="1">
        <v>43210</v>
      </c>
      <c r="AL78">
        <v>144.04</v>
      </c>
    </row>
    <row r="79" spans="1:38" x14ac:dyDescent="0.25">
      <c r="A79" s="1">
        <v>43637</v>
      </c>
      <c r="B79">
        <v>192.02</v>
      </c>
      <c r="L79" s="1">
        <v>43637</v>
      </c>
      <c r="M79">
        <v>87.76</v>
      </c>
      <c r="O79" s="1"/>
      <c r="P79" s="1"/>
      <c r="Q79" s="1"/>
      <c r="R79" s="1"/>
      <c r="W79" s="1">
        <v>43637</v>
      </c>
      <c r="X79">
        <v>124.93</v>
      </c>
      <c r="Z79" s="1"/>
      <c r="AA79" s="1"/>
      <c r="AB79" s="1"/>
      <c r="AC79" s="1"/>
      <c r="AI79" s="1"/>
      <c r="AK79" s="1">
        <v>43213</v>
      </c>
      <c r="AL79">
        <v>143.78</v>
      </c>
    </row>
    <row r="80" spans="1:38" x14ac:dyDescent="0.25">
      <c r="A80" s="1">
        <v>43644</v>
      </c>
      <c r="B80">
        <v>192.98</v>
      </c>
      <c r="L80" s="1">
        <v>43644</v>
      </c>
      <c r="M80">
        <v>90.84</v>
      </c>
      <c r="O80" s="1"/>
      <c r="P80" s="1"/>
      <c r="Q80" s="1"/>
      <c r="R80" s="1"/>
      <c r="W80" s="1">
        <v>43644</v>
      </c>
      <c r="X80">
        <v>124.44</v>
      </c>
      <c r="Z80" s="1"/>
      <c r="AA80" s="1"/>
      <c r="AB80" s="1"/>
      <c r="AC80" s="1"/>
      <c r="AI80" s="1"/>
      <c r="AK80" s="1">
        <v>43214</v>
      </c>
      <c r="AL80">
        <v>142.33000000000001</v>
      </c>
    </row>
    <row r="81" spans="1:38" x14ac:dyDescent="0.25">
      <c r="A81" s="1">
        <v>43651</v>
      </c>
      <c r="B81">
        <v>197.58</v>
      </c>
      <c r="L81" s="1">
        <v>43651</v>
      </c>
      <c r="M81">
        <v>91.09</v>
      </c>
      <c r="O81" s="1"/>
      <c r="P81" s="1"/>
      <c r="Q81" s="1"/>
      <c r="R81" s="1"/>
      <c r="W81" s="1">
        <v>43651</v>
      </c>
      <c r="X81">
        <v>123.54</v>
      </c>
      <c r="Z81" s="1"/>
      <c r="AA81" s="1"/>
      <c r="AB81" s="1"/>
      <c r="AC81" s="1"/>
      <c r="AI81" s="1"/>
      <c r="AK81" s="1">
        <v>43215</v>
      </c>
      <c r="AL81">
        <v>141.97</v>
      </c>
    </row>
    <row r="82" spans="1:38" x14ac:dyDescent="0.25">
      <c r="A82" s="1">
        <v>43658</v>
      </c>
      <c r="B82">
        <v>197.47</v>
      </c>
      <c r="L82" s="1">
        <v>43658</v>
      </c>
      <c r="M82">
        <v>91</v>
      </c>
      <c r="O82" s="1"/>
      <c r="P82" s="1"/>
      <c r="Q82" s="1"/>
      <c r="R82" s="1"/>
      <c r="W82" s="1">
        <v>43658</v>
      </c>
      <c r="X82">
        <v>125.98</v>
      </c>
      <c r="Z82" s="1"/>
      <c r="AA82" s="1"/>
      <c r="AB82" s="1"/>
      <c r="AC82" s="1"/>
      <c r="AI82" s="1"/>
      <c r="AK82" s="1">
        <v>43216</v>
      </c>
      <c r="AL82">
        <v>143.5</v>
      </c>
    </row>
    <row r="83" spans="1:38" x14ac:dyDescent="0.25">
      <c r="A83" s="1">
        <v>43665</v>
      </c>
      <c r="B83">
        <v>194.91</v>
      </c>
      <c r="L83" s="1">
        <v>43665</v>
      </c>
      <c r="M83">
        <v>88.71</v>
      </c>
      <c r="O83" s="1"/>
      <c r="P83" s="1"/>
      <c r="Q83" s="1"/>
      <c r="R83" s="1"/>
      <c r="W83" s="1">
        <v>43665</v>
      </c>
      <c r="X83">
        <v>125.04</v>
      </c>
      <c r="Z83" s="1"/>
      <c r="AA83" s="1"/>
      <c r="AB83" s="1"/>
      <c r="AC83" s="1"/>
      <c r="AI83" s="1"/>
      <c r="AK83" s="1">
        <v>43217</v>
      </c>
      <c r="AL83">
        <v>144.22999999999999</v>
      </c>
    </row>
    <row r="84" spans="1:38" x14ac:dyDescent="0.25">
      <c r="A84" s="1">
        <v>43672</v>
      </c>
      <c r="B84">
        <v>194.56</v>
      </c>
      <c r="L84" s="1">
        <v>43672</v>
      </c>
      <c r="M84">
        <v>89.28</v>
      </c>
      <c r="O84" s="1"/>
      <c r="P84" s="1"/>
      <c r="Q84" s="1"/>
      <c r="R84" s="1"/>
      <c r="W84" s="1">
        <v>43672</v>
      </c>
      <c r="X84">
        <v>123.72</v>
      </c>
      <c r="Z84" s="1"/>
      <c r="AA84" s="1"/>
      <c r="AB84" s="1"/>
      <c r="AC84" s="1"/>
      <c r="AI84" s="1"/>
      <c r="AK84" s="1">
        <v>43220</v>
      </c>
      <c r="AL84">
        <v>142.47</v>
      </c>
    </row>
    <row r="85" spans="1:38" x14ac:dyDescent="0.25">
      <c r="A85" s="1">
        <v>43679</v>
      </c>
      <c r="B85">
        <v>191.04</v>
      </c>
      <c r="L85" s="1">
        <v>43679</v>
      </c>
      <c r="M85">
        <v>86.5</v>
      </c>
      <c r="O85" s="1"/>
      <c r="P85" s="1"/>
      <c r="Q85" s="1"/>
      <c r="R85" s="1"/>
      <c r="W85" s="1">
        <v>43679</v>
      </c>
      <c r="X85">
        <v>120.73</v>
      </c>
      <c r="Z85" s="1"/>
      <c r="AA85" s="1"/>
      <c r="AB85" s="1"/>
      <c r="AC85" s="1"/>
      <c r="AI85" s="1"/>
      <c r="AK85" s="1">
        <v>43221</v>
      </c>
      <c r="AL85">
        <v>142.86000000000001</v>
      </c>
    </row>
    <row r="86" spans="1:38" x14ac:dyDescent="0.25">
      <c r="A86" s="1">
        <v>43686</v>
      </c>
      <c r="B86">
        <v>189.43</v>
      </c>
      <c r="L86" s="1">
        <v>43686</v>
      </c>
      <c r="M86">
        <v>85.33</v>
      </c>
      <c r="O86" s="1"/>
      <c r="P86" s="1"/>
      <c r="Q86" s="1"/>
      <c r="R86" s="1"/>
      <c r="W86" s="1">
        <v>43686</v>
      </c>
      <c r="X86">
        <v>122.42</v>
      </c>
      <c r="Z86" s="1"/>
      <c r="AA86" s="1"/>
      <c r="AB86" s="1"/>
      <c r="AC86" s="1"/>
      <c r="AI86" s="1"/>
      <c r="AK86" s="1">
        <v>43222</v>
      </c>
      <c r="AL86">
        <v>139.79</v>
      </c>
    </row>
    <row r="87" spans="1:38" x14ac:dyDescent="0.25">
      <c r="A87" s="1">
        <v>43693</v>
      </c>
      <c r="B87">
        <v>191.51</v>
      </c>
      <c r="L87" s="1">
        <v>43693</v>
      </c>
      <c r="M87">
        <v>85.65</v>
      </c>
      <c r="O87" s="1"/>
      <c r="P87" s="1"/>
      <c r="Q87" s="1"/>
      <c r="R87" s="1"/>
      <c r="W87" s="1">
        <v>43693</v>
      </c>
      <c r="X87">
        <v>115.81</v>
      </c>
      <c r="Z87" s="1"/>
      <c r="AA87" s="1"/>
      <c r="AB87" s="1"/>
      <c r="AC87" s="1"/>
      <c r="AI87" s="1"/>
      <c r="AK87" s="1">
        <v>43223</v>
      </c>
      <c r="AL87">
        <v>140</v>
      </c>
    </row>
    <row r="88" spans="1:38" x14ac:dyDescent="0.25">
      <c r="A88" s="1">
        <v>43700</v>
      </c>
      <c r="B88">
        <v>189.12</v>
      </c>
      <c r="L88" s="1">
        <v>43700</v>
      </c>
      <c r="M88">
        <v>83.62</v>
      </c>
      <c r="O88" s="1"/>
      <c r="P88" s="1"/>
      <c r="Q88" s="1"/>
      <c r="R88" s="1"/>
      <c r="W88" s="1">
        <v>43700</v>
      </c>
      <c r="X88">
        <v>115.18</v>
      </c>
      <c r="Z88" s="1"/>
      <c r="AA88" s="1"/>
      <c r="AB88" s="1"/>
      <c r="AC88" s="1"/>
      <c r="AI88" s="1"/>
      <c r="AK88" s="1">
        <v>43224</v>
      </c>
      <c r="AL88">
        <v>139.49</v>
      </c>
    </row>
    <row r="89" spans="1:38" x14ac:dyDescent="0.25">
      <c r="A89" s="1">
        <v>43707</v>
      </c>
      <c r="B89">
        <v>194.85</v>
      </c>
      <c r="L89" s="1">
        <v>43707</v>
      </c>
      <c r="M89">
        <v>85.93</v>
      </c>
      <c r="O89" s="1"/>
      <c r="P89" s="1"/>
      <c r="Q89" s="1"/>
      <c r="R89" s="1"/>
      <c r="W89" s="1">
        <v>43707</v>
      </c>
      <c r="X89">
        <v>117.72</v>
      </c>
      <c r="Z89" s="1"/>
      <c r="AA89" s="1"/>
      <c r="AB89" s="1"/>
      <c r="AC89" s="1"/>
      <c r="AI89" s="1"/>
      <c r="AK89" s="1">
        <v>43227</v>
      </c>
      <c r="AL89">
        <v>140.37</v>
      </c>
    </row>
    <row r="90" spans="1:38" x14ac:dyDescent="0.25">
      <c r="A90" s="1">
        <v>43714</v>
      </c>
      <c r="B90">
        <v>195.28</v>
      </c>
      <c r="L90" s="1">
        <v>43714</v>
      </c>
      <c r="M90">
        <v>89.27</v>
      </c>
      <c r="O90" s="1"/>
      <c r="P90" s="1"/>
      <c r="Q90" s="1"/>
      <c r="R90" s="1"/>
      <c r="W90" s="1">
        <v>43714</v>
      </c>
      <c r="X90">
        <v>118.26</v>
      </c>
      <c r="Z90" s="1"/>
      <c r="AA90" s="1"/>
      <c r="AB90" s="1"/>
      <c r="AC90" s="1"/>
      <c r="AI90" s="1"/>
      <c r="AK90" s="1">
        <v>43228</v>
      </c>
      <c r="AL90">
        <v>140.91</v>
      </c>
    </row>
    <row r="91" spans="1:38" x14ac:dyDescent="0.25">
      <c r="A91" s="1">
        <v>43721</v>
      </c>
      <c r="B91">
        <v>190.88</v>
      </c>
      <c r="L91" s="1">
        <v>43721</v>
      </c>
      <c r="M91">
        <v>90.7</v>
      </c>
      <c r="O91" s="1"/>
      <c r="P91" s="1"/>
      <c r="Q91" s="1"/>
      <c r="R91" s="1"/>
      <c r="W91" s="1">
        <v>43721</v>
      </c>
      <c r="X91">
        <v>121.5</v>
      </c>
      <c r="Z91" s="1"/>
      <c r="AA91" s="1"/>
      <c r="AB91" s="1"/>
      <c r="AC91" s="1"/>
      <c r="AI91" s="1"/>
      <c r="AK91" s="1">
        <v>43229</v>
      </c>
      <c r="AL91">
        <v>141.29</v>
      </c>
    </row>
    <row r="92" spans="1:38" x14ac:dyDescent="0.25">
      <c r="A92" s="1">
        <v>43728</v>
      </c>
      <c r="B92">
        <v>193</v>
      </c>
      <c r="L92" s="1">
        <v>43728</v>
      </c>
      <c r="M92">
        <v>89.88</v>
      </c>
      <c r="O92" s="1"/>
      <c r="P92" s="1"/>
      <c r="Q92" s="1"/>
      <c r="R92" s="1"/>
      <c r="W92" s="1">
        <v>43728</v>
      </c>
      <c r="X92">
        <v>124.32</v>
      </c>
      <c r="Z92" s="1"/>
      <c r="AA92" s="1"/>
      <c r="AB92" s="1"/>
      <c r="AC92" s="1"/>
      <c r="AI92" s="1"/>
      <c r="AK92" s="1">
        <v>43230</v>
      </c>
      <c r="AL92">
        <v>144.24</v>
      </c>
    </row>
    <row r="93" spans="1:38" x14ac:dyDescent="0.25">
      <c r="A93" s="1">
        <v>43735</v>
      </c>
      <c r="B93">
        <v>193.47</v>
      </c>
      <c r="L93" s="1">
        <v>43735</v>
      </c>
      <c r="M93">
        <v>91.37</v>
      </c>
      <c r="O93" s="1"/>
      <c r="P93" s="1"/>
      <c r="Q93" s="1"/>
      <c r="R93" s="1"/>
      <c r="W93" s="1">
        <v>43735</v>
      </c>
      <c r="X93">
        <v>118.6</v>
      </c>
      <c r="Z93" s="1"/>
      <c r="AA93" s="1"/>
      <c r="AB93" s="1"/>
      <c r="AC93" s="1"/>
      <c r="AI93" s="1"/>
      <c r="AK93" s="1">
        <v>43231</v>
      </c>
      <c r="AL93">
        <v>144.09</v>
      </c>
    </row>
    <row r="94" spans="1:38" x14ac:dyDescent="0.25">
      <c r="A94" s="1">
        <v>43742</v>
      </c>
      <c r="B94">
        <v>192</v>
      </c>
      <c r="L94" s="1">
        <v>43742</v>
      </c>
      <c r="M94">
        <v>88.83</v>
      </c>
      <c r="O94" s="1"/>
      <c r="P94" s="1"/>
      <c r="Q94" s="1"/>
      <c r="R94" s="1"/>
      <c r="W94" s="1">
        <v>43742</v>
      </c>
      <c r="X94">
        <v>113.85</v>
      </c>
      <c r="Z94" s="1"/>
      <c r="AA94" s="1"/>
      <c r="AB94" s="1"/>
      <c r="AC94" s="1"/>
      <c r="AI94" s="1"/>
      <c r="AK94" s="1">
        <v>43234</v>
      </c>
      <c r="AL94">
        <v>143.22999999999999</v>
      </c>
    </row>
    <row r="95" spans="1:38" x14ac:dyDescent="0.25">
      <c r="A95" s="1">
        <v>43749</v>
      </c>
      <c r="B95">
        <v>191.1</v>
      </c>
      <c r="L95" s="1">
        <v>43749</v>
      </c>
      <c r="M95">
        <v>88.51</v>
      </c>
      <c r="O95" s="1"/>
      <c r="P95" s="1"/>
      <c r="Q95" s="1"/>
      <c r="R95" s="1"/>
      <c r="W95" s="1">
        <v>43749</v>
      </c>
      <c r="X95">
        <v>116.15</v>
      </c>
      <c r="Z95" s="1"/>
      <c r="AA95" s="1"/>
      <c r="AB95" s="1"/>
      <c r="AC95" s="1"/>
      <c r="AI95" s="1"/>
      <c r="AK95" s="1">
        <v>43235</v>
      </c>
      <c r="AL95">
        <v>140.77000000000001</v>
      </c>
    </row>
    <row r="96" spans="1:38" x14ac:dyDescent="0.25">
      <c r="A96" s="1">
        <v>43756</v>
      </c>
      <c r="B96">
        <v>192.91</v>
      </c>
      <c r="L96" s="1">
        <v>43756</v>
      </c>
      <c r="M96">
        <v>88.35</v>
      </c>
      <c r="O96" s="1"/>
      <c r="P96" s="1"/>
      <c r="Q96" s="1"/>
      <c r="R96" s="1"/>
      <c r="W96" s="1">
        <v>43756</v>
      </c>
      <c r="X96">
        <v>114.74</v>
      </c>
      <c r="Z96" s="1"/>
      <c r="AA96" s="1"/>
      <c r="AB96" s="1"/>
      <c r="AC96" s="1"/>
      <c r="AI96" s="1"/>
      <c r="AK96" s="1">
        <v>43236</v>
      </c>
      <c r="AL96">
        <v>139.99</v>
      </c>
    </row>
    <row r="97" spans="1:38" x14ac:dyDescent="0.25">
      <c r="A97" s="1">
        <v>43763</v>
      </c>
      <c r="B97">
        <v>188.65</v>
      </c>
      <c r="L97" s="1">
        <v>43763</v>
      </c>
      <c r="M97">
        <v>89.96</v>
      </c>
      <c r="O97" s="1"/>
      <c r="P97" s="1"/>
      <c r="Q97" s="1"/>
      <c r="R97" s="1"/>
      <c r="W97" s="1">
        <v>43763</v>
      </c>
      <c r="X97">
        <v>118.67</v>
      </c>
      <c r="Z97" s="1"/>
      <c r="AA97" s="1"/>
      <c r="AB97" s="1"/>
      <c r="AC97" s="1"/>
      <c r="AI97" s="1"/>
      <c r="AK97" s="1">
        <v>43237</v>
      </c>
      <c r="AL97">
        <v>140.94</v>
      </c>
    </row>
    <row r="98" spans="1:38" x14ac:dyDescent="0.25">
      <c r="A98" s="1">
        <v>43770</v>
      </c>
      <c r="B98">
        <v>195.85</v>
      </c>
      <c r="L98" s="1">
        <v>43770</v>
      </c>
      <c r="M98">
        <v>94.2</v>
      </c>
      <c r="O98" s="1"/>
      <c r="P98" s="1"/>
      <c r="Q98" s="1"/>
      <c r="R98" s="1"/>
      <c r="W98" s="1">
        <v>43770</v>
      </c>
      <c r="X98">
        <v>116.21</v>
      </c>
      <c r="Z98" s="1"/>
      <c r="AA98" s="1"/>
      <c r="AB98" s="1"/>
      <c r="AC98" s="1"/>
      <c r="AI98" s="1"/>
      <c r="AK98" s="1">
        <v>43238</v>
      </c>
      <c r="AL98">
        <v>141.30000000000001</v>
      </c>
    </row>
    <row r="99" spans="1:38" x14ac:dyDescent="0.25">
      <c r="A99" s="1">
        <v>43777</v>
      </c>
      <c r="B99">
        <v>194.57</v>
      </c>
      <c r="L99" s="1">
        <v>43777</v>
      </c>
      <c r="M99">
        <v>96.54</v>
      </c>
      <c r="O99" s="1"/>
      <c r="P99" s="1"/>
      <c r="Q99" s="1"/>
      <c r="R99" s="1"/>
      <c r="W99" s="1">
        <v>43777</v>
      </c>
      <c r="X99">
        <v>120.93</v>
      </c>
      <c r="Z99" s="1"/>
      <c r="AA99" s="1"/>
      <c r="AB99" s="1"/>
      <c r="AC99" s="1"/>
      <c r="AI99" s="1"/>
      <c r="AK99" s="1">
        <v>43241</v>
      </c>
      <c r="AL99">
        <v>142.08000000000001</v>
      </c>
    </row>
    <row r="100" spans="1:38" x14ac:dyDescent="0.25">
      <c r="A100" s="1">
        <v>43784</v>
      </c>
      <c r="B100">
        <v>198.71</v>
      </c>
      <c r="L100" s="1">
        <v>43784</v>
      </c>
      <c r="M100">
        <v>98.17</v>
      </c>
      <c r="O100" s="1"/>
      <c r="P100" s="1"/>
      <c r="Q100" s="1"/>
      <c r="R100" s="1"/>
      <c r="W100" s="1">
        <v>43784</v>
      </c>
      <c r="X100">
        <v>120.64</v>
      </c>
      <c r="Z100" s="1"/>
      <c r="AA100" s="1"/>
      <c r="AB100" s="1"/>
      <c r="AC100" s="1"/>
      <c r="AI100" s="1"/>
      <c r="AK100" s="1">
        <v>43242</v>
      </c>
      <c r="AL100">
        <v>142.91</v>
      </c>
    </row>
    <row r="101" spans="1:38" x14ac:dyDescent="0.25">
      <c r="A101" s="1">
        <v>43791</v>
      </c>
      <c r="B101">
        <v>199.58</v>
      </c>
      <c r="L101" s="1">
        <v>43791</v>
      </c>
      <c r="M101">
        <v>97.9</v>
      </c>
      <c r="O101" s="1"/>
      <c r="P101" s="1"/>
      <c r="Q101" s="1"/>
      <c r="R101" s="1"/>
      <c r="W101" s="1">
        <v>43791</v>
      </c>
      <c r="X101">
        <v>118.63</v>
      </c>
      <c r="Z101" s="1"/>
      <c r="AA101" s="1"/>
      <c r="AB101" s="1"/>
      <c r="AC101" s="1"/>
      <c r="AI101" s="1"/>
      <c r="AK101" s="1">
        <v>43243</v>
      </c>
      <c r="AL101">
        <v>142.13999999999999</v>
      </c>
    </row>
    <row r="102" spans="1:38" x14ac:dyDescent="0.25">
      <c r="A102" s="1">
        <v>43798</v>
      </c>
      <c r="B102">
        <v>203.61</v>
      </c>
      <c r="L102" s="1">
        <v>43798</v>
      </c>
      <c r="M102">
        <v>99.01</v>
      </c>
      <c r="O102" s="1"/>
      <c r="P102" s="1"/>
      <c r="Q102" s="1"/>
      <c r="R102" s="1"/>
      <c r="W102" s="1">
        <v>43798</v>
      </c>
      <c r="X102">
        <v>117.13</v>
      </c>
      <c r="Z102" s="1"/>
      <c r="AA102" s="1"/>
      <c r="AB102" s="1"/>
      <c r="AC102" s="1"/>
      <c r="AI102" s="1"/>
      <c r="AK102" s="1">
        <v>43244</v>
      </c>
      <c r="AL102">
        <v>142.38999999999999</v>
      </c>
    </row>
    <row r="103" spans="1:38" x14ac:dyDescent="0.25">
      <c r="A103" s="1">
        <v>43805</v>
      </c>
      <c r="B103">
        <v>205.99</v>
      </c>
      <c r="L103" s="1">
        <v>43805</v>
      </c>
      <c r="M103">
        <v>98.55</v>
      </c>
      <c r="O103" s="1"/>
      <c r="P103" s="1"/>
      <c r="Q103" s="1"/>
      <c r="R103" s="1"/>
      <c r="W103" s="1">
        <v>43805</v>
      </c>
      <c r="X103">
        <v>118.01</v>
      </c>
      <c r="Z103" s="1"/>
      <c r="AA103" s="1"/>
      <c r="AB103" s="1"/>
      <c r="AC103" s="1"/>
      <c r="AI103" s="1"/>
      <c r="AK103" s="1">
        <v>43245</v>
      </c>
      <c r="AL103">
        <v>142.22</v>
      </c>
    </row>
    <row r="104" spans="1:38" x14ac:dyDescent="0.25">
      <c r="A104" s="1">
        <v>43812</v>
      </c>
      <c r="B104">
        <v>206.15</v>
      </c>
      <c r="L104" s="1">
        <v>43812</v>
      </c>
      <c r="M104">
        <v>98.56</v>
      </c>
      <c r="O104" s="1"/>
      <c r="P104" s="1"/>
      <c r="Q104" s="1"/>
      <c r="R104" s="1"/>
      <c r="W104" s="1">
        <v>43812</v>
      </c>
      <c r="X104">
        <v>117.96</v>
      </c>
      <c r="Z104" s="1"/>
      <c r="AA104" s="1"/>
      <c r="AB104" s="1"/>
      <c r="AC104" s="1"/>
      <c r="AI104" s="1"/>
      <c r="AK104" s="1">
        <v>43249</v>
      </c>
      <c r="AL104">
        <v>138.36000000000001</v>
      </c>
    </row>
    <row r="105" spans="1:38" x14ac:dyDescent="0.25">
      <c r="A105" s="1">
        <v>43819</v>
      </c>
      <c r="B105">
        <v>209.93</v>
      </c>
      <c r="L105" s="1">
        <v>43819</v>
      </c>
      <c r="M105">
        <v>99.78</v>
      </c>
      <c r="O105" s="1"/>
      <c r="P105" s="1"/>
      <c r="Q105" s="1"/>
      <c r="R105" s="1"/>
      <c r="W105" s="1">
        <v>43819</v>
      </c>
      <c r="X105">
        <v>119.68</v>
      </c>
      <c r="Z105" s="1"/>
      <c r="AA105" s="1"/>
      <c r="AB105" s="1"/>
      <c r="AC105" s="1"/>
      <c r="AI105" s="1"/>
      <c r="AK105" s="1">
        <v>43250</v>
      </c>
      <c r="AL105">
        <v>140.22999999999999</v>
      </c>
    </row>
    <row r="106" spans="1:38" x14ac:dyDescent="0.25">
      <c r="A106" s="1">
        <v>43826</v>
      </c>
      <c r="B106">
        <v>207.51</v>
      </c>
      <c r="L106" s="1">
        <v>43826</v>
      </c>
      <c r="M106">
        <v>99.95</v>
      </c>
      <c r="O106" s="1"/>
      <c r="P106" s="1"/>
      <c r="Q106" s="1"/>
      <c r="R106" s="1"/>
      <c r="W106" s="1">
        <v>43826</v>
      </c>
      <c r="X106">
        <v>120.3</v>
      </c>
      <c r="Z106" s="1"/>
      <c r="AA106" s="1"/>
      <c r="AB106" s="1"/>
      <c r="AC106" s="1"/>
      <c r="AI106" s="1"/>
      <c r="AK106" s="1">
        <v>43251</v>
      </c>
      <c r="AL106">
        <v>139.87</v>
      </c>
    </row>
    <row r="107" spans="1:38" x14ac:dyDescent="0.25">
      <c r="A107" s="1">
        <v>43833</v>
      </c>
      <c r="B107">
        <v>207.97</v>
      </c>
      <c r="L107" s="1">
        <v>43833</v>
      </c>
      <c r="M107">
        <v>100.94</v>
      </c>
      <c r="O107" s="1"/>
      <c r="P107" s="1"/>
      <c r="Q107" s="1"/>
      <c r="R107" s="1"/>
      <c r="W107" s="1">
        <v>43833</v>
      </c>
      <c r="X107">
        <v>121.01</v>
      </c>
      <c r="Z107" s="1"/>
      <c r="AA107" s="1"/>
      <c r="AB107" s="1"/>
      <c r="AC107" s="1"/>
      <c r="AI107" s="1"/>
      <c r="AK107" s="1">
        <v>43252</v>
      </c>
      <c r="AL107">
        <v>140.08000000000001</v>
      </c>
    </row>
    <row r="108" spans="1:38" x14ac:dyDescent="0.25">
      <c r="A108" s="1">
        <v>43840</v>
      </c>
      <c r="B108">
        <v>208.06</v>
      </c>
      <c r="L108" s="1">
        <v>43840</v>
      </c>
      <c r="M108">
        <v>100.76</v>
      </c>
      <c r="O108" s="1"/>
      <c r="P108" s="1"/>
      <c r="Q108" s="1"/>
      <c r="R108" s="1"/>
      <c r="W108" s="1">
        <v>43840</v>
      </c>
      <c r="X108">
        <v>116.44</v>
      </c>
      <c r="Z108" s="1"/>
      <c r="AA108" s="1"/>
      <c r="AB108" s="1"/>
      <c r="AC108" s="1"/>
      <c r="AI108" s="1"/>
      <c r="AK108" s="1">
        <v>43255</v>
      </c>
      <c r="AL108">
        <v>141.38</v>
      </c>
    </row>
    <row r="109" spans="1:38" x14ac:dyDescent="0.25">
      <c r="A109" s="1">
        <v>43847</v>
      </c>
      <c r="B109">
        <v>211.85</v>
      </c>
      <c r="L109" s="1">
        <v>43847</v>
      </c>
      <c r="M109">
        <v>101.78</v>
      </c>
      <c r="O109" s="1"/>
      <c r="P109" s="1"/>
      <c r="Q109" s="1"/>
      <c r="R109" s="1"/>
      <c r="W109" s="1">
        <v>43847</v>
      </c>
      <c r="X109">
        <v>115.58</v>
      </c>
      <c r="Z109" s="1"/>
      <c r="AA109" s="1"/>
      <c r="AB109" s="1"/>
      <c r="AC109" s="1"/>
      <c r="AI109" s="1"/>
      <c r="AK109" s="1">
        <v>43256</v>
      </c>
      <c r="AL109">
        <v>140.72</v>
      </c>
    </row>
    <row r="110" spans="1:38" x14ac:dyDescent="0.25">
      <c r="A110" s="1">
        <v>43854</v>
      </c>
      <c r="B110">
        <v>213.42</v>
      </c>
      <c r="L110" s="1">
        <v>43854</v>
      </c>
      <c r="M110">
        <v>99.57</v>
      </c>
      <c r="O110" s="1"/>
      <c r="P110" s="1"/>
      <c r="Q110" s="1"/>
      <c r="R110" s="1"/>
      <c r="W110" s="1">
        <v>43854</v>
      </c>
      <c r="X110">
        <v>111.85</v>
      </c>
      <c r="Z110" s="1"/>
      <c r="AA110" s="1"/>
      <c r="AB110" s="1"/>
      <c r="AC110" s="1"/>
      <c r="AI110" s="1"/>
      <c r="AK110" s="1">
        <v>43257</v>
      </c>
      <c r="AL110">
        <v>141.63</v>
      </c>
    </row>
    <row r="111" spans="1:38" x14ac:dyDescent="0.25">
      <c r="A111" s="1">
        <v>43861</v>
      </c>
      <c r="B111">
        <v>220.25</v>
      </c>
      <c r="L111" s="1">
        <v>43861</v>
      </c>
      <c r="M111">
        <v>97.15</v>
      </c>
      <c r="O111" s="1"/>
      <c r="P111" s="1"/>
      <c r="Q111" s="1"/>
      <c r="R111" s="1"/>
      <c r="W111" s="1">
        <v>43861</v>
      </c>
      <c r="X111">
        <v>107.14</v>
      </c>
      <c r="Z111" s="1"/>
      <c r="AA111" s="1"/>
      <c r="AB111" s="1"/>
      <c r="AC111" s="1"/>
      <c r="AI111" s="1"/>
      <c r="AK111" s="1">
        <v>43258</v>
      </c>
      <c r="AL111">
        <v>142.04</v>
      </c>
    </row>
    <row r="112" spans="1:38" x14ac:dyDescent="0.25">
      <c r="A112" s="1">
        <v>43868</v>
      </c>
      <c r="B112">
        <v>230.13</v>
      </c>
      <c r="L112" s="1">
        <v>43868</v>
      </c>
      <c r="M112">
        <v>98.3</v>
      </c>
      <c r="O112" s="1"/>
      <c r="P112" s="1"/>
      <c r="Q112" s="1"/>
      <c r="R112" s="1"/>
      <c r="W112" s="1">
        <v>43868</v>
      </c>
      <c r="X112">
        <v>108.94</v>
      </c>
      <c r="Z112" s="1"/>
      <c r="AA112" s="1"/>
      <c r="AB112" s="1"/>
      <c r="AC112" s="1"/>
      <c r="AI112" s="1"/>
      <c r="AK112" s="1">
        <v>43259</v>
      </c>
      <c r="AL112">
        <v>142.97</v>
      </c>
    </row>
    <row r="113" spans="1:38" x14ac:dyDescent="0.25">
      <c r="A113" s="1">
        <v>43875</v>
      </c>
      <c r="B113">
        <v>235.73</v>
      </c>
      <c r="L113" s="1">
        <v>43875</v>
      </c>
      <c r="M113">
        <v>101.34</v>
      </c>
      <c r="O113" s="1"/>
      <c r="P113" s="1"/>
      <c r="Q113" s="1"/>
      <c r="R113" s="1"/>
      <c r="W113" s="1">
        <v>43875</v>
      </c>
      <c r="X113">
        <v>110.08</v>
      </c>
      <c r="Z113" s="1"/>
      <c r="AA113" s="1"/>
      <c r="AB113" s="1"/>
      <c r="AC113" s="1"/>
      <c r="AI113" s="1"/>
      <c r="AK113" s="1">
        <v>43262</v>
      </c>
      <c r="AL113">
        <v>142.63999999999999</v>
      </c>
    </row>
    <row r="114" spans="1:38" x14ac:dyDescent="0.25">
      <c r="A114" s="1">
        <v>43882</v>
      </c>
      <c r="B114">
        <v>231.51</v>
      </c>
      <c r="L114" s="1">
        <v>43882</v>
      </c>
      <c r="M114">
        <v>99.34</v>
      </c>
      <c r="O114" s="1"/>
      <c r="P114" s="1"/>
      <c r="Q114" s="1"/>
      <c r="R114" s="1"/>
      <c r="W114" s="1">
        <v>43882</v>
      </c>
      <c r="X114">
        <v>109.01</v>
      </c>
      <c r="Z114" s="1"/>
      <c r="AA114" s="1"/>
      <c r="AB114" s="1"/>
      <c r="AC114" s="1"/>
      <c r="AI114" s="1"/>
      <c r="AK114" s="1">
        <v>43263</v>
      </c>
      <c r="AL114">
        <v>141.87</v>
      </c>
    </row>
    <row r="115" spans="1:38" x14ac:dyDescent="0.25">
      <c r="A115" s="1">
        <v>43889</v>
      </c>
      <c r="B115">
        <v>208</v>
      </c>
      <c r="L115" s="1">
        <v>43889</v>
      </c>
      <c r="M115">
        <v>86</v>
      </c>
      <c r="O115" s="1"/>
      <c r="P115" s="1"/>
      <c r="Q115" s="1"/>
      <c r="R115" s="1"/>
      <c r="W115" s="1">
        <v>43889</v>
      </c>
      <c r="X115">
        <v>93.34</v>
      </c>
      <c r="Z115" s="1"/>
      <c r="AA115" s="1"/>
      <c r="AB115" s="1"/>
      <c r="AC115" s="1"/>
      <c r="AI115" s="1"/>
      <c r="AK115" s="1">
        <v>43264</v>
      </c>
      <c r="AL115">
        <v>141.27000000000001</v>
      </c>
    </row>
    <row r="116" spans="1:38" x14ac:dyDescent="0.25">
      <c r="A116" s="1">
        <v>43896</v>
      </c>
      <c r="B116">
        <v>214.81</v>
      </c>
      <c r="L116" s="1">
        <v>43896</v>
      </c>
      <c r="M116">
        <v>88.52</v>
      </c>
      <c r="O116" s="1"/>
      <c r="P116" s="1"/>
      <c r="Q116" s="1"/>
      <c r="R116" s="1"/>
      <c r="W116" s="1">
        <v>43896</v>
      </c>
      <c r="X116">
        <v>95.32</v>
      </c>
      <c r="Z116" s="1"/>
      <c r="AA116" s="1"/>
      <c r="AB116" s="1"/>
      <c r="AC116" s="1"/>
      <c r="AI116" s="1"/>
      <c r="AK116" s="1">
        <v>43265</v>
      </c>
      <c r="AL116">
        <v>140.21</v>
      </c>
    </row>
    <row r="117" spans="1:38" x14ac:dyDescent="0.25">
      <c r="A117" s="1">
        <v>43903</v>
      </c>
      <c r="B117">
        <v>177.45</v>
      </c>
      <c r="L117" s="1">
        <v>43903</v>
      </c>
      <c r="M117">
        <v>74.599999999999994</v>
      </c>
      <c r="O117" s="1"/>
      <c r="P117" s="1"/>
      <c r="Q117" s="1"/>
      <c r="R117" s="1"/>
      <c r="W117" s="1">
        <v>43903</v>
      </c>
      <c r="X117">
        <v>83.42</v>
      </c>
      <c r="Z117" s="1"/>
      <c r="AA117" s="1"/>
      <c r="AB117" s="1"/>
      <c r="AC117" s="1"/>
      <c r="AI117" s="1"/>
      <c r="AK117" s="1">
        <v>43266</v>
      </c>
      <c r="AL117">
        <v>139.53</v>
      </c>
    </row>
    <row r="118" spans="1:38" x14ac:dyDescent="0.25">
      <c r="A118" s="1">
        <v>43910</v>
      </c>
      <c r="B118">
        <v>149.55000000000001</v>
      </c>
      <c r="L118" s="1">
        <v>43910</v>
      </c>
      <c r="M118">
        <v>63.37</v>
      </c>
      <c r="O118" s="1"/>
      <c r="P118" s="1"/>
      <c r="Q118" s="1"/>
      <c r="R118" s="1"/>
      <c r="W118" s="1">
        <v>43910</v>
      </c>
      <c r="X118">
        <v>59.39</v>
      </c>
      <c r="Z118" s="1"/>
      <c r="AA118" s="1"/>
      <c r="AB118" s="1"/>
      <c r="AC118" s="1"/>
      <c r="AI118" s="1"/>
      <c r="AK118" s="1">
        <v>43269</v>
      </c>
      <c r="AL118">
        <v>140.26</v>
      </c>
    </row>
    <row r="119" spans="1:38" x14ac:dyDescent="0.25">
      <c r="A119" s="1">
        <v>43917</v>
      </c>
      <c r="B119">
        <v>165.42</v>
      </c>
      <c r="L119" s="1">
        <v>43917</v>
      </c>
      <c r="M119">
        <v>71.010000000000005</v>
      </c>
      <c r="O119" s="1"/>
      <c r="P119" s="1"/>
      <c r="Q119" s="1"/>
      <c r="R119" s="1"/>
      <c r="W119" s="1">
        <v>43917</v>
      </c>
      <c r="X119">
        <v>68.78</v>
      </c>
      <c r="Z119" s="1"/>
      <c r="AA119" s="1"/>
      <c r="AB119" s="1"/>
      <c r="AC119" s="1"/>
      <c r="AI119" s="1"/>
      <c r="AK119" s="1">
        <v>43270</v>
      </c>
      <c r="AL119">
        <v>139.69999999999999</v>
      </c>
    </row>
    <row r="120" spans="1:38" x14ac:dyDescent="0.25">
      <c r="A120" s="1">
        <v>43924</v>
      </c>
      <c r="B120">
        <v>154.13999999999999</v>
      </c>
      <c r="L120" s="1">
        <v>43924</v>
      </c>
      <c r="M120">
        <v>71.290000000000006</v>
      </c>
      <c r="O120" s="1"/>
      <c r="P120" s="1"/>
      <c r="Q120" s="1"/>
      <c r="R120" s="1"/>
      <c r="W120" s="1">
        <v>43924</v>
      </c>
      <c r="X120">
        <v>75.11</v>
      </c>
      <c r="Z120" s="1"/>
      <c r="AA120" s="1"/>
      <c r="AB120" s="1"/>
      <c r="AC120" s="1"/>
      <c r="AI120" s="1"/>
      <c r="AK120" s="1">
        <v>43271</v>
      </c>
      <c r="AL120">
        <v>137.6</v>
      </c>
    </row>
    <row r="121" spans="1:38" x14ac:dyDescent="0.25">
      <c r="A121" s="1">
        <v>43931</v>
      </c>
      <c r="B121">
        <v>192.05</v>
      </c>
      <c r="L121" s="1">
        <v>43931</v>
      </c>
      <c r="M121">
        <v>78.23</v>
      </c>
      <c r="O121" s="1"/>
      <c r="P121" s="1"/>
      <c r="Q121" s="1"/>
      <c r="R121" s="1"/>
      <c r="W121" s="1">
        <v>43931</v>
      </c>
      <c r="X121">
        <v>84.31</v>
      </c>
      <c r="Z121" s="1"/>
      <c r="AA121" s="1"/>
      <c r="AB121" s="1"/>
      <c r="AC121" s="1"/>
      <c r="AI121" s="1"/>
      <c r="AK121" s="1">
        <v>43272</v>
      </c>
      <c r="AL121">
        <v>136.55000000000001</v>
      </c>
    </row>
    <row r="122" spans="1:38" x14ac:dyDescent="0.25">
      <c r="A122" s="1">
        <v>43938</v>
      </c>
      <c r="B122">
        <v>190.81</v>
      </c>
      <c r="L122" s="1">
        <v>43938</v>
      </c>
      <c r="M122">
        <v>80.31</v>
      </c>
      <c r="O122" s="1"/>
      <c r="P122" s="1"/>
      <c r="Q122" s="1"/>
      <c r="R122" s="1"/>
      <c r="W122" s="1">
        <v>43938</v>
      </c>
      <c r="X122">
        <v>87.17</v>
      </c>
      <c r="Z122" s="1"/>
      <c r="AA122" s="1"/>
      <c r="AB122" s="1"/>
      <c r="AC122" s="1"/>
      <c r="AI122" s="1"/>
      <c r="AK122" s="1">
        <v>43273</v>
      </c>
      <c r="AL122">
        <v>137.13999999999999</v>
      </c>
    </row>
    <row r="123" spans="1:38" x14ac:dyDescent="0.25">
      <c r="A123" s="1">
        <v>43945</v>
      </c>
      <c r="B123">
        <v>175.54</v>
      </c>
      <c r="L123" s="1">
        <v>43945</v>
      </c>
      <c r="M123">
        <v>77.06</v>
      </c>
      <c r="O123" s="1"/>
      <c r="P123" s="1"/>
      <c r="Q123" s="1"/>
      <c r="R123" s="1"/>
      <c r="W123" s="1">
        <v>43945</v>
      </c>
      <c r="X123">
        <v>87.01</v>
      </c>
      <c r="Z123" s="1"/>
      <c r="AA123" s="1"/>
      <c r="AB123" s="1"/>
      <c r="AC123" s="1"/>
      <c r="AI123" s="1"/>
      <c r="AK123" s="1">
        <v>43276</v>
      </c>
      <c r="AL123">
        <v>137.69999999999999</v>
      </c>
    </row>
    <row r="124" spans="1:38" x14ac:dyDescent="0.25">
      <c r="A124" s="1">
        <v>43952</v>
      </c>
      <c r="B124">
        <v>178.21</v>
      </c>
      <c r="L124" s="1">
        <v>43952</v>
      </c>
      <c r="M124">
        <v>80.489999999999995</v>
      </c>
      <c r="O124" s="1"/>
      <c r="P124" s="1"/>
      <c r="Q124" s="1"/>
      <c r="R124" s="1"/>
      <c r="W124" s="1">
        <v>43952</v>
      </c>
      <c r="X124">
        <v>89.44</v>
      </c>
      <c r="Z124" s="1"/>
      <c r="AA124" s="1"/>
      <c r="AB124" s="1"/>
      <c r="AC124" s="1"/>
      <c r="AI124" s="1"/>
      <c r="AK124" s="1">
        <v>43277</v>
      </c>
      <c r="AL124">
        <v>137.75</v>
      </c>
    </row>
    <row r="125" spans="1:38" x14ac:dyDescent="0.25">
      <c r="A125" s="1">
        <v>43959</v>
      </c>
      <c r="B125">
        <v>189.76</v>
      </c>
      <c r="L125" s="1">
        <v>43959</v>
      </c>
      <c r="M125">
        <v>84.32</v>
      </c>
      <c r="O125" s="1"/>
      <c r="P125" s="1"/>
      <c r="Q125" s="1"/>
      <c r="R125" s="1"/>
      <c r="W125" s="1">
        <v>43959</v>
      </c>
      <c r="X125">
        <v>95.47</v>
      </c>
      <c r="Z125" s="1"/>
      <c r="AA125" s="1"/>
      <c r="AB125" s="1"/>
      <c r="AC125" s="1"/>
      <c r="AI125" s="1"/>
      <c r="AK125" s="1">
        <v>43278</v>
      </c>
      <c r="AL125">
        <v>134.99</v>
      </c>
    </row>
    <row r="126" spans="1:38" x14ac:dyDescent="0.25">
      <c r="A126" s="1">
        <v>43966</v>
      </c>
      <c r="B126">
        <v>191.67</v>
      </c>
      <c r="L126" s="1">
        <v>43966</v>
      </c>
      <c r="M126">
        <v>79.59</v>
      </c>
      <c r="O126" s="1"/>
      <c r="P126" s="1"/>
      <c r="Q126" s="1"/>
      <c r="R126" s="1"/>
      <c r="W126" s="1">
        <v>43966</v>
      </c>
      <c r="X126">
        <v>89.16</v>
      </c>
      <c r="Z126" s="1"/>
      <c r="AA126" s="1"/>
      <c r="AB126" s="1"/>
      <c r="AC126" s="1"/>
      <c r="AI126" s="1"/>
      <c r="AK126" s="1">
        <v>43279</v>
      </c>
      <c r="AL126">
        <v>136.18</v>
      </c>
    </row>
    <row r="127" spans="1:38" x14ac:dyDescent="0.25">
      <c r="A127" s="1">
        <v>43973</v>
      </c>
      <c r="B127">
        <v>191.97</v>
      </c>
      <c r="L127" s="1">
        <v>43973</v>
      </c>
      <c r="M127">
        <v>85.9</v>
      </c>
      <c r="O127" s="1"/>
      <c r="P127" s="1"/>
      <c r="Q127" s="1"/>
      <c r="R127" s="1"/>
      <c r="W127" s="1">
        <v>43973</v>
      </c>
      <c r="X127">
        <v>90.28</v>
      </c>
      <c r="Z127" s="1"/>
      <c r="AA127" s="1"/>
      <c r="AB127" s="1"/>
      <c r="AC127" s="1"/>
      <c r="AI127" s="1"/>
      <c r="AK127" s="1">
        <v>43280</v>
      </c>
      <c r="AL127">
        <v>137.16999999999999</v>
      </c>
    </row>
    <row r="128" spans="1:38" x14ac:dyDescent="0.25">
      <c r="A128" s="1">
        <v>43980</v>
      </c>
      <c r="B128">
        <v>196.95</v>
      </c>
      <c r="L128" s="1">
        <v>43980</v>
      </c>
      <c r="M128">
        <v>91.71</v>
      </c>
      <c r="O128" s="1"/>
      <c r="P128" s="1"/>
      <c r="Q128" s="1"/>
      <c r="R128" s="1"/>
      <c r="W128" s="1">
        <v>43980</v>
      </c>
      <c r="X128">
        <v>91.7</v>
      </c>
      <c r="Z128" s="1"/>
      <c r="AA128" s="1"/>
      <c r="AB128" s="1"/>
      <c r="AC128" s="1"/>
      <c r="AI128" s="1"/>
      <c r="AK128" s="1">
        <v>43283</v>
      </c>
      <c r="AL128">
        <v>137.25</v>
      </c>
    </row>
    <row r="129" spans="1:38" x14ac:dyDescent="0.25">
      <c r="A129" s="1">
        <v>43987</v>
      </c>
      <c r="B129">
        <v>200.2</v>
      </c>
      <c r="L129" s="1">
        <v>43987</v>
      </c>
      <c r="M129">
        <v>96.99</v>
      </c>
      <c r="O129" s="1"/>
      <c r="P129" s="1"/>
      <c r="Q129" s="1"/>
      <c r="R129" s="1"/>
      <c r="W129" s="1">
        <v>43987</v>
      </c>
      <c r="X129">
        <v>100.81</v>
      </c>
      <c r="Z129" s="1"/>
      <c r="AA129" s="1"/>
      <c r="AB129" s="1"/>
      <c r="AC129" s="1"/>
      <c r="AI129" s="1"/>
      <c r="AK129" s="1">
        <v>43284</v>
      </c>
      <c r="AL129">
        <v>137.08000000000001</v>
      </c>
    </row>
    <row r="130" spans="1:38" x14ac:dyDescent="0.25">
      <c r="A130" s="1">
        <v>43994</v>
      </c>
      <c r="B130">
        <v>181.95</v>
      </c>
      <c r="L130" s="1">
        <v>43994</v>
      </c>
      <c r="M130">
        <v>87.66</v>
      </c>
      <c r="O130" s="1"/>
      <c r="P130" s="1"/>
      <c r="Q130" s="1"/>
      <c r="R130" s="1"/>
      <c r="W130" s="1">
        <v>43994</v>
      </c>
      <c r="X130">
        <v>92.39</v>
      </c>
      <c r="Z130" s="1"/>
      <c r="AA130" s="1"/>
      <c r="AB130" s="1"/>
      <c r="AC130" s="1"/>
      <c r="AI130" s="1"/>
      <c r="AK130" s="1">
        <v>43286</v>
      </c>
      <c r="AL130">
        <v>138.22</v>
      </c>
    </row>
    <row r="131" spans="1:38" x14ac:dyDescent="0.25">
      <c r="A131" s="1">
        <v>44001</v>
      </c>
      <c r="B131">
        <v>186.79</v>
      </c>
      <c r="L131" s="1">
        <v>44001</v>
      </c>
      <c r="M131">
        <v>88.53</v>
      </c>
      <c r="O131" s="1"/>
      <c r="P131" s="1"/>
      <c r="Q131" s="1"/>
      <c r="R131" s="1"/>
      <c r="W131" s="1">
        <v>44001</v>
      </c>
      <c r="X131">
        <v>90.63</v>
      </c>
      <c r="Z131" s="1"/>
      <c r="AA131" s="1"/>
      <c r="AB131" s="1"/>
      <c r="AC131" s="1"/>
      <c r="AI131" s="1"/>
      <c r="AK131" s="1">
        <v>43287</v>
      </c>
      <c r="AL131">
        <v>139.62</v>
      </c>
    </row>
    <row r="132" spans="1:38" x14ac:dyDescent="0.25">
      <c r="A132" s="1">
        <v>44008</v>
      </c>
      <c r="B132">
        <v>190.02</v>
      </c>
      <c r="L132" s="1">
        <v>44008</v>
      </c>
      <c r="M132">
        <v>85.79</v>
      </c>
      <c r="O132" s="1"/>
      <c r="P132" s="1"/>
      <c r="Q132" s="1"/>
      <c r="R132" s="1"/>
      <c r="W132" s="1">
        <v>44008</v>
      </c>
      <c r="X132">
        <v>86.46</v>
      </c>
      <c r="Z132" s="1"/>
      <c r="AA132" s="1"/>
      <c r="AB132" s="1"/>
      <c r="AC132" s="1"/>
      <c r="AI132" s="1"/>
      <c r="AK132" s="1">
        <v>43290</v>
      </c>
      <c r="AL132">
        <v>142.53</v>
      </c>
    </row>
    <row r="133" spans="1:38" x14ac:dyDescent="0.25">
      <c r="A133" s="1">
        <v>44015</v>
      </c>
      <c r="B133">
        <v>191.45</v>
      </c>
      <c r="L133" s="1">
        <v>44015</v>
      </c>
      <c r="M133">
        <v>88.96</v>
      </c>
      <c r="O133" s="1"/>
      <c r="P133" s="1"/>
      <c r="Q133" s="1"/>
      <c r="R133" s="1"/>
      <c r="W133" s="1">
        <v>44015</v>
      </c>
      <c r="X133">
        <v>88.31</v>
      </c>
      <c r="Z133" s="1"/>
      <c r="AA133" s="1"/>
      <c r="AB133" s="1"/>
      <c r="AC133" s="1"/>
      <c r="AI133" s="1"/>
      <c r="AK133" s="1">
        <v>43291</v>
      </c>
      <c r="AL133">
        <v>142.82</v>
      </c>
    </row>
    <row r="134" spans="1:38" x14ac:dyDescent="0.25">
      <c r="A134" s="1">
        <v>44022</v>
      </c>
      <c r="B134">
        <v>197.56</v>
      </c>
      <c r="L134" s="1">
        <v>44022</v>
      </c>
      <c r="M134">
        <v>86.9</v>
      </c>
      <c r="O134" s="1"/>
      <c r="P134" s="1"/>
      <c r="Q134" s="1"/>
      <c r="R134" s="1"/>
      <c r="W134" s="1">
        <v>44022</v>
      </c>
      <c r="X134">
        <v>85.23</v>
      </c>
      <c r="Z134" s="1"/>
      <c r="AA134" s="1"/>
      <c r="AB134" s="1"/>
      <c r="AC134" s="1"/>
      <c r="AI134" s="1"/>
      <c r="AK134" s="1">
        <v>43292</v>
      </c>
      <c r="AL134">
        <v>142.49</v>
      </c>
    </row>
    <row r="135" spans="1:38" x14ac:dyDescent="0.25">
      <c r="A135" s="1">
        <v>44029</v>
      </c>
      <c r="B135">
        <v>203.66</v>
      </c>
      <c r="L135" s="1">
        <v>44029</v>
      </c>
      <c r="M135">
        <v>92.95</v>
      </c>
      <c r="O135" s="1"/>
      <c r="P135" s="1"/>
      <c r="Q135" s="1"/>
      <c r="R135" s="1"/>
      <c r="W135" s="1">
        <v>44029</v>
      </c>
      <c r="X135">
        <v>87.19</v>
      </c>
      <c r="Z135" s="1"/>
      <c r="AA135" s="1"/>
      <c r="AB135" s="1"/>
      <c r="AC135" s="1"/>
      <c r="AI135" s="1"/>
      <c r="AK135" s="1">
        <v>43293</v>
      </c>
      <c r="AL135">
        <v>143.88</v>
      </c>
    </row>
    <row r="136" spans="1:38" x14ac:dyDescent="0.25">
      <c r="A136" s="1">
        <v>44036</v>
      </c>
      <c r="B136">
        <v>207.17</v>
      </c>
      <c r="L136" s="1">
        <v>44036</v>
      </c>
      <c r="M136">
        <v>92.9</v>
      </c>
      <c r="O136" s="1"/>
      <c r="P136" s="1"/>
      <c r="Q136" s="1"/>
      <c r="R136" s="1"/>
      <c r="W136" s="1">
        <v>44036</v>
      </c>
      <c r="X136">
        <v>90.13</v>
      </c>
      <c r="Z136" s="1"/>
      <c r="AA136" s="1"/>
      <c r="AB136" s="1"/>
      <c r="AC136" s="1"/>
      <c r="AI136" s="1"/>
      <c r="AK136" s="1">
        <v>43294</v>
      </c>
      <c r="AL136">
        <v>144.19999999999999</v>
      </c>
    </row>
    <row r="137" spans="1:38" x14ac:dyDescent="0.25">
      <c r="A137" s="1">
        <v>44043</v>
      </c>
      <c r="B137">
        <v>205.22</v>
      </c>
      <c r="L137" s="1">
        <v>44043</v>
      </c>
      <c r="M137">
        <v>93.25</v>
      </c>
      <c r="O137" s="1"/>
      <c r="P137" s="1"/>
      <c r="Q137" s="1"/>
      <c r="R137" s="1"/>
      <c r="W137" s="1">
        <v>44043</v>
      </c>
      <c r="X137">
        <v>83.94</v>
      </c>
      <c r="Z137" s="1"/>
      <c r="AA137" s="1"/>
      <c r="AB137" s="1"/>
      <c r="AC137" s="1"/>
      <c r="AI137" s="1"/>
      <c r="AK137" s="1">
        <v>43297</v>
      </c>
      <c r="AL137">
        <v>145.21</v>
      </c>
    </row>
    <row r="138" spans="1:38" x14ac:dyDescent="0.25">
      <c r="A138" s="1">
        <v>44050</v>
      </c>
      <c r="B138">
        <v>195.44</v>
      </c>
      <c r="L138" s="1">
        <v>44050</v>
      </c>
      <c r="M138">
        <v>97.79</v>
      </c>
      <c r="O138" s="1"/>
      <c r="P138" s="1"/>
      <c r="Q138" s="1"/>
      <c r="R138" s="1"/>
      <c r="W138" s="1">
        <v>44050</v>
      </c>
      <c r="X138">
        <v>86.8</v>
      </c>
      <c r="Z138" s="1"/>
      <c r="AA138" s="1"/>
      <c r="AB138" s="1"/>
      <c r="AC138" s="1"/>
      <c r="AI138" s="1"/>
      <c r="AK138" s="1">
        <v>43298</v>
      </c>
      <c r="AL138">
        <v>145.62</v>
      </c>
    </row>
    <row r="139" spans="1:38" x14ac:dyDescent="0.25">
      <c r="A139" s="1">
        <v>44057</v>
      </c>
      <c r="B139">
        <v>197.2</v>
      </c>
      <c r="L139" s="1">
        <v>44057</v>
      </c>
      <c r="M139">
        <v>101.28</v>
      </c>
      <c r="O139" s="1"/>
      <c r="P139" s="1"/>
      <c r="Q139" s="1"/>
      <c r="R139" s="1"/>
      <c r="W139" s="1">
        <v>44057</v>
      </c>
      <c r="X139">
        <v>90.35</v>
      </c>
      <c r="Z139" s="1"/>
      <c r="AA139" s="1"/>
      <c r="AB139" s="1"/>
      <c r="AC139" s="1"/>
      <c r="AI139" s="1"/>
      <c r="AK139" s="1">
        <v>43299</v>
      </c>
      <c r="AL139">
        <v>147.34</v>
      </c>
    </row>
    <row r="140" spans="1:38" x14ac:dyDescent="0.25">
      <c r="A140" s="1">
        <v>44064</v>
      </c>
      <c r="B140">
        <v>193.64</v>
      </c>
      <c r="L140" s="1">
        <v>44064</v>
      </c>
      <c r="M140">
        <v>100.24</v>
      </c>
      <c r="O140" s="1"/>
      <c r="P140" s="1"/>
      <c r="Q140" s="1"/>
      <c r="R140" s="1"/>
      <c r="W140" s="1">
        <v>44064</v>
      </c>
      <c r="X140">
        <v>85.08</v>
      </c>
      <c r="Z140" s="1"/>
      <c r="AA140" s="1"/>
      <c r="AB140" s="1"/>
      <c r="AC140" s="1"/>
      <c r="AI140" s="1"/>
      <c r="AK140" s="1">
        <v>43300</v>
      </c>
      <c r="AL140">
        <v>146.15</v>
      </c>
    </row>
    <row r="141" spans="1:38" x14ac:dyDescent="0.25">
      <c r="A141" s="1">
        <v>44071</v>
      </c>
      <c r="B141">
        <v>200.11</v>
      </c>
      <c r="L141" s="1">
        <v>44071</v>
      </c>
      <c r="M141">
        <v>101.93</v>
      </c>
      <c r="O141" s="1"/>
      <c r="P141" s="1"/>
      <c r="Q141" s="1"/>
      <c r="R141" s="1"/>
      <c r="W141" s="1">
        <v>44071</v>
      </c>
      <c r="X141">
        <v>85.63</v>
      </c>
      <c r="Z141" s="1"/>
      <c r="AA141" s="1"/>
      <c r="AB141" s="1"/>
      <c r="AC141" s="1"/>
      <c r="AI141" s="1"/>
      <c r="AK141" s="1">
        <v>43301</v>
      </c>
      <c r="AL141">
        <v>146.16</v>
      </c>
    </row>
    <row r="142" spans="1:38" x14ac:dyDescent="0.25">
      <c r="A142" s="1">
        <v>44078</v>
      </c>
      <c r="B142">
        <v>202.74</v>
      </c>
      <c r="L142" s="1">
        <v>44078</v>
      </c>
      <c r="M142">
        <v>99.47</v>
      </c>
      <c r="O142" s="1"/>
      <c r="P142" s="1"/>
      <c r="Q142" s="1"/>
      <c r="R142" s="1"/>
      <c r="W142" s="1">
        <v>44078</v>
      </c>
      <c r="X142">
        <v>81.93</v>
      </c>
      <c r="Z142" s="1"/>
      <c r="AA142" s="1"/>
      <c r="AB142" s="1"/>
      <c r="AC142" s="1"/>
      <c r="AI142" s="1"/>
      <c r="AK142" s="1">
        <v>43304</v>
      </c>
      <c r="AL142">
        <v>147.19</v>
      </c>
    </row>
    <row r="143" spans="1:38" x14ac:dyDescent="0.25">
      <c r="A143" s="1">
        <v>44085</v>
      </c>
      <c r="B143">
        <v>201.54</v>
      </c>
      <c r="L143" s="1">
        <v>44085</v>
      </c>
      <c r="M143">
        <v>99.91</v>
      </c>
      <c r="O143" s="1"/>
      <c r="P143" s="1"/>
      <c r="Q143" s="1"/>
      <c r="R143" s="1"/>
      <c r="W143" s="1">
        <v>44085</v>
      </c>
      <c r="X143">
        <v>77.69</v>
      </c>
      <c r="Z143" s="1"/>
      <c r="AA143" s="1"/>
      <c r="AB143" s="1"/>
      <c r="AC143" s="1"/>
      <c r="AI143" s="1"/>
      <c r="AK143" s="1">
        <v>43305</v>
      </c>
      <c r="AL143">
        <v>147.19999999999999</v>
      </c>
    </row>
    <row r="144" spans="1:38" x14ac:dyDescent="0.25">
      <c r="A144" s="1">
        <v>44092</v>
      </c>
      <c r="B144">
        <v>201</v>
      </c>
      <c r="L144" s="1">
        <v>44092</v>
      </c>
      <c r="M144">
        <v>100.71</v>
      </c>
      <c r="O144" s="1"/>
      <c r="P144" s="1"/>
      <c r="Q144" s="1"/>
      <c r="R144" s="1"/>
      <c r="W144" s="1">
        <v>44092</v>
      </c>
      <c r="X144">
        <v>78.209999999999994</v>
      </c>
      <c r="Z144" s="1"/>
      <c r="AA144" s="1"/>
      <c r="AB144" s="1"/>
      <c r="AC144" s="1"/>
      <c r="AI144" s="1"/>
      <c r="AK144" s="1">
        <v>43306</v>
      </c>
      <c r="AL144">
        <v>147.71</v>
      </c>
    </row>
    <row r="145" spans="1:38" x14ac:dyDescent="0.25">
      <c r="A145" s="1">
        <v>44099</v>
      </c>
      <c r="B145">
        <v>196.36</v>
      </c>
      <c r="L145" s="1">
        <v>44099</v>
      </c>
      <c r="M145">
        <v>97.49</v>
      </c>
      <c r="O145" s="1"/>
      <c r="P145" s="1"/>
      <c r="Q145" s="1"/>
      <c r="R145" s="1"/>
      <c r="W145" s="1">
        <v>44099</v>
      </c>
      <c r="X145">
        <v>71.83</v>
      </c>
      <c r="Z145" s="1"/>
      <c r="AA145" s="1"/>
      <c r="AB145" s="1"/>
      <c r="AC145" s="1"/>
      <c r="AI145" s="1"/>
      <c r="AK145" s="1">
        <v>43307</v>
      </c>
      <c r="AL145">
        <v>148.19</v>
      </c>
    </row>
    <row r="146" spans="1:38" x14ac:dyDescent="0.25">
      <c r="A146" s="1">
        <v>44106</v>
      </c>
      <c r="B146">
        <v>205.52</v>
      </c>
      <c r="L146" s="1">
        <v>44106</v>
      </c>
      <c r="M146">
        <v>100.78</v>
      </c>
      <c r="O146" s="1"/>
      <c r="P146" s="1"/>
      <c r="Q146" s="1"/>
      <c r="R146" s="1"/>
      <c r="W146" s="1">
        <v>44106</v>
      </c>
      <c r="X146">
        <v>71.19</v>
      </c>
      <c r="Z146" s="1"/>
      <c r="AA146" s="1"/>
      <c r="AB146" s="1"/>
      <c r="AC146" s="1"/>
      <c r="AI146" s="1"/>
      <c r="AK146" s="1">
        <v>43308</v>
      </c>
      <c r="AL146">
        <v>144.5</v>
      </c>
    </row>
    <row r="147" spans="1:38" x14ac:dyDescent="0.25">
      <c r="A147" s="1">
        <v>44113</v>
      </c>
      <c r="B147">
        <v>209.19</v>
      </c>
      <c r="L147" s="1">
        <v>44113</v>
      </c>
      <c r="M147">
        <v>106.94</v>
      </c>
      <c r="O147" s="1"/>
      <c r="P147" s="1"/>
      <c r="Q147" s="1"/>
      <c r="R147" s="1"/>
      <c r="W147" s="1">
        <v>44113</v>
      </c>
      <c r="X147">
        <v>74</v>
      </c>
      <c r="Z147" s="1"/>
      <c r="AA147" s="1"/>
      <c r="AB147" s="1"/>
      <c r="AC147" s="1"/>
      <c r="AI147" s="1"/>
      <c r="AK147" s="1">
        <v>43311</v>
      </c>
      <c r="AL147">
        <v>143.38999999999999</v>
      </c>
    </row>
    <row r="148" spans="1:38" x14ac:dyDescent="0.25">
      <c r="A148" s="1">
        <v>44120</v>
      </c>
      <c r="B148">
        <v>212.88</v>
      </c>
      <c r="L148" s="1">
        <v>44120</v>
      </c>
      <c r="M148">
        <v>109.85</v>
      </c>
      <c r="O148" s="1"/>
      <c r="P148" s="1"/>
      <c r="Q148" s="1"/>
      <c r="R148" s="1"/>
      <c r="W148" s="1">
        <v>44120</v>
      </c>
      <c r="X148">
        <v>72.89</v>
      </c>
      <c r="Z148" s="1"/>
      <c r="AA148" s="1"/>
      <c r="AB148" s="1"/>
      <c r="AC148" s="1"/>
      <c r="AI148" s="1"/>
      <c r="AK148" s="1">
        <v>43312</v>
      </c>
      <c r="AL148">
        <v>143.55000000000001</v>
      </c>
    </row>
    <row r="149" spans="1:38" x14ac:dyDescent="0.25">
      <c r="A149" s="1">
        <v>44127</v>
      </c>
      <c r="B149">
        <v>207.31</v>
      </c>
      <c r="L149" s="1">
        <v>44127</v>
      </c>
      <c r="M149">
        <v>107.76</v>
      </c>
      <c r="O149" s="1"/>
      <c r="P149" s="1"/>
      <c r="Q149" s="1"/>
      <c r="R149" s="1"/>
      <c r="W149" s="1">
        <v>44127</v>
      </c>
      <c r="X149">
        <v>72.569999999999993</v>
      </c>
      <c r="Z149" s="1"/>
      <c r="AA149" s="1"/>
      <c r="AB149" s="1"/>
      <c r="AC149" s="1"/>
      <c r="AI149" s="1"/>
      <c r="AK149" s="1">
        <v>43313</v>
      </c>
      <c r="AL149">
        <v>142.32</v>
      </c>
    </row>
    <row r="150" spans="1:38" x14ac:dyDescent="0.25">
      <c r="A150" s="1">
        <v>44134</v>
      </c>
      <c r="B150">
        <v>184.01</v>
      </c>
      <c r="L150" s="1">
        <v>44134</v>
      </c>
      <c r="M150">
        <v>98.2</v>
      </c>
      <c r="O150" s="1"/>
      <c r="P150" s="1"/>
      <c r="Q150" s="1"/>
      <c r="R150" s="1"/>
      <c r="W150" s="1">
        <v>44134</v>
      </c>
      <c r="X150">
        <v>69.5</v>
      </c>
      <c r="Z150" s="1"/>
      <c r="AA150" s="1"/>
      <c r="AB150" s="1"/>
      <c r="AC150" s="1"/>
      <c r="AI150" s="1"/>
      <c r="AK150" s="1">
        <v>43314</v>
      </c>
      <c r="AL150">
        <v>141.4</v>
      </c>
    </row>
    <row r="151" spans="1:38" x14ac:dyDescent="0.25">
      <c r="A151" s="1">
        <v>44141</v>
      </c>
      <c r="B151">
        <v>190.35</v>
      </c>
      <c r="L151" s="1">
        <v>44141</v>
      </c>
      <c r="M151">
        <v>110.32</v>
      </c>
      <c r="O151" s="1"/>
      <c r="P151" s="1"/>
      <c r="Q151" s="1"/>
      <c r="R151" s="1"/>
      <c r="W151" s="1">
        <v>44141</v>
      </c>
      <c r="X151">
        <v>71.150000000000006</v>
      </c>
      <c r="Z151" s="1"/>
      <c r="AA151" s="1"/>
      <c r="AB151" s="1"/>
      <c r="AC151" s="1"/>
      <c r="AI151" s="1"/>
      <c r="AK151" s="1">
        <v>43315</v>
      </c>
      <c r="AL151">
        <v>143.12</v>
      </c>
    </row>
    <row r="152" spans="1:38" x14ac:dyDescent="0.25">
      <c r="A152" s="1">
        <v>44148</v>
      </c>
      <c r="B152">
        <v>204.44</v>
      </c>
      <c r="L152" s="1">
        <v>44148</v>
      </c>
      <c r="M152">
        <v>117.27</v>
      </c>
      <c r="O152" s="1"/>
      <c r="P152" s="1"/>
      <c r="Q152" s="1"/>
      <c r="R152" s="1"/>
      <c r="W152" s="1">
        <v>44148</v>
      </c>
      <c r="X152">
        <v>83.03</v>
      </c>
      <c r="Z152" s="1"/>
      <c r="AA152" s="1"/>
      <c r="AB152" s="1"/>
      <c r="AC152" s="1"/>
      <c r="AI152" s="1"/>
      <c r="AK152" s="1">
        <v>43318</v>
      </c>
      <c r="AL152">
        <v>143.78</v>
      </c>
    </row>
    <row r="153" spans="1:38" x14ac:dyDescent="0.25">
      <c r="A153" s="1">
        <v>44155</v>
      </c>
      <c r="B153">
        <v>198.67</v>
      </c>
      <c r="L153" s="1">
        <v>44155</v>
      </c>
      <c r="M153">
        <v>117.42</v>
      </c>
      <c r="O153" s="1"/>
      <c r="P153" s="1"/>
      <c r="Q153" s="1"/>
      <c r="R153" s="1"/>
      <c r="W153" s="1">
        <v>44155</v>
      </c>
      <c r="X153">
        <v>85.79</v>
      </c>
      <c r="Z153" s="1"/>
      <c r="AA153" s="1"/>
      <c r="AB153" s="1"/>
      <c r="AC153" s="1"/>
      <c r="AI153" s="1"/>
      <c r="AK153" s="1">
        <v>43319</v>
      </c>
      <c r="AL153">
        <v>143.41999999999999</v>
      </c>
    </row>
    <row r="154" spans="1:38" x14ac:dyDescent="0.25">
      <c r="A154" s="1">
        <v>44162</v>
      </c>
      <c r="B154">
        <v>206.58</v>
      </c>
      <c r="L154" s="1">
        <v>44162</v>
      </c>
      <c r="M154">
        <v>119.77</v>
      </c>
      <c r="O154" s="1"/>
      <c r="P154" s="1"/>
      <c r="Q154" s="1"/>
      <c r="R154" s="1"/>
      <c r="W154" s="1">
        <v>44162</v>
      </c>
      <c r="X154">
        <v>91.31</v>
      </c>
      <c r="Z154" s="1"/>
      <c r="AA154" s="1"/>
      <c r="AB154" s="1"/>
      <c r="AC154" s="1"/>
      <c r="AI154" s="1"/>
      <c r="AK154" s="1">
        <v>43320</v>
      </c>
      <c r="AL154">
        <v>143.38</v>
      </c>
    </row>
    <row r="155" spans="1:38" x14ac:dyDescent="0.25">
      <c r="A155" s="1">
        <v>44169</v>
      </c>
      <c r="B155">
        <v>211.6</v>
      </c>
      <c r="L155" s="1">
        <v>44169</v>
      </c>
      <c r="M155">
        <v>116.84</v>
      </c>
      <c r="O155" s="1"/>
      <c r="P155" s="1"/>
      <c r="Q155" s="1"/>
      <c r="R155" s="1"/>
      <c r="W155" s="1">
        <v>44169</v>
      </c>
      <c r="X155">
        <v>93.28</v>
      </c>
      <c r="Z155" s="1"/>
      <c r="AA155" s="1"/>
      <c r="AB155" s="1"/>
      <c r="AC155" s="1"/>
      <c r="AI155" s="1"/>
      <c r="AK155" s="1">
        <v>43321</v>
      </c>
      <c r="AL155">
        <v>142.97999999999999</v>
      </c>
    </row>
    <row r="156" spans="1:38" x14ac:dyDescent="0.25">
      <c r="A156" s="1">
        <v>44176</v>
      </c>
      <c r="B156">
        <v>204.11</v>
      </c>
      <c r="L156" s="1">
        <v>44176</v>
      </c>
      <c r="M156">
        <v>118.38</v>
      </c>
      <c r="O156" s="1"/>
      <c r="P156" s="1"/>
      <c r="Q156" s="1"/>
      <c r="R156" s="1"/>
      <c r="W156" s="1">
        <v>44176</v>
      </c>
      <c r="X156">
        <v>92.45</v>
      </c>
      <c r="Z156" s="1"/>
      <c r="AA156" s="1"/>
      <c r="AB156" s="1"/>
      <c r="AC156" s="1"/>
      <c r="AI156" s="1"/>
      <c r="AK156" s="1">
        <v>43322</v>
      </c>
      <c r="AL156">
        <v>141.76</v>
      </c>
    </row>
    <row r="157" spans="1:38" x14ac:dyDescent="0.25">
      <c r="A157" s="1">
        <v>44183</v>
      </c>
      <c r="B157">
        <v>205.49</v>
      </c>
      <c r="L157" s="1">
        <v>44183</v>
      </c>
      <c r="M157">
        <v>118.1</v>
      </c>
      <c r="O157" s="1"/>
      <c r="P157" s="1"/>
      <c r="Q157" s="1"/>
      <c r="R157" s="1"/>
      <c r="W157" s="1">
        <v>44183</v>
      </c>
      <c r="X157">
        <v>87.19</v>
      </c>
      <c r="Z157" s="1"/>
      <c r="AA157" s="1"/>
      <c r="AB157" s="1"/>
      <c r="AC157" s="1"/>
      <c r="AI157" s="1"/>
      <c r="AK157" s="1">
        <v>43325</v>
      </c>
      <c r="AL157">
        <v>140.47999999999999</v>
      </c>
    </row>
    <row r="158" spans="1:38" x14ac:dyDescent="0.25">
      <c r="A158" s="1">
        <v>44190</v>
      </c>
      <c r="B158">
        <v>210.61</v>
      </c>
      <c r="L158" s="1">
        <v>44190</v>
      </c>
      <c r="M158">
        <v>119.04</v>
      </c>
      <c r="O158" s="1"/>
      <c r="P158" s="1"/>
      <c r="Q158" s="1"/>
      <c r="R158" s="1"/>
      <c r="W158" s="1">
        <v>44190</v>
      </c>
      <c r="X158">
        <v>85.33</v>
      </c>
      <c r="Z158" s="1"/>
      <c r="AA158" s="1"/>
      <c r="AB158" s="1"/>
      <c r="AC158" s="1"/>
      <c r="AI158" s="1"/>
      <c r="AK158" s="1">
        <v>43326</v>
      </c>
      <c r="AL158">
        <v>140.85</v>
      </c>
    </row>
    <row r="159" spans="1:38" x14ac:dyDescent="0.25">
      <c r="A159" s="1">
        <v>44197</v>
      </c>
      <c r="B159">
        <v>211.27</v>
      </c>
      <c r="L159" s="1">
        <v>44197</v>
      </c>
      <c r="M159">
        <v>120.94</v>
      </c>
      <c r="O159" s="1"/>
      <c r="P159" s="1"/>
      <c r="Q159" s="1"/>
      <c r="R159" s="1"/>
      <c r="W159" s="1">
        <v>44197</v>
      </c>
      <c r="X159">
        <v>84.45</v>
      </c>
      <c r="Z159" s="1"/>
      <c r="AA159" s="1"/>
      <c r="AB159" s="1"/>
      <c r="AC159" s="1"/>
      <c r="AI159" s="1"/>
      <c r="AK159" s="1">
        <v>43327</v>
      </c>
      <c r="AL159">
        <v>141.12</v>
      </c>
    </row>
    <row r="160" spans="1:38" x14ac:dyDescent="0.25">
      <c r="A160" s="1">
        <v>44204</v>
      </c>
      <c r="B160">
        <v>205.22</v>
      </c>
      <c r="L160" s="1">
        <v>44204</v>
      </c>
      <c r="M160">
        <v>123.54</v>
      </c>
      <c r="O160" s="1"/>
      <c r="P160" s="1"/>
      <c r="Q160" s="1"/>
      <c r="R160" s="1"/>
      <c r="W160" s="1">
        <v>44204</v>
      </c>
      <c r="X160">
        <v>91.08</v>
      </c>
      <c r="Z160" s="1"/>
      <c r="AA160" s="1"/>
      <c r="AB160" s="1"/>
      <c r="AC160" s="1"/>
      <c r="AI160" s="1"/>
      <c r="AK160" s="1">
        <v>43328</v>
      </c>
      <c r="AL160">
        <v>142.82</v>
      </c>
    </row>
    <row r="161" spans="1:38" x14ac:dyDescent="0.25">
      <c r="A161" s="1">
        <v>44211</v>
      </c>
      <c r="B161">
        <v>207.93</v>
      </c>
      <c r="L161" s="1">
        <v>44211</v>
      </c>
      <c r="M161">
        <v>119</v>
      </c>
      <c r="O161" s="1"/>
      <c r="P161" s="1"/>
      <c r="Q161" s="1"/>
      <c r="R161" s="1"/>
      <c r="W161" s="1">
        <v>44211</v>
      </c>
      <c r="X161">
        <v>92.09</v>
      </c>
      <c r="Z161" s="1"/>
      <c r="AA161" s="1"/>
      <c r="AB161" s="1"/>
      <c r="AC161" s="1"/>
      <c r="AI161" s="1"/>
      <c r="AK161" s="1">
        <v>43329</v>
      </c>
      <c r="AL161">
        <v>143.44999999999999</v>
      </c>
    </row>
    <row r="162" spans="1:38" x14ac:dyDescent="0.25">
      <c r="A162" s="1">
        <v>44218</v>
      </c>
      <c r="B162">
        <v>206.46</v>
      </c>
      <c r="L162" s="1">
        <v>44218</v>
      </c>
      <c r="M162">
        <v>117.35</v>
      </c>
      <c r="O162" s="1"/>
      <c r="P162" s="1"/>
      <c r="Q162" s="1"/>
      <c r="R162" s="1"/>
      <c r="W162" s="1">
        <v>44218</v>
      </c>
      <c r="X162">
        <v>91.73</v>
      </c>
      <c r="Z162" s="1"/>
      <c r="AA162" s="1"/>
      <c r="AB162" s="1"/>
      <c r="AC162" s="1"/>
      <c r="AI162" s="1"/>
      <c r="AK162" s="1">
        <v>43332</v>
      </c>
      <c r="AL162">
        <v>143.01</v>
      </c>
    </row>
    <row r="163" spans="1:38" x14ac:dyDescent="0.25">
      <c r="A163" s="1">
        <v>44225</v>
      </c>
      <c r="B163">
        <v>203.1</v>
      </c>
      <c r="L163" s="1">
        <v>44225</v>
      </c>
      <c r="M163">
        <v>113.26</v>
      </c>
      <c r="O163" s="1"/>
      <c r="P163" s="1"/>
      <c r="Q163" s="1"/>
      <c r="R163" s="1"/>
      <c r="W163" s="1">
        <v>44225</v>
      </c>
      <c r="X163">
        <v>85.2</v>
      </c>
      <c r="Z163" s="1"/>
      <c r="AA163" s="1"/>
      <c r="AB163" s="1"/>
      <c r="AC163" s="1"/>
      <c r="AI163" s="1"/>
      <c r="AK163" s="1">
        <v>43333</v>
      </c>
      <c r="AL163">
        <v>144.36000000000001</v>
      </c>
    </row>
    <row r="164" spans="1:38" x14ac:dyDescent="0.25">
      <c r="A164" s="1">
        <v>44232</v>
      </c>
      <c r="B164">
        <v>223.22</v>
      </c>
      <c r="L164" s="1">
        <v>44232</v>
      </c>
      <c r="M164">
        <v>117</v>
      </c>
      <c r="O164" s="1"/>
      <c r="P164" s="1"/>
      <c r="Q164" s="1"/>
      <c r="R164" s="1"/>
      <c r="W164" s="1">
        <v>44232</v>
      </c>
      <c r="X164">
        <v>89.26</v>
      </c>
      <c r="Z164" s="1"/>
      <c r="AA164" s="1"/>
      <c r="AB164" s="1"/>
      <c r="AC164" s="1"/>
      <c r="AI164" s="1"/>
      <c r="AK164" s="1">
        <v>43334</v>
      </c>
      <c r="AL164">
        <v>143.13999999999999</v>
      </c>
    </row>
    <row r="165" spans="1:38" x14ac:dyDescent="0.25">
      <c r="A165" s="1">
        <v>44239</v>
      </c>
      <c r="B165">
        <v>228.04</v>
      </c>
      <c r="L165" s="1">
        <v>44239</v>
      </c>
      <c r="M165">
        <v>121.75</v>
      </c>
      <c r="O165" s="1"/>
      <c r="P165" s="1"/>
      <c r="Q165" s="1"/>
      <c r="R165" s="1"/>
      <c r="W165" s="1">
        <v>44239</v>
      </c>
      <c r="X165">
        <v>92.55</v>
      </c>
      <c r="Z165" s="1"/>
      <c r="AA165" s="1"/>
      <c r="AB165" s="1"/>
      <c r="AC165" s="1"/>
      <c r="AI165" s="1"/>
      <c r="AK165" s="1">
        <v>43335</v>
      </c>
      <c r="AL165">
        <v>143.16</v>
      </c>
    </row>
    <row r="166" spans="1:38" x14ac:dyDescent="0.25">
      <c r="A166" s="1">
        <v>44246</v>
      </c>
      <c r="B166">
        <v>228.34</v>
      </c>
      <c r="L166" s="1">
        <v>44246</v>
      </c>
      <c r="M166">
        <v>120.86</v>
      </c>
      <c r="O166" s="1"/>
      <c r="P166" s="1"/>
      <c r="Q166" s="1"/>
      <c r="R166" s="1"/>
      <c r="W166" s="1">
        <v>44246</v>
      </c>
      <c r="X166">
        <v>95.8</v>
      </c>
      <c r="Z166" s="1"/>
      <c r="AA166" s="1"/>
      <c r="AB166" s="1"/>
      <c r="AC166" s="1"/>
      <c r="AI166" s="1"/>
      <c r="AK166" s="1">
        <v>43336</v>
      </c>
      <c r="AL166">
        <v>145.44</v>
      </c>
    </row>
    <row r="167" spans="1:38" x14ac:dyDescent="0.25">
      <c r="A167" s="1">
        <v>44253</v>
      </c>
      <c r="B167">
        <v>227.71</v>
      </c>
      <c r="L167" s="1">
        <v>44253</v>
      </c>
      <c r="M167">
        <v>117.97</v>
      </c>
      <c r="O167" s="1"/>
      <c r="P167" s="1"/>
      <c r="Q167" s="1"/>
      <c r="R167" s="1"/>
      <c r="W167" s="1">
        <v>44253</v>
      </c>
      <c r="X167">
        <v>100</v>
      </c>
      <c r="Z167" s="1"/>
      <c r="AA167" s="1"/>
      <c r="AB167" s="1"/>
      <c r="AC167" s="1"/>
      <c r="AI167" s="1"/>
      <c r="AK167" s="1">
        <v>43339</v>
      </c>
      <c r="AL167">
        <v>145.33000000000001</v>
      </c>
    </row>
    <row r="168" spans="1:38" x14ac:dyDescent="0.25">
      <c r="A168" s="1">
        <v>44260</v>
      </c>
      <c r="B168">
        <v>232.76</v>
      </c>
      <c r="L168" s="1">
        <v>44260</v>
      </c>
      <c r="M168">
        <v>122.25</v>
      </c>
      <c r="O168" s="1"/>
      <c r="P168" s="1"/>
      <c r="Q168" s="1"/>
      <c r="R168" s="1"/>
      <c r="W168" s="1">
        <v>44260</v>
      </c>
      <c r="X168">
        <v>109</v>
      </c>
      <c r="Z168" s="1"/>
      <c r="AA168" s="1"/>
      <c r="AB168" s="1"/>
      <c r="AC168" s="1"/>
      <c r="AI168" s="1"/>
      <c r="AK168" s="1">
        <v>43340</v>
      </c>
      <c r="AL168">
        <v>145.05000000000001</v>
      </c>
    </row>
    <row r="169" spans="1:38" x14ac:dyDescent="0.25">
      <c r="A169" s="1">
        <v>44267</v>
      </c>
      <c r="B169">
        <v>228</v>
      </c>
      <c r="L169" s="1">
        <v>44267</v>
      </c>
      <c r="M169">
        <v>121.57</v>
      </c>
      <c r="O169" s="1"/>
      <c r="P169" s="1"/>
      <c r="Q169" s="1"/>
      <c r="R169" s="1"/>
      <c r="W169" s="1">
        <v>44267</v>
      </c>
      <c r="X169">
        <v>111.56</v>
      </c>
      <c r="Z169" s="1"/>
      <c r="AA169" s="1"/>
      <c r="AB169" s="1"/>
      <c r="AC169" s="1"/>
      <c r="AI169" s="1"/>
      <c r="AK169" s="1">
        <v>43341</v>
      </c>
      <c r="AL169">
        <v>146.13999999999999</v>
      </c>
    </row>
    <row r="170" spans="1:38" x14ac:dyDescent="0.25">
      <c r="A170" s="1">
        <v>44274</v>
      </c>
      <c r="B170">
        <v>222.9</v>
      </c>
      <c r="L170" s="1">
        <v>44274</v>
      </c>
      <c r="M170">
        <v>120.76</v>
      </c>
      <c r="O170" s="1"/>
      <c r="P170" s="1"/>
      <c r="Q170" s="1"/>
      <c r="R170" s="1"/>
      <c r="W170" s="1">
        <v>44274</v>
      </c>
      <c r="X170">
        <v>103.38</v>
      </c>
      <c r="Z170" s="1"/>
      <c r="AA170" s="1"/>
      <c r="AB170" s="1"/>
      <c r="AC170" s="1"/>
      <c r="AI170" s="1"/>
      <c r="AK170" s="1">
        <v>43342</v>
      </c>
      <c r="AL170">
        <v>144.38</v>
      </c>
    </row>
    <row r="171" spans="1:38" x14ac:dyDescent="0.25">
      <c r="A171" s="1">
        <v>44281</v>
      </c>
      <c r="B171">
        <v>228.31</v>
      </c>
      <c r="L171" s="1">
        <v>44281</v>
      </c>
      <c r="M171">
        <v>127.32</v>
      </c>
      <c r="O171" s="1"/>
      <c r="P171" s="1"/>
      <c r="Q171" s="1"/>
      <c r="R171" s="1"/>
      <c r="W171" s="1">
        <v>44281</v>
      </c>
      <c r="X171">
        <v>107.48</v>
      </c>
      <c r="Z171" s="1"/>
      <c r="AA171" s="1"/>
      <c r="AB171" s="1"/>
      <c r="AC171" s="1"/>
      <c r="AI171" s="1"/>
      <c r="AK171" s="1">
        <v>43343</v>
      </c>
      <c r="AL171">
        <v>145.56</v>
      </c>
    </row>
    <row r="172" spans="1:38" x14ac:dyDescent="0.25">
      <c r="A172" s="1">
        <v>44288</v>
      </c>
      <c r="B172">
        <v>231.8</v>
      </c>
      <c r="L172" s="1">
        <v>44288</v>
      </c>
      <c r="M172">
        <v>128.66</v>
      </c>
      <c r="O172" s="1"/>
      <c r="P172" s="1"/>
      <c r="Q172" s="1"/>
      <c r="R172" s="1"/>
      <c r="W172" s="1">
        <v>44288</v>
      </c>
      <c r="X172">
        <v>105.75</v>
      </c>
      <c r="Z172" s="1"/>
      <c r="AA172" s="1"/>
      <c r="AB172" s="1"/>
      <c r="AC172" s="1"/>
      <c r="AI172" s="1"/>
      <c r="AK172" s="1">
        <v>43347</v>
      </c>
      <c r="AL172">
        <v>146.87</v>
      </c>
    </row>
    <row r="173" spans="1:38" x14ac:dyDescent="0.25">
      <c r="A173" s="1">
        <v>44295</v>
      </c>
      <c r="B173">
        <v>237</v>
      </c>
      <c r="L173" s="1">
        <v>44295</v>
      </c>
      <c r="M173">
        <v>131.29</v>
      </c>
      <c r="O173" s="1"/>
      <c r="P173" s="1"/>
      <c r="Q173" s="1"/>
      <c r="R173" s="1"/>
      <c r="W173" s="1">
        <v>44295</v>
      </c>
      <c r="X173">
        <v>102.92</v>
      </c>
      <c r="Z173" s="1"/>
      <c r="AA173" s="1"/>
      <c r="AB173" s="1"/>
      <c r="AC173" s="1"/>
      <c r="AI173" s="1"/>
      <c r="AK173" s="1">
        <v>43348</v>
      </c>
      <c r="AL173">
        <v>147.72999999999999</v>
      </c>
    </row>
    <row r="174" spans="1:38" x14ac:dyDescent="0.25">
      <c r="A174" s="1">
        <v>44302</v>
      </c>
      <c r="B174">
        <v>239.12</v>
      </c>
      <c r="L174" s="1">
        <v>44302</v>
      </c>
      <c r="M174">
        <v>132.85</v>
      </c>
      <c r="O174" s="1"/>
      <c r="P174" s="1"/>
      <c r="Q174" s="1"/>
      <c r="R174" s="1"/>
      <c r="W174" s="1">
        <v>44302</v>
      </c>
      <c r="X174">
        <v>102.96</v>
      </c>
      <c r="Z174" s="1"/>
      <c r="AA174" s="1"/>
      <c r="AB174" s="1"/>
      <c r="AC174" s="1"/>
      <c r="AI174" s="1"/>
      <c r="AK174" s="1">
        <v>43349</v>
      </c>
      <c r="AL174">
        <v>150.43</v>
      </c>
    </row>
    <row r="175" spans="1:38" x14ac:dyDescent="0.25">
      <c r="A175" s="1">
        <v>44309</v>
      </c>
      <c r="B175">
        <v>230.89</v>
      </c>
      <c r="L175" s="1">
        <v>44309</v>
      </c>
      <c r="M175">
        <v>135.01</v>
      </c>
      <c r="O175" s="1"/>
      <c r="P175" s="1"/>
      <c r="Q175" s="1"/>
      <c r="R175" s="1"/>
      <c r="W175" s="1">
        <v>44309</v>
      </c>
      <c r="X175">
        <v>101.55</v>
      </c>
      <c r="Z175" s="1"/>
      <c r="AA175" s="1"/>
      <c r="AB175" s="1"/>
      <c r="AC175" s="1"/>
      <c r="AI175" s="1"/>
      <c r="AK175" s="1">
        <v>43350</v>
      </c>
      <c r="AL175">
        <v>150.02000000000001</v>
      </c>
    </row>
    <row r="176" spans="1:38" x14ac:dyDescent="0.25">
      <c r="A176" s="1">
        <v>44316</v>
      </c>
      <c r="B176">
        <v>251.44</v>
      </c>
      <c r="L176" s="1">
        <v>44316</v>
      </c>
      <c r="M176">
        <v>134.93</v>
      </c>
      <c r="O176" s="1"/>
      <c r="P176" s="1"/>
      <c r="Q176" s="1"/>
      <c r="R176" s="1"/>
      <c r="W176" s="1">
        <v>44316</v>
      </c>
      <c r="X176">
        <v>103.07</v>
      </c>
      <c r="Z176" s="1"/>
      <c r="AA176" s="1"/>
      <c r="AB176" s="1"/>
      <c r="AC176" s="1"/>
      <c r="AI176" s="1"/>
      <c r="AK176" s="1">
        <v>43353</v>
      </c>
      <c r="AL176">
        <v>149.74</v>
      </c>
    </row>
    <row r="177" spans="1:38" x14ac:dyDescent="0.25">
      <c r="A177" s="1">
        <v>44323</v>
      </c>
      <c r="B177">
        <v>258.52</v>
      </c>
      <c r="L177" s="1">
        <v>44323</v>
      </c>
      <c r="M177">
        <v>137.33000000000001</v>
      </c>
      <c r="O177" s="1"/>
      <c r="P177" s="1"/>
      <c r="Q177" s="1"/>
      <c r="R177" s="1"/>
      <c r="W177" s="1">
        <v>44323</v>
      </c>
      <c r="X177">
        <v>110.02</v>
      </c>
      <c r="Z177" s="1"/>
      <c r="AA177" s="1"/>
      <c r="AB177" s="1"/>
      <c r="AC177" s="1"/>
      <c r="AI177" s="1"/>
      <c r="AK177" s="1">
        <v>43354</v>
      </c>
      <c r="AL177">
        <v>151.02000000000001</v>
      </c>
    </row>
    <row r="178" spans="1:38" x14ac:dyDescent="0.25">
      <c r="A178" s="1">
        <v>44330</v>
      </c>
      <c r="B178">
        <v>254.24</v>
      </c>
      <c r="L178" s="1">
        <v>44330</v>
      </c>
      <c r="M178">
        <v>134.34</v>
      </c>
      <c r="O178" s="1"/>
      <c r="P178" s="1"/>
      <c r="Q178" s="1"/>
      <c r="R178" s="1"/>
      <c r="W178" s="1">
        <v>44330</v>
      </c>
      <c r="X178">
        <v>109.47</v>
      </c>
      <c r="Z178" s="1"/>
      <c r="AA178" s="1"/>
      <c r="AB178" s="1"/>
      <c r="AC178" s="1"/>
      <c r="AK178" s="1">
        <v>43355</v>
      </c>
      <c r="AL178">
        <v>151.08000000000001</v>
      </c>
    </row>
    <row r="179" spans="1:38" x14ac:dyDescent="0.25">
      <c r="A179" s="1">
        <v>44337</v>
      </c>
      <c r="B179">
        <v>253.21</v>
      </c>
      <c r="L179" s="1">
        <v>44337</v>
      </c>
      <c r="M179">
        <v>132.85</v>
      </c>
      <c r="O179" s="1"/>
      <c r="P179" s="1"/>
      <c r="Q179" s="1"/>
      <c r="R179" s="1"/>
      <c r="W179" s="1">
        <v>44337</v>
      </c>
      <c r="X179">
        <v>104.12</v>
      </c>
      <c r="Z179" s="1"/>
      <c r="AA179" s="1"/>
      <c r="AB179" s="1"/>
      <c r="AC179" s="1"/>
      <c r="AK179" s="1">
        <v>43356</v>
      </c>
      <c r="AL179">
        <v>151.41</v>
      </c>
    </row>
    <row r="180" spans="1:38" x14ac:dyDescent="0.25">
      <c r="A180" s="1">
        <v>44344</v>
      </c>
      <c r="B180">
        <v>253.37</v>
      </c>
      <c r="L180" s="1">
        <v>44344</v>
      </c>
      <c r="M180">
        <v>135.1</v>
      </c>
      <c r="O180" s="1"/>
      <c r="P180" s="1"/>
      <c r="Q180" s="1"/>
      <c r="R180" s="1"/>
      <c r="W180" s="1">
        <v>44344</v>
      </c>
      <c r="X180">
        <v>103.79</v>
      </c>
      <c r="Z180" s="1"/>
      <c r="AA180" s="1"/>
      <c r="AB180" s="1"/>
      <c r="AC180" s="1"/>
      <c r="AK180" s="1">
        <v>43357</v>
      </c>
      <c r="AL180">
        <v>151.97</v>
      </c>
    </row>
    <row r="181" spans="1:38" x14ac:dyDescent="0.25">
      <c r="A181" s="1">
        <v>44351</v>
      </c>
      <c r="B181">
        <v>251.02</v>
      </c>
      <c r="L181" s="1">
        <v>44351</v>
      </c>
      <c r="M181">
        <v>137.69999999999999</v>
      </c>
      <c r="O181" s="1"/>
      <c r="P181" s="1"/>
      <c r="Q181" s="1"/>
      <c r="R181" s="1"/>
      <c r="W181" s="1">
        <v>44351</v>
      </c>
      <c r="X181">
        <v>108.45</v>
      </c>
      <c r="Z181" s="1"/>
      <c r="AA181" s="1"/>
      <c r="AB181" s="1"/>
      <c r="AC181" s="1"/>
      <c r="AK181" s="1">
        <v>43360</v>
      </c>
      <c r="AL181">
        <v>152.15</v>
      </c>
    </row>
    <row r="182" spans="1:38" x14ac:dyDescent="0.25">
      <c r="A182" s="1">
        <v>44358</v>
      </c>
      <c r="B182">
        <v>250.11</v>
      </c>
      <c r="L182" s="1">
        <v>44358</v>
      </c>
      <c r="M182">
        <v>135.86000000000001</v>
      </c>
      <c r="O182" s="1"/>
      <c r="P182" s="1"/>
      <c r="Q182" s="1"/>
      <c r="R182" s="1"/>
      <c r="W182" s="1">
        <v>44358</v>
      </c>
      <c r="X182">
        <v>107.91</v>
      </c>
      <c r="Z182" s="1"/>
      <c r="AA182" s="1"/>
      <c r="AB182" s="1"/>
      <c r="AC182" s="1"/>
      <c r="AK182" s="1">
        <v>43361</v>
      </c>
      <c r="AL182">
        <v>152.88</v>
      </c>
    </row>
    <row r="183" spans="1:38" x14ac:dyDescent="0.25">
      <c r="A183" s="1">
        <v>44365</v>
      </c>
      <c r="B183">
        <v>230.1</v>
      </c>
      <c r="L183" s="1">
        <v>44365</v>
      </c>
      <c r="M183">
        <v>130.65</v>
      </c>
      <c r="O183" s="1"/>
      <c r="P183" s="1"/>
      <c r="Q183" s="1"/>
      <c r="R183" s="1"/>
      <c r="W183" s="1">
        <v>44365</v>
      </c>
      <c r="X183">
        <v>103.03</v>
      </c>
      <c r="Z183" s="1"/>
      <c r="AA183" s="1"/>
      <c r="AB183" s="1"/>
      <c r="AC183" s="1"/>
      <c r="AK183" s="1">
        <v>43362</v>
      </c>
      <c r="AL183">
        <v>155.24</v>
      </c>
    </row>
    <row r="184" spans="1:38" x14ac:dyDescent="0.25">
      <c r="A184" s="1">
        <v>44372</v>
      </c>
      <c r="B184">
        <v>243.71</v>
      </c>
      <c r="L184" s="1">
        <v>44372</v>
      </c>
      <c r="M184">
        <v>133.65</v>
      </c>
      <c r="O184" s="1"/>
      <c r="P184" s="1"/>
      <c r="Q184" s="1"/>
      <c r="R184" s="1"/>
      <c r="W184" s="1">
        <v>44372</v>
      </c>
      <c r="X184">
        <v>107.3</v>
      </c>
      <c r="Z184" s="1"/>
      <c r="AA184" s="1"/>
      <c r="AB184" s="1"/>
      <c r="AC184" s="1"/>
      <c r="AK184" s="1">
        <v>43363</v>
      </c>
      <c r="AL184">
        <v>155.16</v>
      </c>
    </row>
    <row r="185" spans="1:38" x14ac:dyDescent="0.25">
      <c r="A185" s="1">
        <v>44379</v>
      </c>
      <c r="B185">
        <v>239.59</v>
      </c>
      <c r="L185" s="1">
        <v>44379</v>
      </c>
      <c r="M185">
        <v>134.94</v>
      </c>
      <c r="O185" s="1"/>
      <c r="P185" s="1"/>
      <c r="Q185" s="1"/>
      <c r="R185" s="1"/>
      <c r="W185" s="1">
        <v>44379</v>
      </c>
      <c r="X185">
        <v>106.07</v>
      </c>
      <c r="Z185" s="1"/>
      <c r="AA185" s="1"/>
      <c r="AB185" s="1"/>
      <c r="AC185" s="1"/>
      <c r="AK185" s="1">
        <v>43364</v>
      </c>
      <c r="AL185">
        <v>156.47</v>
      </c>
    </row>
    <row r="186" spans="1:38" x14ac:dyDescent="0.25">
      <c r="A186" s="1">
        <v>44386</v>
      </c>
      <c r="B186">
        <v>236.31</v>
      </c>
      <c r="L186" s="1">
        <v>44386</v>
      </c>
      <c r="M186">
        <v>135.47</v>
      </c>
      <c r="O186" s="1"/>
      <c r="P186" s="1"/>
      <c r="Q186" s="1"/>
      <c r="R186" s="1"/>
      <c r="W186" s="1">
        <v>44386</v>
      </c>
      <c r="X186">
        <v>104.07</v>
      </c>
      <c r="Z186" s="1"/>
      <c r="AA186" s="1"/>
      <c r="AB186" s="1"/>
      <c r="AC186" s="1"/>
      <c r="AK186" s="1">
        <v>43367</v>
      </c>
      <c r="AL186">
        <v>155.16</v>
      </c>
    </row>
    <row r="187" spans="1:38" x14ac:dyDescent="0.25">
      <c r="A187" s="1">
        <v>44393</v>
      </c>
      <c r="B187">
        <v>231.73</v>
      </c>
      <c r="L187" s="1">
        <v>44393</v>
      </c>
      <c r="M187">
        <v>136.22999999999999</v>
      </c>
      <c r="O187" s="1"/>
      <c r="P187" s="1"/>
      <c r="Q187" s="1"/>
      <c r="R187" s="1"/>
      <c r="W187" s="1">
        <v>44393</v>
      </c>
      <c r="X187">
        <v>98.62</v>
      </c>
      <c r="Z187" s="1"/>
      <c r="AA187" s="1"/>
      <c r="AB187" s="1"/>
      <c r="AC187" s="1"/>
      <c r="AK187" s="1">
        <v>43368</v>
      </c>
      <c r="AL187">
        <v>155.81</v>
      </c>
    </row>
    <row r="188" spans="1:38" x14ac:dyDescent="0.25">
      <c r="A188" s="1">
        <v>44400</v>
      </c>
      <c r="B188">
        <v>232.48</v>
      </c>
      <c r="L188" s="1">
        <v>44400</v>
      </c>
      <c r="M188">
        <v>137.83000000000001</v>
      </c>
      <c r="O188" s="1"/>
      <c r="P188" s="1"/>
      <c r="Q188" s="1"/>
      <c r="R188" s="1"/>
      <c r="W188" s="1">
        <v>44400</v>
      </c>
      <c r="X188">
        <v>98.86</v>
      </c>
      <c r="Z188" s="1"/>
      <c r="AA188" s="1"/>
      <c r="AB188" s="1"/>
      <c r="AC188" s="1"/>
      <c r="AK188" s="1">
        <v>43369</v>
      </c>
      <c r="AL188">
        <v>154.63999999999999</v>
      </c>
    </row>
    <row r="189" spans="1:38" x14ac:dyDescent="0.25">
      <c r="A189" s="1">
        <v>44407</v>
      </c>
      <c r="B189">
        <v>260.02999999999997</v>
      </c>
      <c r="L189" s="1">
        <v>44407</v>
      </c>
      <c r="M189">
        <v>139.05000000000001</v>
      </c>
      <c r="O189" s="1"/>
      <c r="P189" s="1"/>
      <c r="Q189" s="1"/>
      <c r="R189" s="1"/>
      <c r="W189" s="1">
        <v>44407</v>
      </c>
      <c r="X189">
        <v>101.81</v>
      </c>
      <c r="Z189" s="1"/>
      <c r="AA189" s="1"/>
      <c r="AB189" s="1"/>
      <c r="AC189" s="1"/>
      <c r="AK189" s="1">
        <v>43370</v>
      </c>
      <c r="AL189">
        <v>155.68</v>
      </c>
    </row>
    <row r="190" spans="1:38" x14ac:dyDescent="0.25">
      <c r="A190" s="1">
        <v>44414</v>
      </c>
      <c r="B190">
        <v>261.52</v>
      </c>
      <c r="L190" s="1">
        <v>44414</v>
      </c>
      <c r="M190">
        <v>136.82</v>
      </c>
      <c r="O190" s="1"/>
      <c r="P190" s="1"/>
      <c r="Q190" s="1"/>
      <c r="R190" s="1"/>
      <c r="W190" s="1">
        <v>44414</v>
      </c>
      <c r="X190">
        <v>101.95</v>
      </c>
      <c r="Z190" s="1"/>
      <c r="AA190" s="1"/>
      <c r="AB190" s="1"/>
      <c r="AC190" s="1"/>
      <c r="AK190" s="1">
        <v>43371</v>
      </c>
      <c r="AL190">
        <v>153.78</v>
      </c>
    </row>
    <row r="191" spans="1:38" x14ac:dyDescent="0.25">
      <c r="A191" s="1">
        <v>44421</v>
      </c>
      <c r="B191">
        <v>277.24</v>
      </c>
      <c r="L191" s="1">
        <v>44421</v>
      </c>
      <c r="M191">
        <v>137.24</v>
      </c>
      <c r="O191" s="1"/>
      <c r="P191" s="1"/>
      <c r="Q191" s="1"/>
      <c r="R191" s="1"/>
      <c r="W191" s="1">
        <v>44421</v>
      </c>
      <c r="X191">
        <v>101.96</v>
      </c>
      <c r="Z191" s="1"/>
      <c r="AA191" s="1"/>
      <c r="AB191" s="1"/>
      <c r="AC191" s="1"/>
      <c r="AK191" s="1">
        <v>43374</v>
      </c>
      <c r="AL191">
        <v>154.85</v>
      </c>
    </row>
    <row r="192" spans="1:38" x14ac:dyDescent="0.25">
      <c r="A192" s="1">
        <v>44428</v>
      </c>
      <c r="B192">
        <v>279.37</v>
      </c>
      <c r="L192" s="1">
        <v>44428</v>
      </c>
      <c r="M192">
        <v>134.77000000000001</v>
      </c>
      <c r="O192" s="1"/>
      <c r="P192" s="1"/>
      <c r="Q192" s="1"/>
      <c r="R192" s="1"/>
      <c r="W192" s="1">
        <v>44428</v>
      </c>
      <c r="X192">
        <v>94.3</v>
      </c>
      <c r="Z192" s="1"/>
      <c r="AA192" s="1"/>
      <c r="AB192" s="1"/>
      <c r="AC192" s="1"/>
      <c r="AK192" s="1">
        <v>43375</v>
      </c>
      <c r="AL192">
        <v>156.25</v>
      </c>
    </row>
    <row r="193" spans="1:38" x14ac:dyDescent="0.25">
      <c r="A193" s="1">
        <v>44435</v>
      </c>
      <c r="B193">
        <v>285.13</v>
      </c>
      <c r="L193" s="1">
        <v>44435</v>
      </c>
      <c r="M193">
        <v>136.84</v>
      </c>
      <c r="O193" s="1"/>
      <c r="P193" s="1"/>
      <c r="Q193" s="1"/>
      <c r="R193" s="1"/>
      <c r="W193" s="1">
        <v>44435</v>
      </c>
      <c r="X193">
        <v>98.64</v>
      </c>
      <c r="Z193" s="1"/>
      <c r="AA193" s="1"/>
      <c r="AB193" s="1"/>
      <c r="AC193" s="1"/>
      <c r="AK193" s="1">
        <v>43376</v>
      </c>
      <c r="AL193">
        <v>156.88999999999999</v>
      </c>
    </row>
    <row r="194" spans="1:38" x14ac:dyDescent="0.25">
      <c r="A194" s="1">
        <v>44442</v>
      </c>
      <c r="B194">
        <v>291.43</v>
      </c>
      <c r="L194" s="1">
        <v>44442</v>
      </c>
      <c r="M194">
        <v>135.4</v>
      </c>
      <c r="O194" s="1"/>
      <c r="P194" s="1"/>
      <c r="Q194" s="1"/>
      <c r="R194" s="1"/>
      <c r="W194" s="1">
        <v>44442</v>
      </c>
      <c r="X194">
        <v>97.49</v>
      </c>
      <c r="Z194" s="1"/>
      <c r="AA194" s="1"/>
      <c r="AB194" s="1"/>
      <c r="AC194" s="1"/>
      <c r="AK194" s="1">
        <v>43377</v>
      </c>
      <c r="AL194">
        <v>157.41999999999999</v>
      </c>
    </row>
    <row r="195" spans="1:38" x14ac:dyDescent="0.25">
      <c r="A195" s="1">
        <v>44449</v>
      </c>
      <c r="B195">
        <v>292.3</v>
      </c>
      <c r="L195" s="1">
        <v>44449</v>
      </c>
      <c r="M195">
        <v>130.43</v>
      </c>
      <c r="O195" s="1"/>
      <c r="P195" s="1"/>
      <c r="Q195" s="1"/>
      <c r="R195" s="1"/>
      <c r="W195" s="1">
        <v>44449</v>
      </c>
      <c r="X195">
        <v>96.07</v>
      </c>
      <c r="Z195" s="1"/>
      <c r="AA195" s="1"/>
      <c r="AB195" s="1"/>
      <c r="AC195" s="1"/>
      <c r="AK195" s="1">
        <v>43378</v>
      </c>
      <c r="AL195">
        <v>155.52000000000001</v>
      </c>
    </row>
    <row r="196" spans="1:38" x14ac:dyDescent="0.25">
      <c r="A196" s="1">
        <v>44456</v>
      </c>
      <c r="B196">
        <v>289.23</v>
      </c>
      <c r="L196" s="1">
        <v>44456</v>
      </c>
      <c r="M196">
        <v>130.13999999999999</v>
      </c>
      <c r="O196" s="1"/>
      <c r="P196" s="1"/>
      <c r="Q196" s="1"/>
      <c r="R196" s="1"/>
      <c r="W196" s="1">
        <v>44456</v>
      </c>
      <c r="X196">
        <v>96.76</v>
      </c>
      <c r="Z196" s="1"/>
      <c r="AA196" s="1"/>
      <c r="AB196" s="1"/>
      <c r="AC196" s="1"/>
      <c r="AK196" s="1">
        <v>43381</v>
      </c>
      <c r="AL196">
        <v>156.21</v>
      </c>
    </row>
    <row r="197" spans="1:38" x14ac:dyDescent="0.25">
      <c r="A197" s="1">
        <v>44463</v>
      </c>
      <c r="B197">
        <v>299.17</v>
      </c>
      <c r="L197" s="1">
        <v>44463</v>
      </c>
      <c r="M197">
        <v>129.61000000000001</v>
      </c>
      <c r="O197" s="1"/>
      <c r="P197" s="1"/>
      <c r="Q197" s="1"/>
      <c r="R197" s="1"/>
      <c r="W197" s="1">
        <v>44463</v>
      </c>
      <c r="X197">
        <v>100.6</v>
      </c>
      <c r="Z197" s="1"/>
      <c r="AA197" s="1"/>
      <c r="AB197" s="1"/>
      <c r="AC197" s="1"/>
      <c r="AK197" s="1">
        <v>43382</v>
      </c>
      <c r="AL197">
        <v>157.12</v>
      </c>
    </row>
    <row r="198" spans="1:38" x14ac:dyDescent="0.25">
      <c r="A198" s="1">
        <v>44470</v>
      </c>
      <c r="B198">
        <v>291.08</v>
      </c>
      <c r="L198" s="1">
        <v>44470</v>
      </c>
      <c r="M198">
        <v>124.96</v>
      </c>
      <c r="O198" s="1"/>
      <c r="P198" s="1"/>
      <c r="Q198" s="1"/>
      <c r="R198" s="1"/>
      <c r="W198" s="1">
        <v>44470</v>
      </c>
      <c r="X198">
        <v>104.33</v>
      </c>
      <c r="Z198" s="1"/>
      <c r="AA198" s="1"/>
      <c r="AB198" s="1"/>
      <c r="AC198" s="1"/>
      <c r="AK198" s="1">
        <v>43383</v>
      </c>
      <c r="AL198">
        <v>151.13999999999999</v>
      </c>
    </row>
    <row r="199" spans="1:38" x14ac:dyDescent="0.25">
      <c r="A199" s="1">
        <v>44477</v>
      </c>
      <c r="B199">
        <v>294.5</v>
      </c>
      <c r="L199" s="1">
        <v>44477</v>
      </c>
      <c r="M199">
        <v>126.19</v>
      </c>
      <c r="O199" s="1"/>
      <c r="P199" s="1"/>
      <c r="Q199" s="1"/>
      <c r="R199" s="1"/>
      <c r="W199" s="1">
        <v>44477</v>
      </c>
      <c r="X199">
        <v>108.05</v>
      </c>
      <c r="Z199" s="1"/>
      <c r="AA199" s="1"/>
      <c r="AB199" s="1"/>
      <c r="AC199" s="1"/>
      <c r="AK199" s="1">
        <v>43384</v>
      </c>
      <c r="AL199">
        <v>148.22</v>
      </c>
    </row>
    <row r="200" spans="1:38" x14ac:dyDescent="0.25">
      <c r="A200" s="1">
        <v>44484</v>
      </c>
      <c r="B200">
        <v>309.3</v>
      </c>
      <c r="L200" s="1">
        <v>44484</v>
      </c>
      <c r="M200">
        <v>128.33000000000001</v>
      </c>
      <c r="O200" s="1"/>
      <c r="P200" s="1"/>
      <c r="Q200" s="1"/>
      <c r="R200" s="1"/>
      <c r="W200" s="1">
        <v>44484</v>
      </c>
      <c r="X200">
        <v>109.61</v>
      </c>
      <c r="Z200" s="1"/>
      <c r="AA200" s="1"/>
      <c r="AB200" s="1"/>
      <c r="AC200" s="1"/>
      <c r="AK200" s="1">
        <v>43385</v>
      </c>
      <c r="AL200">
        <v>147.84</v>
      </c>
    </row>
    <row r="201" spans="1:38" x14ac:dyDescent="0.25">
      <c r="A201" s="1">
        <v>44491</v>
      </c>
      <c r="B201">
        <v>320.82</v>
      </c>
      <c r="L201" s="1">
        <v>44491</v>
      </c>
      <c r="M201">
        <v>131.13999999999999</v>
      </c>
      <c r="O201" s="1"/>
      <c r="P201" s="1"/>
      <c r="Q201" s="1"/>
      <c r="R201" s="1"/>
      <c r="W201" s="1">
        <v>44491</v>
      </c>
      <c r="X201">
        <v>112.8</v>
      </c>
      <c r="Z201" s="1"/>
      <c r="AA201" s="1"/>
      <c r="AB201" s="1"/>
      <c r="AC201" s="1"/>
      <c r="AK201" s="1">
        <v>43388</v>
      </c>
      <c r="AL201">
        <v>147.18</v>
      </c>
    </row>
    <row r="202" spans="1:38" x14ac:dyDescent="0.25">
      <c r="A202" s="1">
        <v>44498</v>
      </c>
      <c r="B202">
        <v>319.92</v>
      </c>
      <c r="L202" s="1">
        <v>44498</v>
      </c>
      <c r="M202">
        <v>132.4</v>
      </c>
      <c r="O202" s="1"/>
      <c r="P202" s="1"/>
      <c r="Q202" s="1"/>
      <c r="R202" s="1"/>
      <c r="W202" s="1">
        <v>44498</v>
      </c>
      <c r="X202">
        <v>114.49</v>
      </c>
      <c r="Z202" s="1"/>
      <c r="AA202" s="1"/>
      <c r="AB202" s="1"/>
      <c r="AC202" s="1"/>
      <c r="AK202" s="1">
        <v>43389</v>
      </c>
      <c r="AL202">
        <v>149.85</v>
      </c>
    </row>
    <row r="203" spans="1:38" x14ac:dyDescent="0.25">
      <c r="A203" s="1">
        <v>44505</v>
      </c>
      <c r="B203">
        <v>288.52999999999997</v>
      </c>
      <c r="L203" s="1">
        <v>44505</v>
      </c>
      <c r="M203">
        <v>140.94</v>
      </c>
      <c r="O203" s="1"/>
      <c r="P203" s="1"/>
      <c r="Q203" s="1"/>
      <c r="R203" s="1"/>
      <c r="W203" s="1">
        <v>44505</v>
      </c>
      <c r="X203">
        <v>114.74</v>
      </c>
      <c r="Z203" s="1"/>
      <c r="AA203" s="1"/>
      <c r="AB203" s="1"/>
      <c r="AC203" s="1"/>
      <c r="AK203" s="1">
        <v>43390</v>
      </c>
      <c r="AL203">
        <v>150.46</v>
      </c>
    </row>
    <row r="204" spans="1:38" x14ac:dyDescent="0.25">
      <c r="A204" s="1">
        <v>44512</v>
      </c>
      <c r="B204">
        <v>300.33999999999997</v>
      </c>
      <c r="L204" s="1">
        <v>44512</v>
      </c>
      <c r="M204">
        <v>140.26</v>
      </c>
      <c r="O204" s="1"/>
      <c r="P204" s="1"/>
      <c r="Q204" s="1"/>
      <c r="R204" s="1"/>
      <c r="W204" s="1">
        <v>44512</v>
      </c>
      <c r="X204">
        <v>114.23</v>
      </c>
      <c r="Z204" s="1"/>
      <c r="AA204" s="1"/>
      <c r="AB204" s="1"/>
      <c r="AC204" s="1"/>
      <c r="AK204" s="1">
        <v>43391</v>
      </c>
      <c r="AL204">
        <v>149.51</v>
      </c>
    </row>
    <row r="205" spans="1:38" x14ac:dyDescent="0.25">
      <c r="A205" s="1">
        <v>44519</v>
      </c>
      <c r="B205">
        <v>296.79000000000002</v>
      </c>
      <c r="L205" s="1">
        <v>44519</v>
      </c>
      <c r="M205">
        <v>142.47999999999999</v>
      </c>
      <c r="O205" s="1"/>
      <c r="P205" s="1"/>
      <c r="Q205" s="1"/>
      <c r="R205" s="1"/>
      <c r="W205" s="1">
        <v>44519</v>
      </c>
      <c r="X205">
        <v>111.91</v>
      </c>
      <c r="Z205" s="1"/>
      <c r="AA205" s="1"/>
      <c r="AB205" s="1"/>
      <c r="AC205" s="1"/>
      <c r="AK205" s="1">
        <v>43392</v>
      </c>
      <c r="AL205">
        <v>151.1</v>
      </c>
    </row>
    <row r="206" spans="1:38" x14ac:dyDescent="0.25">
      <c r="A206" s="1">
        <v>44526</v>
      </c>
      <c r="B206">
        <v>294.11</v>
      </c>
      <c r="L206" s="1">
        <v>44526</v>
      </c>
      <c r="M206">
        <v>139.09</v>
      </c>
      <c r="O206" s="1"/>
      <c r="P206" s="1"/>
      <c r="Q206" s="1"/>
      <c r="R206" s="1"/>
      <c r="W206" s="1">
        <v>44526</v>
      </c>
      <c r="X206">
        <v>114.51</v>
      </c>
      <c r="Z206" s="1"/>
      <c r="AA206" s="1"/>
      <c r="AB206" s="1"/>
      <c r="AC206" s="1"/>
      <c r="AK206" s="1">
        <v>43395</v>
      </c>
      <c r="AL206">
        <v>151.44</v>
      </c>
    </row>
    <row r="207" spans="1:38" x14ac:dyDescent="0.25">
      <c r="A207" s="1">
        <v>44533</v>
      </c>
      <c r="B207">
        <v>292.89</v>
      </c>
      <c r="L207" s="1">
        <v>44533</v>
      </c>
      <c r="M207">
        <v>139.13999999999999</v>
      </c>
      <c r="O207" s="1"/>
      <c r="P207" s="1"/>
      <c r="Q207" s="1"/>
      <c r="R207" s="1"/>
      <c r="W207" s="1">
        <v>44533</v>
      </c>
      <c r="X207">
        <v>114.41</v>
      </c>
      <c r="Z207" s="1"/>
      <c r="AA207" s="1"/>
      <c r="AB207" s="1"/>
      <c r="AC207" s="1"/>
      <c r="AK207" s="1">
        <v>43396</v>
      </c>
      <c r="AL207">
        <v>149.51</v>
      </c>
    </row>
    <row r="208" spans="1:38" x14ac:dyDescent="0.25">
      <c r="A208" s="1">
        <v>44540</v>
      </c>
      <c r="B208">
        <v>293.74</v>
      </c>
      <c r="L208" s="1">
        <v>44540</v>
      </c>
      <c r="M208">
        <v>142.75</v>
      </c>
      <c r="O208" s="1"/>
      <c r="P208" s="1"/>
      <c r="Q208" s="1"/>
      <c r="R208" s="1"/>
      <c r="W208" s="1">
        <v>44540</v>
      </c>
      <c r="X208">
        <v>118.34</v>
      </c>
      <c r="Z208" s="1"/>
      <c r="AA208" s="1"/>
      <c r="AB208" s="1"/>
      <c r="AC208" s="1"/>
      <c r="AK208" s="1">
        <v>43397</v>
      </c>
      <c r="AL208">
        <v>146.30000000000001</v>
      </c>
    </row>
    <row r="209" spans="1:38" x14ac:dyDescent="0.25">
      <c r="A209" s="1">
        <v>44547</v>
      </c>
      <c r="B209">
        <v>292.38</v>
      </c>
      <c r="L209" s="1">
        <v>44547</v>
      </c>
      <c r="M209">
        <v>139.83000000000001</v>
      </c>
      <c r="O209" s="1"/>
      <c r="P209" s="1"/>
      <c r="Q209" s="1"/>
      <c r="R209" s="1"/>
      <c r="W209" s="1">
        <v>44547</v>
      </c>
      <c r="X209">
        <v>113.6</v>
      </c>
      <c r="Z209" s="1"/>
      <c r="AA209" s="1"/>
      <c r="AB209" s="1"/>
      <c r="AC209" s="1"/>
      <c r="AK209" s="1">
        <v>43398</v>
      </c>
      <c r="AL209">
        <v>149.97999999999999</v>
      </c>
    </row>
    <row r="210" spans="1:38" x14ac:dyDescent="0.25">
      <c r="A210" s="1">
        <v>44554</v>
      </c>
      <c r="B210">
        <v>292.41000000000003</v>
      </c>
      <c r="L210" s="1">
        <v>44554</v>
      </c>
      <c r="M210">
        <v>142.57</v>
      </c>
      <c r="O210" s="1"/>
      <c r="P210" s="1"/>
      <c r="Q210" s="1"/>
      <c r="R210" s="1"/>
      <c r="W210" s="1">
        <v>44554</v>
      </c>
      <c r="X210">
        <v>116.41</v>
      </c>
      <c r="Z210" s="1"/>
      <c r="AA210" s="1"/>
      <c r="AB210" s="1"/>
      <c r="AC210" s="1"/>
      <c r="AK210" s="1">
        <v>43399</v>
      </c>
      <c r="AL210">
        <v>152.31</v>
      </c>
    </row>
    <row r="211" spans="1:38" x14ac:dyDescent="0.25">
      <c r="A211" s="1">
        <v>44561</v>
      </c>
      <c r="B211">
        <v>300.56</v>
      </c>
      <c r="L211" s="1">
        <v>44561</v>
      </c>
      <c r="M211">
        <v>147.04</v>
      </c>
      <c r="O211" s="1"/>
      <c r="P211" s="1"/>
      <c r="Q211" s="1"/>
      <c r="R211" s="1"/>
      <c r="W211" s="1">
        <v>44561</v>
      </c>
      <c r="X211">
        <v>117.35</v>
      </c>
      <c r="Z211" s="1"/>
      <c r="AA211" s="1"/>
      <c r="AB211" s="1"/>
      <c r="AC211" s="1"/>
      <c r="AK211" s="1">
        <v>43402</v>
      </c>
      <c r="AL211">
        <v>155.19</v>
      </c>
    </row>
    <row r="212" spans="1:38" x14ac:dyDescent="0.25">
      <c r="A212" s="1">
        <v>44568</v>
      </c>
      <c r="B212">
        <v>282.77999999999997</v>
      </c>
      <c r="L212" s="1">
        <v>44568</v>
      </c>
      <c r="M212">
        <v>142.38</v>
      </c>
      <c r="O212" s="1"/>
      <c r="P212" s="1"/>
      <c r="Q212" s="1"/>
      <c r="R212" s="1"/>
      <c r="W212" s="1">
        <v>44568</v>
      </c>
      <c r="X212">
        <v>125.03</v>
      </c>
      <c r="Z212" s="1"/>
      <c r="AA212" s="1"/>
      <c r="AB212" s="1"/>
      <c r="AC212" s="1"/>
      <c r="AK212" s="1">
        <v>43403</v>
      </c>
      <c r="AL212">
        <v>158.69999999999999</v>
      </c>
    </row>
    <row r="213" spans="1:38" x14ac:dyDescent="0.25">
      <c r="A213" s="1">
        <v>44575</v>
      </c>
      <c r="B213">
        <v>273.45</v>
      </c>
      <c r="L213" s="1">
        <v>44575</v>
      </c>
      <c r="M213">
        <v>141.54</v>
      </c>
      <c r="O213" s="1"/>
      <c r="P213" s="1"/>
      <c r="Q213" s="1"/>
      <c r="R213" s="1"/>
      <c r="W213" s="1">
        <v>44575</v>
      </c>
      <c r="X213">
        <v>128.96</v>
      </c>
      <c r="Z213" s="1"/>
      <c r="AA213" s="1"/>
      <c r="AB213" s="1"/>
      <c r="AC213" s="1"/>
      <c r="AK213" s="1">
        <v>43404</v>
      </c>
      <c r="AL213">
        <v>156.18</v>
      </c>
    </row>
    <row r="214" spans="1:38" x14ac:dyDescent="0.25">
      <c r="A214" s="1">
        <v>44582</v>
      </c>
      <c r="B214">
        <v>266.42</v>
      </c>
      <c r="L214" s="1">
        <v>44582</v>
      </c>
      <c r="M214">
        <v>136.41999999999999</v>
      </c>
      <c r="O214" s="1"/>
      <c r="P214" s="1"/>
      <c r="Q214" s="1"/>
      <c r="R214" s="1"/>
      <c r="W214" s="1">
        <v>44582</v>
      </c>
      <c r="X214">
        <v>126.91</v>
      </c>
      <c r="Z214" s="1"/>
      <c r="AA214" s="1"/>
      <c r="AB214" s="1"/>
      <c r="AC214" s="1"/>
      <c r="AK214" s="1">
        <v>43405</v>
      </c>
      <c r="AL214">
        <v>155.69999999999999</v>
      </c>
    </row>
    <row r="215" spans="1:38" x14ac:dyDescent="0.25">
      <c r="A215" s="1">
        <v>44589</v>
      </c>
      <c r="B215">
        <v>270.18</v>
      </c>
      <c r="L215" s="1">
        <v>44589</v>
      </c>
      <c r="M215">
        <v>134.99</v>
      </c>
      <c r="O215" s="1"/>
      <c r="P215" s="1"/>
      <c r="Q215" s="1"/>
      <c r="R215" s="1"/>
      <c r="W215" s="1">
        <v>44589</v>
      </c>
      <c r="X215">
        <v>130.61000000000001</v>
      </c>
      <c r="Z215" s="1"/>
      <c r="AA215" s="1"/>
      <c r="AB215" s="1"/>
      <c r="AC215" s="1"/>
      <c r="AK215" s="1">
        <v>43406</v>
      </c>
      <c r="AL215">
        <v>156.18</v>
      </c>
    </row>
    <row r="216" spans="1:38" x14ac:dyDescent="0.25">
      <c r="A216" s="1">
        <v>44596</v>
      </c>
      <c r="B216">
        <v>291.31</v>
      </c>
      <c r="L216" s="1">
        <v>44596</v>
      </c>
      <c r="M216">
        <v>134.49</v>
      </c>
      <c r="O216" s="1"/>
      <c r="P216" s="1"/>
      <c r="Q216" s="1"/>
      <c r="R216" s="1"/>
      <c r="W216" s="1">
        <v>44596</v>
      </c>
      <c r="X216">
        <v>135.88</v>
      </c>
      <c r="Z216" s="1"/>
      <c r="AA216" s="1"/>
      <c r="AB216" s="1"/>
      <c r="AC216" s="1"/>
      <c r="AK216" s="1">
        <v>43409</v>
      </c>
      <c r="AL216">
        <v>158.18</v>
      </c>
    </row>
    <row r="217" spans="1:38" x14ac:dyDescent="0.25">
      <c r="A217" s="1">
        <v>44603</v>
      </c>
      <c r="B217">
        <v>283.42</v>
      </c>
      <c r="L217" s="1">
        <v>44603</v>
      </c>
      <c r="M217">
        <v>130.81</v>
      </c>
      <c r="O217" s="1"/>
      <c r="P217" s="1"/>
      <c r="Q217" s="1"/>
      <c r="R217" s="1"/>
      <c r="W217" s="1">
        <v>44603</v>
      </c>
      <c r="X217">
        <v>138.81</v>
      </c>
      <c r="Z217" s="1"/>
      <c r="AA217" s="1"/>
      <c r="AB217" s="1"/>
      <c r="AC217" s="1"/>
      <c r="AK217" s="1">
        <v>43410</v>
      </c>
      <c r="AL217">
        <v>159.59</v>
      </c>
    </row>
    <row r="218" spans="1:38" x14ac:dyDescent="0.25">
      <c r="A218" s="1">
        <v>44610</v>
      </c>
      <c r="B218">
        <v>283.8</v>
      </c>
      <c r="L218" s="1">
        <v>44610</v>
      </c>
      <c r="M218">
        <v>128.22</v>
      </c>
      <c r="O218" s="1"/>
      <c r="P218" s="1"/>
      <c r="Q218" s="1"/>
      <c r="R218" s="1"/>
      <c r="W218" s="1">
        <v>44610</v>
      </c>
      <c r="X218">
        <v>133.41999999999999</v>
      </c>
      <c r="Z218" s="1"/>
      <c r="AA218" s="1"/>
      <c r="AB218" s="1"/>
      <c r="AC218" s="1"/>
      <c r="AK218" s="1">
        <v>43411</v>
      </c>
      <c r="AL218">
        <v>163.05000000000001</v>
      </c>
    </row>
    <row r="219" spans="1:38" x14ac:dyDescent="0.25">
      <c r="A219" s="1">
        <v>44617</v>
      </c>
      <c r="B219">
        <v>292.95</v>
      </c>
      <c r="L219" s="1">
        <v>44617</v>
      </c>
      <c r="M219">
        <v>129.87</v>
      </c>
      <c r="O219" s="1"/>
      <c r="P219" s="1"/>
      <c r="Q219" s="1"/>
      <c r="R219" s="1"/>
      <c r="W219" s="1">
        <v>44617</v>
      </c>
      <c r="X219">
        <v>140.38</v>
      </c>
      <c r="Z219" s="1"/>
      <c r="AA219" s="1"/>
      <c r="AB219" s="1"/>
      <c r="AC219" s="1"/>
      <c r="AK219" s="1">
        <v>43412</v>
      </c>
      <c r="AL219">
        <v>164.83</v>
      </c>
    </row>
    <row r="220" spans="1:38" x14ac:dyDescent="0.25">
      <c r="A220" s="1">
        <v>44624</v>
      </c>
      <c r="B220">
        <v>293.74</v>
      </c>
      <c r="L220" s="1">
        <v>44624</v>
      </c>
      <c r="M220">
        <v>130.99</v>
      </c>
      <c r="O220" s="1"/>
      <c r="P220" s="1"/>
      <c r="Q220" s="1"/>
      <c r="R220" s="1"/>
      <c r="W220" s="1">
        <v>44624</v>
      </c>
      <c r="X220">
        <v>158.65</v>
      </c>
      <c r="Z220" s="1"/>
      <c r="AA220" s="1"/>
      <c r="AB220" s="1"/>
      <c r="AC220" s="1"/>
      <c r="AK220" s="1">
        <v>43413</v>
      </c>
      <c r="AL220">
        <v>164.54</v>
      </c>
    </row>
    <row r="221" spans="1:38" x14ac:dyDescent="0.25">
      <c r="A221" s="1">
        <v>44631</v>
      </c>
      <c r="B221">
        <v>295.33</v>
      </c>
      <c r="L221" s="1">
        <v>44631</v>
      </c>
      <c r="M221">
        <v>126.34</v>
      </c>
      <c r="O221" s="1"/>
      <c r="P221" s="1"/>
      <c r="Q221" s="1"/>
      <c r="R221" s="1"/>
      <c r="W221" s="1">
        <v>44631</v>
      </c>
      <c r="X221">
        <v>170.9</v>
      </c>
      <c r="Z221" s="1"/>
      <c r="AA221" s="1"/>
      <c r="AB221" s="1"/>
      <c r="AC221" s="1"/>
      <c r="AK221" s="1">
        <v>43416</v>
      </c>
      <c r="AL221">
        <v>162.88999999999999</v>
      </c>
    </row>
    <row r="222" spans="1:38" x14ac:dyDescent="0.25">
      <c r="A222" s="1">
        <v>44638</v>
      </c>
      <c r="B222">
        <v>318.38</v>
      </c>
      <c r="L222" s="1">
        <v>44638</v>
      </c>
      <c r="M222">
        <v>134.76</v>
      </c>
      <c r="O222" s="1"/>
      <c r="P222" s="1"/>
      <c r="Q222" s="1"/>
      <c r="R222" s="1"/>
      <c r="W222" s="1">
        <v>44638</v>
      </c>
      <c r="X222">
        <v>161.72999999999999</v>
      </c>
      <c r="Z222" s="1"/>
      <c r="AA222" s="1"/>
      <c r="AB222" s="1"/>
      <c r="AC222" s="1"/>
      <c r="AK222" s="1">
        <v>43417</v>
      </c>
      <c r="AL222">
        <v>163.30000000000001</v>
      </c>
    </row>
    <row r="223" spans="1:38" x14ac:dyDescent="0.25">
      <c r="A223" s="1">
        <v>44645</v>
      </c>
      <c r="B223">
        <v>322.94</v>
      </c>
      <c r="L223" s="1">
        <v>44645</v>
      </c>
      <c r="M223">
        <v>133.56</v>
      </c>
      <c r="O223" s="1"/>
      <c r="P223" s="1"/>
      <c r="Q223" s="1"/>
      <c r="R223" s="1"/>
      <c r="W223" s="1">
        <v>44645</v>
      </c>
      <c r="X223">
        <v>169.31</v>
      </c>
      <c r="Z223" s="1"/>
      <c r="AA223" s="1"/>
      <c r="AB223" s="1"/>
      <c r="AC223" s="1"/>
      <c r="AK223" s="1">
        <v>43418</v>
      </c>
      <c r="AL223">
        <v>162.02000000000001</v>
      </c>
    </row>
    <row r="224" spans="1:38" x14ac:dyDescent="0.25">
      <c r="A224" s="1">
        <v>44652</v>
      </c>
      <c r="B224">
        <v>328.83</v>
      </c>
      <c r="L224" s="1">
        <v>44652</v>
      </c>
      <c r="M224">
        <v>134.38</v>
      </c>
      <c r="O224" s="1"/>
      <c r="P224" s="1"/>
      <c r="Q224" s="1"/>
      <c r="R224" s="1"/>
      <c r="W224" s="1">
        <v>44652</v>
      </c>
      <c r="X224">
        <v>164.22</v>
      </c>
      <c r="Z224" s="1"/>
      <c r="AA224" s="1"/>
      <c r="AB224" s="1"/>
      <c r="AC224" s="1"/>
      <c r="AK224" s="1">
        <v>43419</v>
      </c>
      <c r="AL224">
        <v>163.06</v>
      </c>
    </row>
    <row r="225" spans="1:38" x14ac:dyDescent="0.25">
      <c r="A225" s="1">
        <v>44659</v>
      </c>
      <c r="B225">
        <v>333.51</v>
      </c>
      <c r="L225" s="1">
        <v>44659</v>
      </c>
      <c r="M225">
        <v>131.82</v>
      </c>
      <c r="O225" s="1"/>
      <c r="P225" s="1"/>
      <c r="Q225" s="1"/>
      <c r="R225" s="1"/>
      <c r="W225" s="1">
        <v>44659</v>
      </c>
      <c r="X225">
        <v>169.93</v>
      </c>
      <c r="Z225" s="1"/>
      <c r="AA225" s="1"/>
      <c r="AB225" s="1"/>
      <c r="AC225" s="1"/>
      <c r="AK225" s="1">
        <v>43420</v>
      </c>
      <c r="AL225">
        <v>164.05</v>
      </c>
    </row>
    <row r="226" spans="1:38" x14ac:dyDescent="0.25">
      <c r="A226" s="1">
        <v>44666</v>
      </c>
      <c r="B226">
        <v>328.26</v>
      </c>
      <c r="L226" s="1">
        <v>44666</v>
      </c>
      <c r="M226">
        <v>127.05</v>
      </c>
      <c r="O226" s="1"/>
      <c r="P226" s="1"/>
      <c r="Q226" s="1"/>
      <c r="R226" s="1"/>
      <c r="W226" s="1">
        <v>44666</v>
      </c>
      <c r="X226">
        <v>171.59</v>
      </c>
      <c r="Z226" s="1"/>
      <c r="AA226" s="1"/>
      <c r="AB226" s="1"/>
      <c r="AC226" s="1"/>
      <c r="AK226" s="1">
        <v>43423</v>
      </c>
      <c r="AL226">
        <v>165.58</v>
      </c>
    </row>
    <row r="227" spans="1:38" x14ac:dyDescent="0.25">
      <c r="A227" s="1">
        <v>44673</v>
      </c>
      <c r="B227">
        <v>321.64</v>
      </c>
      <c r="L227" s="1">
        <v>44673</v>
      </c>
      <c r="M227">
        <v>127.17</v>
      </c>
      <c r="O227" s="1"/>
      <c r="P227" s="1"/>
      <c r="Q227" s="1"/>
      <c r="R227" s="1"/>
      <c r="W227" s="1">
        <v>44673</v>
      </c>
      <c r="X227">
        <v>160.94999999999999</v>
      </c>
      <c r="Z227" s="1"/>
      <c r="AA227" s="1"/>
      <c r="AB227" s="1"/>
      <c r="AC227" s="1"/>
      <c r="AK227" s="1">
        <v>43424</v>
      </c>
      <c r="AL227">
        <v>161.66999999999999</v>
      </c>
    </row>
    <row r="228" spans="1:38" x14ac:dyDescent="0.25">
      <c r="A228" s="1">
        <v>44680</v>
      </c>
      <c r="B228">
        <v>287.99</v>
      </c>
      <c r="L228" s="1">
        <v>44680</v>
      </c>
      <c r="M228">
        <v>126.26</v>
      </c>
      <c r="O228" s="1"/>
      <c r="P228" s="1"/>
      <c r="Q228" s="1"/>
      <c r="R228" s="1"/>
      <c r="W228" s="1">
        <v>44680</v>
      </c>
      <c r="X228">
        <v>156.66999999999999</v>
      </c>
      <c r="Z228" s="1"/>
      <c r="AA228" s="1"/>
      <c r="AB228" s="1"/>
      <c r="AC228" s="1"/>
      <c r="AK228" s="1">
        <v>43425</v>
      </c>
      <c r="AL228">
        <v>161.07</v>
      </c>
    </row>
    <row r="229" spans="1:38" x14ac:dyDescent="0.25">
      <c r="A229" s="1">
        <v>44687</v>
      </c>
      <c r="B229">
        <v>286.29000000000002</v>
      </c>
      <c r="L229" s="1">
        <v>44687</v>
      </c>
      <c r="M229">
        <v>123.13</v>
      </c>
      <c r="O229" s="1"/>
      <c r="P229" s="1"/>
      <c r="Q229" s="1"/>
      <c r="R229" s="1"/>
      <c r="W229" s="1">
        <v>44687</v>
      </c>
      <c r="X229">
        <v>170.69</v>
      </c>
      <c r="Z229" s="1"/>
      <c r="AA229" s="1"/>
      <c r="AB229" s="1"/>
      <c r="AC229" s="1"/>
      <c r="AK229" s="1">
        <v>43427</v>
      </c>
      <c r="AL229">
        <v>161.25</v>
      </c>
    </row>
    <row r="230" spans="1:38" x14ac:dyDescent="0.25">
      <c r="A230" s="1">
        <v>44694</v>
      </c>
      <c r="B230">
        <v>280.60000000000002</v>
      </c>
      <c r="L230" s="1">
        <v>44694</v>
      </c>
      <c r="M230">
        <v>121.04</v>
      </c>
      <c r="O230" s="1"/>
      <c r="P230" s="1"/>
      <c r="Q230" s="1"/>
      <c r="R230" s="1"/>
      <c r="W230" s="1">
        <v>44694</v>
      </c>
      <c r="X230">
        <v>167.87</v>
      </c>
      <c r="Z230" s="1"/>
      <c r="AA230" s="1"/>
      <c r="AB230" s="1"/>
      <c r="AC230" s="1"/>
      <c r="AK230" s="1">
        <v>43430</v>
      </c>
      <c r="AL230">
        <v>162.01</v>
      </c>
    </row>
    <row r="231" spans="1:38" x14ac:dyDescent="0.25">
      <c r="A231" s="1">
        <v>44701</v>
      </c>
      <c r="B231">
        <v>262.70999999999998</v>
      </c>
      <c r="L231" s="1">
        <v>44701</v>
      </c>
      <c r="M231">
        <v>117.36</v>
      </c>
      <c r="O231" s="1"/>
      <c r="P231" s="1"/>
      <c r="Q231" s="1"/>
      <c r="R231" s="1"/>
      <c r="W231" s="1">
        <v>44701</v>
      </c>
      <c r="X231">
        <v>167.82</v>
      </c>
      <c r="Z231" s="1"/>
      <c r="AA231" s="1"/>
      <c r="AB231" s="1"/>
      <c r="AC231" s="1"/>
      <c r="AK231" s="1">
        <v>43431</v>
      </c>
      <c r="AL231">
        <v>161.47999999999999</v>
      </c>
    </row>
    <row r="232" spans="1:38" x14ac:dyDescent="0.25">
      <c r="A232" s="1">
        <v>44708</v>
      </c>
      <c r="B232">
        <v>281.68</v>
      </c>
      <c r="L232" s="1">
        <v>44708</v>
      </c>
      <c r="M232">
        <v>122.46</v>
      </c>
      <c r="O232" s="1"/>
      <c r="P232" s="1"/>
      <c r="Q232" s="1"/>
      <c r="R232" s="1"/>
      <c r="W232" s="1">
        <v>44708</v>
      </c>
      <c r="X232">
        <v>178.28</v>
      </c>
      <c r="Z232" s="1"/>
      <c r="AA232" s="1"/>
      <c r="AB232" s="1"/>
      <c r="AC232" s="1"/>
      <c r="AK232" s="1">
        <v>43432</v>
      </c>
      <c r="AL232">
        <v>163.99</v>
      </c>
    </row>
    <row r="233" spans="1:38" x14ac:dyDescent="0.25">
      <c r="A233" s="1">
        <v>44715</v>
      </c>
      <c r="B233">
        <v>268.58</v>
      </c>
      <c r="L233" s="1">
        <v>44715</v>
      </c>
      <c r="M233">
        <v>122.41</v>
      </c>
      <c r="O233" s="1"/>
      <c r="P233" s="1"/>
      <c r="Q233" s="1"/>
      <c r="R233" s="1"/>
      <c r="W233" s="1">
        <v>44715</v>
      </c>
      <c r="X233">
        <v>177.6</v>
      </c>
      <c r="Z233" s="1"/>
      <c r="AA233" s="1"/>
      <c r="AB233" s="1"/>
      <c r="AC233" s="1"/>
      <c r="AK233" s="1">
        <v>43433</v>
      </c>
      <c r="AL233">
        <v>163.68</v>
      </c>
    </row>
    <row r="234" spans="1:38" x14ac:dyDescent="0.25">
      <c r="A234" s="1">
        <v>44722</v>
      </c>
      <c r="B234">
        <v>253.64</v>
      </c>
      <c r="L234" s="1">
        <v>44722</v>
      </c>
      <c r="M234">
        <v>115.46</v>
      </c>
      <c r="O234" s="1"/>
      <c r="P234" s="1"/>
      <c r="Q234" s="1"/>
      <c r="R234" s="1"/>
      <c r="W234" s="1">
        <v>44722</v>
      </c>
      <c r="X234">
        <v>175.4</v>
      </c>
      <c r="Z234" s="1"/>
      <c r="AA234" s="1"/>
      <c r="AB234" s="1"/>
      <c r="AC234" s="1"/>
      <c r="AK234" s="1">
        <v>43434</v>
      </c>
      <c r="AL234">
        <v>165.11</v>
      </c>
    </row>
    <row r="235" spans="1:38" x14ac:dyDescent="0.25">
      <c r="A235" s="1">
        <v>44729</v>
      </c>
      <c r="B235">
        <v>251.65</v>
      </c>
      <c r="L235" s="1">
        <v>44729</v>
      </c>
      <c r="M235">
        <v>107.14</v>
      </c>
      <c r="O235" s="1"/>
      <c r="P235" s="1"/>
      <c r="Q235" s="1"/>
      <c r="R235" s="1"/>
      <c r="W235" s="1">
        <v>44729</v>
      </c>
      <c r="X235">
        <v>148.38</v>
      </c>
      <c r="Z235" s="1"/>
      <c r="AA235" s="1"/>
      <c r="AB235" s="1"/>
      <c r="AC235" s="1"/>
      <c r="AK235" s="1">
        <v>43437</v>
      </c>
      <c r="AL235">
        <v>164.97</v>
      </c>
    </row>
    <row r="236" spans="1:38" x14ac:dyDescent="0.25">
      <c r="A236" s="1">
        <v>44736</v>
      </c>
      <c r="B236">
        <v>271.74</v>
      </c>
      <c r="L236" s="1">
        <v>44736</v>
      </c>
      <c r="M236">
        <v>113.5</v>
      </c>
      <c r="O236" s="1"/>
      <c r="P236" s="1"/>
      <c r="Q236" s="1"/>
      <c r="R236" s="1"/>
      <c r="W236" s="1">
        <v>44736</v>
      </c>
      <c r="X236">
        <v>144.77000000000001</v>
      </c>
      <c r="Z236" s="1"/>
      <c r="AA236" s="1"/>
      <c r="AB236" s="1"/>
      <c r="AC236" s="1"/>
      <c r="AK236" s="1">
        <v>43438</v>
      </c>
      <c r="AL236">
        <v>162.72</v>
      </c>
    </row>
    <row r="237" spans="1:38" x14ac:dyDescent="0.25">
      <c r="A237" s="1">
        <v>44743</v>
      </c>
      <c r="B237">
        <v>273.92</v>
      </c>
      <c r="L237" s="1">
        <v>44743</v>
      </c>
      <c r="M237">
        <v>111.46</v>
      </c>
      <c r="O237" s="1"/>
      <c r="P237" s="1"/>
      <c r="Q237" s="1"/>
      <c r="R237" s="1"/>
      <c r="W237" s="1">
        <v>44743</v>
      </c>
      <c r="X237">
        <v>146.51</v>
      </c>
      <c r="Z237" s="1"/>
      <c r="AA237" s="1"/>
      <c r="AB237" s="1"/>
      <c r="AC237" s="1"/>
      <c r="AK237" s="1">
        <v>43440</v>
      </c>
      <c r="AL237">
        <v>160.56</v>
      </c>
    </row>
    <row r="238" spans="1:38" x14ac:dyDescent="0.25">
      <c r="A238" s="1">
        <v>44750</v>
      </c>
      <c r="B238">
        <v>274.37</v>
      </c>
      <c r="L238" s="1">
        <v>44750</v>
      </c>
      <c r="M238">
        <v>112.35</v>
      </c>
      <c r="O238" s="1"/>
      <c r="P238" s="1"/>
      <c r="Q238" s="1"/>
      <c r="R238" s="1"/>
      <c r="W238" s="1">
        <v>44750</v>
      </c>
      <c r="X238">
        <v>142.77000000000001</v>
      </c>
      <c r="Z238" s="1"/>
      <c r="AA238" s="1"/>
      <c r="AB238" s="1"/>
      <c r="AC238" s="1"/>
      <c r="AK238" s="1">
        <v>43441</v>
      </c>
      <c r="AL238">
        <v>158.72999999999999</v>
      </c>
    </row>
    <row r="239" spans="1:38" x14ac:dyDescent="0.25">
      <c r="A239" s="1">
        <v>44757</v>
      </c>
      <c r="B239">
        <v>271.60000000000002</v>
      </c>
      <c r="L239" s="1">
        <v>44757</v>
      </c>
      <c r="M239">
        <v>111.7</v>
      </c>
      <c r="O239" s="1"/>
      <c r="P239" s="1"/>
      <c r="Q239" s="1"/>
      <c r="R239" s="1"/>
      <c r="W239" s="1">
        <v>44757</v>
      </c>
      <c r="X239">
        <v>137.65</v>
      </c>
      <c r="Z239" s="1"/>
      <c r="AA239" s="1"/>
      <c r="AB239" s="1"/>
      <c r="AC239" s="1"/>
      <c r="AK239" s="1">
        <v>43444</v>
      </c>
      <c r="AL239">
        <v>157.72999999999999</v>
      </c>
    </row>
    <row r="240" spans="1:38" x14ac:dyDescent="0.25">
      <c r="A240" s="1">
        <v>44764</v>
      </c>
      <c r="B240">
        <v>279.49</v>
      </c>
      <c r="L240" s="1">
        <v>44764</v>
      </c>
      <c r="M240">
        <v>115.33</v>
      </c>
      <c r="O240" s="1"/>
      <c r="P240" s="1"/>
      <c r="Q240" s="1"/>
      <c r="R240" s="1"/>
      <c r="W240" s="1">
        <v>44764</v>
      </c>
      <c r="X240">
        <v>144.19</v>
      </c>
      <c r="Z240" s="1"/>
      <c r="AA240" s="1"/>
      <c r="AB240" s="1"/>
      <c r="AC240" s="1"/>
      <c r="AK240" s="1">
        <v>43445</v>
      </c>
      <c r="AL240">
        <v>155.75</v>
      </c>
    </row>
    <row r="241" spans="1:38" x14ac:dyDescent="0.25">
      <c r="A241" s="1">
        <v>44771</v>
      </c>
      <c r="B241">
        <v>291.04000000000002</v>
      </c>
      <c r="L241" s="1">
        <v>44771</v>
      </c>
      <c r="M241">
        <v>123.5</v>
      </c>
      <c r="O241" s="1"/>
      <c r="P241" s="1"/>
      <c r="Q241" s="1"/>
      <c r="R241" s="1"/>
      <c r="W241" s="1">
        <v>44771</v>
      </c>
      <c r="X241">
        <v>163.78</v>
      </c>
      <c r="Z241" s="1"/>
      <c r="AA241" s="1"/>
      <c r="AB241" s="1"/>
      <c r="AC241" s="1"/>
      <c r="AK241" s="1">
        <v>43446</v>
      </c>
      <c r="AL241">
        <v>155.4</v>
      </c>
    </row>
    <row r="242" spans="1:38" x14ac:dyDescent="0.25">
      <c r="A242" s="1">
        <v>44778</v>
      </c>
      <c r="B242">
        <v>287.52999999999997</v>
      </c>
      <c r="L242" s="1">
        <v>44778</v>
      </c>
      <c r="M242">
        <v>126.25</v>
      </c>
      <c r="O242" s="1"/>
      <c r="P242" s="1"/>
      <c r="Q242" s="1"/>
      <c r="R242" s="1"/>
      <c r="W242" s="1">
        <v>44778</v>
      </c>
      <c r="X242">
        <v>153.63999999999999</v>
      </c>
      <c r="Z242" s="1"/>
      <c r="AA242" s="1"/>
      <c r="AB242" s="1"/>
      <c r="AC242" s="1"/>
      <c r="AK242" s="1">
        <v>43447</v>
      </c>
      <c r="AL242">
        <v>156.1</v>
      </c>
    </row>
    <row r="243" spans="1:38" x14ac:dyDescent="0.25">
      <c r="A243" s="1">
        <v>44785</v>
      </c>
      <c r="B243">
        <v>301.48</v>
      </c>
      <c r="L243" s="1">
        <v>44785</v>
      </c>
      <c r="M243">
        <v>129.31</v>
      </c>
      <c r="O243" s="1"/>
      <c r="P243" s="1"/>
      <c r="Q243" s="1"/>
      <c r="R243" s="1"/>
      <c r="W243" s="1">
        <v>44785</v>
      </c>
      <c r="X243">
        <v>159.85</v>
      </c>
      <c r="Z243" s="1"/>
      <c r="AA243" s="1"/>
      <c r="AB243" s="1"/>
      <c r="AC243" s="1"/>
      <c r="AK243" s="1">
        <v>43448</v>
      </c>
      <c r="AL243">
        <v>153.83000000000001</v>
      </c>
    </row>
    <row r="244" spans="1:38" x14ac:dyDescent="0.25">
      <c r="A244" s="1">
        <v>44792</v>
      </c>
      <c r="B244">
        <v>299.87</v>
      </c>
      <c r="L244" s="1">
        <v>44792</v>
      </c>
      <c r="M244">
        <v>128.9</v>
      </c>
      <c r="O244" s="1"/>
      <c r="P244" s="1"/>
      <c r="Q244" s="1"/>
      <c r="R244" s="1"/>
      <c r="W244" s="1">
        <v>44792</v>
      </c>
      <c r="X244">
        <v>157.69</v>
      </c>
      <c r="Z244" s="1"/>
      <c r="AA244" s="1"/>
      <c r="AB244" s="1"/>
      <c r="AC244" s="1"/>
      <c r="AK244" s="1">
        <v>43451</v>
      </c>
      <c r="AL244">
        <v>150.37</v>
      </c>
    </row>
    <row r="245" spans="1:38" x14ac:dyDescent="0.25">
      <c r="A245" s="1">
        <v>44799</v>
      </c>
      <c r="B245">
        <v>285.87</v>
      </c>
      <c r="L245" s="1">
        <v>44799</v>
      </c>
      <c r="M245">
        <v>122.66</v>
      </c>
      <c r="O245" s="1"/>
      <c r="P245" s="1"/>
      <c r="Q245" s="1"/>
      <c r="R245" s="1"/>
      <c r="W245" s="1">
        <v>44799</v>
      </c>
      <c r="X245">
        <v>163.41</v>
      </c>
      <c r="Z245" s="1"/>
      <c r="AA245" s="1"/>
      <c r="AB245" s="1"/>
      <c r="AC245" s="1"/>
      <c r="AK245" s="1">
        <v>43452</v>
      </c>
      <c r="AL245">
        <v>150.31</v>
      </c>
    </row>
    <row r="246" spans="1:38" x14ac:dyDescent="0.25">
      <c r="A246" s="1">
        <v>44806</v>
      </c>
      <c r="B246">
        <v>278.33999999999997</v>
      </c>
      <c r="L246" s="1">
        <v>44806</v>
      </c>
      <c r="M246">
        <v>117.83</v>
      </c>
      <c r="O246" s="1"/>
      <c r="P246" s="1"/>
      <c r="Q246" s="1"/>
      <c r="R246" s="1"/>
      <c r="W246" s="1">
        <v>44806</v>
      </c>
      <c r="X246">
        <v>157.85</v>
      </c>
      <c r="Z246" s="1"/>
      <c r="AA246" s="1"/>
      <c r="AB246" s="1"/>
      <c r="AC246" s="1"/>
      <c r="AK246" s="1">
        <v>43453</v>
      </c>
      <c r="AL246">
        <v>148.31</v>
      </c>
    </row>
    <row r="247" spans="1:38" x14ac:dyDescent="0.25">
      <c r="A247" s="1">
        <v>44813</v>
      </c>
      <c r="B247">
        <v>292.08999999999997</v>
      </c>
      <c r="L247" s="1">
        <v>44813</v>
      </c>
      <c r="M247">
        <v>125.78</v>
      </c>
      <c r="O247" s="1"/>
      <c r="P247" s="1"/>
      <c r="Q247" s="1"/>
      <c r="R247" s="1"/>
      <c r="W247" s="1">
        <v>44813</v>
      </c>
      <c r="X247">
        <v>159.97</v>
      </c>
      <c r="Z247" s="1"/>
      <c r="AA247" s="1"/>
      <c r="AB247" s="1"/>
      <c r="AC247" s="1"/>
      <c r="AK247" s="1">
        <v>43454</v>
      </c>
      <c r="AL247">
        <v>145.77000000000001</v>
      </c>
    </row>
    <row r="248" spans="1:38" x14ac:dyDescent="0.25">
      <c r="A248" s="1">
        <v>44820</v>
      </c>
      <c r="B248">
        <v>277.12</v>
      </c>
      <c r="L248" s="1">
        <v>44820</v>
      </c>
      <c r="M248">
        <v>118.95</v>
      </c>
      <c r="O248" s="1"/>
      <c r="P248" s="1"/>
      <c r="Q248" s="1"/>
      <c r="R248" s="1"/>
      <c r="W248" s="1">
        <v>44820</v>
      </c>
      <c r="X248">
        <v>156.44999999999999</v>
      </c>
      <c r="Z248" s="1"/>
      <c r="AA248" s="1"/>
      <c r="AB248" s="1"/>
      <c r="AC248" s="1"/>
      <c r="AK248" s="1">
        <v>43455</v>
      </c>
      <c r="AL248">
        <v>141.25</v>
      </c>
    </row>
    <row r="249" spans="1:38" x14ac:dyDescent="0.25">
      <c r="A249" s="1">
        <v>44827</v>
      </c>
      <c r="B249">
        <v>273.92</v>
      </c>
      <c r="L249" s="1">
        <v>44827</v>
      </c>
      <c r="M249">
        <v>114.43</v>
      </c>
      <c r="O249" s="1"/>
      <c r="P249" s="1"/>
      <c r="Q249" s="1"/>
      <c r="R249" s="1"/>
      <c r="W249" s="1">
        <v>44827</v>
      </c>
      <c r="X249">
        <v>144.77000000000001</v>
      </c>
      <c r="Z249" s="1"/>
      <c r="AA249" s="1"/>
      <c r="AB249" s="1"/>
      <c r="AC249" s="1"/>
      <c r="AK249" s="1">
        <v>43458</v>
      </c>
      <c r="AL249">
        <v>137.44</v>
      </c>
    </row>
    <row r="250" spans="1:38" x14ac:dyDescent="0.25">
      <c r="A250" s="1">
        <v>44834</v>
      </c>
      <c r="B250">
        <v>267.87</v>
      </c>
      <c r="L250" s="1">
        <v>44834</v>
      </c>
      <c r="M250">
        <v>113.41</v>
      </c>
      <c r="O250" s="1"/>
      <c r="P250" s="1"/>
      <c r="Q250" s="1"/>
      <c r="R250" s="1"/>
      <c r="W250" s="1">
        <v>44834</v>
      </c>
      <c r="X250">
        <v>143.66999999999999</v>
      </c>
      <c r="Z250" s="1"/>
      <c r="AA250" s="1"/>
      <c r="AB250" s="1"/>
      <c r="AC250" s="1"/>
      <c r="AK250" s="1">
        <v>43460</v>
      </c>
      <c r="AL250">
        <v>140.29</v>
      </c>
    </row>
    <row r="251" spans="1:38" x14ac:dyDescent="0.25">
      <c r="A251" s="1">
        <v>44841</v>
      </c>
      <c r="B251">
        <v>273.11</v>
      </c>
      <c r="L251" s="1">
        <v>44841</v>
      </c>
      <c r="M251">
        <v>116.29</v>
      </c>
      <c r="O251" s="1"/>
      <c r="P251" s="1"/>
      <c r="Q251" s="1"/>
      <c r="R251" s="1"/>
      <c r="W251" s="1">
        <v>44841</v>
      </c>
      <c r="X251">
        <v>160.03</v>
      </c>
      <c r="Z251" s="1"/>
      <c r="AA251" s="1"/>
      <c r="AB251" s="1"/>
      <c r="AC251" s="1"/>
      <c r="AK251" s="1">
        <v>43461</v>
      </c>
      <c r="AL251">
        <v>143.13</v>
      </c>
    </row>
    <row r="252" spans="1:38" x14ac:dyDescent="0.25">
      <c r="A252" s="1">
        <v>44848</v>
      </c>
      <c r="B252">
        <v>270.81</v>
      </c>
      <c r="L252" s="1">
        <v>44848</v>
      </c>
      <c r="M252">
        <v>113.26</v>
      </c>
      <c r="O252" s="1"/>
      <c r="P252" s="1"/>
      <c r="Q252" s="1"/>
      <c r="R252" s="1"/>
      <c r="W252" s="1">
        <v>44848</v>
      </c>
      <c r="X252">
        <v>160.13999999999999</v>
      </c>
      <c r="Z252" s="1"/>
      <c r="AA252" s="1"/>
      <c r="AB252" s="1"/>
      <c r="AC252" s="1"/>
      <c r="AK252" s="1">
        <v>43462</v>
      </c>
      <c r="AL252">
        <v>143.69999999999999</v>
      </c>
    </row>
    <row r="253" spans="1:38" x14ac:dyDescent="0.25">
      <c r="A253" s="1">
        <v>44855</v>
      </c>
      <c r="B253">
        <v>280.12</v>
      </c>
      <c r="L253" s="1">
        <v>44855</v>
      </c>
      <c r="M253">
        <v>119.18</v>
      </c>
      <c r="O253" s="1"/>
      <c r="P253" s="1"/>
      <c r="Q253" s="1"/>
      <c r="R253" s="1"/>
      <c r="W253" s="1">
        <v>44855</v>
      </c>
      <c r="X253">
        <v>173.19</v>
      </c>
      <c r="Z253" s="1"/>
      <c r="AA253" s="1"/>
      <c r="AB253" s="1"/>
      <c r="AC253" s="1"/>
      <c r="AK253" s="1">
        <v>43465</v>
      </c>
      <c r="AL253">
        <v>145.36000000000001</v>
      </c>
    </row>
    <row r="254" spans="1:38" x14ac:dyDescent="0.25">
      <c r="A254" s="1">
        <v>44862</v>
      </c>
      <c r="B254">
        <v>289.2</v>
      </c>
      <c r="L254" s="1">
        <v>44862</v>
      </c>
      <c r="M254">
        <v>129.28</v>
      </c>
      <c r="O254" s="1"/>
      <c r="P254" s="1"/>
      <c r="Q254" s="1"/>
      <c r="R254" s="1"/>
      <c r="W254" s="1">
        <v>44862</v>
      </c>
      <c r="X254">
        <v>179.98</v>
      </c>
      <c r="Z254" s="1"/>
      <c r="AA254" s="1"/>
      <c r="AB254" s="1"/>
      <c r="AC254" s="1"/>
      <c r="AK254" s="1">
        <v>43467</v>
      </c>
      <c r="AL254">
        <v>144.04</v>
      </c>
    </row>
    <row r="255" spans="1:38" x14ac:dyDescent="0.25">
      <c r="A255" s="1">
        <v>44869</v>
      </c>
      <c r="B255">
        <v>279.70999999999998</v>
      </c>
      <c r="L255" s="1">
        <v>44869</v>
      </c>
      <c r="M255">
        <v>135.25</v>
      </c>
      <c r="O255" s="1"/>
      <c r="P255" s="1"/>
      <c r="Q255" s="1"/>
      <c r="R255" s="1"/>
      <c r="W255" s="1">
        <v>44869</v>
      </c>
      <c r="X255">
        <v>183.42</v>
      </c>
      <c r="Z255" s="1"/>
      <c r="AA255" s="1"/>
      <c r="AB255" s="1"/>
      <c r="AC255" s="1"/>
      <c r="AK255" s="1">
        <v>43468</v>
      </c>
      <c r="AL255">
        <v>141.88</v>
      </c>
    </row>
    <row r="256" spans="1:38" x14ac:dyDescent="0.25">
      <c r="A256" s="1">
        <v>44876</v>
      </c>
      <c r="B256">
        <v>293</v>
      </c>
      <c r="L256" s="1">
        <v>44876</v>
      </c>
      <c r="M256">
        <v>138.85</v>
      </c>
      <c r="O256" s="1"/>
      <c r="P256" s="1"/>
      <c r="Q256" s="1"/>
      <c r="R256" s="1"/>
      <c r="W256" s="1">
        <v>44876</v>
      </c>
      <c r="X256">
        <v>186.46</v>
      </c>
      <c r="Z256" s="1"/>
      <c r="AA256" s="1"/>
      <c r="AB256" s="1"/>
      <c r="AC256" s="1"/>
      <c r="AK256" s="1">
        <v>43469</v>
      </c>
      <c r="AL256">
        <v>144.55000000000001</v>
      </c>
    </row>
    <row r="257" spans="1:38" x14ac:dyDescent="0.25">
      <c r="A257" s="1">
        <v>44883</v>
      </c>
      <c r="B257">
        <v>301.32</v>
      </c>
      <c r="L257" s="1">
        <v>44883</v>
      </c>
      <c r="M257">
        <v>139.32</v>
      </c>
      <c r="O257" s="1"/>
      <c r="P257" s="1"/>
      <c r="Q257" s="1"/>
      <c r="R257" s="1"/>
      <c r="W257" s="1">
        <v>44883</v>
      </c>
      <c r="X257">
        <v>182.99</v>
      </c>
      <c r="Z257" s="1"/>
      <c r="AA257" s="1"/>
      <c r="AB257" s="1"/>
      <c r="AC257" s="1"/>
      <c r="AK257" s="1">
        <v>43472</v>
      </c>
      <c r="AL257">
        <v>144.22999999999999</v>
      </c>
    </row>
    <row r="258" spans="1:38" x14ac:dyDescent="0.25">
      <c r="A258" s="1">
        <v>44890</v>
      </c>
      <c r="B258">
        <v>307.08</v>
      </c>
      <c r="L258" s="1">
        <v>44890</v>
      </c>
      <c r="M258">
        <v>142.57</v>
      </c>
      <c r="O258" s="1"/>
      <c r="P258" s="1"/>
      <c r="Q258" s="1"/>
      <c r="R258" s="1"/>
      <c r="W258" s="1">
        <v>44890</v>
      </c>
      <c r="X258">
        <v>183.7</v>
      </c>
      <c r="Z258" s="1"/>
      <c r="AA258" s="1"/>
      <c r="AB258" s="1"/>
      <c r="AC258" s="1"/>
      <c r="AK258" s="1">
        <v>43473</v>
      </c>
      <c r="AL258">
        <v>144.91999999999999</v>
      </c>
    </row>
    <row r="259" spans="1:38" x14ac:dyDescent="0.25">
      <c r="A259" s="1">
        <v>44897</v>
      </c>
      <c r="B259">
        <v>306.77999999999997</v>
      </c>
      <c r="L259" s="1">
        <v>44897</v>
      </c>
      <c r="M259">
        <v>144.38999999999999</v>
      </c>
      <c r="O259" s="1"/>
      <c r="P259" s="1"/>
      <c r="Q259" s="1"/>
      <c r="R259" s="1"/>
      <c r="W259" s="1">
        <v>44897</v>
      </c>
      <c r="X259">
        <v>181.03</v>
      </c>
      <c r="Z259" s="1"/>
      <c r="AA259" s="1"/>
      <c r="AB259" s="1"/>
      <c r="AC259" s="1"/>
      <c r="AK259" s="1">
        <v>43474</v>
      </c>
      <c r="AL259">
        <v>145.13</v>
      </c>
    </row>
    <row r="260" spans="1:38" x14ac:dyDescent="0.25">
      <c r="A260" s="1">
        <v>44904</v>
      </c>
      <c r="B260">
        <v>305.68</v>
      </c>
      <c r="L260" s="1">
        <v>44904</v>
      </c>
      <c r="M260">
        <v>139.11000000000001</v>
      </c>
      <c r="O260" s="1"/>
      <c r="P260" s="1"/>
      <c r="Q260" s="1"/>
      <c r="R260" s="1"/>
      <c r="W260" s="1">
        <v>44904</v>
      </c>
      <c r="X260">
        <v>168</v>
      </c>
      <c r="Z260" s="1"/>
      <c r="AA260" s="1"/>
      <c r="AB260" s="1"/>
      <c r="AC260" s="1"/>
      <c r="AK260" s="1">
        <v>43475</v>
      </c>
      <c r="AL260">
        <v>147.63</v>
      </c>
    </row>
    <row r="261" spans="1:38" x14ac:dyDescent="0.25">
      <c r="A261" s="1">
        <v>44911</v>
      </c>
      <c r="B261">
        <v>298.76</v>
      </c>
      <c r="L261" s="1">
        <v>44911</v>
      </c>
      <c r="M261">
        <v>136.77000000000001</v>
      </c>
      <c r="O261" s="1"/>
      <c r="P261" s="1"/>
      <c r="Q261" s="1"/>
      <c r="R261" s="1"/>
      <c r="W261" s="1">
        <v>44911</v>
      </c>
      <c r="X261">
        <v>168.72</v>
      </c>
      <c r="Z261" s="1"/>
      <c r="AA261" s="1"/>
      <c r="AB261" s="1"/>
      <c r="AC261" s="1"/>
      <c r="AK261" s="1">
        <v>43476</v>
      </c>
      <c r="AL261">
        <v>147.25</v>
      </c>
    </row>
    <row r="262" spans="1:38" x14ac:dyDescent="0.25">
      <c r="A262" s="1">
        <v>44918</v>
      </c>
      <c r="B262">
        <v>300.58999999999997</v>
      </c>
      <c r="L262" s="1">
        <v>44918</v>
      </c>
      <c r="M262">
        <v>139.38</v>
      </c>
      <c r="O262" s="1"/>
      <c r="P262" s="1"/>
      <c r="Q262" s="1"/>
      <c r="R262" s="1"/>
      <c r="W262" s="1">
        <v>44918</v>
      </c>
      <c r="X262">
        <v>177.4</v>
      </c>
      <c r="Z262" s="1"/>
      <c r="AA262" s="1"/>
      <c r="AB262" s="1"/>
      <c r="AC262" s="1"/>
      <c r="AK262" s="1">
        <v>43479</v>
      </c>
      <c r="AL262">
        <v>147.61000000000001</v>
      </c>
    </row>
    <row r="263" spans="1:38" x14ac:dyDescent="0.25">
      <c r="A263" s="1">
        <v>44925</v>
      </c>
      <c r="B263">
        <v>300.14</v>
      </c>
      <c r="L263" s="1">
        <v>44925</v>
      </c>
      <c r="M263">
        <v>139.72</v>
      </c>
      <c r="O263" s="1"/>
      <c r="P263" s="1"/>
      <c r="Q263" s="1"/>
      <c r="R263" s="1"/>
      <c r="W263" s="1">
        <v>44925</v>
      </c>
      <c r="X263">
        <v>179.49</v>
      </c>
      <c r="Z263" s="1"/>
      <c r="AA263" s="1"/>
      <c r="AB263" s="1"/>
      <c r="AC263" s="1"/>
      <c r="AK263" s="1">
        <v>43480</v>
      </c>
      <c r="AL263">
        <v>149.68</v>
      </c>
    </row>
    <row r="264" spans="1:38" x14ac:dyDescent="0.25">
      <c r="A264" s="1">
        <v>44932</v>
      </c>
      <c r="B264">
        <v>307.33</v>
      </c>
      <c r="L264" s="1">
        <v>44932</v>
      </c>
      <c r="M264">
        <v>143.84</v>
      </c>
      <c r="O264" s="1"/>
      <c r="P264" s="1"/>
      <c r="Q264" s="1"/>
      <c r="R264" s="1"/>
      <c r="W264" s="1">
        <v>44932</v>
      </c>
      <c r="X264">
        <v>176.56</v>
      </c>
      <c r="Z264" s="1"/>
      <c r="AA264" s="1"/>
      <c r="AB264" s="1"/>
      <c r="AC264" s="1"/>
      <c r="AK264" s="1">
        <v>43481</v>
      </c>
      <c r="AL264">
        <v>150.99</v>
      </c>
    </row>
    <row r="265" spans="1:38" x14ac:dyDescent="0.25">
      <c r="A265" s="1">
        <v>44939</v>
      </c>
      <c r="B265">
        <v>317.17</v>
      </c>
      <c r="L265" s="1">
        <v>44939</v>
      </c>
      <c r="M265">
        <v>146.13</v>
      </c>
      <c r="O265" s="1"/>
      <c r="P265" s="1"/>
      <c r="Q265" s="1"/>
      <c r="R265" s="1"/>
      <c r="W265" s="1">
        <v>44939</v>
      </c>
      <c r="X265">
        <v>177.56</v>
      </c>
      <c r="Z265" s="1"/>
      <c r="AA265" s="1"/>
      <c r="AB265" s="1"/>
      <c r="AC265" s="1"/>
      <c r="AK265" s="1">
        <v>43482</v>
      </c>
      <c r="AL265">
        <v>152.5</v>
      </c>
    </row>
    <row r="266" spans="1:38" x14ac:dyDescent="0.25">
      <c r="A266" s="1">
        <v>44946</v>
      </c>
      <c r="B266">
        <v>325.39999999999998</v>
      </c>
      <c r="L266" s="1">
        <v>44946</v>
      </c>
      <c r="M266">
        <v>142.5</v>
      </c>
      <c r="O266" s="1"/>
      <c r="P266" s="1"/>
      <c r="Q266" s="1"/>
      <c r="R266" s="1"/>
      <c r="W266" s="1">
        <v>44946</v>
      </c>
      <c r="X266">
        <v>180.9</v>
      </c>
      <c r="Z266" s="1"/>
      <c r="AA266" s="1"/>
      <c r="AB266" s="1"/>
      <c r="AC266" s="1"/>
      <c r="AK266" s="1">
        <v>43483</v>
      </c>
      <c r="AL266">
        <v>154.41</v>
      </c>
    </row>
    <row r="267" spans="1:38" x14ac:dyDescent="0.25">
      <c r="A267" s="1">
        <v>44953</v>
      </c>
      <c r="B267">
        <v>319.3</v>
      </c>
      <c r="L267" s="1">
        <v>44953</v>
      </c>
      <c r="M267">
        <v>143.9</v>
      </c>
      <c r="O267" s="1"/>
      <c r="P267" s="1"/>
      <c r="Q267" s="1"/>
      <c r="R267" s="1"/>
      <c r="W267" s="1">
        <v>44953</v>
      </c>
      <c r="X267">
        <v>179.45</v>
      </c>
      <c r="Z267" s="1"/>
      <c r="AA267" s="1"/>
      <c r="AB267" s="1"/>
      <c r="AC267" s="1"/>
      <c r="AK267" s="1">
        <v>43487</v>
      </c>
      <c r="AL267">
        <v>153.69999999999999</v>
      </c>
    </row>
    <row r="268" spans="1:38" x14ac:dyDescent="0.25">
      <c r="A268" s="1">
        <v>44960</v>
      </c>
      <c r="B268">
        <v>313.64</v>
      </c>
      <c r="L268" s="1">
        <v>44960</v>
      </c>
      <c r="M268">
        <v>146.38</v>
      </c>
      <c r="O268" s="1"/>
      <c r="P268" s="1"/>
      <c r="Q268" s="1"/>
      <c r="R268" s="1"/>
      <c r="W268" s="1">
        <v>44960</v>
      </c>
      <c r="X268">
        <v>169.45</v>
      </c>
      <c r="Z268" s="1"/>
      <c r="AA268" s="1"/>
      <c r="AB268" s="1"/>
      <c r="AC268" s="1"/>
      <c r="AK268" s="1">
        <v>43488</v>
      </c>
      <c r="AL268">
        <v>154.06</v>
      </c>
    </row>
    <row r="269" spans="1:38" x14ac:dyDescent="0.25">
      <c r="A269" s="1">
        <v>44967</v>
      </c>
      <c r="B269">
        <v>317.82</v>
      </c>
      <c r="L269" s="1">
        <v>44967</v>
      </c>
      <c r="M269">
        <v>144.69</v>
      </c>
      <c r="O269" s="1"/>
      <c r="P269" s="1"/>
      <c r="Q269" s="1"/>
      <c r="R269" s="1"/>
      <c r="W269" s="1">
        <v>44967</v>
      </c>
      <c r="X269">
        <v>171.97</v>
      </c>
      <c r="Z269" s="1"/>
      <c r="AA269" s="1"/>
      <c r="AB269" s="1"/>
      <c r="AC269" s="1"/>
      <c r="AK269" s="1">
        <v>43489</v>
      </c>
      <c r="AL269">
        <v>153.91</v>
      </c>
    </row>
    <row r="270" spans="1:38" x14ac:dyDescent="0.25">
      <c r="A270" s="1">
        <v>44974</v>
      </c>
      <c r="B270">
        <v>310.27</v>
      </c>
      <c r="L270" s="1">
        <v>44974</v>
      </c>
      <c r="M270">
        <v>146.49</v>
      </c>
      <c r="O270" s="1"/>
      <c r="P270" s="1"/>
      <c r="Q270" s="1"/>
      <c r="R270" s="1"/>
      <c r="W270" s="1">
        <v>44974</v>
      </c>
      <c r="X270">
        <v>162.85</v>
      </c>
      <c r="Z270" s="1"/>
      <c r="AA270" s="1"/>
      <c r="AB270" s="1"/>
      <c r="AC270" s="1"/>
      <c r="AK270" s="1">
        <v>43490</v>
      </c>
      <c r="AL270">
        <v>154.38999999999999</v>
      </c>
    </row>
    <row r="271" spans="1:38" x14ac:dyDescent="0.25">
      <c r="A271" s="1">
        <v>44981</v>
      </c>
      <c r="B271">
        <v>302.97000000000003</v>
      </c>
      <c r="L271" s="1">
        <v>44981</v>
      </c>
      <c r="M271">
        <v>140.94</v>
      </c>
      <c r="O271" s="1"/>
      <c r="P271" s="1"/>
      <c r="Q271" s="1"/>
      <c r="R271" s="1"/>
      <c r="W271" s="1">
        <v>44981</v>
      </c>
      <c r="X271">
        <v>162.41</v>
      </c>
      <c r="Z271" s="1"/>
      <c r="AA271" s="1"/>
      <c r="AB271" s="1"/>
      <c r="AC271" s="1"/>
      <c r="AK271" s="1">
        <v>43493</v>
      </c>
      <c r="AL271">
        <v>153.66999999999999</v>
      </c>
    </row>
    <row r="272" spans="1:38" x14ac:dyDescent="0.25">
      <c r="A272" s="1">
        <v>44988</v>
      </c>
      <c r="B272">
        <v>304.07</v>
      </c>
      <c r="L272" s="1">
        <v>44988</v>
      </c>
      <c r="M272">
        <v>143.93</v>
      </c>
      <c r="O272" s="1"/>
      <c r="P272" s="1"/>
      <c r="Q272" s="1"/>
      <c r="R272" s="1"/>
      <c r="W272" s="1">
        <v>44988</v>
      </c>
      <c r="X272">
        <v>164.96</v>
      </c>
      <c r="Z272" s="1"/>
      <c r="AA272" s="1"/>
      <c r="AB272" s="1"/>
      <c r="AC272" s="1"/>
      <c r="AK272" s="1">
        <v>43494</v>
      </c>
      <c r="AL272">
        <v>152.4</v>
      </c>
    </row>
    <row r="273" spans="1:38" x14ac:dyDescent="0.25">
      <c r="A273" s="1">
        <v>44995</v>
      </c>
      <c r="B273">
        <v>294.24</v>
      </c>
      <c r="L273" s="1">
        <v>44995</v>
      </c>
      <c r="M273">
        <v>135.72</v>
      </c>
      <c r="O273" s="1"/>
      <c r="P273" s="1"/>
      <c r="Q273" s="1"/>
      <c r="R273" s="1"/>
      <c r="W273" s="1">
        <v>44995</v>
      </c>
      <c r="X273">
        <v>159.66999999999999</v>
      </c>
      <c r="Z273" s="1"/>
      <c r="AA273" s="1"/>
      <c r="AB273" s="1"/>
      <c r="AC273" s="1"/>
      <c r="AK273" s="1">
        <v>43495</v>
      </c>
      <c r="AL273">
        <v>154.5</v>
      </c>
    </row>
    <row r="274" spans="1:38" x14ac:dyDescent="0.25">
      <c r="A274" s="1">
        <v>45002</v>
      </c>
      <c r="B274">
        <v>296.58999999999997</v>
      </c>
      <c r="L274" s="1">
        <v>45002</v>
      </c>
      <c r="M274">
        <v>134.99</v>
      </c>
      <c r="O274" s="1"/>
      <c r="P274" s="1"/>
      <c r="Q274" s="1"/>
      <c r="R274" s="1"/>
      <c r="W274" s="1">
        <v>45002</v>
      </c>
      <c r="X274">
        <v>152.34</v>
      </c>
      <c r="Z274" s="1"/>
      <c r="AA274" s="1"/>
      <c r="AB274" s="1"/>
      <c r="AC274" s="1"/>
      <c r="AK274" s="1">
        <v>43496</v>
      </c>
      <c r="AL274">
        <v>156.22999999999999</v>
      </c>
    </row>
    <row r="275" spans="1:38" x14ac:dyDescent="0.25">
      <c r="A275" s="1">
        <v>45009</v>
      </c>
      <c r="B275">
        <v>309.16000000000003</v>
      </c>
      <c r="L275" s="1">
        <v>45009</v>
      </c>
      <c r="M275">
        <v>139.32</v>
      </c>
      <c r="O275" s="1"/>
      <c r="P275" s="1"/>
      <c r="Q275" s="1"/>
      <c r="R275" s="1"/>
      <c r="W275" s="1">
        <v>45009</v>
      </c>
      <c r="X275">
        <v>156.06</v>
      </c>
      <c r="Z275" s="1"/>
      <c r="AA275" s="1"/>
      <c r="AB275" s="1"/>
      <c r="AC275" s="1"/>
      <c r="AK275" s="1">
        <v>43497</v>
      </c>
      <c r="AL275">
        <v>167.46</v>
      </c>
    </row>
    <row r="276" spans="1:38" x14ac:dyDescent="0.25">
      <c r="A276" s="1">
        <v>45016</v>
      </c>
      <c r="B276">
        <v>315.29000000000002</v>
      </c>
      <c r="L276" s="1">
        <v>45016</v>
      </c>
      <c r="M276">
        <v>145.33000000000001</v>
      </c>
      <c r="O276" s="1"/>
      <c r="P276" s="1"/>
      <c r="Q276" s="1"/>
      <c r="R276" s="1"/>
      <c r="W276" s="1">
        <v>45016</v>
      </c>
      <c r="X276">
        <v>163.16</v>
      </c>
      <c r="Z276" s="1"/>
      <c r="AA276" s="1"/>
      <c r="AB276" s="1"/>
      <c r="AC276" s="1"/>
      <c r="AK276" s="1">
        <v>43500</v>
      </c>
      <c r="AL276">
        <v>166.8</v>
      </c>
    </row>
    <row r="277" spans="1:38" x14ac:dyDescent="0.25">
      <c r="A277" s="1">
        <v>45023</v>
      </c>
      <c r="B277">
        <v>322.05</v>
      </c>
      <c r="L277" s="1">
        <v>45023</v>
      </c>
      <c r="M277">
        <v>135.25</v>
      </c>
      <c r="O277" s="1"/>
      <c r="P277" s="1"/>
      <c r="Q277" s="1"/>
      <c r="R277" s="1"/>
      <c r="W277" s="1">
        <v>45023</v>
      </c>
      <c r="X277">
        <v>167.65</v>
      </c>
      <c r="Z277" s="1"/>
      <c r="AA277" s="1"/>
      <c r="AB277" s="1"/>
      <c r="AC277" s="1"/>
      <c r="AK277" s="1">
        <v>43501</v>
      </c>
      <c r="AL277">
        <v>168.75</v>
      </c>
    </row>
    <row r="278" spans="1:38" x14ac:dyDescent="0.25">
      <c r="A278" s="1">
        <v>45030</v>
      </c>
      <c r="B278">
        <v>324.48</v>
      </c>
      <c r="L278" s="1">
        <v>45030</v>
      </c>
      <c r="M278">
        <v>138.35</v>
      </c>
      <c r="O278" s="1"/>
      <c r="P278" s="1"/>
      <c r="Q278" s="1"/>
      <c r="R278" s="1"/>
      <c r="W278" s="1">
        <v>45030</v>
      </c>
      <c r="X278">
        <v>172.44</v>
      </c>
      <c r="Z278" s="1"/>
      <c r="AA278" s="1"/>
      <c r="AB278" s="1"/>
      <c r="AC278" s="1"/>
      <c r="AK278" s="1">
        <v>43502</v>
      </c>
      <c r="AL278">
        <v>168.35</v>
      </c>
    </row>
    <row r="279" spans="1:38" x14ac:dyDescent="0.25">
      <c r="A279" s="1">
        <v>45037</v>
      </c>
      <c r="B279">
        <v>333.6</v>
      </c>
      <c r="L279" s="1">
        <v>45037</v>
      </c>
      <c r="M279">
        <v>137.58000000000001</v>
      </c>
      <c r="O279" s="1"/>
      <c r="P279" s="1"/>
      <c r="Q279" s="1"/>
      <c r="R279" s="1"/>
      <c r="W279" s="1">
        <v>45037</v>
      </c>
      <c r="X279">
        <v>169.12</v>
      </c>
      <c r="Z279" s="1"/>
      <c r="AA279" s="1"/>
      <c r="AB279" s="1"/>
      <c r="AC279" s="1"/>
      <c r="AK279" s="1">
        <v>43503</v>
      </c>
      <c r="AL279">
        <v>166.88</v>
      </c>
    </row>
    <row r="280" spans="1:38" x14ac:dyDescent="0.25">
      <c r="A280" s="1">
        <v>45044</v>
      </c>
      <c r="B280">
        <v>325.18</v>
      </c>
      <c r="L280" s="1">
        <v>45044</v>
      </c>
      <c r="M280">
        <v>137.93</v>
      </c>
      <c r="O280" s="1"/>
      <c r="P280" s="1"/>
      <c r="Q280" s="1"/>
      <c r="R280" s="1"/>
      <c r="W280" s="1">
        <v>45044</v>
      </c>
      <c r="X280">
        <v>168.58</v>
      </c>
      <c r="Z280" s="1"/>
      <c r="AA280" s="1"/>
      <c r="AB280" s="1"/>
      <c r="AC280" s="1"/>
      <c r="AK280" s="1">
        <v>43504</v>
      </c>
      <c r="AL280">
        <v>168.17</v>
      </c>
    </row>
    <row r="281" spans="1:38" x14ac:dyDescent="0.25">
      <c r="A281" s="1">
        <v>45051</v>
      </c>
      <c r="B281">
        <v>328.4</v>
      </c>
      <c r="L281" s="1">
        <v>45051</v>
      </c>
      <c r="M281">
        <v>145.02000000000001</v>
      </c>
      <c r="O281" s="1"/>
      <c r="P281" s="1"/>
      <c r="Q281" s="1"/>
      <c r="R281" s="1"/>
      <c r="W281" s="1">
        <v>45051</v>
      </c>
      <c r="X281">
        <v>160.21</v>
      </c>
      <c r="Z281" s="1"/>
      <c r="AA281" s="1"/>
      <c r="AB281" s="1"/>
      <c r="AC281" s="1"/>
      <c r="AK281" s="1">
        <v>43507</v>
      </c>
      <c r="AL281">
        <v>170.76</v>
      </c>
    </row>
    <row r="282" spans="1:38" x14ac:dyDescent="0.25">
      <c r="A282" s="1">
        <v>45058</v>
      </c>
      <c r="B282">
        <v>336.17</v>
      </c>
      <c r="L282" s="1">
        <v>45058</v>
      </c>
      <c r="M282">
        <v>145.41999999999999</v>
      </c>
      <c r="O282" s="1"/>
      <c r="P282" s="1"/>
      <c r="Q282" s="1"/>
      <c r="R282" s="1"/>
      <c r="W282" s="1">
        <v>45058</v>
      </c>
      <c r="X282">
        <v>156.62</v>
      </c>
      <c r="Z282" s="1"/>
      <c r="AA282" s="1"/>
      <c r="AB282" s="1"/>
      <c r="AC282" s="1"/>
      <c r="AK282" s="1">
        <v>43508</v>
      </c>
      <c r="AL282">
        <v>171.28</v>
      </c>
    </row>
    <row r="283" spans="1:38" x14ac:dyDescent="0.25">
      <c r="A283" s="1">
        <v>45065</v>
      </c>
      <c r="B283">
        <v>327.12</v>
      </c>
      <c r="L283" s="1">
        <v>45065</v>
      </c>
      <c r="M283">
        <v>147.57</v>
      </c>
      <c r="O283" s="1"/>
      <c r="P283" s="1"/>
      <c r="Q283" s="1"/>
      <c r="R283" s="1"/>
      <c r="W283" s="1">
        <v>45065</v>
      </c>
      <c r="X283">
        <v>155.22999999999999</v>
      </c>
      <c r="Z283" s="1"/>
      <c r="AA283" s="1"/>
      <c r="AB283" s="1"/>
      <c r="AC283" s="1"/>
      <c r="AK283" s="1">
        <v>43509</v>
      </c>
      <c r="AL283">
        <v>172.96</v>
      </c>
    </row>
    <row r="284" spans="1:38" x14ac:dyDescent="0.25">
      <c r="A284" s="1">
        <v>45072</v>
      </c>
      <c r="B284">
        <v>310.67</v>
      </c>
      <c r="L284" s="1">
        <v>45072</v>
      </c>
      <c r="M284">
        <v>148.22</v>
      </c>
      <c r="O284" s="1"/>
      <c r="P284" s="1"/>
      <c r="Q284" s="1"/>
      <c r="R284" s="1"/>
      <c r="W284" s="1">
        <v>45072</v>
      </c>
      <c r="X284">
        <v>154.08000000000001</v>
      </c>
      <c r="Z284" s="1"/>
      <c r="AA284" s="1"/>
      <c r="AB284" s="1"/>
      <c r="AC284" s="1"/>
      <c r="AK284" s="1">
        <v>43510</v>
      </c>
      <c r="AL284">
        <v>169.62</v>
      </c>
    </row>
    <row r="285" spans="1:38" x14ac:dyDescent="0.25">
      <c r="A285" s="1">
        <v>45079</v>
      </c>
      <c r="B285">
        <v>313.8</v>
      </c>
      <c r="L285" s="1">
        <v>45079</v>
      </c>
      <c r="M285">
        <v>150.68</v>
      </c>
      <c r="O285" s="1"/>
      <c r="P285" s="1"/>
      <c r="Q285" s="1"/>
      <c r="R285" s="1"/>
      <c r="W285" s="1">
        <v>45079</v>
      </c>
      <c r="X285">
        <v>156.26</v>
      </c>
      <c r="Z285" s="1"/>
      <c r="AA285" s="1"/>
      <c r="AB285" s="1"/>
      <c r="AC285" s="1"/>
      <c r="AK285" s="1">
        <v>43511</v>
      </c>
      <c r="AL285">
        <v>171.97</v>
      </c>
    </row>
    <row r="286" spans="1:38" x14ac:dyDescent="0.25">
      <c r="A286" s="1">
        <v>45086</v>
      </c>
      <c r="B286">
        <v>314.32</v>
      </c>
      <c r="L286" s="1">
        <v>45086</v>
      </c>
      <c r="M286">
        <v>150.29</v>
      </c>
      <c r="O286" s="1"/>
      <c r="P286" s="1"/>
      <c r="Q286" s="1"/>
      <c r="R286" s="1"/>
      <c r="W286" s="1">
        <v>45086</v>
      </c>
      <c r="X286">
        <v>158.86000000000001</v>
      </c>
      <c r="Z286" s="1"/>
      <c r="AA286" s="1"/>
      <c r="AB286" s="1"/>
      <c r="AC286" s="1"/>
      <c r="AK286" s="1">
        <v>43515</v>
      </c>
      <c r="AL286">
        <v>172.66</v>
      </c>
    </row>
    <row r="287" spans="1:38" x14ac:dyDescent="0.25">
      <c r="A287" s="1">
        <v>45093</v>
      </c>
      <c r="B287">
        <v>329.38</v>
      </c>
      <c r="L287" s="1">
        <v>45093</v>
      </c>
      <c r="M287">
        <v>155.91</v>
      </c>
      <c r="O287" s="1"/>
      <c r="P287" s="1"/>
      <c r="Q287" s="1"/>
      <c r="R287" s="1"/>
      <c r="W287" s="1">
        <v>45093</v>
      </c>
      <c r="X287">
        <v>157.26</v>
      </c>
      <c r="Z287" s="1"/>
      <c r="AA287" s="1"/>
      <c r="AB287" s="1"/>
      <c r="AC287" s="1"/>
      <c r="AK287" s="1">
        <v>43516</v>
      </c>
      <c r="AL287">
        <v>172.8</v>
      </c>
    </row>
    <row r="288" spans="1:38" x14ac:dyDescent="0.25">
      <c r="A288" s="1">
        <v>45100</v>
      </c>
      <c r="B288">
        <v>331.43</v>
      </c>
      <c r="L288" s="1">
        <v>45100</v>
      </c>
      <c r="M288">
        <v>156.06</v>
      </c>
      <c r="O288" s="1"/>
      <c r="P288" s="1"/>
      <c r="Q288" s="1"/>
      <c r="R288" s="1"/>
      <c r="W288" s="1">
        <v>45100</v>
      </c>
      <c r="X288">
        <v>151.35</v>
      </c>
      <c r="Z288" s="1"/>
      <c r="AA288" s="1"/>
      <c r="AB288" s="1"/>
      <c r="AC288" s="1"/>
      <c r="AK288" s="1">
        <v>43517</v>
      </c>
      <c r="AL288">
        <v>172.4</v>
      </c>
    </row>
    <row r="289" spans="1:38" x14ac:dyDescent="0.25">
      <c r="A289" s="1">
        <v>45107</v>
      </c>
      <c r="B289">
        <v>345.2</v>
      </c>
      <c r="L289" s="1">
        <v>45107</v>
      </c>
      <c r="M289">
        <v>161.88</v>
      </c>
      <c r="O289" s="1"/>
      <c r="P289" s="1"/>
      <c r="Q289" s="1"/>
      <c r="R289" s="1"/>
      <c r="W289" s="1">
        <v>45107</v>
      </c>
      <c r="X289">
        <v>157.35</v>
      </c>
      <c r="Z289" s="1"/>
      <c r="AA289" s="1"/>
      <c r="AB289" s="1"/>
      <c r="AC289" s="1"/>
      <c r="AK289" s="1">
        <v>43518</v>
      </c>
      <c r="AL289">
        <v>172.06</v>
      </c>
    </row>
    <row r="290" spans="1:38" x14ac:dyDescent="0.25">
      <c r="A290" s="1">
        <v>45114</v>
      </c>
      <c r="B290">
        <v>335.41</v>
      </c>
      <c r="L290" s="1">
        <v>45114</v>
      </c>
      <c r="M290">
        <v>157.08000000000001</v>
      </c>
      <c r="O290" s="1"/>
      <c r="P290" s="1"/>
      <c r="Q290" s="1"/>
      <c r="R290" s="1"/>
      <c r="W290" s="1">
        <v>45114</v>
      </c>
      <c r="X290">
        <v>154.22</v>
      </c>
      <c r="Z290" s="1"/>
      <c r="AA290" s="1"/>
      <c r="AB290" s="1"/>
      <c r="AC290" s="1"/>
      <c r="AK290" s="1">
        <v>43521</v>
      </c>
      <c r="AL290">
        <v>171.17</v>
      </c>
    </row>
    <row r="291" spans="1:38" x14ac:dyDescent="0.25">
      <c r="A291" s="1">
        <v>45121</v>
      </c>
      <c r="B291">
        <v>336.51</v>
      </c>
      <c r="L291" s="1">
        <v>45121</v>
      </c>
      <c r="M291">
        <v>157.54</v>
      </c>
      <c r="O291" s="1"/>
      <c r="P291" s="1"/>
      <c r="Q291" s="1"/>
      <c r="R291" s="1"/>
      <c r="W291" s="1">
        <v>45121</v>
      </c>
      <c r="X291">
        <v>153.58000000000001</v>
      </c>
      <c r="Z291" s="1"/>
      <c r="AA291" s="1"/>
      <c r="AB291" s="1"/>
      <c r="AC291" s="1"/>
      <c r="AK291" s="1">
        <v>43522</v>
      </c>
      <c r="AL291">
        <v>171.35</v>
      </c>
    </row>
    <row r="292" spans="1:38" x14ac:dyDescent="0.25">
      <c r="A292" s="1">
        <v>45128</v>
      </c>
      <c r="B292">
        <v>340.9</v>
      </c>
      <c r="L292" s="1">
        <v>45128</v>
      </c>
      <c r="M292">
        <v>157.53</v>
      </c>
      <c r="O292" s="1"/>
      <c r="P292" s="1"/>
      <c r="Q292" s="1"/>
      <c r="R292" s="1"/>
      <c r="W292" s="1">
        <v>45128</v>
      </c>
      <c r="X292">
        <v>158.69</v>
      </c>
      <c r="Z292" s="1"/>
      <c r="AA292" s="1"/>
      <c r="AB292" s="1"/>
      <c r="AC292" s="1"/>
      <c r="AK292" s="1">
        <v>43523</v>
      </c>
      <c r="AL292">
        <v>171.19</v>
      </c>
    </row>
    <row r="293" spans="1:38" x14ac:dyDescent="0.25">
      <c r="A293" s="1">
        <v>45135</v>
      </c>
      <c r="B293">
        <v>319.82</v>
      </c>
      <c r="L293" s="1">
        <v>45135</v>
      </c>
      <c r="M293">
        <v>158.25</v>
      </c>
      <c r="O293" s="1"/>
      <c r="P293" s="1"/>
      <c r="Q293" s="1"/>
      <c r="R293" s="1"/>
      <c r="W293" s="1">
        <v>45135</v>
      </c>
      <c r="X293">
        <v>158.87</v>
      </c>
      <c r="Z293" s="1"/>
      <c r="AA293" s="1"/>
      <c r="AB293" s="1"/>
      <c r="AC293" s="1"/>
      <c r="AK293" s="1">
        <v>43524</v>
      </c>
      <c r="AL293">
        <v>171.53</v>
      </c>
    </row>
    <row r="294" spans="1:38" x14ac:dyDescent="0.25">
      <c r="A294" s="1">
        <v>45142</v>
      </c>
      <c r="B294">
        <v>315.06</v>
      </c>
      <c r="L294" s="1">
        <v>45142</v>
      </c>
      <c r="M294">
        <v>156.57</v>
      </c>
      <c r="O294" s="1"/>
      <c r="P294" s="1"/>
      <c r="Q294" s="1"/>
      <c r="R294" s="1"/>
      <c r="W294" s="1">
        <v>45142</v>
      </c>
      <c r="X294">
        <v>159.31</v>
      </c>
      <c r="Z294" s="1"/>
      <c r="AA294" s="1"/>
      <c r="AB294" s="1"/>
      <c r="AC294" s="1"/>
      <c r="AK294" s="1">
        <v>43525</v>
      </c>
      <c r="AL294">
        <v>171.65</v>
      </c>
    </row>
    <row r="295" spans="1:38" x14ac:dyDescent="0.25">
      <c r="A295" s="1">
        <v>45149</v>
      </c>
      <c r="B295">
        <v>320.8</v>
      </c>
      <c r="L295" s="1">
        <v>45149</v>
      </c>
      <c r="M295">
        <v>158.22</v>
      </c>
      <c r="O295" s="1"/>
      <c r="P295" s="1"/>
      <c r="Q295" s="1"/>
      <c r="R295" s="1"/>
      <c r="W295" s="1">
        <v>45149</v>
      </c>
      <c r="X295">
        <v>164.15</v>
      </c>
      <c r="Z295" s="1"/>
      <c r="AA295" s="1"/>
      <c r="AB295" s="1"/>
      <c r="AC295" s="1"/>
      <c r="AK295" s="1">
        <v>43528</v>
      </c>
      <c r="AL295">
        <v>170.63</v>
      </c>
    </row>
    <row r="296" spans="1:38" x14ac:dyDescent="0.25">
      <c r="A296" s="1">
        <v>45156</v>
      </c>
      <c r="B296">
        <v>324.06</v>
      </c>
      <c r="L296" s="1">
        <v>45156</v>
      </c>
      <c r="M296">
        <v>154.44999999999999</v>
      </c>
      <c r="O296" s="1"/>
      <c r="P296" s="1"/>
      <c r="Q296" s="1"/>
      <c r="R296" s="1"/>
      <c r="W296" s="1">
        <v>45156</v>
      </c>
      <c r="X296">
        <v>160.9</v>
      </c>
      <c r="Z296" s="1"/>
      <c r="AA296" s="1"/>
      <c r="AB296" s="1"/>
      <c r="AC296" s="1"/>
      <c r="AK296" s="1">
        <v>43529</v>
      </c>
      <c r="AL296">
        <v>157.25</v>
      </c>
    </row>
    <row r="297" spans="1:38" x14ac:dyDescent="0.25">
      <c r="A297" s="1">
        <v>45163</v>
      </c>
      <c r="B297">
        <v>332.07</v>
      </c>
      <c r="L297" s="1">
        <v>45163</v>
      </c>
      <c r="M297">
        <v>157.59</v>
      </c>
      <c r="O297" s="1"/>
      <c r="P297" s="1"/>
      <c r="Q297" s="1"/>
      <c r="R297" s="1"/>
      <c r="W297" s="1">
        <v>45163</v>
      </c>
      <c r="X297">
        <v>159.12</v>
      </c>
      <c r="Z297" s="1"/>
      <c r="AA297" s="1"/>
      <c r="AB297" s="1"/>
      <c r="AC297" s="1"/>
      <c r="AK297" s="1">
        <v>43530</v>
      </c>
      <c r="AL297">
        <v>164</v>
      </c>
    </row>
    <row r="298" spans="1:38" x14ac:dyDescent="0.25">
      <c r="A298" s="1"/>
      <c r="AK298" s="1">
        <v>43531</v>
      </c>
      <c r="AL298">
        <v>162.55000000000001</v>
      </c>
    </row>
    <row r="299" spans="1:38" x14ac:dyDescent="0.25">
      <c r="A299" s="1"/>
      <c r="AK299" s="1">
        <v>43532</v>
      </c>
      <c r="AL299">
        <v>162.04</v>
      </c>
    </row>
    <row r="300" spans="1:38" x14ac:dyDescent="0.25">
      <c r="A300" s="1"/>
      <c r="AK300" s="1">
        <v>43535</v>
      </c>
      <c r="AL300">
        <v>164.71</v>
      </c>
    </row>
    <row r="301" spans="1:38" x14ac:dyDescent="0.25">
      <c r="A301" s="1"/>
      <c r="AK301" s="1">
        <v>43536</v>
      </c>
      <c r="AL301">
        <v>166.48</v>
      </c>
    </row>
    <row r="302" spans="1:38" x14ac:dyDescent="0.25">
      <c r="A302" s="1"/>
      <c r="AK302" s="1">
        <v>43537</v>
      </c>
      <c r="AL302">
        <v>167.09</v>
      </c>
    </row>
    <row r="303" spans="1:38" x14ac:dyDescent="0.25">
      <c r="A303" s="1"/>
      <c r="AK303" s="1">
        <v>43538</v>
      </c>
      <c r="AL303">
        <v>168.58</v>
      </c>
    </row>
    <row r="304" spans="1:38" x14ac:dyDescent="0.25">
      <c r="A304" s="1"/>
      <c r="AK304" s="1">
        <v>43539</v>
      </c>
      <c r="AL304">
        <v>170</v>
      </c>
    </row>
    <row r="305" spans="1:38" x14ac:dyDescent="0.25">
      <c r="A305" s="1"/>
      <c r="AK305" s="1">
        <v>43542</v>
      </c>
      <c r="AL305">
        <v>169.2</v>
      </c>
    </row>
    <row r="306" spans="1:38" x14ac:dyDescent="0.25">
      <c r="A306" s="1"/>
      <c r="AK306" s="1">
        <v>43543</v>
      </c>
      <c r="AL306">
        <v>167.96</v>
      </c>
    </row>
    <row r="307" spans="1:38" x14ac:dyDescent="0.25">
      <c r="A307" s="1"/>
      <c r="AK307" s="1">
        <v>43544</v>
      </c>
      <c r="AL307">
        <v>165.71</v>
      </c>
    </row>
    <row r="308" spans="1:38" x14ac:dyDescent="0.25">
      <c r="A308" s="1"/>
      <c r="AK308" s="1">
        <v>43545</v>
      </c>
      <c r="AL308">
        <v>168.2</v>
      </c>
    </row>
    <row r="309" spans="1:38" x14ac:dyDescent="0.25">
      <c r="A309" s="1"/>
      <c r="AK309" s="1">
        <v>43546</v>
      </c>
      <c r="AL309">
        <v>166.31</v>
      </c>
    </row>
    <row r="310" spans="1:38" x14ac:dyDescent="0.25">
      <c r="A310" s="1"/>
      <c r="AK310" s="1">
        <v>43549</v>
      </c>
      <c r="AL310">
        <v>166.64</v>
      </c>
    </row>
    <row r="311" spans="1:38" x14ac:dyDescent="0.25">
      <c r="A311" s="1"/>
      <c r="AK311" s="1">
        <v>43550</v>
      </c>
      <c r="AL311">
        <v>167.76</v>
      </c>
    </row>
    <row r="312" spans="1:38" x14ac:dyDescent="0.25">
      <c r="A312" s="1"/>
      <c r="AK312" s="1">
        <v>43551</v>
      </c>
      <c r="AL312">
        <v>167.98</v>
      </c>
    </row>
    <row r="313" spans="1:38" x14ac:dyDescent="0.25">
      <c r="A313" s="1"/>
      <c r="AK313" s="1">
        <v>43552</v>
      </c>
      <c r="AL313">
        <v>169.17</v>
      </c>
    </row>
    <row r="314" spans="1:38" x14ac:dyDescent="0.25">
      <c r="A314" s="1"/>
      <c r="AK314" s="1">
        <v>43553</v>
      </c>
      <c r="AL314">
        <v>170.7</v>
      </c>
    </row>
    <row r="315" spans="1:38" x14ac:dyDescent="0.25">
      <c r="A315" s="1"/>
      <c r="AK315" s="1">
        <v>43556</v>
      </c>
      <c r="AL315">
        <v>173.44</v>
      </c>
    </row>
    <row r="316" spans="1:38" x14ac:dyDescent="0.25">
      <c r="AK316" s="1">
        <v>43557</v>
      </c>
      <c r="AL316">
        <v>173.14</v>
      </c>
    </row>
    <row r="317" spans="1:38" x14ac:dyDescent="0.25">
      <c r="AK317" s="1">
        <v>43558</v>
      </c>
      <c r="AL317">
        <v>172.74</v>
      </c>
    </row>
    <row r="318" spans="1:38" x14ac:dyDescent="0.25">
      <c r="AK318" s="1">
        <v>43559</v>
      </c>
      <c r="AL318">
        <v>172.54</v>
      </c>
    </row>
    <row r="319" spans="1:38" x14ac:dyDescent="0.25">
      <c r="AK319" s="1">
        <v>43560</v>
      </c>
      <c r="AL319">
        <v>172.59</v>
      </c>
    </row>
    <row r="320" spans="1:38" x14ac:dyDescent="0.25">
      <c r="AK320" s="1">
        <v>43563</v>
      </c>
      <c r="AL320">
        <v>172.79</v>
      </c>
    </row>
    <row r="321" spans="37:38" x14ac:dyDescent="0.25">
      <c r="AK321" s="1">
        <v>43564</v>
      </c>
      <c r="AL321">
        <v>172</v>
      </c>
    </row>
    <row r="322" spans="37:38" x14ac:dyDescent="0.25">
      <c r="AK322" s="1">
        <v>43565</v>
      </c>
      <c r="AL322">
        <v>172.84</v>
      </c>
    </row>
    <row r="323" spans="37:38" x14ac:dyDescent="0.25">
      <c r="AK323" s="1">
        <v>43566</v>
      </c>
      <c r="AL323">
        <v>173.89</v>
      </c>
    </row>
    <row r="324" spans="37:38" x14ac:dyDescent="0.25">
      <c r="AK324" s="1">
        <v>43567</v>
      </c>
      <c r="AL324">
        <v>176.12</v>
      </c>
    </row>
    <row r="325" spans="37:38" x14ac:dyDescent="0.25">
      <c r="AK325" s="1">
        <v>43570</v>
      </c>
      <c r="AL325">
        <v>175.96</v>
      </c>
    </row>
    <row r="326" spans="37:38" x14ac:dyDescent="0.25">
      <c r="AK326" s="1">
        <v>43571</v>
      </c>
      <c r="AL326">
        <v>176.93</v>
      </c>
    </row>
    <row r="327" spans="37:38" x14ac:dyDescent="0.25">
      <c r="AK327" s="1">
        <v>43572</v>
      </c>
      <c r="AL327">
        <v>175.37</v>
      </c>
    </row>
    <row r="328" spans="37:38" x14ac:dyDescent="0.25">
      <c r="AK328" s="1">
        <v>43573</v>
      </c>
      <c r="AL328">
        <v>175.17</v>
      </c>
    </row>
    <row r="329" spans="37:38" x14ac:dyDescent="0.25">
      <c r="AK329" s="1">
        <v>43577</v>
      </c>
      <c r="AL329">
        <v>174.89</v>
      </c>
    </row>
    <row r="330" spans="37:38" x14ac:dyDescent="0.25">
      <c r="AK330" s="1">
        <v>43578</v>
      </c>
      <c r="AL330">
        <v>178.38</v>
      </c>
    </row>
    <row r="331" spans="37:38" x14ac:dyDescent="0.25">
      <c r="AK331" s="1">
        <v>43579</v>
      </c>
      <c r="AL331">
        <v>178.29</v>
      </c>
    </row>
    <row r="332" spans="37:38" x14ac:dyDescent="0.25">
      <c r="AK332" s="1">
        <v>43580</v>
      </c>
      <c r="AL332">
        <v>179.61</v>
      </c>
    </row>
    <row r="333" spans="37:38" x14ac:dyDescent="0.25">
      <c r="AK333" s="1">
        <v>43581</v>
      </c>
      <c r="AL333">
        <v>180.17</v>
      </c>
    </row>
    <row r="334" spans="37:38" x14ac:dyDescent="0.25">
      <c r="AK334" s="1">
        <v>43584</v>
      </c>
      <c r="AL334">
        <v>178.57</v>
      </c>
    </row>
    <row r="335" spans="37:38" x14ac:dyDescent="0.25">
      <c r="AK335" s="1">
        <v>43585</v>
      </c>
      <c r="AL335">
        <v>180.14</v>
      </c>
    </row>
    <row r="336" spans="37:38" x14ac:dyDescent="0.25">
      <c r="AK336" s="1">
        <v>43586</v>
      </c>
      <c r="AL336">
        <v>175.72</v>
      </c>
    </row>
    <row r="337" spans="37:38" x14ac:dyDescent="0.25">
      <c r="AK337" s="1">
        <v>43587</v>
      </c>
      <c r="AL337">
        <v>176.48</v>
      </c>
    </row>
    <row r="338" spans="37:38" x14ac:dyDescent="0.25">
      <c r="AK338" s="1">
        <v>43588</v>
      </c>
      <c r="AL338">
        <v>178.75</v>
      </c>
    </row>
    <row r="339" spans="37:38" x14ac:dyDescent="0.25">
      <c r="AK339" s="1">
        <v>43591</v>
      </c>
      <c r="AL339">
        <v>179.68</v>
      </c>
    </row>
    <row r="340" spans="37:38" x14ac:dyDescent="0.25">
      <c r="AK340" s="1">
        <v>43592</v>
      </c>
      <c r="AL340">
        <v>176.79</v>
      </c>
    </row>
    <row r="341" spans="37:38" x14ac:dyDescent="0.25">
      <c r="AK341" s="1">
        <v>43593</v>
      </c>
      <c r="AL341">
        <v>177.42</v>
      </c>
    </row>
    <row r="342" spans="37:38" x14ac:dyDescent="0.25">
      <c r="AK342" s="1">
        <v>43594</v>
      </c>
      <c r="AL342">
        <v>176.51</v>
      </c>
    </row>
    <row r="343" spans="37:38" x14ac:dyDescent="0.25">
      <c r="AK343" s="1">
        <v>43595</v>
      </c>
      <c r="AL343">
        <v>179.1</v>
      </c>
    </row>
    <row r="344" spans="37:38" x14ac:dyDescent="0.25">
      <c r="AK344" s="1">
        <v>43598</v>
      </c>
      <c r="AL344">
        <v>176.23</v>
      </c>
    </row>
    <row r="345" spans="37:38" x14ac:dyDescent="0.25">
      <c r="AK345" s="1">
        <v>43599</v>
      </c>
      <c r="AL345">
        <v>178.05</v>
      </c>
    </row>
    <row r="346" spans="37:38" x14ac:dyDescent="0.25">
      <c r="AK346" s="1">
        <v>43600</v>
      </c>
      <c r="AL346">
        <v>178.88</v>
      </c>
    </row>
    <row r="347" spans="37:38" x14ac:dyDescent="0.25">
      <c r="AK347" s="1">
        <v>43601</v>
      </c>
      <c r="AL347">
        <v>181.7</v>
      </c>
    </row>
    <row r="348" spans="37:38" x14ac:dyDescent="0.25">
      <c r="AK348" s="1">
        <v>43602</v>
      </c>
      <c r="AL348">
        <v>180.54</v>
      </c>
    </row>
    <row r="349" spans="37:38" x14ac:dyDescent="0.25">
      <c r="AK349" s="1">
        <v>43605</v>
      </c>
      <c r="AL349">
        <v>178.53</v>
      </c>
    </row>
    <row r="350" spans="37:38" x14ac:dyDescent="0.25">
      <c r="AK350" s="1">
        <v>43606</v>
      </c>
      <c r="AL350">
        <v>180.35</v>
      </c>
    </row>
    <row r="351" spans="37:38" x14ac:dyDescent="0.25">
      <c r="AK351" s="1">
        <v>43607</v>
      </c>
      <c r="AL351">
        <v>180.96</v>
      </c>
    </row>
    <row r="352" spans="37:38" x14ac:dyDescent="0.25">
      <c r="AK352" s="1">
        <v>43608</v>
      </c>
      <c r="AL352">
        <v>178.25</v>
      </c>
    </row>
    <row r="353" spans="37:38" x14ac:dyDescent="0.25">
      <c r="AK353" s="1">
        <v>43609</v>
      </c>
      <c r="AL353">
        <v>177.79</v>
      </c>
    </row>
    <row r="354" spans="37:38" x14ac:dyDescent="0.25">
      <c r="AK354" s="1">
        <v>43613</v>
      </c>
      <c r="AL354">
        <v>179.31</v>
      </c>
    </row>
    <row r="355" spans="37:38" x14ac:dyDescent="0.25">
      <c r="AK355" s="1">
        <v>43614</v>
      </c>
      <c r="AL355">
        <v>179.12</v>
      </c>
    </row>
    <row r="356" spans="37:38" x14ac:dyDescent="0.25">
      <c r="AK356" s="1">
        <v>43615</v>
      </c>
      <c r="AL356">
        <v>181.76</v>
      </c>
    </row>
    <row r="357" spans="37:38" x14ac:dyDescent="0.25">
      <c r="AK357" s="1">
        <v>43616</v>
      </c>
      <c r="AL357">
        <v>180.07</v>
      </c>
    </row>
    <row r="358" spans="37:38" x14ac:dyDescent="0.25">
      <c r="AK358" s="1">
        <v>43619</v>
      </c>
      <c r="AL358">
        <v>182.1</v>
      </c>
    </row>
    <row r="359" spans="37:38" x14ac:dyDescent="0.25">
      <c r="AK359" s="1">
        <v>43620</v>
      </c>
      <c r="AL359">
        <v>182.81</v>
      </c>
    </row>
    <row r="360" spans="37:38" x14ac:dyDescent="0.25">
      <c r="AK360" s="1">
        <v>43621</v>
      </c>
      <c r="AL360">
        <v>187.46</v>
      </c>
    </row>
    <row r="361" spans="37:38" x14ac:dyDescent="0.25">
      <c r="AK361" s="1">
        <v>43622</v>
      </c>
      <c r="AL361">
        <v>187.74</v>
      </c>
    </row>
    <row r="362" spans="37:38" x14ac:dyDescent="0.25">
      <c r="AK362" s="1">
        <v>43623</v>
      </c>
      <c r="AL362">
        <v>190.24</v>
      </c>
    </row>
    <row r="363" spans="37:38" x14ac:dyDescent="0.25">
      <c r="AK363" s="1">
        <v>43626</v>
      </c>
      <c r="AL363">
        <v>190.87</v>
      </c>
    </row>
    <row r="364" spans="37:38" x14ac:dyDescent="0.25">
      <c r="AK364" s="1">
        <v>43627</v>
      </c>
      <c r="AL364">
        <v>189.45</v>
      </c>
    </row>
    <row r="365" spans="37:38" x14ac:dyDescent="0.25">
      <c r="AK365" s="1">
        <v>43628</v>
      </c>
      <c r="AL365">
        <v>189.23</v>
      </c>
    </row>
    <row r="366" spans="37:38" x14ac:dyDescent="0.25">
      <c r="AK366" s="1">
        <v>43629</v>
      </c>
      <c r="AL366">
        <v>189.68</v>
      </c>
    </row>
    <row r="367" spans="37:38" x14ac:dyDescent="0.25">
      <c r="AK367" s="1">
        <v>43630</v>
      </c>
      <c r="AL367">
        <v>190.76</v>
      </c>
    </row>
    <row r="368" spans="37:38" x14ac:dyDescent="0.25">
      <c r="AK368" s="1">
        <v>43633</v>
      </c>
      <c r="AL368">
        <v>188.81</v>
      </c>
    </row>
    <row r="369" spans="37:38" x14ac:dyDescent="0.25">
      <c r="AK369" s="1">
        <v>43634</v>
      </c>
      <c r="AL369">
        <v>190.13</v>
      </c>
    </row>
    <row r="370" spans="37:38" x14ac:dyDescent="0.25">
      <c r="AK370" s="1">
        <v>43635</v>
      </c>
      <c r="AL370">
        <v>192</v>
      </c>
    </row>
    <row r="371" spans="37:38" x14ac:dyDescent="0.25">
      <c r="AK371" s="1">
        <v>43636</v>
      </c>
      <c r="AL371">
        <v>193.52</v>
      </c>
    </row>
    <row r="372" spans="37:38" x14ac:dyDescent="0.25">
      <c r="AK372" s="1">
        <v>43637</v>
      </c>
      <c r="AL372">
        <v>192.02</v>
      </c>
    </row>
    <row r="373" spans="37:38" x14ac:dyDescent="0.25">
      <c r="AK373" s="1">
        <v>43640</v>
      </c>
      <c r="AL373">
        <v>193.52</v>
      </c>
    </row>
    <row r="374" spans="37:38" x14ac:dyDescent="0.25">
      <c r="AK374" s="1">
        <v>43641</v>
      </c>
      <c r="AL374">
        <v>193.25</v>
      </c>
    </row>
    <row r="375" spans="37:38" x14ac:dyDescent="0.25">
      <c r="AK375" s="1">
        <v>43642</v>
      </c>
      <c r="AL375">
        <v>189.89</v>
      </c>
    </row>
    <row r="376" spans="37:38" x14ac:dyDescent="0.25">
      <c r="AK376" s="1">
        <v>43643</v>
      </c>
      <c r="AL376">
        <v>192.57</v>
      </c>
    </row>
    <row r="377" spans="37:38" x14ac:dyDescent="0.25">
      <c r="AK377" s="1">
        <v>43644</v>
      </c>
      <c r="AL377">
        <v>192.98</v>
      </c>
    </row>
    <row r="378" spans="37:38" x14ac:dyDescent="0.25">
      <c r="AK378" s="1">
        <v>43647</v>
      </c>
      <c r="AL378">
        <v>195.14</v>
      </c>
    </row>
    <row r="379" spans="37:38" x14ac:dyDescent="0.25">
      <c r="AK379" s="1">
        <v>43648</v>
      </c>
      <c r="AL379">
        <v>195.93</v>
      </c>
    </row>
    <row r="380" spans="37:38" x14ac:dyDescent="0.25">
      <c r="AK380" s="1">
        <v>43649</v>
      </c>
      <c r="AL380">
        <v>198.48</v>
      </c>
    </row>
    <row r="381" spans="37:38" x14ac:dyDescent="0.25">
      <c r="AK381" s="1">
        <v>43651</v>
      </c>
      <c r="AL381">
        <v>197.58</v>
      </c>
    </row>
    <row r="382" spans="37:38" x14ac:dyDescent="0.25">
      <c r="AK382" s="1">
        <v>43654</v>
      </c>
      <c r="AL382">
        <v>196.47</v>
      </c>
    </row>
    <row r="383" spans="37:38" x14ac:dyDescent="0.25">
      <c r="AK383" s="1">
        <v>43655</v>
      </c>
      <c r="AL383">
        <v>196.55</v>
      </c>
    </row>
    <row r="384" spans="37:38" x14ac:dyDescent="0.25">
      <c r="AK384" s="1">
        <v>43656</v>
      </c>
      <c r="AL384">
        <v>197.82</v>
      </c>
    </row>
    <row r="385" spans="37:38" x14ac:dyDescent="0.25">
      <c r="AK385" s="1">
        <v>43657</v>
      </c>
      <c r="AL385">
        <v>196.64</v>
      </c>
    </row>
    <row r="386" spans="37:38" x14ac:dyDescent="0.25">
      <c r="AK386" s="1">
        <v>43658</v>
      </c>
      <c r="AL386">
        <v>197.47</v>
      </c>
    </row>
    <row r="387" spans="37:38" x14ac:dyDescent="0.25">
      <c r="AK387" s="1">
        <v>43661</v>
      </c>
      <c r="AL387">
        <v>197.53</v>
      </c>
    </row>
    <row r="388" spans="37:38" x14ac:dyDescent="0.25">
      <c r="AK388" s="1">
        <v>43662</v>
      </c>
      <c r="AL388">
        <v>197.08</v>
      </c>
    </row>
    <row r="389" spans="37:38" x14ac:dyDescent="0.25">
      <c r="AK389" s="1">
        <v>43663</v>
      </c>
      <c r="AL389">
        <v>194.76</v>
      </c>
    </row>
    <row r="390" spans="37:38" x14ac:dyDescent="0.25">
      <c r="AK390" s="1">
        <v>43664</v>
      </c>
      <c r="AL390">
        <v>197.04</v>
      </c>
    </row>
    <row r="391" spans="37:38" x14ac:dyDescent="0.25">
      <c r="AK391" s="1">
        <v>43665</v>
      </c>
      <c r="AL391">
        <v>194.91</v>
      </c>
    </row>
    <row r="392" spans="37:38" x14ac:dyDescent="0.25">
      <c r="AK392" s="1">
        <v>43668</v>
      </c>
      <c r="AL392">
        <v>194.15</v>
      </c>
    </row>
    <row r="393" spans="37:38" x14ac:dyDescent="0.25">
      <c r="AK393" s="1">
        <v>43669</v>
      </c>
      <c r="AL393">
        <v>194.7</v>
      </c>
    </row>
    <row r="394" spans="37:38" x14ac:dyDescent="0.25">
      <c r="AK394" s="1">
        <v>43670</v>
      </c>
      <c r="AL394">
        <v>195.89</v>
      </c>
    </row>
    <row r="395" spans="37:38" x14ac:dyDescent="0.25">
      <c r="AK395" s="1">
        <v>43671</v>
      </c>
      <c r="AL395">
        <v>196.85</v>
      </c>
    </row>
    <row r="396" spans="37:38" x14ac:dyDescent="0.25">
      <c r="AK396" s="1">
        <v>43672</v>
      </c>
      <c r="AL396">
        <v>194.56</v>
      </c>
    </row>
    <row r="397" spans="37:38" x14ac:dyDescent="0.25">
      <c r="AK397" s="1">
        <v>43675</v>
      </c>
      <c r="AL397">
        <v>195.79</v>
      </c>
    </row>
    <row r="398" spans="37:38" x14ac:dyDescent="0.25">
      <c r="AK398" s="1">
        <v>43676</v>
      </c>
      <c r="AL398">
        <v>193.17</v>
      </c>
    </row>
    <row r="399" spans="37:38" x14ac:dyDescent="0.25">
      <c r="AK399" s="1">
        <v>43677</v>
      </c>
      <c r="AL399">
        <v>189.25</v>
      </c>
    </row>
    <row r="400" spans="37:38" x14ac:dyDescent="0.25">
      <c r="AK400" s="1">
        <v>43678</v>
      </c>
      <c r="AL400">
        <v>189.97</v>
      </c>
    </row>
    <row r="401" spans="37:38" x14ac:dyDescent="0.25">
      <c r="AK401" s="1">
        <v>43679</v>
      </c>
      <c r="AL401">
        <v>191.04</v>
      </c>
    </row>
    <row r="402" spans="37:38" x14ac:dyDescent="0.25">
      <c r="AK402" s="1">
        <v>43682</v>
      </c>
      <c r="AL402">
        <v>183.25</v>
      </c>
    </row>
    <row r="403" spans="37:38" x14ac:dyDescent="0.25">
      <c r="AK403" s="1">
        <v>43683</v>
      </c>
      <c r="AL403">
        <v>187.39</v>
      </c>
    </row>
    <row r="404" spans="37:38" x14ac:dyDescent="0.25">
      <c r="AK404" s="1">
        <v>43684</v>
      </c>
      <c r="AL404">
        <v>186.37</v>
      </c>
    </row>
    <row r="405" spans="37:38" x14ac:dyDescent="0.25">
      <c r="AK405" s="1">
        <v>43685</v>
      </c>
      <c r="AL405">
        <v>189.7</v>
      </c>
    </row>
    <row r="406" spans="37:38" x14ac:dyDescent="0.25">
      <c r="AK406" s="1">
        <v>43686</v>
      </c>
      <c r="AL406">
        <v>189.43</v>
      </c>
    </row>
    <row r="407" spans="37:38" x14ac:dyDescent="0.25">
      <c r="AK407" s="1">
        <v>43689</v>
      </c>
      <c r="AL407">
        <v>186.25</v>
      </c>
    </row>
    <row r="408" spans="37:38" x14ac:dyDescent="0.25">
      <c r="AK408" s="1">
        <v>43690</v>
      </c>
      <c r="AL408">
        <v>190.98</v>
      </c>
    </row>
    <row r="409" spans="37:38" x14ac:dyDescent="0.25">
      <c r="AK409" s="1">
        <v>43691</v>
      </c>
      <c r="AL409">
        <v>187.16</v>
      </c>
    </row>
    <row r="410" spans="37:38" x14ac:dyDescent="0.25">
      <c r="AK410" s="1">
        <v>43692</v>
      </c>
      <c r="AL410">
        <v>189.18</v>
      </c>
    </row>
    <row r="411" spans="37:38" x14ac:dyDescent="0.25">
      <c r="AK411" s="1">
        <v>43693</v>
      </c>
      <c r="AL411">
        <v>191.51</v>
      </c>
    </row>
    <row r="412" spans="37:38" x14ac:dyDescent="0.25">
      <c r="AK412" s="1">
        <v>43696</v>
      </c>
      <c r="AL412">
        <v>194.3</v>
      </c>
    </row>
    <row r="413" spans="37:38" x14ac:dyDescent="0.25">
      <c r="AK413" s="1">
        <v>43697</v>
      </c>
      <c r="AL413">
        <v>191.33</v>
      </c>
    </row>
    <row r="414" spans="37:38" x14ac:dyDescent="0.25">
      <c r="AK414" s="1">
        <v>43698</v>
      </c>
      <c r="AL414">
        <v>193.17</v>
      </c>
    </row>
    <row r="415" spans="37:38" x14ac:dyDescent="0.25">
      <c r="AK415" s="1">
        <v>43699</v>
      </c>
      <c r="AL415">
        <v>194.12</v>
      </c>
    </row>
    <row r="416" spans="37:38" x14ac:dyDescent="0.25">
      <c r="AK416" s="1">
        <v>43700</v>
      </c>
      <c r="AL416">
        <v>189.12</v>
      </c>
    </row>
    <row r="417" spans="37:38" x14ac:dyDescent="0.25">
      <c r="AK417" s="1">
        <v>43703</v>
      </c>
      <c r="AL417">
        <v>191.52</v>
      </c>
    </row>
    <row r="418" spans="37:38" x14ac:dyDescent="0.25">
      <c r="AK418" s="1">
        <v>43704</v>
      </c>
      <c r="AL418">
        <v>191.14</v>
      </c>
    </row>
    <row r="419" spans="37:38" x14ac:dyDescent="0.25">
      <c r="AK419" s="1">
        <v>43705</v>
      </c>
      <c r="AL419">
        <v>190.55</v>
      </c>
    </row>
    <row r="420" spans="37:38" x14ac:dyDescent="0.25">
      <c r="AK420" s="1">
        <v>43706</v>
      </c>
      <c r="AL420">
        <v>192.19</v>
      </c>
    </row>
    <row r="421" spans="37:38" x14ac:dyDescent="0.25">
      <c r="AK421" s="1">
        <v>43707</v>
      </c>
      <c r="AL421">
        <v>194.85</v>
      </c>
    </row>
    <row r="422" spans="37:38" x14ac:dyDescent="0.25">
      <c r="AK422" s="1">
        <v>43711</v>
      </c>
      <c r="AL422">
        <v>192.61</v>
      </c>
    </row>
    <row r="423" spans="37:38" x14ac:dyDescent="0.25">
      <c r="AK423" s="1">
        <v>43712</v>
      </c>
      <c r="AL423">
        <v>195.4</v>
      </c>
    </row>
    <row r="424" spans="37:38" x14ac:dyDescent="0.25">
      <c r="AK424" s="1">
        <v>43713</v>
      </c>
      <c r="AL424">
        <v>195.6</v>
      </c>
    </row>
    <row r="425" spans="37:38" x14ac:dyDescent="0.25">
      <c r="AK425" s="1">
        <v>43714</v>
      </c>
      <c r="AL425">
        <v>195.28</v>
      </c>
    </row>
    <row r="426" spans="37:38" x14ac:dyDescent="0.25">
      <c r="AK426" s="1">
        <v>43717</v>
      </c>
      <c r="AL426">
        <v>193.43</v>
      </c>
    </row>
    <row r="427" spans="37:38" x14ac:dyDescent="0.25">
      <c r="AK427" s="1">
        <v>43718</v>
      </c>
      <c r="AL427">
        <v>187.29</v>
      </c>
    </row>
    <row r="428" spans="37:38" x14ac:dyDescent="0.25">
      <c r="AK428" s="1">
        <v>43719</v>
      </c>
      <c r="AL428">
        <v>188.38</v>
      </c>
    </row>
    <row r="429" spans="37:38" x14ac:dyDescent="0.25">
      <c r="AK429" s="1">
        <v>43720</v>
      </c>
      <c r="AL429">
        <v>189.76</v>
      </c>
    </row>
    <row r="430" spans="37:38" x14ac:dyDescent="0.25">
      <c r="AK430" s="1">
        <v>43721</v>
      </c>
      <c r="AL430">
        <v>190.88</v>
      </c>
    </row>
    <row r="431" spans="37:38" x14ac:dyDescent="0.25">
      <c r="AK431" s="1">
        <v>43724</v>
      </c>
      <c r="AL431">
        <v>191.12</v>
      </c>
    </row>
    <row r="432" spans="37:38" x14ac:dyDescent="0.25">
      <c r="AK432" s="1">
        <v>43725</v>
      </c>
      <c r="AL432">
        <v>194.52</v>
      </c>
    </row>
    <row r="433" spans="37:38" x14ac:dyDescent="0.25">
      <c r="AK433" s="1">
        <v>43726</v>
      </c>
      <c r="AL433">
        <v>194.11</v>
      </c>
    </row>
    <row r="434" spans="37:38" x14ac:dyDescent="0.25">
      <c r="AK434" s="1">
        <v>43727</v>
      </c>
      <c r="AL434">
        <v>194.22</v>
      </c>
    </row>
    <row r="435" spans="37:38" x14ac:dyDescent="0.25">
      <c r="AK435" s="1">
        <v>43728</v>
      </c>
      <c r="AL435">
        <v>193</v>
      </c>
    </row>
    <row r="436" spans="37:38" x14ac:dyDescent="0.25">
      <c r="AK436" s="1">
        <v>43731</v>
      </c>
      <c r="AL436">
        <v>192.76</v>
      </c>
    </row>
    <row r="437" spans="37:38" x14ac:dyDescent="0.25">
      <c r="AK437" s="1">
        <v>43732</v>
      </c>
      <c r="AL437">
        <v>192.6</v>
      </c>
    </row>
    <row r="438" spans="37:38" x14ac:dyDescent="0.25">
      <c r="AK438" s="1">
        <v>43733</v>
      </c>
      <c r="AL438">
        <v>194.41</v>
      </c>
    </row>
    <row r="439" spans="37:38" x14ac:dyDescent="0.25">
      <c r="AK439" s="1">
        <v>43734</v>
      </c>
      <c r="AL439">
        <v>194.73</v>
      </c>
    </row>
    <row r="440" spans="37:38" x14ac:dyDescent="0.25">
      <c r="AK440" s="1">
        <v>43735</v>
      </c>
      <c r="AL440">
        <v>193.47</v>
      </c>
    </row>
    <row r="441" spans="37:38" x14ac:dyDescent="0.25">
      <c r="AK441" s="1">
        <v>43738</v>
      </c>
      <c r="AL441">
        <v>193.57</v>
      </c>
    </row>
    <row r="442" spans="37:38" x14ac:dyDescent="0.25">
      <c r="AK442" s="1">
        <v>43739</v>
      </c>
      <c r="AL442">
        <v>189.72</v>
      </c>
    </row>
    <row r="443" spans="37:38" x14ac:dyDescent="0.25">
      <c r="AK443" s="1">
        <v>43740</v>
      </c>
      <c r="AL443">
        <v>186</v>
      </c>
    </row>
    <row r="444" spans="37:38" x14ac:dyDescent="0.25">
      <c r="AK444" s="1">
        <v>43741</v>
      </c>
      <c r="AL444">
        <v>187.24</v>
      </c>
    </row>
    <row r="445" spans="37:38" x14ac:dyDescent="0.25">
      <c r="AK445" s="1">
        <v>43742</v>
      </c>
      <c r="AL445">
        <v>192</v>
      </c>
    </row>
    <row r="446" spans="37:38" x14ac:dyDescent="0.25">
      <c r="AK446" s="1">
        <v>43745</v>
      </c>
      <c r="AL446">
        <v>190.43</v>
      </c>
    </row>
    <row r="447" spans="37:38" x14ac:dyDescent="0.25">
      <c r="AK447" s="1">
        <v>43746</v>
      </c>
      <c r="AL447">
        <v>185.71</v>
      </c>
    </row>
    <row r="448" spans="37:38" x14ac:dyDescent="0.25">
      <c r="AK448" s="1">
        <v>43747</v>
      </c>
      <c r="AL448">
        <v>186.64</v>
      </c>
    </row>
    <row r="449" spans="37:38" x14ac:dyDescent="0.25">
      <c r="AK449" s="1">
        <v>43748</v>
      </c>
      <c r="AL449">
        <v>188.89</v>
      </c>
    </row>
    <row r="450" spans="37:38" x14ac:dyDescent="0.25">
      <c r="AK450" s="1">
        <v>43749</v>
      </c>
      <c r="AL450">
        <v>191.1</v>
      </c>
    </row>
    <row r="451" spans="37:38" x14ac:dyDescent="0.25">
      <c r="AK451" s="1">
        <v>43752</v>
      </c>
      <c r="AL451">
        <v>191.28</v>
      </c>
    </row>
    <row r="452" spans="37:38" x14ac:dyDescent="0.25">
      <c r="AK452" s="1">
        <v>43753</v>
      </c>
      <c r="AL452">
        <v>192.29</v>
      </c>
    </row>
    <row r="453" spans="37:38" x14ac:dyDescent="0.25">
      <c r="AK453" s="1">
        <v>43754</v>
      </c>
      <c r="AL453">
        <v>192.93</v>
      </c>
    </row>
    <row r="454" spans="37:38" x14ac:dyDescent="0.25">
      <c r="AK454" s="1">
        <v>43755</v>
      </c>
      <c r="AL454">
        <v>193.45</v>
      </c>
    </row>
    <row r="455" spans="37:38" x14ac:dyDescent="0.25">
      <c r="AK455" s="1">
        <v>43756</v>
      </c>
      <c r="AL455">
        <v>192.91</v>
      </c>
    </row>
    <row r="456" spans="37:38" x14ac:dyDescent="0.25">
      <c r="AK456" s="1">
        <v>43759</v>
      </c>
      <c r="AL456">
        <v>195.03</v>
      </c>
    </row>
    <row r="457" spans="37:38" x14ac:dyDescent="0.25">
      <c r="AK457" s="1">
        <v>43760</v>
      </c>
      <c r="AL457">
        <v>193.42</v>
      </c>
    </row>
    <row r="458" spans="37:38" x14ac:dyDescent="0.25">
      <c r="AK458" s="1">
        <v>43761</v>
      </c>
      <c r="AL458">
        <v>191.44</v>
      </c>
    </row>
    <row r="459" spans="37:38" x14ac:dyDescent="0.25">
      <c r="AK459" s="1">
        <v>43762</v>
      </c>
      <c r="AL459">
        <v>191.34</v>
      </c>
    </row>
    <row r="460" spans="37:38" x14ac:dyDescent="0.25">
      <c r="AK460" s="1">
        <v>43763</v>
      </c>
      <c r="AL460">
        <v>188.65</v>
      </c>
    </row>
    <row r="461" spans="37:38" x14ac:dyDescent="0.25">
      <c r="AK461" s="1">
        <v>43766</v>
      </c>
      <c r="AL461">
        <v>187.79</v>
      </c>
    </row>
    <row r="462" spans="37:38" x14ac:dyDescent="0.25">
      <c r="AK462" s="1">
        <v>43767</v>
      </c>
      <c r="AL462">
        <v>188.57</v>
      </c>
    </row>
    <row r="463" spans="37:38" x14ac:dyDescent="0.25">
      <c r="AK463" s="1">
        <v>43768</v>
      </c>
      <c r="AL463">
        <v>194.65</v>
      </c>
    </row>
    <row r="464" spans="37:38" x14ac:dyDescent="0.25">
      <c r="AK464" s="1">
        <v>43769</v>
      </c>
      <c r="AL464">
        <v>193.16</v>
      </c>
    </row>
    <row r="465" spans="37:38" x14ac:dyDescent="0.25">
      <c r="AK465" s="1">
        <v>43770</v>
      </c>
      <c r="AL465">
        <v>195.85</v>
      </c>
    </row>
    <row r="466" spans="37:38" x14ac:dyDescent="0.25">
      <c r="AK466" s="1">
        <v>43773</v>
      </c>
      <c r="AL466">
        <v>194.65</v>
      </c>
    </row>
    <row r="467" spans="37:38" x14ac:dyDescent="0.25">
      <c r="AK467" s="1">
        <v>43774</v>
      </c>
      <c r="AL467">
        <v>193.13</v>
      </c>
    </row>
    <row r="468" spans="37:38" x14ac:dyDescent="0.25">
      <c r="AK468" s="1">
        <v>43775</v>
      </c>
      <c r="AL468">
        <v>194.74</v>
      </c>
    </row>
    <row r="469" spans="37:38" x14ac:dyDescent="0.25">
      <c r="AK469" s="1">
        <v>43776</v>
      </c>
      <c r="AL469">
        <v>194.4</v>
      </c>
    </row>
    <row r="470" spans="37:38" x14ac:dyDescent="0.25">
      <c r="AK470" s="1">
        <v>43777</v>
      </c>
      <c r="AL470">
        <v>194.57</v>
      </c>
    </row>
    <row r="471" spans="37:38" x14ac:dyDescent="0.25">
      <c r="AK471" s="1">
        <v>43780</v>
      </c>
      <c r="AL471">
        <v>194.38</v>
      </c>
    </row>
    <row r="472" spans="37:38" x14ac:dyDescent="0.25">
      <c r="AK472" s="1">
        <v>43781</v>
      </c>
      <c r="AL472">
        <v>195</v>
      </c>
    </row>
    <row r="473" spans="37:38" x14ac:dyDescent="0.25">
      <c r="AK473" s="1">
        <v>43782</v>
      </c>
      <c r="AL473">
        <v>196.44</v>
      </c>
    </row>
    <row r="474" spans="37:38" x14ac:dyDescent="0.25">
      <c r="AK474" s="1">
        <v>43783</v>
      </c>
      <c r="AL474">
        <v>198.35</v>
      </c>
    </row>
    <row r="475" spans="37:38" x14ac:dyDescent="0.25">
      <c r="AK475" s="1">
        <v>43784</v>
      </c>
      <c r="AL475">
        <v>198.71</v>
      </c>
    </row>
    <row r="476" spans="37:38" x14ac:dyDescent="0.25">
      <c r="AK476" s="1">
        <v>43787</v>
      </c>
      <c r="AL476">
        <v>197.9</v>
      </c>
    </row>
    <row r="477" spans="37:38" x14ac:dyDescent="0.25">
      <c r="AK477" s="1">
        <v>43788</v>
      </c>
      <c r="AL477">
        <v>199.62</v>
      </c>
    </row>
    <row r="478" spans="37:38" x14ac:dyDescent="0.25">
      <c r="AK478" s="1">
        <v>43789</v>
      </c>
      <c r="AL478">
        <v>201.53</v>
      </c>
    </row>
    <row r="479" spans="37:38" x14ac:dyDescent="0.25">
      <c r="AK479" s="1">
        <v>43790</v>
      </c>
      <c r="AL479">
        <v>198.8</v>
      </c>
    </row>
    <row r="480" spans="37:38" x14ac:dyDescent="0.25">
      <c r="AK480" s="1">
        <v>43791</v>
      </c>
      <c r="AL480">
        <v>199.58</v>
      </c>
    </row>
    <row r="481" spans="37:38" x14ac:dyDescent="0.25">
      <c r="AK481" s="1">
        <v>43794</v>
      </c>
      <c r="AL481">
        <v>200.48</v>
      </c>
    </row>
    <row r="482" spans="37:38" x14ac:dyDescent="0.25">
      <c r="AK482" s="1">
        <v>43795</v>
      </c>
      <c r="AL482">
        <v>203.23</v>
      </c>
    </row>
    <row r="483" spans="37:38" x14ac:dyDescent="0.25">
      <c r="AK483" s="1">
        <v>43796</v>
      </c>
      <c r="AL483">
        <v>204.27</v>
      </c>
    </row>
    <row r="484" spans="37:38" x14ac:dyDescent="0.25">
      <c r="AK484" s="1">
        <v>43798</v>
      </c>
      <c r="AL484">
        <v>203.61</v>
      </c>
    </row>
    <row r="485" spans="37:38" x14ac:dyDescent="0.25">
      <c r="AK485" s="1">
        <v>43801</v>
      </c>
      <c r="AL485">
        <v>201.6</v>
      </c>
    </row>
    <row r="486" spans="37:38" x14ac:dyDescent="0.25">
      <c r="AK486" s="1">
        <v>43802</v>
      </c>
      <c r="AL486">
        <v>199.99</v>
      </c>
    </row>
    <row r="487" spans="37:38" x14ac:dyDescent="0.25">
      <c r="AK487" s="1">
        <v>43803</v>
      </c>
      <c r="AL487">
        <v>202.21</v>
      </c>
    </row>
    <row r="488" spans="37:38" x14ac:dyDescent="0.25">
      <c r="AK488" s="1">
        <v>43804</v>
      </c>
      <c r="AL488">
        <v>203.45</v>
      </c>
    </row>
    <row r="489" spans="37:38" x14ac:dyDescent="0.25">
      <c r="AK489" s="1">
        <v>43805</v>
      </c>
      <c r="AL489">
        <v>205.99</v>
      </c>
    </row>
    <row r="490" spans="37:38" x14ac:dyDescent="0.25">
      <c r="AK490" s="1">
        <v>43808</v>
      </c>
      <c r="AL490">
        <v>205.51</v>
      </c>
    </row>
    <row r="491" spans="37:38" x14ac:dyDescent="0.25">
      <c r="AK491" s="1">
        <v>43809</v>
      </c>
      <c r="AL491">
        <v>205.2</v>
      </c>
    </row>
    <row r="492" spans="37:38" x14ac:dyDescent="0.25">
      <c r="AK492" s="1">
        <v>43810</v>
      </c>
      <c r="AL492">
        <v>205.17</v>
      </c>
    </row>
    <row r="493" spans="37:38" x14ac:dyDescent="0.25">
      <c r="AK493" s="1">
        <v>43811</v>
      </c>
      <c r="AL493">
        <v>205.88</v>
      </c>
    </row>
    <row r="494" spans="37:38" x14ac:dyDescent="0.25">
      <c r="AK494" s="1">
        <v>43812</v>
      </c>
      <c r="AL494">
        <v>206.15</v>
      </c>
    </row>
    <row r="495" spans="37:38" x14ac:dyDescent="0.25">
      <c r="AK495" s="1">
        <v>43815</v>
      </c>
      <c r="AL495">
        <v>207.01</v>
      </c>
    </row>
    <row r="496" spans="37:38" x14ac:dyDescent="0.25">
      <c r="AK496" s="1">
        <v>43816</v>
      </c>
      <c r="AL496">
        <v>207.6</v>
      </c>
    </row>
    <row r="497" spans="37:38" x14ac:dyDescent="0.25">
      <c r="AK497" s="1">
        <v>43817</v>
      </c>
      <c r="AL497">
        <v>206.03</v>
      </c>
    </row>
    <row r="498" spans="37:38" x14ac:dyDescent="0.25">
      <c r="AK498" s="1">
        <v>43818</v>
      </c>
      <c r="AL498">
        <v>209.73</v>
      </c>
    </row>
    <row r="499" spans="37:38" x14ac:dyDescent="0.25">
      <c r="AK499" s="1">
        <v>43819</v>
      </c>
      <c r="AL499">
        <v>209.93</v>
      </c>
    </row>
    <row r="500" spans="37:38" x14ac:dyDescent="0.25">
      <c r="AK500" s="1">
        <v>43822</v>
      </c>
      <c r="AL500">
        <v>207.8</v>
      </c>
    </row>
    <row r="501" spans="37:38" x14ac:dyDescent="0.25">
      <c r="AK501" s="1">
        <v>43823</v>
      </c>
      <c r="AL501">
        <v>207.7</v>
      </c>
    </row>
    <row r="502" spans="37:38" x14ac:dyDescent="0.25">
      <c r="AK502" s="1">
        <v>43825</v>
      </c>
      <c r="AL502">
        <v>207.95</v>
      </c>
    </row>
    <row r="503" spans="37:38" x14ac:dyDescent="0.25">
      <c r="AK503" s="1">
        <v>43826</v>
      </c>
      <c r="AL503">
        <v>207.51</v>
      </c>
    </row>
    <row r="504" spans="37:38" x14ac:dyDescent="0.25">
      <c r="AK504" s="1">
        <v>43829</v>
      </c>
      <c r="AL504">
        <v>207.64</v>
      </c>
    </row>
    <row r="505" spans="37:38" x14ac:dyDescent="0.25">
      <c r="AK505" s="1">
        <v>43830</v>
      </c>
      <c r="AL505">
        <v>208.29</v>
      </c>
    </row>
    <row r="506" spans="37:38" x14ac:dyDescent="0.25">
      <c r="AK506" s="1">
        <v>43832</v>
      </c>
      <c r="AL506">
        <v>208.79</v>
      </c>
    </row>
    <row r="507" spans="37:38" x14ac:dyDescent="0.25">
      <c r="AK507" s="1">
        <v>43833</v>
      </c>
      <c r="AL507">
        <v>207.97</v>
      </c>
    </row>
    <row r="508" spans="37:38" x14ac:dyDescent="0.25">
      <c r="AK508" s="1">
        <v>43836</v>
      </c>
      <c r="AL508">
        <v>208.57</v>
      </c>
    </row>
    <row r="509" spans="37:38" x14ac:dyDescent="0.25">
      <c r="AK509" s="1">
        <v>43837</v>
      </c>
      <c r="AL509">
        <v>206.8</v>
      </c>
    </row>
    <row r="510" spans="37:38" x14ac:dyDescent="0.25">
      <c r="AK510" s="1">
        <v>43838</v>
      </c>
      <c r="AL510">
        <v>207.65</v>
      </c>
    </row>
    <row r="511" spans="37:38" x14ac:dyDescent="0.25">
      <c r="AK511" s="1">
        <v>43839</v>
      </c>
      <c r="AL511">
        <v>209.1</v>
      </c>
    </row>
    <row r="512" spans="37:38" x14ac:dyDescent="0.25">
      <c r="AK512" s="1">
        <v>43840</v>
      </c>
      <c r="AL512">
        <v>208.06</v>
      </c>
    </row>
    <row r="513" spans="37:38" x14ac:dyDescent="0.25">
      <c r="AK513" s="1">
        <v>43843</v>
      </c>
      <c r="AL513">
        <v>209.07</v>
      </c>
    </row>
    <row r="514" spans="37:38" x14ac:dyDescent="0.25">
      <c r="AK514" s="1">
        <v>43844</v>
      </c>
      <c r="AL514">
        <v>207.65</v>
      </c>
    </row>
    <row r="515" spans="37:38" x14ac:dyDescent="0.25">
      <c r="AK515" s="1">
        <v>43845</v>
      </c>
      <c r="AL515">
        <v>209.03</v>
      </c>
    </row>
    <row r="516" spans="37:38" x14ac:dyDescent="0.25">
      <c r="AK516" s="1">
        <v>43846</v>
      </c>
      <c r="AL516">
        <v>210.15</v>
      </c>
    </row>
    <row r="517" spans="37:38" x14ac:dyDescent="0.25">
      <c r="AK517" s="1">
        <v>43847</v>
      </c>
      <c r="AL517">
        <v>211.85</v>
      </c>
    </row>
    <row r="518" spans="37:38" x14ac:dyDescent="0.25">
      <c r="AK518" s="1">
        <v>43851</v>
      </c>
      <c r="AL518">
        <v>211.26</v>
      </c>
    </row>
    <row r="519" spans="37:38" x14ac:dyDescent="0.25">
      <c r="AK519" s="1">
        <v>43852</v>
      </c>
      <c r="AL519">
        <v>211.91</v>
      </c>
    </row>
    <row r="520" spans="37:38" x14ac:dyDescent="0.25">
      <c r="AK520" s="1">
        <v>43853</v>
      </c>
      <c r="AL520">
        <v>213.1</v>
      </c>
    </row>
    <row r="521" spans="37:38" x14ac:dyDescent="0.25">
      <c r="AK521" s="1">
        <v>43854</v>
      </c>
      <c r="AL521">
        <v>213.42</v>
      </c>
    </row>
    <row r="522" spans="37:38" x14ac:dyDescent="0.25">
      <c r="AK522" s="1">
        <v>43857</v>
      </c>
      <c r="AL522">
        <v>211.95</v>
      </c>
    </row>
    <row r="523" spans="37:38" x14ac:dyDescent="0.25">
      <c r="AK523" s="1">
        <v>43858</v>
      </c>
      <c r="AL523">
        <v>216.56</v>
      </c>
    </row>
    <row r="524" spans="37:38" x14ac:dyDescent="0.25">
      <c r="AK524" s="1">
        <v>43859</v>
      </c>
      <c r="AL524">
        <v>216.58</v>
      </c>
    </row>
    <row r="525" spans="37:38" x14ac:dyDescent="0.25">
      <c r="AK525" s="1">
        <v>43860</v>
      </c>
      <c r="AL525">
        <v>219.63</v>
      </c>
    </row>
    <row r="526" spans="37:38" x14ac:dyDescent="0.25">
      <c r="AK526" s="1">
        <v>43861</v>
      </c>
      <c r="AL526">
        <v>220.25</v>
      </c>
    </row>
    <row r="527" spans="37:38" x14ac:dyDescent="0.25">
      <c r="AK527" s="1">
        <v>43864</v>
      </c>
      <c r="AL527">
        <v>225.03</v>
      </c>
    </row>
    <row r="528" spans="37:38" x14ac:dyDescent="0.25">
      <c r="AK528" s="1">
        <v>43865</v>
      </c>
      <c r="AL528">
        <v>226.64</v>
      </c>
    </row>
    <row r="529" spans="37:38" x14ac:dyDescent="0.25">
      <c r="AK529" s="1">
        <v>43866</v>
      </c>
      <c r="AL529">
        <v>228.3</v>
      </c>
    </row>
    <row r="530" spans="37:38" x14ac:dyDescent="0.25">
      <c r="AK530" s="1">
        <v>43867</v>
      </c>
      <c r="AL530">
        <v>229.6</v>
      </c>
    </row>
    <row r="531" spans="37:38" x14ac:dyDescent="0.25">
      <c r="AK531" s="1">
        <v>43868</v>
      </c>
      <c r="AL531">
        <v>230.13</v>
      </c>
    </row>
    <row r="532" spans="37:38" x14ac:dyDescent="0.25">
      <c r="AK532" s="1">
        <v>43871</v>
      </c>
      <c r="AL532">
        <v>231.07</v>
      </c>
    </row>
    <row r="533" spans="37:38" x14ac:dyDescent="0.25">
      <c r="AK533" s="1">
        <v>43872</v>
      </c>
      <c r="AL533">
        <v>231.22</v>
      </c>
    </row>
    <row r="534" spans="37:38" x14ac:dyDescent="0.25">
      <c r="AK534" s="1">
        <v>43873</v>
      </c>
      <c r="AL534">
        <v>230.92</v>
      </c>
    </row>
    <row r="535" spans="37:38" x14ac:dyDescent="0.25">
      <c r="AK535" s="1">
        <v>43874</v>
      </c>
      <c r="AL535">
        <v>234.58</v>
      </c>
    </row>
    <row r="536" spans="37:38" x14ac:dyDescent="0.25">
      <c r="AK536" s="1">
        <v>43875</v>
      </c>
      <c r="AL536">
        <v>235.73</v>
      </c>
    </row>
    <row r="537" spans="37:38" x14ac:dyDescent="0.25">
      <c r="AK537" s="1">
        <v>43879</v>
      </c>
      <c r="AL537">
        <v>235.27</v>
      </c>
    </row>
    <row r="538" spans="37:38" x14ac:dyDescent="0.25">
      <c r="AK538" s="1">
        <v>43880</v>
      </c>
      <c r="AL538">
        <v>237.43</v>
      </c>
    </row>
    <row r="539" spans="37:38" x14ac:dyDescent="0.25">
      <c r="AK539" s="1">
        <v>43881</v>
      </c>
      <c r="AL539">
        <v>234.33</v>
      </c>
    </row>
    <row r="540" spans="37:38" x14ac:dyDescent="0.25">
      <c r="AK540" s="1">
        <v>43882</v>
      </c>
      <c r="AL540">
        <v>231.51</v>
      </c>
    </row>
    <row r="541" spans="37:38" x14ac:dyDescent="0.25">
      <c r="AK541" s="1">
        <v>43885</v>
      </c>
      <c r="AL541">
        <v>223.3</v>
      </c>
    </row>
    <row r="542" spans="37:38" x14ac:dyDescent="0.25">
      <c r="AK542" s="1">
        <v>43886</v>
      </c>
      <c r="AL542">
        <v>222.44</v>
      </c>
    </row>
    <row r="543" spans="37:38" x14ac:dyDescent="0.25">
      <c r="AK543" s="1">
        <v>43887</v>
      </c>
      <c r="AL543">
        <v>222.49</v>
      </c>
    </row>
    <row r="544" spans="37:38" x14ac:dyDescent="0.25">
      <c r="AK544" s="1">
        <v>43888</v>
      </c>
      <c r="AL544">
        <v>212.22</v>
      </c>
    </row>
    <row r="545" spans="37:38" x14ac:dyDescent="0.25">
      <c r="AK545" s="1">
        <v>43889</v>
      </c>
      <c r="AL545">
        <v>208</v>
      </c>
    </row>
    <row r="546" spans="37:38" x14ac:dyDescent="0.25">
      <c r="AK546" s="1">
        <v>43892</v>
      </c>
      <c r="AL546">
        <v>221.06</v>
      </c>
    </row>
    <row r="547" spans="37:38" x14ac:dyDescent="0.25">
      <c r="AK547" s="1">
        <v>43893</v>
      </c>
      <c r="AL547">
        <v>214.8</v>
      </c>
    </row>
    <row r="548" spans="37:38" x14ac:dyDescent="0.25">
      <c r="AK548" s="1">
        <v>43894</v>
      </c>
      <c r="AL548">
        <v>225.48</v>
      </c>
    </row>
    <row r="549" spans="37:38" x14ac:dyDescent="0.25">
      <c r="AK549" s="1">
        <v>43895</v>
      </c>
      <c r="AL549">
        <v>216.78</v>
      </c>
    </row>
    <row r="550" spans="37:38" x14ac:dyDescent="0.25">
      <c r="AK550" s="1">
        <v>43896</v>
      </c>
      <c r="AL550">
        <v>214.81</v>
      </c>
    </row>
    <row r="551" spans="37:38" x14ac:dyDescent="0.25">
      <c r="AK551" s="1">
        <v>43899</v>
      </c>
      <c r="AL551">
        <v>178.93</v>
      </c>
    </row>
    <row r="552" spans="37:38" x14ac:dyDescent="0.25">
      <c r="AK552" s="1">
        <v>43900</v>
      </c>
      <c r="AL552">
        <v>183.1</v>
      </c>
    </row>
    <row r="553" spans="37:38" x14ac:dyDescent="0.25">
      <c r="AK553" s="1">
        <v>43901</v>
      </c>
      <c r="AL553">
        <v>184.98</v>
      </c>
    </row>
    <row r="554" spans="37:38" x14ac:dyDescent="0.25">
      <c r="AK554" s="1">
        <v>43902</v>
      </c>
      <c r="AL554">
        <v>173.49</v>
      </c>
    </row>
    <row r="555" spans="37:38" x14ac:dyDescent="0.25">
      <c r="AK555" s="1">
        <v>43903</v>
      </c>
      <c r="AL555">
        <v>177.45</v>
      </c>
    </row>
    <row r="556" spans="37:38" x14ac:dyDescent="0.25">
      <c r="AK556" s="1">
        <v>43906</v>
      </c>
      <c r="AL556">
        <v>170.53</v>
      </c>
    </row>
    <row r="557" spans="37:38" x14ac:dyDescent="0.25">
      <c r="AK557" s="1">
        <v>43907</v>
      </c>
      <c r="AL557">
        <v>164.47</v>
      </c>
    </row>
    <row r="558" spans="37:38" x14ac:dyDescent="0.25">
      <c r="AK558" s="1">
        <v>43908</v>
      </c>
      <c r="AL558">
        <v>155.91999999999999</v>
      </c>
    </row>
    <row r="559" spans="37:38" x14ac:dyDescent="0.25">
      <c r="AK559" s="1">
        <v>43909</v>
      </c>
      <c r="AL559">
        <v>151.08000000000001</v>
      </c>
    </row>
    <row r="560" spans="37:38" x14ac:dyDescent="0.25">
      <c r="AK560" s="1">
        <v>43910</v>
      </c>
      <c r="AL560">
        <v>149.55000000000001</v>
      </c>
    </row>
    <row r="561" spans="37:38" x14ac:dyDescent="0.25">
      <c r="AK561" s="1">
        <v>43913</v>
      </c>
      <c r="AL561">
        <v>145.47999999999999</v>
      </c>
    </row>
    <row r="562" spans="37:38" x14ac:dyDescent="0.25">
      <c r="AK562" s="1">
        <v>43914</v>
      </c>
      <c r="AL562">
        <v>166.04</v>
      </c>
    </row>
    <row r="563" spans="37:38" x14ac:dyDescent="0.25">
      <c r="AK563" s="1">
        <v>43915</v>
      </c>
      <c r="AL563">
        <v>163.15</v>
      </c>
    </row>
    <row r="564" spans="37:38" x14ac:dyDescent="0.25">
      <c r="AK564" s="1">
        <v>43916</v>
      </c>
      <c r="AL564">
        <v>165.7</v>
      </c>
    </row>
    <row r="565" spans="37:38" x14ac:dyDescent="0.25">
      <c r="AK565" s="1">
        <v>43917</v>
      </c>
      <c r="AL565">
        <v>165.42</v>
      </c>
    </row>
    <row r="566" spans="37:38" x14ac:dyDescent="0.25">
      <c r="AK566" s="1">
        <v>43920</v>
      </c>
      <c r="AL566">
        <v>171.03</v>
      </c>
    </row>
    <row r="567" spans="37:38" x14ac:dyDescent="0.25">
      <c r="AK567" s="1">
        <v>43921</v>
      </c>
      <c r="AL567">
        <v>165.04</v>
      </c>
    </row>
    <row r="568" spans="37:38" x14ac:dyDescent="0.25">
      <c r="AK568" s="1">
        <v>43922</v>
      </c>
      <c r="AL568">
        <v>153.68</v>
      </c>
    </row>
    <row r="569" spans="37:38" x14ac:dyDescent="0.25">
      <c r="AK569" s="1">
        <v>43923</v>
      </c>
      <c r="AL569">
        <v>157.26</v>
      </c>
    </row>
    <row r="570" spans="37:38" x14ac:dyDescent="0.25">
      <c r="AK570" s="1">
        <v>43924</v>
      </c>
      <c r="AL570">
        <v>154.13999999999999</v>
      </c>
    </row>
    <row r="571" spans="37:38" x14ac:dyDescent="0.25">
      <c r="AK571" s="1">
        <v>43927</v>
      </c>
      <c r="AL571">
        <v>173.15</v>
      </c>
    </row>
    <row r="572" spans="37:38" x14ac:dyDescent="0.25">
      <c r="AK572" s="1">
        <v>43928</v>
      </c>
      <c r="AL572">
        <v>175.92</v>
      </c>
    </row>
    <row r="573" spans="37:38" x14ac:dyDescent="0.25">
      <c r="AK573" s="1">
        <v>43929</v>
      </c>
      <c r="AL573">
        <v>187.96</v>
      </c>
    </row>
    <row r="574" spans="37:38" x14ac:dyDescent="0.25">
      <c r="AK574" s="1">
        <v>43930</v>
      </c>
      <c r="AL574">
        <v>192.05</v>
      </c>
    </row>
    <row r="575" spans="37:38" x14ac:dyDescent="0.25">
      <c r="AK575" s="1">
        <v>43934</v>
      </c>
      <c r="AL575">
        <v>186.38</v>
      </c>
    </row>
    <row r="576" spans="37:38" x14ac:dyDescent="0.25">
      <c r="AK576" s="1">
        <v>43935</v>
      </c>
      <c r="AL576">
        <v>194.03</v>
      </c>
    </row>
    <row r="577" spans="37:38" x14ac:dyDescent="0.25">
      <c r="AK577" s="1">
        <v>43936</v>
      </c>
      <c r="AL577">
        <v>183.94</v>
      </c>
    </row>
    <row r="578" spans="37:38" x14ac:dyDescent="0.25">
      <c r="AK578" s="1">
        <v>43937</v>
      </c>
      <c r="AL578">
        <v>186.24</v>
      </c>
    </row>
    <row r="579" spans="37:38" x14ac:dyDescent="0.25">
      <c r="AK579" s="1">
        <v>43938</v>
      </c>
      <c r="AL579">
        <v>190.81</v>
      </c>
    </row>
    <row r="580" spans="37:38" x14ac:dyDescent="0.25">
      <c r="AK580" s="1">
        <v>43941</v>
      </c>
      <c r="AL580">
        <v>185.69</v>
      </c>
    </row>
    <row r="581" spans="37:38" x14ac:dyDescent="0.25">
      <c r="AK581" s="1">
        <v>43942</v>
      </c>
      <c r="AL581">
        <v>178.18</v>
      </c>
    </row>
    <row r="582" spans="37:38" x14ac:dyDescent="0.25">
      <c r="AK582" s="1">
        <v>43943</v>
      </c>
      <c r="AL582">
        <v>181.59</v>
      </c>
    </row>
    <row r="583" spans="37:38" x14ac:dyDescent="0.25">
      <c r="AK583" s="1">
        <v>43944</v>
      </c>
      <c r="AL583">
        <v>174.77</v>
      </c>
    </row>
    <row r="584" spans="37:38" x14ac:dyDescent="0.25">
      <c r="AK584" s="1">
        <v>43945</v>
      </c>
      <c r="AL584">
        <v>175.54</v>
      </c>
    </row>
    <row r="585" spans="37:38" x14ac:dyDescent="0.25">
      <c r="AK585" s="1">
        <v>43948</v>
      </c>
      <c r="AL585">
        <v>172.93</v>
      </c>
    </row>
    <row r="586" spans="37:38" x14ac:dyDescent="0.25">
      <c r="AK586" s="1">
        <v>43949</v>
      </c>
      <c r="AL586">
        <v>172.33</v>
      </c>
    </row>
    <row r="587" spans="37:38" x14ac:dyDescent="0.25">
      <c r="AK587" s="1">
        <v>43950</v>
      </c>
      <c r="AL587">
        <v>170.61</v>
      </c>
    </row>
    <row r="588" spans="37:38" x14ac:dyDescent="0.25">
      <c r="AK588" s="1">
        <v>43951</v>
      </c>
      <c r="AL588">
        <v>172.67</v>
      </c>
    </row>
    <row r="589" spans="37:38" x14ac:dyDescent="0.25">
      <c r="AK589" s="1">
        <v>43952</v>
      </c>
      <c r="AL589">
        <v>178.21</v>
      </c>
    </row>
    <row r="590" spans="37:38" x14ac:dyDescent="0.25">
      <c r="AK590" s="1">
        <v>43955</v>
      </c>
      <c r="AL590">
        <v>177.68</v>
      </c>
    </row>
    <row r="591" spans="37:38" x14ac:dyDescent="0.25">
      <c r="AK591" s="1">
        <v>43956</v>
      </c>
      <c r="AL591">
        <v>182.93</v>
      </c>
    </row>
    <row r="592" spans="37:38" x14ac:dyDescent="0.25">
      <c r="AK592" s="1">
        <v>43957</v>
      </c>
      <c r="AL592">
        <v>177.24</v>
      </c>
    </row>
    <row r="593" spans="37:38" x14ac:dyDescent="0.25">
      <c r="AK593" s="1">
        <v>43958</v>
      </c>
      <c r="AL593">
        <v>184.83</v>
      </c>
    </row>
    <row r="594" spans="37:38" x14ac:dyDescent="0.25">
      <c r="AK594" s="1">
        <v>43959</v>
      </c>
      <c r="AL594">
        <v>189.76</v>
      </c>
    </row>
    <row r="595" spans="37:38" x14ac:dyDescent="0.25">
      <c r="AK595" s="1">
        <v>43962</v>
      </c>
      <c r="AL595">
        <v>192.01</v>
      </c>
    </row>
    <row r="596" spans="37:38" x14ac:dyDescent="0.25">
      <c r="AK596" s="1">
        <v>43963</v>
      </c>
      <c r="AL596">
        <v>193.22</v>
      </c>
    </row>
    <row r="597" spans="37:38" x14ac:dyDescent="0.25">
      <c r="AK597" s="1">
        <v>43964</v>
      </c>
      <c r="AL597">
        <v>190.23</v>
      </c>
    </row>
    <row r="598" spans="37:38" x14ac:dyDescent="0.25">
      <c r="AK598" s="1">
        <v>43965</v>
      </c>
      <c r="AL598">
        <v>193.93</v>
      </c>
    </row>
    <row r="599" spans="37:38" x14ac:dyDescent="0.25">
      <c r="AK599" s="1">
        <v>43966</v>
      </c>
      <c r="AL599">
        <v>191.67</v>
      </c>
    </row>
    <row r="600" spans="37:38" x14ac:dyDescent="0.25">
      <c r="AK600" s="1">
        <v>43969</v>
      </c>
      <c r="AL600">
        <v>196.84</v>
      </c>
    </row>
    <row r="601" spans="37:38" x14ac:dyDescent="0.25">
      <c r="AK601" s="1">
        <v>43970</v>
      </c>
      <c r="AL601">
        <v>195.54</v>
      </c>
    </row>
    <row r="602" spans="37:38" x14ac:dyDescent="0.25">
      <c r="AK602" s="1">
        <v>43971</v>
      </c>
      <c r="AL602">
        <v>195.27</v>
      </c>
    </row>
    <row r="603" spans="37:38" x14ac:dyDescent="0.25">
      <c r="AK603" s="1">
        <v>43972</v>
      </c>
      <c r="AL603">
        <v>193.33</v>
      </c>
    </row>
    <row r="604" spans="37:38" x14ac:dyDescent="0.25">
      <c r="AK604" s="1">
        <v>43973</v>
      </c>
      <c r="AL604">
        <v>191.97</v>
      </c>
    </row>
    <row r="605" spans="37:38" x14ac:dyDescent="0.25">
      <c r="AK605" s="1">
        <v>43977</v>
      </c>
      <c r="AL605">
        <v>195.06</v>
      </c>
    </row>
    <row r="606" spans="37:38" x14ac:dyDescent="0.25">
      <c r="AK606" s="1">
        <v>43978</v>
      </c>
      <c r="AL606">
        <v>197.84</v>
      </c>
    </row>
    <row r="607" spans="37:38" x14ac:dyDescent="0.25">
      <c r="AK607" s="1">
        <v>43979</v>
      </c>
      <c r="AL607">
        <v>198.69</v>
      </c>
    </row>
    <row r="608" spans="37:38" x14ac:dyDescent="0.25">
      <c r="AK608" s="1">
        <v>43980</v>
      </c>
      <c r="AL608">
        <v>196.95</v>
      </c>
    </row>
    <row r="609" spans="37:38" x14ac:dyDescent="0.25">
      <c r="AK609" s="1">
        <v>43983</v>
      </c>
      <c r="AL609">
        <v>196.14</v>
      </c>
    </row>
    <row r="610" spans="37:38" x14ac:dyDescent="0.25">
      <c r="AK610" s="1">
        <v>43984</v>
      </c>
      <c r="AL610">
        <v>194.83</v>
      </c>
    </row>
    <row r="611" spans="37:38" x14ac:dyDescent="0.25">
      <c r="AK611" s="1">
        <v>43985</v>
      </c>
      <c r="AL611">
        <v>198.97</v>
      </c>
    </row>
    <row r="612" spans="37:38" x14ac:dyDescent="0.25">
      <c r="AK612" s="1">
        <v>43986</v>
      </c>
      <c r="AL612">
        <v>197.99</v>
      </c>
    </row>
    <row r="613" spans="37:38" x14ac:dyDescent="0.25">
      <c r="AK613" s="1">
        <v>43987</v>
      </c>
      <c r="AL613">
        <v>200.2</v>
      </c>
    </row>
    <row r="614" spans="37:38" x14ac:dyDescent="0.25">
      <c r="AK614" s="1">
        <v>43990</v>
      </c>
      <c r="AL614">
        <v>198.01</v>
      </c>
    </row>
    <row r="615" spans="37:38" x14ac:dyDescent="0.25">
      <c r="AK615" s="1">
        <v>43991</v>
      </c>
      <c r="AL615">
        <v>194.29</v>
      </c>
    </row>
    <row r="616" spans="37:38" x14ac:dyDescent="0.25">
      <c r="AK616" s="1">
        <v>43992</v>
      </c>
      <c r="AL616">
        <v>193.18</v>
      </c>
    </row>
    <row r="617" spans="37:38" x14ac:dyDescent="0.25">
      <c r="AK617" s="1">
        <v>43993</v>
      </c>
      <c r="AL617">
        <v>180.65</v>
      </c>
    </row>
    <row r="618" spans="37:38" x14ac:dyDescent="0.25">
      <c r="AK618" s="1">
        <v>43994</v>
      </c>
      <c r="AL618">
        <v>181.95</v>
      </c>
    </row>
    <row r="619" spans="37:38" x14ac:dyDescent="0.25">
      <c r="AK619" s="1">
        <v>43997</v>
      </c>
      <c r="AL619">
        <v>184.1</v>
      </c>
    </row>
    <row r="620" spans="37:38" x14ac:dyDescent="0.25">
      <c r="AK620" s="1">
        <v>43998</v>
      </c>
      <c r="AL620">
        <v>186.12</v>
      </c>
    </row>
    <row r="621" spans="37:38" x14ac:dyDescent="0.25">
      <c r="AK621" s="1">
        <v>43999</v>
      </c>
      <c r="AL621">
        <v>191.93</v>
      </c>
    </row>
    <row r="622" spans="37:38" x14ac:dyDescent="0.25">
      <c r="AK622" s="1">
        <v>44000</v>
      </c>
      <c r="AL622">
        <v>190.99</v>
      </c>
    </row>
    <row r="623" spans="37:38" x14ac:dyDescent="0.25">
      <c r="AK623" s="1">
        <v>44001</v>
      </c>
      <c r="AL623">
        <v>186.79</v>
      </c>
    </row>
    <row r="624" spans="37:38" x14ac:dyDescent="0.25">
      <c r="AK624" s="1">
        <v>44004</v>
      </c>
      <c r="AL624">
        <v>188.78</v>
      </c>
    </row>
    <row r="625" spans="37:38" x14ac:dyDescent="0.25">
      <c r="AK625" s="1">
        <v>44005</v>
      </c>
      <c r="AL625">
        <v>189.01</v>
      </c>
    </row>
    <row r="626" spans="37:38" x14ac:dyDescent="0.25">
      <c r="AK626" s="1">
        <v>44006</v>
      </c>
      <c r="AL626">
        <v>187.53</v>
      </c>
    </row>
    <row r="627" spans="37:38" x14ac:dyDescent="0.25">
      <c r="AK627" s="1">
        <v>44007</v>
      </c>
      <c r="AL627">
        <v>194.39</v>
      </c>
    </row>
    <row r="628" spans="37:38" x14ac:dyDescent="0.25">
      <c r="AK628" s="1">
        <v>44008</v>
      </c>
      <c r="AL628">
        <v>190.02</v>
      </c>
    </row>
    <row r="629" spans="37:38" x14ac:dyDescent="0.25">
      <c r="AK629" s="1">
        <v>44011</v>
      </c>
      <c r="AL629">
        <v>188.22</v>
      </c>
    </row>
    <row r="630" spans="37:38" x14ac:dyDescent="0.25">
      <c r="AK630" s="1">
        <v>44012</v>
      </c>
      <c r="AL630">
        <v>192.6</v>
      </c>
    </row>
    <row r="631" spans="37:38" x14ac:dyDescent="0.25">
      <c r="AK631" s="1">
        <v>44013</v>
      </c>
      <c r="AL631">
        <v>191.14</v>
      </c>
    </row>
    <row r="632" spans="37:38" x14ac:dyDescent="0.25">
      <c r="AK632" s="1">
        <v>44014</v>
      </c>
      <c r="AL632">
        <v>191.45</v>
      </c>
    </row>
    <row r="633" spans="37:38" x14ac:dyDescent="0.25">
      <c r="AK633" s="1">
        <v>44018</v>
      </c>
      <c r="AL633">
        <v>192.7</v>
      </c>
    </row>
    <row r="634" spans="37:38" x14ac:dyDescent="0.25">
      <c r="AK634" s="1">
        <v>44019</v>
      </c>
      <c r="AL634">
        <v>192.46</v>
      </c>
    </row>
    <row r="635" spans="37:38" x14ac:dyDescent="0.25">
      <c r="AK635" s="1">
        <v>44020</v>
      </c>
      <c r="AL635">
        <v>195.54</v>
      </c>
    </row>
    <row r="636" spans="37:38" x14ac:dyDescent="0.25">
      <c r="AK636" s="1">
        <v>44021</v>
      </c>
      <c r="AL636">
        <v>194.46</v>
      </c>
    </row>
    <row r="637" spans="37:38" x14ac:dyDescent="0.25">
      <c r="AK637" s="1">
        <v>44022</v>
      </c>
      <c r="AL637">
        <v>197.56</v>
      </c>
    </row>
    <row r="638" spans="37:38" x14ac:dyDescent="0.25">
      <c r="AK638" s="1">
        <v>44025</v>
      </c>
      <c r="AL638">
        <v>197.06</v>
      </c>
    </row>
    <row r="639" spans="37:38" x14ac:dyDescent="0.25">
      <c r="AK639" s="1">
        <v>44026</v>
      </c>
      <c r="AL639">
        <v>199.05</v>
      </c>
    </row>
    <row r="640" spans="37:38" x14ac:dyDescent="0.25">
      <c r="AK640" s="1">
        <v>44027</v>
      </c>
      <c r="AL640">
        <v>200.99</v>
      </c>
    </row>
    <row r="641" spans="37:38" x14ac:dyDescent="0.25">
      <c r="AK641" s="1">
        <v>44028</v>
      </c>
      <c r="AL641">
        <v>202.67</v>
      </c>
    </row>
    <row r="642" spans="37:38" x14ac:dyDescent="0.25">
      <c r="AK642" s="1">
        <v>44029</v>
      </c>
      <c r="AL642">
        <v>203.66</v>
      </c>
    </row>
    <row r="643" spans="37:38" x14ac:dyDescent="0.25">
      <c r="AK643" s="1">
        <v>44032</v>
      </c>
      <c r="AL643">
        <v>203.9</v>
      </c>
    </row>
    <row r="644" spans="37:38" x14ac:dyDescent="0.25">
      <c r="AK644" s="1">
        <v>44033</v>
      </c>
      <c r="AL644">
        <v>206.22</v>
      </c>
    </row>
    <row r="645" spans="37:38" x14ac:dyDescent="0.25">
      <c r="AK645" s="1">
        <v>44034</v>
      </c>
      <c r="AL645">
        <v>207.86</v>
      </c>
    </row>
    <row r="646" spans="37:38" x14ac:dyDescent="0.25">
      <c r="AK646" s="1">
        <v>44035</v>
      </c>
      <c r="AL646">
        <v>207.37</v>
      </c>
    </row>
    <row r="647" spans="37:38" x14ac:dyDescent="0.25">
      <c r="AK647" s="1">
        <v>44036</v>
      </c>
      <c r="AL647">
        <v>207.17</v>
      </c>
    </row>
    <row r="648" spans="37:38" x14ac:dyDescent="0.25">
      <c r="AK648" s="1">
        <v>44039</v>
      </c>
      <c r="AL648">
        <v>207.02</v>
      </c>
    </row>
    <row r="649" spans="37:38" x14ac:dyDescent="0.25">
      <c r="AK649" s="1">
        <v>44040</v>
      </c>
      <c r="AL649">
        <v>205.74</v>
      </c>
    </row>
    <row r="650" spans="37:38" x14ac:dyDescent="0.25">
      <c r="AK650" s="1">
        <v>44041</v>
      </c>
      <c r="AL650">
        <v>205.8</v>
      </c>
    </row>
    <row r="651" spans="37:38" x14ac:dyDescent="0.25">
      <c r="AK651" s="1">
        <v>44042</v>
      </c>
      <c r="AL651">
        <v>207.43</v>
      </c>
    </row>
    <row r="652" spans="37:38" x14ac:dyDescent="0.25">
      <c r="AK652" s="1">
        <v>44043</v>
      </c>
      <c r="AL652">
        <v>205.22</v>
      </c>
    </row>
    <row r="653" spans="37:38" x14ac:dyDescent="0.25">
      <c r="AK653" s="1">
        <v>44046</v>
      </c>
      <c r="AL653">
        <v>200.23</v>
      </c>
    </row>
    <row r="654" spans="37:38" x14ac:dyDescent="0.25">
      <c r="AK654" s="1">
        <v>44047</v>
      </c>
      <c r="AL654">
        <v>199.64</v>
      </c>
    </row>
    <row r="655" spans="37:38" x14ac:dyDescent="0.25">
      <c r="AK655" s="1">
        <v>44048</v>
      </c>
      <c r="AL655">
        <v>198.53</v>
      </c>
    </row>
    <row r="656" spans="37:38" x14ac:dyDescent="0.25">
      <c r="AK656" s="1">
        <v>44049</v>
      </c>
      <c r="AL656">
        <v>195.61</v>
      </c>
    </row>
    <row r="657" spans="37:38" x14ac:dyDescent="0.25">
      <c r="AK657" s="1">
        <v>44050</v>
      </c>
      <c r="AL657">
        <v>195.44</v>
      </c>
    </row>
    <row r="658" spans="37:38" x14ac:dyDescent="0.25">
      <c r="AK658" s="1">
        <v>44053</v>
      </c>
      <c r="AL658">
        <v>192.84</v>
      </c>
    </row>
    <row r="659" spans="37:38" x14ac:dyDescent="0.25">
      <c r="AK659" s="1">
        <v>44054</v>
      </c>
      <c r="AL659">
        <v>193.55</v>
      </c>
    </row>
    <row r="660" spans="37:38" x14ac:dyDescent="0.25">
      <c r="AK660" s="1">
        <v>44055</v>
      </c>
      <c r="AL660">
        <v>192.13</v>
      </c>
    </row>
    <row r="661" spans="37:38" x14ac:dyDescent="0.25">
      <c r="AK661" s="1">
        <v>44056</v>
      </c>
      <c r="AL661">
        <v>194.67</v>
      </c>
    </row>
    <row r="662" spans="37:38" x14ac:dyDescent="0.25">
      <c r="AK662" s="1">
        <v>44057</v>
      </c>
      <c r="AL662">
        <v>197.2</v>
      </c>
    </row>
    <row r="663" spans="37:38" x14ac:dyDescent="0.25">
      <c r="AK663" s="1">
        <v>44060</v>
      </c>
      <c r="AL663">
        <v>196.72</v>
      </c>
    </row>
    <row r="664" spans="37:38" x14ac:dyDescent="0.25">
      <c r="AK664" s="1">
        <v>44061</v>
      </c>
      <c r="AL664">
        <v>196.42</v>
      </c>
    </row>
    <row r="665" spans="37:38" x14ac:dyDescent="0.25">
      <c r="AK665" s="1">
        <v>44062</v>
      </c>
      <c r="AL665">
        <v>197.57</v>
      </c>
    </row>
    <row r="666" spans="37:38" x14ac:dyDescent="0.25">
      <c r="AK666" s="1">
        <v>44063</v>
      </c>
      <c r="AL666">
        <v>197.01</v>
      </c>
    </row>
    <row r="667" spans="37:38" x14ac:dyDescent="0.25">
      <c r="AK667" s="1">
        <v>44064</v>
      </c>
      <c r="AL667">
        <v>193.64</v>
      </c>
    </row>
    <row r="668" spans="37:38" x14ac:dyDescent="0.25">
      <c r="AK668" s="1">
        <v>44067</v>
      </c>
      <c r="AL668">
        <v>190.17</v>
      </c>
    </row>
    <row r="669" spans="37:38" x14ac:dyDescent="0.25">
      <c r="AK669" s="1">
        <v>44068</v>
      </c>
      <c r="AL669">
        <v>192.37</v>
      </c>
    </row>
    <row r="670" spans="37:38" x14ac:dyDescent="0.25">
      <c r="AK670" s="1">
        <v>44069</v>
      </c>
      <c r="AL670">
        <v>195.44</v>
      </c>
    </row>
    <row r="671" spans="37:38" x14ac:dyDescent="0.25">
      <c r="AK671" s="1">
        <v>44070</v>
      </c>
      <c r="AL671">
        <v>199.58</v>
      </c>
    </row>
    <row r="672" spans="37:38" x14ac:dyDescent="0.25">
      <c r="AK672" s="1">
        <v>44071</v>
      </c>
      <c r="AL672">
        <v>200.11</v>
      </c>
    </row>
    <row r="673" spans="37:38" x14ac:dyDescent="0.25">
      <c r="AK673" s="1">
        <v>44074</v>
      </c>
      <c r="AL673">
        <v>199.99</v>
      </c>
    </row>
    <row r="674" spans="37:38" x14ac:dyDescent="0.25">
      <c r="AK674" s="1">
        <v>44075</v>
      </c>
      <c r="AL674">
        <v>202.65</v>
      </c>
    </row>
    <row r="675" spans="37:38" x14ac:dyDescent="0.25">
      <c r="AK675" s="1">
        <v>44076</v>
      </c>
      <c r="AL675">
        <v>209.73</v>
      </c>
    </row>
    <row r="676" spans="37:38" x14ac:dyDescent="0.25">
      <c r="AK676" s="1">
        <v>44077</v>
      </c>
      <c r="AL676">
        <v>203.85</v>
      </c>
    </row>
    <row r="677" spans="37:38" x14ac:dyDescent="0.25">
      <c r="AK677" s="1">
        <v>44078</v>
      </c>
      <c r="AL677">
        <v>202.74</v>
      </c>
    </row>
    <row r="678" spans="37:38" x14ac:dyDescent="0.25">
      <c r="AK678" s="1">
        <v>44082</v>
      </c>
      <c r="AL678">
        <v>198</v>
      </c>
    </row>
    <row r="679" spans="37:38" x14ac:dyDescent="0.25">
      <c r="AK679" s="1">
        <v>44083</v>
      </c>
      <c r="AL679">
        <v>203.63</v>
      </c>
    </row>
    <row r="680" spans="37:38" x14ac:dyDescent="0.25">
      <c r="AK680" s="1">
        <v>44084</v>
      </c>
      <c r="AL680">
        <v>202.05</v>
      </c>
    </row>
    <row r="681" spans="37:38" x14ac:dyDescent="0.25">
      <c r="AK681" s="1">
        <v>44085</v>
      </c>
      <c r="AL681">
        <v>201.54</v>
      </c>
    </row>
    <row r="682" spans="37:38" x14ac:dyDescent="0.25">
      <c r="AK682" s="1">
        <v>44088</v>
      </c>
      <c r="AL682">
        <v>201.96</v>
      </c>
    </row>
    <row r="683" spans="37:38" x14ac:dyDescent="0.25">
      <c r="AK683" s="1">
        <v>44089</v>
      </c>
      <c r="AL683">
        <v>202</v>
      </c>
    </row>
    <row r="684" spans="37:38" x14ac:dyDescent="0.25">
      <c r="AK684" s="1">
        <v>44090</v>
      </c>
      <c r="AL684">
        <v>202.53</v>
      </c>
    </row>
    <row r="685" spans="37:38" x14ac:dyDescent="0.25">
      <c r="AK685" s="1">
        <v>44091</v>
      </c>
      <c r="AL685">
        <v>201.67</v>
      </c>
    </row>
    <row r="686" spans="37:38" x14ac:dyDescent="0.25">
      <c r="AK686" s="1">
        <v>44092</v>
      </c>
      <c r="AL686">
        <v>201</v>
      </c>
    </row>
    <row r="687" spans="37:38" x14ac:dyDescent="0.25">
      <c r="AK687" s="1">
        <v>44095</v>
      </c>
      <c r="AL687">
        <v>199.2</v>
      </c>
    </row>
    <row r="688" spans="37:38" x14ac:dyDescent="0.25">
      <c r="AK688" s="1">
        <v>44096</v>
      </c>
      <c r="AL688">
        <v>199.97</v>
      </c>
    </row>
    <row r="689" spans="37:38" x14ac:dyDescent="0.25">
      <c r="AK689" s="1">
        <v>44097</v>
      </c>
      <c r="AL689">
        <v>200.41</v>
      </c>
    </row>
    <row r="690" spans="37:38" x14ac:dyDescent="0.25">
      <c r="AK690" s="1">
        <v>44098</v>
      </c>
      <c r="AL690">
        <v>195.68</v>
      </c>
    </row>
    <row r="691" spans="37:38" x14ac:dyDescent="0.25">
      <c r="AK691" s="1">
        <v>44099</v>
      </c>
      <c r="AL691">
        <v>196.36</v>
      </c>
    </row>
    <row r="692" spans="37:38" x14ac:dyDescent="0.25">
      <c r="AK692" s="1">
        <v>44102</v>
      </c>
      <c r="AL692">
        <v>203.43</v>
      </c>
    </row>
    <row r="693" spans="37:38" x14ac:dyDescent="0.25">
      <c r="AK693" s="1">
        <v>44103</v>
      </c>
      <c r="AL693">
        <v>205.09</v>
      </c>
    </row>
    <row r="694" spans="37:38" x14ac:dyDescent="0.25">
      <c r="AK694" s="1">
        <v>44104</v>
      </c>
      <c r="AL694">
        <v>206.3</v>
      </c>
    </row>
    <row r="695" spans="37:38" x14ac:dyDescent="0.25">
      <c r="AK695" s="1">
        <v>44105</v>
      </c>
      <c r="AL695">
        <v>206.18</v>
      </c>
    </row>
    <row r="696" spans="37:38" x14ac:dyDescent="0.25">
      <c r="AK696" s="1">
        <v>44106</v>
      </c>
      <c r="AL696">
        <v>205.52</v>
      </c>
    </row>
    <row r="697" spans="37:38" x14ac:dyDescent="0.25">
      <c r="AK697" s="1">
        <v>44109</v>
      </c>
      <c r="AL697">
        <v>206.51</v>
      </c>
    </row>
    <row r="698" spans="37:38" x14ac:dyDescent="0.25">
      <c r="AK698" s="1">
        <v>44110</v>
      </c>
      <c r="AL698">
        <v>205.65</v>
      </c>
    </row>
    <row r="699" spans="37:38" x14ac:dyDescent="0.25">
      <c r="AK699" s="1">
        <v>44111</v>
      </c>
      <c r="AL699">
        <v>208.37</v>
      </c>
    </row>
    <row r="700" spans="37:38" x14ac:dyDescent="0.25">
      <c r="AK700" s="1">
        <v>44112</v>
      </c>
      <c r="AL700">
        <v>208.07</v>
      </c>
    </row>
    <row r="701" spans="37:38" x14ac:dyDescent="0.25">
      <c r="AK701" s="1">
        <v>44113</v>
      </c>
      <c r="AL701">
        <v>209.19</v>
      </c>
    </row>
    <row r="702" spans="37:38" x14ac:dyDescent="0.25">
      <c r="AK702" s="1">
        <v>44116</v>
      </c>
      <c r="AL702">
        <v>214.52</v>
      </c>
    </row>
    <row r="703" spans="37:38" x14ac:dyDescent="0.25">
      <c r="AK703" s="1">
        <v>44117</v>
      </c>
      <c r="AL703">
        <v>210.89</v>
      </c>
    </row>
    <row r="704" spans="37:38" x14ac:dyDescent="0.25">
      <c r="AK704" s="1">
        <v>44118</v>
      </c>
      <c r="AL704">
        <v>210.09</v>
      </c>
    </row>
    <row r="705" spans="37:38" x14ac:dyDescent="0.25">
      <c r="AK705" s="1">
        <v>44119</v>
      </c>
      <c r="AL705">
        <v>212.78</v>
      </c>
    </row>
    <row r="706" spans="37:38" x14ac:dyDescent="0.25">
      <c r="AK706" s="1">
        <v>44120</v>
      </c>
      <c r="AL706">
        <v>212.88</v>
      </c>
    </row>
    <row r="707" spans="37:38" x14ac:dyDescent="0.25">
      <c r="AK707" s="1">
        <v>44123</v>
      </c>
      <c r="AL707">
        <v>209.19</v>
      </c>
    </row>
    <row r="708" spans="37:38" x14ac:dyDescent="0.25">
      <c r="AK708" s="1">
        <v>44124</v>
      </c>
      <c r="AL708">
        <v>206.36</v>
      </c>
    </row>
    <row r="709" spans="37:38" x14ac:dyDescent="0.25">
      <c r="AK709" s="1">
        <v>44125</v>
      </c>
      <c r="AL709">
        <v>206.44</v>
      </c>
    </row>
    <row r="710" spans="37:38" x14ac:dyDescent="0.25">
      <c r="AK710" s="1">
        <v>44126</v>
      </c>
      <c r="AL710">
        <v>207.47</v>
      </c>
    </row>
    <row r="711" spans="37:38" x14ac:dyDescent="0.25">
      <c r="AK711" s="1">
        <v>44127</v>
      </c>
      <c r="AL711">
        <v>207.31</v>
      </c>
    </row>
    <row r="712" spans="37:38" x14ac:dyDescent="0.25">
      <c r="AK712" s="1">
        <v>44130</v>
      </c>
      <c r="AL712">
        <v>202.17</v>
      </c>
    </row>
    <row r="713" spans="37:38" x14ac:dyDescent="0.25">
      <c r="AK713" s="1">
        <v>44131</v>
      </c>
      <c r="AL713">
        <v>199.48</v>
      </c>
    </row>
    <row r="714" spans="37:38" x14ac:dyDescent="0.25">
      <c r="AK714" s="1">
        <v>44132</v>
      </c>
      <c r="AL714">
        <v>194.7</v>
      </c>
    </row>
    <row r="715" spans="37:38" x14ac:dyDescent="0.25">
      <c r="AK715" s="1">
        <v>44133</v>
      </c>
      <c r="AL715">
        <v>186.8</v>
      </c>
    </row>
    <row r="716" spans="37:38" x14ac:dyDescent="0.25">
      <c r="AK716" s="1">
        <v>44134</v>
      </c>
      <c r="AL716">
        <v>184.01</v>
      </c>
    </row>
    <row r="717" spans="37:38" x14ac:dyDescent="0.25">
      <c r="AK717" s="1">
        <v>44137</v>
      </c>
      <c r="AL717">
        <v>180.64</v>
      </c>
    </row>
    <row r="718" spans="37:38" x14ac:dyDescent="0.25">
      <c r="AK718" s="1">
        <v>44138</v>
      </c>
      <c r="AL718">
        <v>179.96</v>
      </c>
    </row>
    <row r="719" spans="37:38" x14ac:dyDescent="0.25">
      <c r="AK719" s="1">
        <v>44139</v>
      </c>
      <c r="AL719">
        <v>183.48</v>
      </c>
    </row>
    <row r="720" spans="37:38" x14ac:dyDescent="0.25">
      <c r="AK720" s="1">
        <v>44140</v>
      </c>
      <c r="AL720">
        <v>185.38</v>
      </c>
    </row>
    <row r="721" spans="37:38" x14ac:dyDescent="0.25">
      <c r="AK721" s="1">
        <v>44141</v>
      </c>
      <c r="AL721">
        <v>190.35</v>
      </c>
    </row>
    <row r="722" spans="37:38" x14ac:dyDescent="0.25">
      <c r="AK722" s="1">
        <v>44144</v>
      </c>
      <c r="AL722">
        <v>192.91</v>
      </c>
    </row>
    <row r="723" spans="37:38" x14ac:dyDescent="0.25">
      <c r="AK723" s="1">
        <v>44145</v>
      </c>
      <c r="AL723">
        <v>200.08</v>
      </c>
    </row>
    <row r="724" spans="37:38" x14ac:dyDescent="0.25">
      <c r="AK724" s="1">
        <v>44146</v>
      </c>
      <c r="AL724">
        <v>201.42</v>
      </c>
    </row>
    <row r="725" spans="37:38" x14ac:dyDescent="0.25">
      <c r="AK725" s="1">
        <v>44147</v>
      </c>
      <c r="AL725">
        <v>199.96</v>
      </c>
    </row>
    <row r="726" spans="37:38" x14ac:dyDescent="0.25">
      <c r="AK726" s="1">
        <v>44148</v>
      </c>
      <c r="AL726">
        <v>204.44</v>
      </c>
    </row>
    <row r="727" spans="37:38" x14ac:dyDescent="0.25">
      <c r="AK727" s="1">
        <v>44151</v>
      </c>
      <c r="AL727">
        <v>208.03</v>
      </c>
    </row>
    <row r="728" spans="37:38" x14ac:dyDescent="0.25">
      <c r="AK728" s="1">
        <v>44152</v>
      </c>
      <c r="AL728">
        <v>207.19</v>
      </c>
    </row>
    <row r="729" spans="37:38" x14ac:dyDescent="0.25">
      <c r="AK729" s="1">
        <v>44153</v>
      </c>
      <c r="AL729">
        <v>203.36</v>
      </c>
    </row>
    <row r="730" spans="37:38" x14ac:dyDescent="0.25">
      <c r="AK730" s="1">
        <v>44154</v>
      </c>
      <c r="AL730">
        <v>202.92</v>
      </c>
    </row>
    <row r="731" spans="37:38" x14ac:dyDescent="0.25">
      <c r="AK731" s="1">
        <v>44155</v>
      </c>
      <c r="AL731">
        <v>198.67</v>
      </c>
    </row>
    <row r="732" spans="37:38" x14ac:dyDescent="0.25">
      <c r="AK732" s="1">
        <v>44158</v>
      </c>
      <c r="AL732">
        <v>203.18</v>
      </c>
    </row>
    <row r="733" spans="37:38" x14ac:dyDescent="0.25">
      <c r="AK733" s="1">
        <v>44159</v>
      </c>
      <c r="AL733">
        <v>207.93</v>
      </c>
    </row>
    <row r="734" spans="37:38" x14ac:dyDescent="0.25">
      <c r="AK734" s="1">
        <v>44160</v>
      </c>
      <c r="AL734">
        <v>208.07</v>
      </c>
    </row>
    <row r="735" spans="37:38" x14ac:dyDescent="0.25">
      <c r="AK735" s="1">
        <v>44162</v>
      </c>
      <c r="AL735">
        <v>206.58</v>
      </c>
    </row>
    <row r="736" spans="37:38" x14ac:dyDescent="0.25">
      <c r="AK736" s="1">
        <v>44165</v>
      </c>
      <c r="AL736">
        <v>204.89</v>
      </c>
    </row>
    <row r="737" spans="37:38" x14ac:dyDescent="0.25">
      <c r="AK737" s="1">
        <v>44166</v>
      </c>
      <c r="AL737">
        <v>210.69</v>
      </c>
    </row>
    <row r="738" spans="37:38" x14ac:dyDescent="0.25">
      <c r="AK738" s="1">
        <v>44167</v>
      </c>
      <c r="AL738">
        <v>209.08</v>
      </c>
    </row>
    <row r="739" spans="37:38" x14ac:dyDescent="0.25">
      <c r="AK739" s="1">
        <v>44168</v>
      </c>
      <c r="AL739">
        <v>210.18</v>
      </c>
    </row>
    <row r="740" spans="37:38" x14ac:dyDescent="0.25">
      <c r="AK740" s="1">
        <v>44169</v>
      </c>
      <c r="AL740">
        <v>211.6</v>
      </c>
    </row>
    <row r="741" spans="37:38" x14ac:dyDescent="0.25">
      <c r="AK741" s="1">
        <v>44172</v>
      </c>
      <c r="AL741">
        <v>207.2</v>
      </c>
    </row>
    <row r="742" spans="37:38" x14ac:dyDescent="0.25">
      <c r="AK742" s="1">
        <v>44173</v>
      </c>
      <c r="AL742">
        <v>209.59</v>
      </c>
    </row>
    <row r="743" spans="37:38" x14ac:dyDescent="0.25">
      <c r="AK743" s="1">
        <v>44174</v>
      </c>
      <c r="AL743">
        <v>207.05</v>
      </c>
    </row>
    <row r="744" spans="37:38" x14ac:dyDescent="0.25">
      <c r="AK744" s="1">
        <v>44175</v>
      </c>
      <c r="AL744">
        <v>206.24</v>
      </c>
    </row>
    <row r="745" spans="37:38" x14ac:dyDescent="0.25">
      <c r="AK745" s="1">
        <v>44176</v>
      </c>
      <c r="AL745">
        <v>204.11</v>
      </c>
    </row>
    <row r="746" spans="37:38" x14ac:dyDescent="0.25">
      <c r="AK746" s="1">
        <v>44179</v>
      </c>
      <c r="AL746">
        <v>203.96</v>
      </c>
    </row>
    <row r="747" spans="37:38" x14ac:dyDescent="0.25">
      <c r="AK747" s="1">
        <v>44180</v>
      </c>
      <c r="AL747">
        <v>208.03</v>
      </c>
    </row>
    <row r="748" spans="37:38" x14ac:dyDescent="0.25">
      <c r="AK748" s="1">
        <v>44181</v>
      </c>
      <c r="AL748">
        <v>209.21</v>
      </c>
    </row>
    <row r="749" spans="37:38" x14ac:dyDescent="0.25">
      <c r="AK749" s="1">
        <v>44182</v>
      </c>
      <c r="AL749">
        <v>211.3</v>
      </c>
    </row>
    <row r="750" spans="37:38" x14ac:dyDescent="0.25">
      <c r="AK750" s="1">
        <v>44183</v>
      </c>
      <c r="AL750">
        <v>205.49</v>
      </c>
    </row>
    <row r="751" spans="37:38" x14ac:dyDescent="0.25">
      <c r="AK751" s="1">
        <v>44186</v>
      </c>
      <c r="AL751">
        <v>209.15</v>
      </c>
    </row>
    <row r="752" spans="37:38" x14ac:dyDescent="0.25">
      <c r="AK752" s="1">
        <v>44187</v>
      </c>
      <c r="AL752">
        <v>209.23</v>
      </c>
    </row>
    <row r="753" spans="37:38" x14ac:dyDescent="0.25">
      <c r="AK753" s="1">
        <v>44188</v>
      </c>
      <c r="AL753">
        <v>207.9</v>
      </c>
    </row>
    <row r="754" spans="37:38" x14ac:dyDescent="0.25">
      <c r="AK754" s="1">
        <v>44189</v>
      </c>
      <c r="AL754">
        <v>210.61</v>
      </c>
    </row>
    <row r="755" spans="37:38" x14ac:dyDescent="0.25">
      <c r="AK755" s="1">
        <v>44193</v>
      </c>
      <c r="AL755">
        <v>206.83</v>
      </c>
    </row>
    <row r="756" spans="37:38" x14ac:dyDescent="0.25">
      <c r="AK756" s="1">
        <v>44194</v>
      </c>
      <c r="AL756">
        <v>206.91</v>
      </c>
    </row>
    <row r="757" spans="37:38" x14ac:dyDescent="0.25">
      <c r="AK757" s="1">
        <v>44195</v>
      </c>
      <c r="AL757">
        <v>206.71</v>
      </c>
    </row>
    <row r="758" spans="37:38" x14ac:dyDescent="0.25">
      <c r="AK758" s="1">
        <v>44196</v>
      </c>
      <c r="AL758">
        <v>211.27</v>
      </c>
    </row>
    <row r="759" spans="37:38" x14ac:dyDescent="0.25">
      <c r="AK759" s="1">
        <v>44200</v>
      </c>
      <c r="AL759">
        <v>204.55</v>
      </c>
    </row>
    <row r="760" spans="37:38" x14ac:dyDescent="0.25">
      <c r="AK760" s="1">
        <v>44201</v>
      </c>
      <c r="AL760">
        <v>204.3</v>
      </c>
    </row>
    <row r="761" spans="37:38" x14ac:dyDescent="0.25">
      <c r="AK761" s="1">
        <v>44202</v>
      </c>
      <c r="AL761">
        <v>206.78</v>
      </c>
    </row>
    <row r="762" spans="37:38" x14ac:dyDescent="0.25">
      <c r="AK762" s="1">
        <v>44203</v>
      </c>
      <c r="AL762">
        <v>206.56</v>
      </c>
    </row>
    <row r="763" spans="37:38" x14ac:dyDescent="0.25">
      <c r="AK763" s="1">
        <v>44204</v>
      </c>
      <c r="AL763">
        <v>205.22</v>
      </c>
    </row>
    <row r="764" spans="37:38" x14ac:dyDescent="0.25">
      <c r="AK764" s="1">
        <v>44207</v>
      </c>
      <c r="AL764">
        <v>202.13</v>
      </c>
    </row>
    <row r="765" spans="37:38" x14ac:dyDescent="0.25">
      <c r="AK765" s="1">
        <v>44208</v>
      </c>
      <c r="AL765">
        <v>202.48</v>
      </c>
    </row>
    <row r="766" spans="37:38" x14ac:dyDescent="0.25">
      <c r="AK766" s="1">
        <v>44209</v>
      </c>
      <c r="AL766">
        <v>206.9</v>
      </c>
    </row>
    <row r="767" spans="37:38" x14ac:dyDescent="0.25">
      <c r="AK767" s="1">
        <v>44210</v>
      </c>
      <c r="AL767">
        <v>206.62</v>
      </c>
    </row>
    <row r="768" spans="37:38" x14ac:dyDescent="0.25">
      <c r="AK768" s="1">
        <v>44211</v>
      </c>
      <c r="AL768">
        <v>207.93</v>
      </c>
    </row>
    <row r="769" spans="37:38" x14ac:dyDescent="0.25">
      <c r="AK769" s="1">
        <v>44215</v>
      </c>
      <c r="AL769">
        <v>209.16</v>
      </c>
    </row>
    <row r="770" spans="37:38" x14ac:dyDescent="0.25">
      <c r="AK770" s="1">
        <v>44216</v>
      </c>
      <c r="AL770">
        <v>211.94</v>
      </c>
    </row>
    <row r="771" spans="37:38" x14ac:dyDescent="0.25">
      <c r="AK771" s="1">
        <v>44217</v>
      </c>
      <c r="AL771">
        <v>209.47</v>
      </c>
    </row>
    <row r="772" spans="37:38" x14ac:dyDescent="0.25">
      <c r="AK772" s="1">
        <v>44218</v>
      </c>
      <c r="AL772">
        <v>206.46</v>
      </c>
    </row>
    <row r="773" spans="37:38" x14ac:dyDescent="0.25">
      <c r="AK773" s="1">
        <v>44221</v>
      </c>
      <c r="AL773">
        <v>208.66</v>
      </c>
    </row>
    <row r="774" spans="37:38" x14ac:dyDescent="0.25">
      <c r="AK774" s="1">
        <v>44222</v>
      </c>
      <c r="AL774">
        <v>209.96</v>
      </c>
    </row>
    <row r="775" spans="37:38" x14ac:dyDescent="0.25">
      <c r="AK775" s="1">
        <v>44223</v>
      </c>
      <c r="AL775">
        <v>206.8</v>
      </c>
    </row>
    <row r="776" spans="37:38" x14ac:dyDescent="0.25">
      <c r="AK776" s="1">
        <v>44224</v>
      </c>
      <c r="AL776">
        <v>206.56</v>
      </c>
    </row>
    <row r="777" spans="37:38" x14ac:dyDescent="0.25">
      <c r="AK777" s="1">
        <v>44225</v>
      </c>
      <c r="AL777">
        <v>203.1</v>
      </c>
    </row>
    <row r="778" spans="37:38" x14ac:dyDescent="0.25">
      <c r="AK778" s="1">
        <v>44228</v>
      </c>
      <c r="AL778">
        <v>206.68</v>
      </c>
    </row>
    <row r="779" spans="37:38" x14ac:dyDescent="0.25">
      <c r="AK779" s="1">
        <v>44229</v>
      </c>
      <c r="AL779">
        <v>210.18</v>
      </c>
    </row>
    <row r="780" spans="37:38" x14ac:dyDescent="0.25">
      <c r="AK780" s="1">
        <v>44230</v>
      </c>
      <c r="AL780">
        <v>205.27</v>
      </c>
    </row>
    <row r="781" spans="37:38" x14ac:dyDescent="0.25">
      <c r="AK781" s="1">
        <v>44231</v>
      </c>
      <c r="AL781">
        <v>208.1</v>
      </c>
    </row>
    <row r="782" spans="37:38" x14ac:dyDescent="0.25">
      <c r="AK782" s="1">
        <v>44232</v>
      </c>
      <c r="AL782">
        <v>223.22</v>
      </c>
    </row>
    <row r="783" spans="37:38" x14ac:dyDescent="0.25">
      <c r="AK783" s="1">
        <v>44235</v>
      </c>
      <c r="AL783">
        <v>225.64</v>
      </c>
    </row>
    <row r="784" spans="37:38" x14ac:dyDescent="0.25">
      <c r="AK784" s="1">
        <v>44236</v>
      </c>
      <c r="AL784">
        <v>228.45</v>
      </c>
    </row>
    <row r="785" spans="37:38" x14ac:dyDescent="0.25">
      <c r="AK785" s="1">
        <v>44237</v>
      </c>
      <c r="AL785">
        <v>226.55</v>
      </c>
    </row>
    <row r="786" spans="37:38" x14ac:dyDescent="0.25">
      <c r="AK786" s="1">
        <v>44238</v>
      </c>
      <c r="AL786">
        <v>229.31</v>
      </c>
    </row>
    <row r="787" spans="37:38" x14ac:dyDescent="0.25">
      <c r="AK787" s="1">
        <v>44239</v>
      </c>
      <c r="AL787">
        <v>228.04</v>
      </c>
    </row>
    <row r="788" spans="37:38" x14ac:dyDescent="0.25">
      <c r="AK788" s="1">
        <v>44243</v>
      </c>
      <c r="AL788">
        <v>227.1</v>
      </c>
    </row>
    <row r="789" spans="37:38" x14ac:dyDescent="0.25">
      <c r="AK789" s="1">
        <v>44244</v>
      </c>
      <c r="AL789">
        <v>229.2</v>
      </c>
    </row>
    <row r="790" spans="37:38" x14ac:dyDescent="0.25">
      <c r="AK790" s="1">
        <v>44245</v>
      </c>
      <c r="AL790">
        <v>227.26</v>
      </c>
    </row>
    <row r="791" spans="37:38" x14ac:dyDescent="0.25">
      <c r="AK791" s="1">
        <v>44246</v>
      </c>
      <c r="AL791">
        <v>228.34</v>
      </c>
    </row>
    <row r="792" spans="37:38" x14ac:dyDescent="0.25">
      <c r="AK792" s="1">
        <v>44249</v>
      </c>
      <c r="AL792">
        <v>228.72</v>
      </c>
    </row>
    <row r="793" spans="37:38" x14ac:dyDescent="0.25">
      <c r="AK793" s="1">
        <v>44250</v>
      </c>
      <c r="AL793">
        <v>231.28</v>
      </c>
    </row>
    <row r="794" spans="37:38" x14ac:dyDescent="0.25">
      <c r="AK794" s="1">
        <v>44251</v>
      </c>
      <c r="AL794">
        <v>233.7</v>
      </c>
    </row>
    <row r="795" spans="37:38" x14ac:dyDescent="0.25">
      <c r="AK795" s="1">
        <v>44252</v>
      </c>
      <c r="AL795">
        <v>230.96</v>
      </c>
    </row>
    <row r="796" spans="37:38" x14ac:dyDescent="0.25">
      <c r="AK796" s="1">
        <v>44253</v>
      </c>
      <c r="AL796">
        <v>227.71</v>
      </c>
    </row>
    <row r="797" spans="37:38" x14ac:dyDescent="0.25">
      <c r="AK797" s="1">
        <v>44256</v>
      </c>
      <c r="AL797">
        <v>232.51</v>
      </c>
    </row>
    <row r="798" spans="37:38" x14ac:dyDescent="0.25">
      <c r="AK798" s="1">
        <v>44257</v>
      </c>
      <c r="AL798">
        <v>232.53</v>
      </c>
    </row>
    <row r="799" spans="37:38" x14ac:dyDescent="0.25">
      <c r="AK799" s="1">
        <v>44258</v>
      </c>
      <c r="AL799">
        <v>228.01</v>
      </c>
    </row>
    <row r="800" spans="37:38" x14ac:dyDescent="0.25">
      <c r="AK800" s="1">
        <v>44259</v>
      </c>
      <c r="AL800">
        <v>226.04</v>
      </c>
    </row>
    <row r="801" spans="37:38" x14ac:dyDescent="0.25">
      <c r="AK801" s="1">
        <v>44260</v>
      </c>
      <c r="AL801">
        <v>232.76</v>
      </c>
    </row>
    <row r="802" spans="37:38" x14ac:dyDescent="0.25">
      <c r="AK802" s="1">
        <v>44263</v>
      </c>
      <c r="AL802">
        <v>230</v>
      </c>
    </row>
    <row r="803" spans="37:38" x14ac:dyDescent="0.25">
      <c r="AK803" s="1">
        <v>44264</v>
      </c>
      <c r="AL803">
        <v>231.5</v>
      </c>
    </row>
    <row r="804" spans="37:38" x14ac:dyDescent="0.25">
      <c r="AK804" s="1">
        <v>44265</v>
      </c>
      <c r="AL804">
        <v>229.75</v>
      </c>
    </row>
    <row r="805" spans="37:38" x14ac:dyDescent="0.25">
      <c r="AK805" s="1">
        <v>44266</v>
      </c>
      <c r="AL805">
        <v>228</v>
      </c>
    </row>
    <row r="806" spans="37:38" x14ac:dyDescent="0.25">
      <c r="AK806" s="1">
        <v>44267</v>
      </c>
      <c r="AL806">
        <v>228</v>
      </c>
    </row>
    <row r="807" spans="37:38" x14ac:dyDescent="0.25">
      <c r="AK807" s="1">
        <v>44270</v>
      </c>
      <c r="AL807">
        <v>225.5</v>
      </c>
    </row>
    <row r="808" spans="37:38" x14ac:dyDescent="0.25">
      <c r="AK808" s="1">
        <v>44271</v>
      </c>
      <c r="AL808">
        <v>226.75</v>
      </c>
    </row>
    <row r="809" spans="37:38" x14ac:dyDescent="0.25">
      <c r="AK809" s="1">
        <v>44272</v>
      </c>
      <c r="AL809">
        <v>225.79</v>
      </c>
    </row>
    <row r="810" spans="37:38" x14ac:dyDescent="0.25">
      <c r="AK810" s="1">
        <v>44273</v>
      </c>
      <c r="AL810">
        <v>224.54</v>
      </c>
    </row>
    <row r="811" spans="37:38" x14ac:dyDescent="0.25">
      <c r="AK811" s="1">
        <v>44274</v>
      </c>
      <c r="AL811">
        <v>222.9</v>
      </c>
    </row>
    <row r="812" spans="37:38" x14ac:dyDescent="0.25">
      <c r="AK812" s="1">
        <v>44277</v>
      </c>
      <c r="AL812">
        <v>223.4</v>
      </c>
    </row>
    <row r="813" spans="37:38" x14ac:dyDescent="0.25">
      <c r="AK813" s="1">
        <v>44278</v>
      </c>
      <c r="AL813">
        <v>223.98</v>
      </c>
    </row>
    <row r="814" spans="37:38" x14ac:dyDescent="0.25">
      <c r="AK814" s="1">
        <v>44279</v>
      </c>
      <c r="AL814">
        <v>225.21</v>
      </c>
    </row>
    <row r="815" spans="37:38" x14ac:dyDescent="0.25">
      <c r="AK815" s="1">
        <v>44280</v>
      </c>
      <c r="AL815">
        <v>225.03</v>
      </c>
    </row>
    <row r="816" spans="37:38" x14ac:dyDescent="0.25">
      <c r="AK816" s="1">
        <v>44281</v>
      </c>
      <c r="AL816">
        <v>228.31</v>
      </c>
    </row>
    <row r="817" spans="37:38" x14ac:dyDescent="0.25">
      <c r="AK817" s="1">
        <v>44284</v>
      </c>
      <c r="AL817">
        <v>233.63</v>
      </c>
    </row>
    <row r="818" spans="37:38" x14ac:dyDescent="0.25">
      <c r="AK818" s="1">
        <v>44285</v>
      </c>
      <c r="AL818">
        <v>232.09</v>
      </c>
    </row>
    <row r="819" spans="37:38" x14ac:dyDescent="0.25">
      <c r="AK819" s="1">
        <v>44286</v>
      </c>
      <c r="AL819">
        <v>230.11</v>
      </c>
    </row>
    <row r="820" spans="37:38" x14ac:dyDescent="0.25">
      <c r="AK820" s="1">
        <v>44287</v>
      </c>
      <c r="AL820">
        <v>231.8</v>
      </c>
    </row>
    <row r="821" spans="37:38" x14ac:dyDescent="0.25">
      <c r="AK821" s="1">
        <v>44291</v>
      </c>
      <c r="AL821">
        <v>233.98</v>
      </c>
    </row>
    <row r="822" spans="37:38" x14ac:dyDescent="0.25">
      <c r="AK822" s="1">
        <v>44292</v>
      </c>
      <c r="AL822">
        <v>234.22</v>
      </c>
    </row>
    <row r="823" spans="37:38" x14ac:dyDescent="0.25">
      <c r="AK823" s="1">
        <v>44293</v>
      </c>
      <c r="AL823">
        <v>236.27</v>
      </c>
    </row>
    <row r="824" spans="37:38" x14ac:dyDescent="0.25">
      <c r="AK824" s="1">
        <v>44294</v>
      </c>
      <c r="AL824">
        <v>235</v>
      </c>
    </row>
    <row r="825" spans="37:38" x14ac:dyDescent="0.25">
      <c r="AK825" s="1">
        <v>44295</v>
      </c>
      <c r="AL825">
        <v>237</v>
      </c>
    </row>
    <row r="826" spans="37:38" x14ac:dyDescent="0.25">
      <c r="AK826" s="1">
        <v>44298</v>
      </c>
      <c r="AL826">
        <v>238.83</v>
      </c>
    </row>
    <row r="827" spans="37:38" x14ac:dyDescent="0.25">
      <c r="AK827" s="1">
        <v>44299</v>
      </c>
      <c r="AL827">
        <v>239.24</v>
      </c>
    </row>
    <row r="828" spans="37:38" x14ac:dyDescent="0.25">
      <c r="AK828" s="1">
        <v>44300</v>
      </c>
      <c r="AL828">
        <v>234.87</v>
      </c>
    </row>
    <row r="829" spans="37:38" x14ac:dyDescent="0.25">
      <c r="AK829" s="1">
        <v>44301</v>
      </c>
      <c r="AL829">
        <v>236.5</v>
      </c>
    </row>
    <row r="830" spans="37:38" x14ac:dyDescent="0.25">
      <c r="AK830" s="1">
        <v>44302</v>
      </c>
      <c r="AL830">
        <v>239.12</v>
      </c>
    </row>
    <row r="831" spans="37:38" x14ac:dyDescent="0.25">
      <c r="AK831" s="1">
        <v>44305</v>
      </c>
      <c r="AL831">
        <v>235.83</v>
      </c>
    </row>
    <row r="832" spans="37:38" x14ac:dyDescent="0.25">
      <c r="AK832" s="1">
        <v>44306</v>
      </c>
      <c r="AL832">
        <v>234.82</v>
      </c>
    </row>
    <row r="833" spans="37:38" x14ac:dyDescent="0.25">
      <c r="AK833" s="1">
        <v>44307</v>
      </c>
      <c r="AL833">
        <v>233.5</v>
      </c>
    </row>
    <row r="834" spans="37:38" x14ac:dyDescent="0.25">
      <c r="AK834" s="1">
        <v>44308</v>
      </c>
      <c r="AL834">
        <v>231.15</v>
      </c>
    </row>
    <row r="835" spans="37:38" x14ac:dyDescent="0.25">
      <c r="AK835" s="1">
        <v>44309</v>
      </c>
      <c r="AL835">
        <v>230.89</v>
      </c>
    </row>
    <row r="836" spans="37:38" x14ac:dyDescent="0.25">
      <c r="AK836" s="1">
        <v>44312</v>
      </c>
      <c r="AL836">
        <v>229.52</v>
      </c>
    </row>
    <row r="837" spans="37:38" x14ac:dyDescent="0.25">
      <c r="AK837" s="1">
        <v>44313</v>
      </c>
      <c r="AL837">
        <v>233.79</v>
      </c>
    </row>
    <row r="838" spans="37:38" x14ac:dyDescent="0.25">
      <c r="AK838" s="1">
        <v>44314</v>
      </c>
      <c r="AL838">
        <v>238.38</v>
      </c>
    </row>
    <row r="839" spans="37:38" x14ac:dyDescent="0.25">
      <c r="AK839" s="1">
        <v>44315</v>
      </c>
      <c r="AL839">
        <v>239.27</v>
      </c>
    </row>
    <row r="840" spans="37:38" x14ac:dyDescent="0.25">
      <c r="AK840" s="1">
        <v>44316</v>
      </c>
      <c r="AL840">
        <v>251.44</v>
      </c>
    </row>
    <row r="841" spans="37:38" x14ac:dyDescent="0.25">
      <c r="AK841" s="1">
        <v>44319</v>
      </c>
      <c r="AL841">
        <v>252.46</v>
      </c>
    </row>
    <row r="842" spans="37:38" x14ac:dyDescent="0.25">
      <c r="AK842" s="1">
        <v>44320</v>
      </c>
      <c r="AL842">
        <v>253.93</v>
      </c>
    </row>
    <row r="843" spans="37:38" x14ac:dyDescent="0.25">
      <c r="AK843" s="1">
        <v>44321</v>
      </c>
      <c r="AL843">
        <v>254.36</v>
      </c>
    </row>
    <row r="844" spans="37:38" x14ac:dyDescent="0.25">
      <c r="AK844" s="1">
        <v>44322</v>
      </c>
      <c r="AL844">
        <v>256.63</v>
      </c>
    </row>
    <row r="845" spans="37:38" x14ac:dyDescent="0.25">
      <c r="AK845" s="1">
        <v>44323</v>
      </c>
      <c r="AL845">
        <v>258.52</v>
      </c>
    </row>
    <row r="846" spans="37:38" x14ac:dyDescent="0.25">
      <c r="AK846" s="1">
        <v>44326</v>
      </c>
      <c r="AL846">
        <v>258.45</v>
      </c>
    </row>
    <row r="847" spans="37:38" x14ac:dyDescent="0.25">
      <c r="AK847" s="1">
        <v>44327</v>
      </c>
      <c r="AL847">
        <v>254.12</v>
      </c>
    </row>
    <row r="848" spans="37:38" x14ac:dyDescent="0.25">
      <c r="AK848" s="1">
        <v>44328</v>
      </c>
      <c r="AL848">
        <v>249.72</v>
      </c>
    </row>
    <row r="849" spans="37:38" x14ac:dyDescent="0.25">
      <c r="AK849" s="1">
        <v>44329</v>
      </c>
      <c r="AL849">
        <v>252</v>
      </c>
    </row>
    <row r="850" spans="37:38" x14ac:dyDescent="0.25">
      <c r="AK850" s="1">
        <v>44330</v>
      </c>
      <c r="AL850">
        <v>254.24</v>
      </c>
    </row>
    <row r="851" spans="37:38" x14ac:dyDescent="0.25">
      <c r="AK851" s="1">
        <v>44333</v>
      </c>
      <c r="AL851">
        <v>255.2</v>
      </c>
    </row>
    <row r="852" spans="37:38" x14ac:dyDescent="0.25">
      <c r="AK852" s="1">
        <v>44334</v>
      </c>
      <c r="AL852">
        <v>254.21</v>
      </c>
    </row>
    <row r="853" spans="37:38" x14ac:dyDescent="0.25">
      <c r="AK853" s="1">
        <v>44335</v>
      </c>
      <c r="AL853">
        <v>252.23</v>
      </c>
    </row>
    <row r="854" spans="37:38" x14ac:dyDescent="0.25">
      <c r="AK854" s="1">
        <v>44336</v>
      </c>
      <c r="AL854">
        <v>254.65</v>
      </c>
    </row>
    <row r="855" spans="37:38" x14ac:dyDescent="0.25">
      <c r="AK855" s="1">
        <v>44337</v>
      </c>
      <c r="AL855">
        <v>253.21</v>
      </c>
    </row>
    <row r="856" spans="37:38" x14ac:dyDescent="0.25">
      <c r="AK856" s="1">
        <v>44340</v>
      </c>
      <c r="AL856">
        <v>253.18</v>
      </c>
    </row>
    <row r="857" spans="37:38" x14ac:dyDescent="0.25">
      <c r="AK857" s="1">
        <v>44341</v>
      </c>
      <c r="AL857">
        <v>252.31</v>
      </c>
    </row>
    <row r="858" spans="37:38" x14ac:dyDescent="0.25">
      <c r="AK858" s="1">
        <v>44342</v>
      </c>
      <c r="AL858">
        <v>251.09</v>
      </c>
    </row>
    <row r="859" spans="37:38" x14ac:dyDescent="0.25">
      <c r="AK859" s="1">
        <v>44343</v>
      </c>
      <c r="AL859">
        <v>253.88</v>
      </c>
    </row>
    <row r="860" spans="37:38" x14ac:dyDescent="0.25">
      <c r="AK860" s="1">
        <v>44344</v>
      </c>
      <c r="AL860">
        <v>253.37</v>
      </c>
    </row>
    <row r="861" spans="37:38" x14ac:dyDescent="0.25">
      <c r="AK861" s="1">
        <v>44348</v>
      </c>
      <c r="AL861">
        <v>253.24</v>
      </c>
    </row>
    <row r="862" spans="37:38" x14ac:dyDescent="0.25">
      <c r="AK862" s="1">
        <v>44349</v>
      </c>
      <c r="AL862">
        <v>252.95</v>
      </c>
    </row>
    <row r="863" spans="37:38" x14ac:dyDescent="0.25">
      <c r="AK863" s="1">
        <v>44350</v>
      </c>
      <c r="AL863">
        <v>251.51</v>
      </c>
    </row>
    <row r="864" spans="37:38" x14ac:dyDescent="0.25">
      <c r="AK864" s="1">
        <v>44351</v>
      </c>
      <c r="AL864">
        <v>251.02</v>
      </c>
    </row>
    <row r="865" spans="37:38" x14ac:dyDescent="0.25">
      <c r="AK865" s="1">
        <v>44354</v>
      </c>
      <c r="AL865">
        <v>247.52</v>
      </c>
    </row>
    <row r="866" spans="37:38" x14ac:dyDescent="0.25">
      <c r="AK866" s="1">
        <v>44355</v>
      </c>
      <c r="AL866">
        <v>244.8</v>
      </c>
    </row>
    <row r="867" spans="37:38" x14ac:dyDescent="0.25">
      <c r="AK867" s="1">
        <v>44356</v>
      </c>
      <c r="AL867">
        <v>245.75</v>
      </c>
    </row>
    <row r="868" spans="37:38" x14ac:dyDescent="0.25">
      <c r="AK868" s="1">
        <v>44357</v>
      </c>
      <c r="AL868">
        <v>249.44</v>
      </c>
    </row>
    <row r="869" spans="37:38" x14ac:dyDescent="0.25">
      <c r="AK869" s="1">
        <v>44358</v>
      </c>
      <c r="AL869">
        <v>250.11</v>
      </c>
    </row>
    <row r="870" spans="37:38" x14ac:dyDescent="0.25">
      <c r="AK870" s="1">
        <v>44361</v>
      </c>
      <c r="AL870">
        <v>250.06</v>
      </c>
    </row>
    <row r="871" spans="37:38" x14ac:dyDescent="0.25">
      <c r="AK871" s="1">
        <v>44362</v>
      </c>
      <c r="AL871">
        <v>251.82</v>
      </c>
    </row>
    <row r="872" spans="37:38" x14ac:dyDescent="0.25">
      <c r="AK872" s="1">
        <v>44363</v>
      </c>
      <c r="AL872">
        <v>244.1</v>
      </c>
    </row>
    <row r="873" spans="37:38" x14ac:dyDescent="0.25">
      <c r="AK873" s="1">
        <v>44364</v>
      </c>
      <c r="AL873">
        <v>232.84</v>
      </c>
    </row>
    <row r="874" spans="37:38" x14ac:dyDescent="0.25">
      <c r="AK874" s="1">
        <v>44365</v>
      </c>
      <c r="AL874">
        <v>230.1</v>
      </c>
    </row>
    <row r="875" spans="37:38" x14ac:dyDescent="0.25">
      <c r="AK875" s="1">
        <v>44368</v>
      </c>
      <c r="AL875">
        <v>234</v>
      </c>
    </row>
    <row r="876" spans="37:38" x14ac:dyDescent="0.25">
      <c r="AK876" s="1">
        <v>44369</v>
      </c>
      <c r="AL876">
        <v>233.56</v>
      </c>
    </row>
    <row r="877" spans="37:38" x14ac:dyDescent="0.25">
      <c r="AK877" s="1">
        <v>44370</v>
      </c>
      <c r="AL877">
        <v>235.54</v>
      </c>
    </row>
    <row r="878" spans="37:38" x14ac:dyDescent="0.25">
      <c r="AK878" s="1">
        <v>44371</v>
      </c>
      <c r="AL878">
        <v>238.48</v>
      </c>
    </row>
    <row r="879" spans="37:38" x14ac:dyDescent="0.25">
      <c r="AK879" s="1">
        <v>44372</v>
      </c>
      <c r="AL879">
        <v>243.71</v>
      </c>
    </row>
    <row r="880" spans="37:38" x14ac:dyDescent="0.25">
      <c r="AK880" s="1">
        <v>44375</v>
      </c>
      <c r="AL880">
        <v>240.93</v>
      </c>
    </row>
    <row r="881" spans="37:38" x14ac:dyDescent="0.25">
      <c r="AK881" s="1">
        <v>44376</v>
      </c>
      <c r="AL881">
        <v>242.9</v>
      </c>
    </row>
    <row r="882" spans="37:38" x14ac:dyDescent="0.25">
      <c r="AK882" s="1">
        <v>44377</v>
      </c>
      <c r="AL882">
        <v>238.76</v>
      </c>
    </row>
    <row r="883" spans="37:38" x14ac:dyDescent="0.25">
      <c r="AK883" s="1">
        <v>44378</v>
      </c>
      <c r="AL883">
        <v>238.68</v>
      </c>
    </row>
    <row r="884" spans="37:38" x14ac:dyDescent="0.25">
      <c r="AK884" s="1">
        <v>44379</v>
      </c>
      <c r="AL884">
        <v>239.59</v>
      </c>
    </row>
    <row r="885" spans="37:38" x14ac:dyDescent="0.25">
      <c r="AK885" s="1">
        <v>44383</v>
      </c>
      <c r="AL885">
        <v>237.72</v>
      </c>
    </row>
    <row r="886" spans="37:38" x14ac:dyDescent="0.25">
      <c r="AK886" s="1">
        <v>44384</v>
      </c>
      <c r="AL886">
        <v>239.05</v>
      </c>
    </row>
    <row r="887" spans="37:38" x14ac:dyDescent="0.25">
      <c r="AK887" s="1">
        <v>44385</v>
      </c>
      <c r="AL887">
        <v>235.21</v>
      </c>
    </row>
    <row r="888" spans="37:38" x14ac:dyDescent="0.25">
      <c r="AK888" s="1">
        <v>44386</v>
      </c>
      <c r="AL888">
        <v>236.31</v>
      </c>
    </row>
    <row r="889" spans="37:38" x14ac:dyDescent="0.25">
      <c r="AK889" s="1">
        <v>44389</v>
      </c>
      <c r="AL889">
        <v>232.79</v>
      </c>
    </row>
    <row r="890" spans="37:38" x14ac:dyDescent="0.25">
      <c r="AK890" s="1">
        <v>44390</v>
      </c>
      <c r="AL890">
        <v>231.64</v>
      </c>
    </row>
    <row r="891" spans="37:38" x14ac:dyDescent="0.25">
      <c r="AK891" s="1">
        <v>44391</v>
      </c>
      <c r="AL891">
        <v>230.43</v>
      </c>
    </row>
    <row r="892" spans="37:38" x14ac:dyDescent="0.25">
      <c r="AK892" s="1">
        <v>44392</v>
      </c>
      <c r="AL892">
        <v>231.26</v>
      </c>
    </row>
    <row r="893" spans="37:38" x14ac:dyDescent="0.25">
      <c r="AK893" s="1">
        <v>44393</v>
      </c>
      <c r="AL893">
        <v>231.73</v>
      </c>
    </row>
    <row r="894" spans="37:38" x14ac:dyDescent="0.25">
      <c r="AK894" s="1">
        <v>44396</v>
      </c>
      <c r="AL894">
        <v>226.79</v>
      </c>
    </row>
    <row r="895" spans="37:38" x14ac:dyDescent="0.25">
      <c r="AK895" s="1">
        <v>44397</v>
      </c>
      <c r="AL895">
        <v>228.79</v>
      </c>
    </row>
    <row r="896" spans="37:38" x14ac:dyDescent="0.25">
      <c r="AK896" s="1">
        <v>44398</v>
      </c>
      <c r="AL896">
        <v>230.06</v>
      </c>
    </row>
    <row r="897" spans="37:38" x14ac:dyDescent="0.25">
      <c r="AK897" s="1">
        <v>44399</v>
      </c>
      <c r="AL897">
        <v>232.51</v>
      </c>
    </row>
    <row r="898" spans="37:38" x14ac:dyDescent="0.25">
      <c r="AK898" s="1">
        <v>44400</v>
      </c>
      <c r="AL898">
        <v>232.48</v>
      </c>
    </row>
    <row r="899" spans="37:38" x14ac:dyDescent="0.25">
      <c r="AK899" s="1">
        <v>44403</v>
      </c>
      <c r="AL899">
        <v>251.56</v>
      </c>
    </row>
    <row r="900" spans="37:38" x14ac:dyDescent="0.25">
      <c r="AK900" s="1">
        <v>44404</v>
      </c>
      <c r="AL900">
        <v>259.58</v>
      </c>
    </row>
    <row r="901" spans="37:38" x14ac:dyDescent="0.25">
      <c r="AK901" s="1">
        <v>44405</v>
      </c>
      <c r="AL901">
        <v>262.29000000000002</v>
      </c>
    </row>
    <row r="902" spans="37:38" x14ac:dyDescent="0.25">
      <c r="AK902" s="1">
        <v>44406</v>
      </c>
      <c r="AL902">
        <v>263.77</v>
      </c>
    </row>
    <row r="903" spans="37:38" x14ac:dyDescent="0.25">
      <c r="AK903" s="1">
        <v>44407</v>
      </c>
      <c r="AL903">
        <v>260.02999999999997</v>
      </c>
    </row>
    <row r="904" spans="37:38" x14ac:dyDescent="0.25">
      <c r="AK904" s="1">
        <v>44410</v>
      </c>
      <c r="AL904">
        <v>259.94</v>
      </c>
    </row>
    <row r="905" spans="37:38" x14ac:dyDescent="0.25">
      <c r="AK905" s="1">
        <v>44411</v>
      </c>
      <c r="AL905">
        <v>264.06</v>
      </c>
    </row>
    <row r="906" spans="37:38" x14ac:dyDescent="0.25">
      <c r="AK906" s="1">
        <v>44412</v>
      </c>
      <c r="AL906">
        <v>259.41000000000003</v>
      </c>
    </row>
    <row r="907" spans="37:38" x14ac:dyDescent="0.25">
      <c r="AK907" s="1">
        <v>44413</v>
      </c>
      <c r="AL907">
        <v>262.39999999999998</v>
      </c>
    </row>
    <row r="908" spans="37:38" x14ac:dyDescent="0.25">
      <c r="AK908" s="1">
        <v>44414</v>
      </c>
      <c r="AL908">
        <v>261.52</v>
      </c>
    </row>
    <row r="909" spans="37:38" x14ac:dyDescent="0.25">
      <c r="AK909" s="1">
        <v>44417</v>
      </c>
      <c r="AL909">
        <v>263.83999999999997</v>
      </c>
    </row>
    <row r="910" spans="37:38" x14ac:dyDescent="0.25">
      <c r="AK910" s="1">
        <v>44418</v>
      </c>
      <c r="AL910">
        <v>267.36</v>
      </c>
    </row>
    <row r="911" spans="37:38" x14ac:dyDescent="0.25">
      <c r="AK911" s="1">
        <v>44419</v>
      </c>
      <c r="AL911">
        <v>273.17</v>
      </c>
    </row>
    <row r="912" spans="37:38" x14ac:dyDescent="0.25">
      <c r="AK912" s="1">
        <v>44420</v>
      </c>
      <c r="AL912">
        <v>275</v>
      </c>
    </row>
    <row r="913" spans="37:38" x14ac:dyDescent="0.25">
      <c r="AK913" s="1">
        <v>44421</v>
      </c>
      <c r="AL913">
        <v>277.24</v>
      </c>
    </row>
    <row r="914" spans="37:38" x14ac:dyDescent="0.25">
      <c r="AK914" s="1">
        <v>44424</v>
      </c>
      <c r="AL914">
        <v>279.67</v>
      </c>
    </row>
    <row r="915" spans="37:38" x14ac:dyDescent="0.25">
      <c r="AK915" s="1">
        <v>44425</v>
      </c>
      <c r="AL915">
        <v>280.8</v>
      </c>
    </row>
    <row r="916" spans="37:38" x14ac:dyDescent="0.25">
      <c r="AK916" s="1">
        <v>44426</v>
      </c>
      <c r="AL916">
        <v>276.67</v>
      </c>
    </row>
    <row r="917" spans="37:38" x14ac:dyDescent="0.25">
      <c r="AK917" s="1">
        <v>44427</v>
      </c>
      <c r="AL917">
        <v>276.07</v>
      </c>
    </row>
    <row r="918" spans="37:38" x14ac:dyDescent="0.25">
      <c r="AK918" s="1">
        <v>44428</v>
      </c>
      <c r="AL918">
        <v>279.37</v>
      </c>
    </row>
    <row r="919" spans="37:38" x14ac:dyDescent="0.25">
      <c r="AK919" s="1">
        <v>44431</v>
      </c>
      <c r="AL919">
        <v>278.51</v>
      </c>
    </row>
    <row r="920" spans="37:38" x14ac:dyDescent="0.25">
      <c r="AK920" s="1">
        <v>44432</v>
      </c>
      <c r="AL920">
        <v>279.49</v>
      </c>
    </row>
    <row r="921" spans="37:38" x14ac:dyDescent="0.25">
      <c r="AK921" s="1">
        <v>44433</v>
      </c>
      <c r="AL921">
        <v>280.97000000000003</v>
      </c>
    </row>
    <row r="922" spans="37:38" x14ac:dyDescent="0.25">
      <c r="AK922" s="1">
        <v>44434</v>
      </c>
      <c r="AL922">
        <v>281.10000000000002</v>
      </c>
    </row>
    <row r="923" spans="37:38" x14ac:dyDescent="0.25">
      <c r="AK923" s="1">
        <v>44435</v>
      </c>
      <c r="AL923">
        <v>285.13</v>
      </c>
    </row>
    <row r="924" spans="37:38" x14ac:dyDescent="0.25">
      <c r="AK924" s="1">
        <v>44438</v>
      </c>
      <c r="AL924">
        <v>285.33999999999997</v>
      </c>
    </row>
    <row r="925" spans="37:38" x14ac:dyDescent="0.25">
      <c r="AK925" s="1">
        <v>44439</v>
      </c>
      <c r="AL925">
        <v>286.86</v>
      </c>
    </row>
    <row r="926" spans="37:38" x14ac:dyDescent="0.25">
      <c r="AK926" s="1">
        <v>44440</v>
      </c>
      <c r="AL926">
        <v>288.39</v>
      </c>
    </row>
    <row r="927" spans="37:38" x14ac:dyDescent="0.25">
      <c r="AK927" s="1">
        <v>44441</v>
      </c>
      <c r="AL927">
        <v>290.57</v>
      </c>
    </row>
    <row r="928" spans="37:38" x14ac:dyDescent="0.25">
      <c r="AK928" s="1">
        <v>44442</v>
      </c>
      <c r="AL928">
        <v>291.43</v>
      </c>
    </row>
    <row r="929" spans="37:38" x14ac:dyDescent="0.25">
      <c r="AK929" s="1">
        <v>44446</v>
      </c>
      <c r="AL929">
        <v>287.98</v>
      </c>
    </row>
    <row r="930" spans="37:38" x14ac:dyDescent="0.25">
      <c r="AK930" s="1">
        <v>44447</v>
      </c>
      <c r="AL930">
        <v>288.14</v>
      </c>
    </row>
    <row r="931" spans="37:38" x14ac:dyDescent="0.25">
      <c r="AK931" s="1">
        <v>44448</v>
      </c>
      <c r="AL931">
        <v>292.38</v>
      </c>
    </row>
    <row r="932" spans="37:38" x14ac:dyDescent="0.25">
      <c r="AK932" s="1">
        <v>44449</v>
      </c>
      <c r="AL932">
        <v>292.3</v>
      </c>
    </row>
    <row r="933" spans="37:38" x14ac:dyDescent="0.25">
      <c r="AK933" s="1">
        <v>44452</v>
      </c>
      <c r="AL933">
        <v>292.55</v>
      </c>
    </row>
    <row r="934" spans="37:38" x14ac:dyDescent="0.25">
      <c r="AK934" s="1">
        <v>44453</v>
      </c>
      <c r="AL934">
        <v>291.69</v>
      </c>
    </row>
    <row r="935" spans="37:38" x14ac:dyDescent="0.25">
      <c r="AK935" s="1">
        <v>44454</v>
      </c>
      <c r="AL935">
        <v>293.66000000000003</v>
      </c>
    </row>
    <row r="936" spans="37:38" x14ac:dyDescent="0.25">
      <c r="AK936" s="1">
        <v>44455</v>
      </c>
      <c r="AL936">
        <v>292.13</v>
      </c>
    </row>
    <row r="937" spans="37:38" x14ac:dyDescent="0.25">
      <c r="AK937" s="1">
        <v>44456</v>
      </c>
      <c r="AL937">
        <v>289.23</v>
      </c>
    </row>
    <row r="938" spans="37:38" x14ac:dyDescent="0.25">
      <c r="AK938" s="1">
        <v>44459</v>
      </c>
      <c r="AL938">
        <v>288.01</v>
      </c>
    </row>
    <row r="939" spans="37:38" x14ac:dyDescent="0.25">
      <c r="AK939" s="1">
        <v>44460</v>
      </c>
      <c r="AL939">
        <v>290.93</v>
      </c>
    </row>
    <row r="940" spans="37:38" x14ac:dyDescent="0.25">
      <c r="AK940" s="1">
        <v>44461</v>
      </c>
      <c r="AL940">
        <v>299.08</v>
      </c>
    </row>
    <row r="941" spans="37:38" x14ac:dyDescent="0.25">
      <c r="AK941" s="1">
        <v>44462</v>
      </c>
      <c r="AL941">
        <v>298.29000000000002</v>
      </c>
    </row>
    <row r="942" spans="37:38" x14ac:dyDescent="0.25">
      <c r="AK942" s="1">
        <v>44463</v>
      </c>
      <c r="AL942">
        <v>299.17</v>
      </c>
    </row>
    <row r="943" spans="37:38" x14ac:dyDescent="0.25">
      <c r="AK943" s="1">
        <v>44466</v>
      </c>
      <c r="AL943">
        <v>294</v>
      </c>
    </row>
    <row r="944" spans="37:38" x14ac:dyDescent="0.25">
      <c r="AK944" s="1">
        <v>44467</v>
      </c>
      <c r="AL944">
        <v>289.25</v>
      </c>
    </row>
    <row r="945" spans="37:38" x14ac:dyDescent="0.25">
      <c r="AK945" s="1">
        <v>44468</v>
      </c>
      <c r="AL945">
        <v>291.25</v>
      </c>
    </row>
    <row r="946" spans="37:38" x14ac:dyDescent="0.25">
      <c r="AK946" s="1">
        <v>44469</v>
      </c>
      <c r="AL946">
        <v>285.77</v>
      </c>
    </row>
    <row r="947" spans="37:38" x14ac:dyDescent="0.25">
      <c r="AK947" s="1">
        <v>44470</v>
      </c>
      <c r="AL947">
        <v>291.08</v>
      </c>
    </row>
    <row r="948" spans="37:38" x14ac:dyDescent="0.25">
      <c r="AK948" s="1">
        <v>44473</v>
      </c>
      <c r="AL948">
        <v>285.27999999999997</v>
      </c>
    </row>
    <row r="949" spans="37:38" x14ac:dyDescent="0.25">
      <c r="AK949" s="1">
        <v>44474</v>
      </c>
      <c r="AL949">
        <v>292.2</v>
      </c>
    </row>
    <row r="950" spans="37:38" x14ac:dyDescent="0.25">
      <c r="AK950" s="1">
        <v>44475</v>
      </c>
      <c r="AL950">
        <v>290.83</v>
      </c>
    </row>
    <row r="951" spans="37:38" x14ac:dyDescent="0.25">
      <c r="AK951" s="1">
        <v>44476</v>
      </c>
      <c r="AL951">
        <v>293.27999999999997</v>
      </c>
    </row>
    <row r="952" spans="37:38" x14ac:dyDescent="0.25">
      <c r="AK952" s="1">
        <v>44477</v>
      </c>
      <c r="AL952">
        <v>294.5</v>
      </c>
    </row>
    <row r="953" spans="37:38" x14ac:dyDescent="0.25">
      <c r="AK953" s="1">
        <v>44480</v>
      </c>
      <c r="AL953">
        <v>295.16000000000003</v>
      </c>
    </row>
    <row r="954" spans="37:38" x14ac:dyDescent="0.25">
      <c r="AK954" s="1">
        <v>44481</v>
      </c>
      <c r="AL954">
        <v>298.72000000000003</v>
      </c>
    </row>
    <row r="955" spans="37:38" x14ac:dyDescent="0.25">
      <c r="AK955" s="1">
        <v>44482</v>
      </c>
      <c r="AL955">
        <v>300.67</v>
      </c>
    </row>
    <row r="956" spans="37:38" x14ac:dyDescent="0.25">
      <c r="AK956" s="1">
        <v>44483</v>
      </c>
      <c r="AL956">
        <v>308.35000000000002</v>
      </c>
    </row>
    <row r="957" spans="37:38" x14ac:dyDescent="0.25">
      <c r="AK957" s="1">
        <v>44484</v>
      </c>
      <c r="AL957">
        <v>309.3</v>
      </c>
    </row>
    <row r="958" spans="37:38" x14ac:dyDescent="0.25">
      <c r="AK958" s="1">
        <v>44487</v>
      </c>
      <c r="AL958">
        <v>305.89</v>
      </c>
    </row>
    <row r="959" spans="37:38" x14ac:dyDescent="0.25">
      <c r="AK959" s="1">
        <v>44488</v>
      </c>
      <c r="AL959">
        <v>309.52</v>
      </c>
    </row>
    <row r="960" spans="37:38" x14ac:dyDescent="0.25">
      <c r="AK960" s="1">
        <v>44489</v>
      </c>
      <c r="AL960">
        <v>313.89</v>
      </c>
    </row>
    <row r="961" spans="37:38" x14ac:dyDescent="0.25">
      <c r="AK961" s="1">
        <v>44490</v>
      </c>
      <c r="AL961">
        <v>319.41000000000003</v>
      </c>
    </row>
    <row r="962" spans="37:38" x14ac:dyDescent="0.25">
      <c r="AK962" s="1">
        <v>44491</v>
      </c>
      <c r="AL962">
        <v>320.82</v>
      </c>
    </row>
    <row r="963" spans="37:38" x14ac:dyDescent="0.25">
      <c r="AK963" s="1">
        <v>44494</v>
      </c>
      <c r="AL963">
        <v>320.11</v>
      </c>
    </row>
    <row r="964" spans="37:38" x14ac:dyDescent="0.25">
      <c r="AK964" s="1">
        <v>44495</v>
      </c>
      <c r="AL964">
        <v>320.24</v>
      </c>
    </row>
    <row r="965" spans="37:38" x14ac:dyDescent="0.25">
      <c r="AK965" s="1">
        <v>44496</v>
      </c>
      <c r="AL965">
        <v>316.87</v>
      </c>
    </row>
    <row r="966" spans="37:38" x14ac:dyDescent="0.25">
      <c r="AK966" s="1">
        <v>44497</v>
      </c>
      <c r="AL966">
        <v>321.08</v>
      </c>
    </row>
    <row r="967" spans="37:38" x14ac:dyDescent="0.25">
      <c r="AK967" s="1">
        <v>44498</v>
      </c>
      <c r="AL967">
        <v>319.92</v>
      </c>
    </row>
    <row r="968" spans="37:38" x14ac:dyDescent="0.25">
      <c r="AK968" s="1">
        <v>44501</v>
      </c>
      <c r="AL968">
        <v>306.83</v>
      </c>
    </row>
    <row r="969" spans="37:38" x14ac:dyDescent="0.25">
      <c r="AK969" s="1">
        <v>44502</v>
      </c>
      <c r="AL969">
        <v>304.68</v>
      </c>
    </row>
    <row r="970" spans="37:38" x14ac:dyDescent="0.25">
      <c r="AK970" s="1">
        <v>44503</v>
      </c>
      <c r="AL970">
        <v>294.89</v>
      </c>
    </row>
    <row r="971" spans="37:38" x14ac:dyDescent="0.25">
      <c r="AK971" s="1">
        <v>44504</v>
      </c>
      <c r="AL971">
        <v>290</v>
      </c>
    </row>
    <row r="972" spans="37:38" x14ac:dyDescent="0.25">
      <c r="AK972" s="1">
        <v>44505</v>
      </c>
      <c r="AL972">
        <v>288.52999999999997</v>
      </c>
    </row>
    <row r="973" spans="37:38" x14ac:dyDescent="0.25">
      <c r="AK973" s="1">
        <v>44508</v>
      </c>
      <c r="AL973">
        <v>296.61</v>
      </c>
    </row>
    <row r="974" spans="37:38" x14ac:dyDescent="0.25">
      <c r="AK974" s="1">
        <v>44509</v>
      </c>
      <c r="AL974">
        <v>297.52999999999997</v>
      </c>
    </row>
    <row r="975" spans="37:38" x14ac:dyDescent="0.25">
      <c r="AK975" s="1">
        <v>44510</v>
      </c>
      <c r="AL975">
        <v>297.72000000000003</v>
      </c>
    </row>
    <row r="976" spans="37:38" x14ac:dyDescent="0.25">
      <c r="AK976" s="1">
        <v>44511</v>
      </c>
      <c r="AL976">
        <v>299.26</v>
      </c>
    </row>
    <row r="977" spans="37:38" x14ac:dyDescent="0.25">
      <c r="AK977" s="1">
        <v>44512</v>
      </c>
      <c r="AL977">
        <v>300.33999999999997</v>
      </c>
    </row>
    <row r="978" spans="37:38" x14ac:dyDescent="0.25">
      <c r="AK978" s="1">
        <v>44515</v>
      </c>
      <c r="AL978">
        <v>300.44</v>
      </c>
    </row>
    <row r="979" spans="37:38" x14ac:dyDescent="0.25">
      <c r="AK979" s="1">
        <v>44516</v>
      </c>
      <c r="AL979">
        <v>302.88</v>
      </c>
    </row>
    <row r="980" spans="37:38" x14ac:dyDescent="0.25">
      <c r="AK980" s="1">
        <v>44517</v>
      </c>
      <c r="AL980">
        <v>299.81</v>
      </c>
    </row>
    <row r="981" spans="37:38" x14ac:dyDescent="0.25">
      <c r="AK981" s="1">
        <v>44518</v>
      </c>
      <c r="AL981">
        <v>294.83</v>
      </c>
    </row>
    <row r="982" spans="37:38" x14ac:dyDescent="0.25">
      <c r="AK982" s="1">
        <v>44519</v>
      </c>
      <c r="AL982">
        <v>296.79000000000002</v>
      </c>
    </row>
    <row r="983" spans="37:38" x14ac:dyDescent="0.25">
      <c r="AK983" s="1">
        <v>44522</v>
      </c>
      <c r="AL983">
        <v>298.52999999999997</v>
      </c>
    </row>
    <row r="984" spans="37:38" x14ac:dyDescent="0.25">
      <c r="AK984" s="1">
        <v>44523</v>
      </c>
      <c r="AL984">
        <v>297</v>
      </c>
    </row>
    <row r="985" spans="37:38" x14ac:dyDescent="0.25">
      <c r="AK985" s="1">
        <v>44524</v>
      </c>
      <c r="AL985">
        <v>298.72000000000003</v>
      </c>
    </row>
    <row r="986" spans="37:38" x14ac:dyDescent="0.25">
      <c r="AK986" s="1">
        <v>44526</v>
      </c>
      <c r="AL986">
        <v>294.11</v>
      </c>
    </row>
    <row r="987" spans="37:38" x14ac:dyDescent="0.25">
      <c r="AK987" s="1">
        <v>44529</v>
      </c>
      <c r="AL987">
        <v>296.69</v>
      </c>
    </row>
    <row r="988" spans="37:38" x14ac:dyDescent="0.25">
      <c r="AK988" s="1">
        <v>44530</v>
      </c>
      <c r="AL988">
        <v>295.77</v>
      </c>
    </row>
    <row r="989" spans="37:38" x14ac:dyDescent="0.25">
      <c r="AK989" s="1">
        <v>44531</v>
      </c>
      <c r="AL989">
        <v>291.11</v>
      </c>
    </row>
    <row r="990" spans="37:38" x14ac:dyDescent="0.25">
      <c r="AK990" s="1">
        <v>44532</v>
      </c>
      <c r="AL990">
        <v>297.3</v>
      </c>
    </row>
    <row r="991" spans="37:38" x14ac:dyDescent="0.25">
      <c r="AK991" s="1">
        <v>44533</v>
      </c>
      <c r="AL991">
        <v>292.89</v>
      </c>
    </row>
    <row r="992" spans="37:38" x14ac:dyDescent="0.25">
      <c r="AK992" s="1">
        <v>44536</v>
      </c>
      <c r="AL992">
        <v>297.48</v>
      </c>
    </row>
    <row r="993" spans="37:38" x14ac:dyDescent="0.25">
      <c r="AK993" s="1">
        <v>44537</v>
      </c>
      <c r="AL993">
        <v>300.70999999999998</v>
      </c>
    </row>
    <row r="994" spans="37:38" x14ac:dyDescent="0.25">
      <c r="AK994" s="1">
        <v>44538</v>
      </c>
      <c r="AL994">
        <v>300.94</v>
      </c>
    </row>
    <row r="995" spans="37:38" x14ac:dyDescent="0.25">
      <c r="AK995" s="1">
        <v>44539</v>
      </c>
      <c r="AL995">
        <v>295.5</v>
      </c>
    </row>
    <row r="996" spans="37:38" x14ac:dyDescent="0.25">
      <c r="AK996" s="1">
        <v>44540</v>
      </c>
      <c r="AL996">
        <v>293.74</v>
      </c>
    </row>
    <row r="997" spans="37:38" x14ac:dyDescent="0.25">
      <c r="AK997" s="1">
        <v>44543</v>
      </c>
      <c r="AL997">
        <v>293.81</v>
      </c>
    </row>
    <row r="998" spans="37:38" x14ac:dyDescent="0.25">
      <c r="AK998" s="1">
        <v>44544</v>
      </c>
      <c r="AL998">
        <v>294.14999999999998</v>
      </c>
    </row>
    <row r="999" spans="37:38" x14ac:dyDescent="0.25">
      <c r="AK999" s="1">
        <v>44545</v>
      </c>
      <c r="AL999">
        <v>295.91000000000003</v>
      </c>
    </row>
    <row r="1000" spans="37:38" x14ac:dyDescent="0.25">
      <c r="AK1000" s="1">
        <v>44546</v>
      </c>
      <c r="AL1000">
        <v>295.13</v>
      </c>
    </row>
    <row r="1001" spans="37:38" x14ac:dyDescent="0.25">
      <c r="AK1001" s="1">
        <v>44547</v>
      </c>
      <c r="AL1001">
        <v>292.38</v>
      </c>
    </row>
    <row r="1002" spans="37:38" x14ac:dyDescent="0.25">
      <c r="AK1002" s="1">
        <v>44550</v>
      </c>
      <c r="AL1002">
        <v>290.52</v>
      </c>
    </row>
    <row r="1003" spans="37:38" x14ac:dyDescent="0.25">
      <c r="AK1003" s="1">
        <v>44551</v>
      </c>
      <c r="AL1003">
        <v>293.23</v>
      </c>
    </row>
    <row r="1004" spans="37:38" x14ac:dyDescent="0.25">
      <c r="AK1004" s="1">
        <v>44552</v>
      </c>
      <c r="AL1004">
        <v>294.02</v>
      </c>
    </row>
    <row r="1005" spans="37:38" x14ac:dyDescent="0.25">
      <c r="AK1005" s="1">
        <v>44553</v>
      </c>
      <c r="AL1005">
        <v>292.41000000000003</v>
      </c>
    </row>
    <row r="1006" spans="37:38" x14ac:dyDescent="0.25">
      <c r="AK1006" s="1">
        <v>44557</v>
      </c>
      <c r="AL1006">
        <v>298.43</v>
      </c>
    </row>
    <row r="1007" spans="37:38" x14ac:dyDescent="0.25">
      <c r="AK1007" s="1">
        <v>44558</v>
      </c>
      <c r="AL1007">
        <v>297</v>
      </c>
    </row>
    <row r="1008" spans="37:38" x14ac:dyDescent="0.25">
      <c r="AK1008" s="1">
        <v>44559</v>
      </c>
      <c r="AL1008">
        <v>300.68</v>
      </c>
    </row>
    <row r="1009" spans="37:38" x14ac:dyDescent="0.25">
      <c r="AK1009" s="1">
        <v>44560</v>
      </c>
      <c r="AL1009">
        <v>299.83</v>
      </c>
    </row>
    <row r="1010" spans="37:38" x14ac:dyDescent="0.25">
      <c r="AK1010" s="1">
        <v>44561</v>
      </c>
      <c r="AL1010">
        <v>300.56</v>
      </c>
    </row>
    <row r="1011" spans="37:38" x14ac:dyDescent="0.25">
      <c r="AK1011" s="1">
        <v>44564</v>
      </c>
      <c r="AL1011">
        <v>293.24</v>
      </c>
    </row>
    <row r="1012" spans="37:38" x14ac:dyDescent="0.25">
      <c r="AK1012" s="1">
        <v>44565</v>
      </c>
      <c r="AL1012">
        <v>294.27</v>
      </c>
    </row>
    <row r="1013" spans="37:38" x14ac:dyDescent="0.25">
      <c r="AK1013" s="1">
        <v>44566</v>
      </c>
      <c r="AL1013">
        <v>293</v>
      </c>
    </row>
    <row r="1014" spans="37:38" x14ac:dyDescent="0.25">
      <c r="AK1014" s="1">
        <v>44567</v>
      </c>
      <c r="AL1014">
        <v>290.5</v>
      </c>
    </row>
    <row r="1015" spans="37:38" x14ac:dyDescent="0.25">
      <c r="AK1015" s="1">
        <v>44568</v>
      </c>
      <c r="AL1015">
        <v>282.77999999999997</v>
      </c>
    </row>
    <row r="1016" spans="37:38" x14ac:dyDescent="0.25">
      <c r="AK1016" s="1">
        <v>44571</v>
      </c>
      <c r="AL1016">
        <v>282</v>
      </c>
    </row>
    <row r="1017" spans="37:38" x14ac:dyDescent="0.25">
      <c r="AK1017" s="1">
        <v>44572</v>
      </c>
      <c r="AL1017">
        <v>287.7</v>
      </c>
    </row>
    <row r="1018" spans="37:38" x14ac:dyDescent="0.25">
      <c r="AK1018" s="1">
        <v>44573</v>
      </c>
      <c r="AL1018">
        <v>287.7</v>
      </c>
    </row>
    <row r="1019" spans="37:38" x14ac:dyDescent="0.25">
      <c r="AK1019" s="1">
        <v>44574</v>
      </c>
      <c r="AL1019">
        <v>280.43</v>
      </c>
    </row>
    <row r="1020" spans="37:38" x14ac:dyDescent="0.25">
      <c r="AK1020" s="1">
        <v>44575</v>
      </c>
      <c r="AL1020">
        <v>273.45</v>
      </c>
    </row>
    <row r="1021" spans="37:38" x14ac:dyDescent="0.25">
      <c r="AK1021" s="1">
        <v>44579</v>
      </c>
      <c r="AL1021">
        <v>272.68</v>
      </c>
    </row>
    <row r="1022" spans="37:38" x14ac:dyDescent="0.25">
      <c r="AK1022" s="1">
        <v>44580</v>
      </c>
      <c r="AL1022">
        <v>270.63</v>
      </c>
    </row>
    <row r="1023" spans="37:38" x14ac:dyDescent="0.25">
      <c r="AK1023" s="1">
        <v>44581</v>
      </c>
      <c r="AL1023">
        <v>270.25</v>
      </c>
    </row>
    <row r="1024" spans="37:38" x14ac:dyDescent="0.25">
      <c r="AK1024" s="1">
        <v>44582</v>
      </c>
      <c r="AL1024">
        <v>266.42</v>
      </c>
    </row>
    <row r="1025" spans="37:38" x14ac:dyDescent="0.25">
      <c r="AK1025" s="1">
        <v>44585</v>
      </c>
      <c r="AL1025">
        <v>273.64999999999998</v>
      </c>
    </row>
    <row r="1026" spans="37:38" x14ac:dyDescent="0.25">
      <c r="AK1026" s="1">
        <v>44586</v>
      </c>
      <c r="AL1026">
        <v>267.70999999999998</v>
      </c>
    </row>
    <row r="1027" spans="37:38" x14ac:dyDescent="0.25">
      <c r="AK1027" s="1">
        <v>44587</v>
      </c>
      <c r="AL1027">
        <v>267.69</v>
      </c>
    </row>
    <row r="1028" spans="37:38" x14ac:dyDescent="0.25">
      <c r="AK1028" s="1">
        <v>44588</v>
      </c>
      <c r="AL1028">
        <v>261.88</v>
      </c>
    </row>
    <row r="1029" spans="37:38" x14ac:dyDescent="0.25">
      <c r="AK1029" s="1">
        <v>44589</v>
      </c>
      <c r="AL1029">
        <v>270.18</v>
      </c>
    </row>
    <row r="1030" spans="37:38" x14ac:dyDescent="0.25">
      <c r="AK1030" s="1">
        <v>44592</v>
      </c>
      <c r="AL1030">
        <v>276.44</v>
      </c>
    </row>
    <row r="1031" spans="37:38" x14ac:dyDescent="0.25">
      <c r="AK1031" s="1">
        <v>44593</v>
      </c>
      <c r="AL1031">
        <v>276.81</v>
      </c>
    </row>
    <row r="1032" spans="37:38" x14ac:dyDescent="0.25">
      <c r="AK1032" s="1">
        <v>44594</v>
      </c>
      <c r="AL1032">
        <v>278.63</v>
      </c>
    </row>
    <row r="1033" spans="37:38" x14ac:dyDescent="0.25">
      <c r="AK1033" s="1">
        <v>44595</v>
      </c>
      <c r="AL1033">
        <v>276.5</v>
      </c>
    </row>
    <row r="1034" spans="37:38" x14ac:dyDescent="0.25">
      <c r="AK1034" s="1">
        <v>44596</v>
      </c>
      <c r="AL1034">
        <v>291.31</v>
      </c>
    </row>
    <row r="1035" spans="37:38" x14ac:dyDescent="0.25">
      <c r="AK1035" s="1">
        <v>44599</v>
      </c>
      <c r="AL1035">
        <v>286.12</v>
      </c>
    </row>
    <row r="1036" spans="37:38" x14ac:dyDescent="0.25">
      <c r="AK1036" s="1">
        <v>44600</v>
      </c>
      <c r="AL1036">
        <v>287.91000000000003</v>
      </c>
    </row>
    <row r="1037" spans="37:38" x14ac:dyDescent="0.25">
      <c r="AK1037" s="1">
        <v>44601</v>
      </c>
      <c r="AL1037">
        <v>293.77</v>
      </c>
    </row>
    <row r="1038" spans="37:38" x14ac:dyDescent="0.25">
      <c r="AK1038" s="1">
        <v>44602</v>
      </c>
      <c r="AL1038">
        <v>287.27999999999997</v>
      </c>
    </row>
    <row r="1039" spans="37:38" x14ac:dyDescent="0.25">
      <c r="AK1039" s="1">
        <v>44603</v>
      </c>
      <c r="AL1039">
        <v>283.42</v>
      </c>
    </row>
    <row r="1040" spans="37:38" x14ac:dyDescent="0.25">
      <c r="AK1040" s="1">
        <v>44606</v>
      </c>
      <c r="AL1040">
        <v>279.88</v>
      </c>
    </row>
    <row r="1041" spans="37:38" x14ac:dyDescent="0.25">
      <c r="AK1041" s="1">
        <v>44607</v>
      </c>
      <c r="AL1041">
        <v>284.52</v>
      </c>
    </row>
    <row r="1042" spans="37:38" x14ac:dyDescent="0.25">
      <c r="AK1042" s="1">
        <v>44608</v>
      </c>
      <c r="AL1042">
        <v>285.05</v>
      </c>
    </row>
    <row r="1043" spans="37:38" x14ac:dyDescent="0.25">
      <c r="AK1043" s="1">
        <v>44609</v>
      </c>
      <c r="AL1043">
        <v>281.04000000000002</v>
      </c>
    </row>
    <row r="1044" spans="37:38" x14ac:dyDescent="0.25">
      <c r="AK1044" s="1">
        <v>44610</v>
      </c>
      <c r="AL1044">
        <v>283.8</v>
      </c>
    </row>
    <row r="1045" spans="37:38" x14ac:dyDescent="0.25">
      <c r="AK1045" s="1">
        <v>44614</v>
      </c>
      <c r="AL1045">
        <v>285.29000000000002</v>
      </c>
    </row>
    <row r="1046" spans="37:38" x14ac:dyDescent="0.25">
      <c r="AK1046" s="1">
        <v>44615</v>
      </c>
      <c r="AL1046">
        <v>280.25</v>
      </c>
    </row>
    <row r="1047" spans="37:38" x14ac:dyDescent="0.25">
      <c r="AK1047" s="1">
        <v>44616</v>
      </c>
      <c r="AL1047">
        <v>288.13</v>
      </c>
    </row>
    <row r="1048" spans="37:38" x14ac:dyDescent="0.25">
      <c r="AK1048" s="1">
        <v>44617</v>
      </c>
      <c r="AL1048">
        <v>292.95</v>
      </c>
    </row>
    <row r="1049" spans="37:38" x14ac:dyDescent="0.25">
      <c r="AK1049" s="1">
        <v>44620</v>
      </c>
      <c r="AL1049">
        <v>292.14</v>
      </c>
    </row>
    <row r="1050" spans="37:38" x14ac:dyDescent="0.25">
      <c r="AK1050" s="1">
        <v>44621</v>
      </c>
      <c r="AL1050">
        <v>289.83999999999997</v>
      </c>
    </row>
    <row r="1051" spans="37:38" x14ac:dyDescent="0.25">
      <c r="AK1051" s="1">
        <v>44622</v>
      </c>
      <c r="AL1051">
        <v>292.83999999999997</v>
      </c>
    </row>
    <row r="1052" spans="37:38" x14ac:dyDescent="0.25">
      <c r="AK1052" s="1">
        <v>44623</v>
      </c>
      <c r="AL1052">
        <v>294.20999999999998</v>
      </c>
    </row>
    <row r="1053" spans="37:38" x14ac:dyDescent="0.25">
      <c r="AK1053" s="1">
        <v>44624</v>
      </c>
      <c r="AL1053">
        <v>293.74</v>
      </c>
    </row>
    <row r="1054" spans="37:38" x14ac:dyDescent="0.25">
      <c r="AK1054" s="1">
        <v>44627</v>
      </c>
      <c r="AL1054">
        <v>288.38</v>
      </c>
    </row>
    <row r="1055" spans="37:38" x14ac:dyDescent="0.25">
      <c r="AK1055" s="1">
        <v>44628</v>
      </c>
      <c r="AL1055">
        <v>276.93</v>
      </c>
    </row>
    <row r="1056" spans="37:38" x14ac:dyDescent="0.25">
      <c r="AK1056" s="1">
        <v>44629</v>
      </c>
      <c r="AL1056">
        <v>291</v>
      </c>
    </row>
    <row r="1057" spans="37:38" x14ac:dyDescent="0.25">
      <c r="AK1057" s="1">
        <v>44630</v>
      </c>
      <c r="AL1057">
        <v>293.60000000000002</v>
      </c>
    </row>
    <row r="1058" spans="37:38" x14ac:dyDescent="0.25">
      <c r="AK1058" s="1">
        <v>44631</v>
      </c>
      <c r="AL1058">
        <v>295.33</v>
      </c>
    </row>
    <row r="1059" spans="37:38" x14ac:dyDescent="0.25">
      <c r="AK1059" s="1">
        <v>44634</v>
      </c>
      <c r="AL1059">
        <v>297.26</v>
      </c>
    </row>
    <row r="1060" spans="37:38" x14ac:dyDescent="0.25">
      <c r="AK1060" s="1">
        <v>44635</v>
      </c>
      <c r="AL1060">
        <v>307.62</v>
      </c>
    </row>
    <row r="1061" spans="37:38" x14ac:dyDescent="0.25">
      <c r="AK1061" s="1">
        <v>44636</v>
      </c>
      <c r="AL1061">
        <v>309.52</v>
      </c>
    </row>
    <row r="1062" spans="37:38" x14ac:dyDescent="0.25">
      <c r="AK1062" s="1">
        <v>44637</v>
      </c>
      <c r="AL1062">
        <v>315.93</v>
      </c>
    </row>
    <row r="1063" spans="37:38" x14ac:dyDescent="0.25">
      <c r="AK1063" s="1">
        <v>44638</v>
      </c>
      <c r="AL1063">
        <v>318.38</v>
      </c>
    </row>
    <row r="1064" spans="37:38" x14ac:dyDescent="0.25">
      <c r="AK1064" s="1">
        <v>44641</v>
      </c>
      <c r="AL1064">
        <v>317.89999999999998</v>
      </c>
    </row>
    <row r="1065" spans="37:38" x14ac:dyDescent="0.25">
      <c r="AK1065" s="1">
        <v>44642</v>
      </c>
      <c r="AL1065">
        <v>315.24</v>
      </c>
    </row>
    <row r="1066" spans="37:38" x14ac:dyDescent="0.25">
      <c r="AK1066" s="1">
        <v>44643</v>
      </c>
      <c r="AL1066">
        <v>313.77</v>
      </c>
    </row>
    <row r="1067" spans="37:38" x14ac:dyDescent="0.25">
      <c r="AK1067" s="1">
        <v>44644</v>
      </c>
      <c r="AL1067">
        <v>317.37</v>
      </c>
    </row>
    <row r="1068" spans="37:38" x14ac:dyDescent="0.25">
      <c r="AK1068" s="1">
        <v>44645</v>
      </c>
      <c r="AL1068">
        <v>322.94</v>
      </c>
    </row>
    <row r="1069" spans="37:38" x14ac:dyDescent="0.25">
      <c r="AK1069" s="1">
        <v>44648</v>
      </c>
      <c r="AL1069">
        <v>326.22000000000003</v>
      </c>
    </row>
    <row r="1070" spans="37:38" x14ac:dyDescent="0.25">
      <c r="AK1070" s="1">
        <v>44649</v>
      </c>
      <c r="AL1070">
        <v>325.98</v>
      </c>
    </row>
    <row r="1071" spans="37:38" x14ac:dyDescent="0.25">
      <c r="AK1071" s="1">
        <v>44650</v>
      </c>
      <c r="AL1071">
        <v>326.39</v>
      </c>
    </row>
    <row r="1072" spans="37:38" x14ac:dyDescent="0.25">
      <c r="AK1072" s="1">
        <v>44651</v>
      </c>
      <c r="AL1072">
        <v>325.63</v>
      </c>
    </row>
    <row r="1073" spans="37:38" x14ac:dyDescent="0.25">
      <c r="AK1073" s="1">
        <v>44652</v>
      </c>
      <c r="AL1073">
        <v>328.83</v>
      </c>
    </row>
    <row r="1074" spans="37:38" x14ac:dyDescent="0.25">
      <c r="AK1074" s="1">
        <v>44655</v>
      </c>
      <c r="AL1074">
        <v>326.73</v>
      </c>
    </row>
    <row r="1075" spans="37:38" x14ac:dyDescent="0.25">
      <c r="AK1075" s="1">
        <v>44656</v>
      </c>
      <c r="AL1075">
        <v>325.97000000000003</v>
      </c>
    </row>
    <row r="1076" spans="37:38" x14ac:dyDescent="0.25">
      <c r="AK1076" s="1">
        <v>44657</v>
      </c>
      <c r="AL1076">
        <v>330.46</v>
      </c>
    </row>
    <row r="1077" spans="37:38" x14ac:dyDescent="0.25">
      <c r="AK1077" s="1">
        <v>44658</v>
      </c>
      <c r="AL1077">
        <v>333.49</v>
      </c>
    </row>
    <row r="1078" spans="37:38" x14ac:dyDescent="0.25">
      <c r="AK1078" s="1">
        <v>44659</v>
      </c>
      <c r="AL1078">
        <v>333.51</v>
      </c>
    </row>
    <row r="1079" spans="37:38" x14ac:dyDescent="0.25">
      <c r="AK1079" s="1">
        <v>44662</v>
      </c>
      <c r="AL1079">
        <v>333.61</v>
      </c>
    </row>
    <row r="1080" spans="37:38" x14ac:dyDescent="0.25">
      <c r="AK1080" s="1">
        <v>44663</v>
      </c>
      <c r="AL1080">
        <v>329.29</v>
      </c>
    </row>
    <row r="1081" spans="37:38" x14ac:dyDescent="0.25">
      <c r="AK1081" s="1">
        <v>44664</v>
      </c>
      <c r="AL1081">
        <v>330.1</v>
      </c>
    </row>
    <row r="1082" spans="37:38" x14ac:dyDescent="0.25">
      <c r="AK1082" s="1">
        <v>44665</v>
      </c>
      <c r="AL1082">
        <v>328.26</v>
      </c>
    </row>
    <row r="1083" spans="37:38" x14ac:dyDescent="0.25">
      <c r="AK1083" s="1">
        <v>44669</v>
      </c>
      <c r="AL1083">
        <v>329.05</v>
      </c>
    </row>
    <row r="1084" spans="37:38" x14ac:dyDescent="0.25">
      <c r="AK1084" s="1">
        <v>44670</v>
      </c>
      <c r="AL1084">
        <v>330.79</v>
      </c>
    </row>
    <row r="1085" spans="37:38" x14ac:dyDescent="0.25">
      <c r="AK1085" s="1">
        <v>44671</v>
      </c>
      <c r="AL1085">
        <v>333.22</v>
      </c>
    </row>
    <row r="1086" spans="37:38" x14ac:dyDescent="0.25">
      <c r="AK1086" s="1">
        <v>44672</v>
      </c>
      <c r="AL1086">
        <v>333.46</v>
      </c>
    </row>
    <row r="1087" spans="37:38" x14ac:dyDescent="0.25">
      <c r="AK1087" s="1">
        <v>44673</v>
      </c>
      <c r="AL1087">
        <v>321.64</v>
      </c>
    </row>
    <row r="1088" spans="37:38" x14ac:dyDescent="0.25">
      <c r="AK1088" s="1">
        <v>44676</v>
      </c>
      <c r="AL1088">
        <v>321.44</v>
      </c>
    </row>
    <row r="1089" spans="37:38" x14ac:dyDescent="0.25">
      <c r="AK1089" s="1">
        <v>44677</v>
      </c>
      <c r="AL1089">
        <v>310.27</v>
      </c>
    </row>
    <row r="1090" spans="37:38" x14ac:dyDescent="0.25">
      <c r="AK1090" s="1">
        <v>44678</v>
      </c>
      <c r="AL1090">
        <v>311.22000000000003</v>
      </c>
    </row>
    <row r="1091" spans="37:38" x14ac:dyDescent="0.25">
      <c r="AK1091" s="1">
        <v>44679</v>
      </c>
      <c r="AL1091">
        <v>318</v>
      </c>
    </row>
    <row r="1092" spans="37:38" x14ac:dyDescent="0.25">
      <c r="AK1092" s="1">
        <v>44680</v>
      </c>
      <c r="AL1092">
        <v>287.99</v>
      </c>
    </row>
    <row r="1093" spans="37:38" x14ac:dyDescent="0.25">
      <c r="AK1093" s="1">
        <v>44683</v>
      </c>
      <c r="AL1093">
        <v>282.12</v>
      </c>
    </row>
    <row r="1094" spans="37:38" x14ac:dyDescent="0.25">
      <c r="AK1094" s="1">
        <v>44684</v>
      </c>
      <c r="AL1094">
        <v>284.55</v>
      </c>
    </row>
    <row r="1095" spans="37:38" x14ac:dyDescent="0.25">
      <c r="AK1095" s="1">
        <v>44685</v>
      </c>
      <c r="AL1095">
        <v>292.10000000000002</v>
      </c>
    </row>
    <row r="1096" spans="37:38" x14ac:dyDescent="0.25">
      <c r="AK1096" s="1">
        <v>44686</v>
      </c>
      <c r="AL1096">
        <v>286.55</v>
      </c>
    </row>
    <row r="1097" spans="37:38" x14ac:dyDescent="0.25">
      <c r="AK1097" s="1">
        <v>44687</v>
      </c>
      <c r="AL1097">
        <v>286.29000000000002</v>
      </c>
    </row>
    <row r="1098" spans="37:38" x14ac:dyDescent="0.25">
      <c r="AK1098" s="1">
        <v>44690</v>
      </c>
      <c r="AL1098">
        <v>275.08999999999997</v>
      </c>
    </row>
    <row r="1099" spans="37:38" x14ac:dyDescent="0.25">
      <c r="AK1099" s="1">
        <v>44691</v>
      </c>
      <c r="AL1099">
        <v>279.18</v>
      </c>
    </row>
    <row r="1100" spans="37:38" x14ac:dyDescent="0.25">
      <c r="AK1100" s="1">
        <v>44692</v>
      </c>
      <c r="AL1100">
        <v>275.05</v>
      </c>
    </row>
    <row r="1101" spans="37:38" x14ac:dyDescent="0.25">
      <c r="AK1101" s="1">
        <v>44693</v>
      </c>
      <c r="AL1101">
        <v>275.74</v>
      </c>
    </row>
    <row r="1102" spans="37:38" x14ac:dyDescent="0.25">
      <c r="AK1102" s="1">
        <v>44694</v>
      </c>
      <c r="AL1102">
        <v>280.60000000000002</v>
      </c>
    </row>
    <row r="1103" spans="37:38" x14ac:dyDescent="0.25">
      <c r="AK1103" s="1">
        <v>44697</v>
      </c>
      <c r="AL1103">
        <v>277.82</v>
      </c>
    </row>
    <row r="1104" spans="37:38" x14ac:dyDescent="0.25">
      <c r="AK1104" s="1">
        <v>44698</v>
      </c>
      <c r="AL1104">
        <v>279.02999999999997</v>
      </c>
    </row>
    <row r="1105" spans="37:38" x14ac:dyDescent="0.25">
      <c r="AK1105" s="1">
        <v>44699</v>
      </c>
      <c r="AL1105">
        <v>269.49</v>
      </c>
    </row>
    <row r="1106" spans="37:38" x14ac:dyDescent="0.25">
      <c r="AK1106" s="1">
        <v>44700</v>
      </c>
      <c r="AL1106">
        <v>266.66000000000003</v>
      </c>
    </row>
    <row r="1107" spans="37:38" x14ac:dyDescent="0.25">
      <c r="AK1107" s="1">
        <v>44701</v>
      </c>
      <c r="AL1107">
        <v>262.70999999999998</v>
      </c>
    </row>
    <row r="1108" spans="37:38" x14ac:dyDescent="0.25">
      <c r="AK1108" s="1">
        <v>44704</v>
      </c>
      <c r="AL1108">
        <v>266.48</v>
      </c>
    </row>
    <row r="1109" spans="37:38" x14ac:dyDescent="0.25">
      <c r="AK1109" s="1">
        <v>44705</v>
      </c>
      <c r="AL1109">
        <v>268.14</v>
      </c>
    </row>
    <row r="1110" spans="37:38" x14ac:dyDescent="0.25">
      <c r="AK1110" s="1">
        <v>44706</v>
      </c>
      <c r="AL1110">
        <v>265.24</v>
      </c>
    </row>
    <row r="1111" spans="37:38" x14ac:dyDescent="0.25">
      <c r="AK1111" s="1">
        <v>44707</v>
      </c>
      <c r="AL1111">
        <v>272.74</v>
      </c>
    </row>
    <row r="1112" spans="37:38" x14ac:dyDescent="0.25">
      <c r="AK1112" s="1">
        <v>44708</v>
      </c>
      <c r="AL1112">
        <v>281.68</v>
      </c>
    </row>
    <row r="1113" spans="37:38" x14ac:dyDescent="0.25">
      <c r="AK1113" s="1">
        <v>44712</v>
      </c>
      <c r="AL1113">
        <v>275.67</v>
      </c>
    </row>
    <row r="1114" spans="37:38" x14ac:dyDescent="0.25">
      <c r="AK1114" s="1">
        <v>44713</v>
      </c>
      <c r="AL1114">
        <v>270.58999999999997</v>
      </c>
    </row>
    <row r="1115" spans="37:38" x14ac:dyDescent="0.25">
      <c r="AK1115" s="1">
        <v>44714</v>
      </c>
      <c r="AL1115">
        <v>278.63</v>
      </c>
    </row>
    <row r="1116" spans="37:38" x14ac:dyDescent="0.25">
      <c r="AK1116" s="1">
        <v>44715</v>
      </c>
      <c r="AL1116">
        <v>268.58</v>
      </c>
    </row>
    <row r="1117" spans="37:38" x14ac:dyDescent="0.25">
      <c r="AK1117" s="1">
        <v>44718</v>
      </c>
      <c r="AL1117">
        <v>271.89</v>
      </c>
    </row>
    <row r="1118" spans="37:38" x14ac:dyDescent="0.25">
      <c r="AK1118" s="1">
        <v>44719</v>
      </c>
      <c r="AL1118">
        <v>270.62</v>
      </c>
    </row>
    <row r="1119" spans="37:38" x14ac:dyDescent="0.25">
      <c r="AK1119" s="1">
        <v>44720</v>
      </c>
      <c r="AL1119">
        <v>266.8</v>
      </c>
    </row>
    <row r="1120" spans="37:38" x14ac:dyDescent="0.25">
      <c r="AK1120" s="1">
        <v>44721</v>
      </c>
      <c r="AL1120">
        <v>259.11</v>
      </c>
    </row>
    <row r="1121" spans="37:38" x14ac:dyDescent="0.25">
      <c r="AK1121" s="1">
        <v>44722</v>
      </c>
      <c r="AL1121">
        <v>253.64</v>
      </c>
    </row>
    <row r="1122" spans="37:38" x14ac:dyDescent="0.25">
      <c r="AK1122" s="1">
        <v>44725</v>
      </c>
      <c r="AL1122">
        <v>253.13</v>
      </c>
    </row>
    <row r="1123" spans="37:38" x14ac:dyDescent="0.25">
      <c r="AK1123" s="1">
        <v>44726</v>
      </c>
      <c r="AL1123">
        <v>251.13</v>
      </c>
    </row>
    <row r="1124" spans="37:38" x14ac:dyDescent="0.25">
      <c r="AK1124" s="1">
        <v>44727</v>
      </c>
      <c r="AL1124">
        <v>253.13</v>
      </c>
    </row>
    <row r="1125" spans="37:38" x14ac:dyDescent="0.25">
      <c r="AK1125" s="1">
        <v>44728</v>
      </c>
      <c r="AL1125">
        <v>248.5</v>
      </c>
    </row>
    <row r="1126" spans="37:38" x14ac:dyDescent="0.25">
      <c r="AK1126" s="1">
        <v>44729</v>
      </c>
      <c r="AL1126">
        <v>251.65</v>
      </c>
    </row>
    <row r="1127" spans="37:38" x14ac:dyDescent="0.25">
      <c r="AK1127" s="1">
        <v>44733</v>
      </c>
      <c r="AL1127">
        <v>254.76</v>
      </c>
    </row>
    <row r="1128" spans="37:38" x14ac:dyDescent="0.25">
      <c r="AK1128" s="1">
        <v>44734</v>
      </c>
      <c r="AL1128">
        <v>257.05</v>
      </c>
    </row>
    <row r="1129" spans="37:38" x14ac:dyDescent="0.25">
      <c r="AK1129" s="1">
        <v>44735</v>
      </c>
      <c r="AL1129">
        <v>263.99</v>
      </c>
    </row>
    <row r="1130" spans="37:38" x14ac:dyDescent="0.25">
      <c r="AK1130" s="1">
        <v>44736</v>
      </c>
      <c r="AL1130">
        <v>271.74</v>
      </c>
    </row>
    <row r="1131" spans="37:38" x14ac:dyDescent="0.25">
      <c r="AK1131" s="1">
        <v>44739</v>
      </c>
      <c r="AL1131">
        <v>271.52</v>
      </c>
    </row>
    <row r="1132" spans="37:38" x14ac:dyDescent="0.25">
      <c r="AK1132" s="1">
        <v>44740</v>
      </c>
      <c r="AL1132">
        <v>265.66000000000003</v>
      </c>
    </row>
    <row r="1133" spans="37:38" x14ac:dyDescent="0.25">
      <c r="AK1133" s="1">
        <v>44741</v>
      </c>
      <c r="AL1133">
        <v>268.88</v>
      </c>
    </row>
    <row r="1134" spans="37:38" x14ac:dyDescent="0.25">
      <c r="AK1134" s="1">
        <v>44742</v>
      </c>
      <c r="AL1134">
        <v>269.68</v>
      </c>
    </row>
    <row r="1135" spans="37:38" x14ac:dyDescent="0.25">
      <c r="AK1135" s="1">
        <v>44743</v>
      </c>
      <c r="AL1135">
        <v>273.92</v>
      </c>
    </row>
    <row r="1136" spans="37:38" x14ac:dyDescent="0.25">
      <c r="AK1136" s="1">
        <v>44747</v>
      </c>
      <c r="AL1136">
        <v>275.97000000000003</v>
      </c>
    </row>
    <row r="1137" spans="37:38" x14ac:dyDescent="0.25">
      <c r="AK1137" s="1">
        <v>44748</v>
      </c>
      <c r="AL1137">
        <v>279.61</v>
      </c>
    </row>
    <row r="1138" spans="37:38" x14ac:dyDescent="0.25">
      <c r="AK1138" s="1">
        <v>44749</v>
      </c>
      <c r="AL1138">
        <v>274.3</v>
      </c>
    </row>
    <row r="1139" spans="37:38" x14ac:dyDescent="0.25">
      <c r="AK1139" s="1">
        <v>44750</v>
      </c>
      <c r="AL1139">
        <v>274.37</v>
      </c>
    </row>
    <row r="1140" spans="37:38" x14ac:dyDescent="0.25">
      <c r="AK1140" s="1">
        <v>44753</v>
      </c>
      <c r="AL1140">
        <v>274.04000000000002</v>
      </c>
    </row>
    <row r="1141" spans="37:38" x14ac:dyDescent="0.25">
      <c r="AK1141" s="1">
        <v>44754</v>
      </c>
      <c r="AL1141">
        <v>270.56</v>
      </c>
    </row>
    <row r="1142" spans="37:38" x14ac:dyDescent="0.25">
      <c r="AK1142" s="1">
        <v>44755</v>
      </c>
      <c r="AL1142">
        <v>269.44</v>
      </c>
    </row>
    <row r="1143" spans="37:38" x14ac:dyDescent="0.25">
      <c r="AK1143" s="1">
        <v>44756</v>
      </c>
      <c r="AL1143">
        <v>268.58999999999997</v>
      </c>
    </row>
    <row r="1144" spans="37:38" x14ac:dyDescent="0.25">
      <c r="AK1144" s="1">
        <v>44757</v>
      </c>
      <c r="AL1144">
        <v>271.60000000000002</v>
      </c>
    </row>
    <row r="1145" spans="37:38" x14ac:dyDescent="0.25">
      <c r="AK1145" s="1">
        <v>44760</v>
      </c>
      <c r="AL1145">
        <v>267.10000000000002</v>
      </c>
    </row>
    <row r="1146" spans="37:38" x14ac:dyDescent="0.25">
      <c r="AK1146" s="1">
        <v>44761</v>
      </c>
      <c r="AL1146">
        <v>275.69</v>
      </c>
    </row>
    <row r="1147" spans="37:38" x14ac:dyDescent="0.25">
      <c r="AK1147" s="1">
        <v>44762</v>
      </c>
      <c r="AL1147">
        <v>275.27</v>
      </c>
    </row>
    <row r="1148" spans="37:38" x14ac:dyDescent="0.25">
      <c r="AK1148" s="1">
        <v>44763</v>
      </c>
      <c r="AL1148">
        <v>280.67</v>
      </c>
    </row>
    <row r="1149" spans="37:38" x14ac:dyDescent="0.25">
      <c r="AK1149" s="1">
        <v>44764</v>
      </c>
      <c r="AL1149">
        <v>279.49</v>
      </c>
    </row>
    <row r="1150" spans="37:38" x14ac:dyDescent="0.25">
      <c r="AK1150" s="1">
        <v>44767</v>
      </c>
      <c r="AL1150">
        <v>281.16000000000003</v>
      </c>
    </row>
    <row r="1151" spans="37:38" x14ac:dyDescent="0.25">
      <c r="AK1151" s="1">
        <v>44768</v>
      </c>
      <c r="AL1151">
        <v>279.24</v>
      </c>
    </row>
    <row r="1152" spans="37:38" x14ac:dyDescent="0.25">
      <c r="AK1152" s="1">
        <v>44769</v>
      </c>
      <c r="AL1152">
        <v>286.06</v>
      </c>
    </row>
    <row r="1153" spans="37:38" x14ac:dyDescent="0.25">
      <c r="AK1153" s="1">
        <v>44770</v>
      </c>
      <c r="AL1153">
        <v>292.76</v>
      </c>
    </row>
    <row r="1154" spans="37:38" x14ac:dyDescent="0.25">
      <c r="AK1154" s="1">
        <v>44771</v>
      </c>
      <c r="AL1154">
        <v>291.04000000000002</v>
      </c>
    </row>
    <row r="1155" spans="37:38" x14ac:dyDescent="0.25">
      <c r="AK1155" s="1">
        <v>44774</v>
      </c>
      <c r="AL1155">
        <v>280.33999999999997</v>
      </c>
    </row>
    <row r="1156" spans="37:38" x14ac:dyDescent="0.25">
      <c r="AK1156" s="1">
        <v>44775</v>
      </c>
      <c r="AL1156">
        <v>280.26</v>
      </c>
    </row>
    <row r="1157" spans="37:38" x14ac:dyDescent="0.25">
      <c r="AK1157" s="1">
        <v>44776</v>
      </c>
      <c r="AL1157">
        <v>286.02999999999997</v>
      </c>
    </row>
    <row r="1158" spans="37:38" x14ac:dyDescent="0.25">
      <c r="AK1158" s="1">
        <v>44777</v>
      </c>
      <c r="AL1158">
        <v>285.75</v>
      </c>
    </row>
    <row r="1159" spans="37:38" x14ac:dyDescent="0.25">
      <c r="AK1159" s="1">
        <v>44778</v>
      </c>
      <c r="AL1159">
        <v>287.52999999999997</v>
      </c>
    </row>
    <row r="1160" spans="37:38" x14ac:dyDescent="0.25">
      <c r="AK1160" s="1">
        <v>44781</v>
      </c>
      <c r="AL1160">
        <v>289.83</v>
      </c>
    </row>
    <row r="1161" spans="37:38" x14ac:dyDescent="0.25">
      <c r="AK1161" s="1">
        <v>44782</v>
      </c>
      <c r="AL1161">
        <v>293.42</v>
      </c>
    </row>
    <row r="1162" spans="37:38" x14ac:dyDescent="0.25">
      <c r="AK1162" s="1">
        <v>44783</v>
      </c>
      <c r="AL1162">
        <v>297.72000000000003</v>
      </c>
    </row>
    <row r="1163" spans="37:38" x14ac:dyDescent="0.25">
      <c r="AK1163" s="1">
        <v>44784</v>
      </c>
      <c r="AL1163">
        <v>296.69</v>
      </c>
    </row>
    <row r="1164" spans="37:38" x14ac:dyDescent="0.25">
      <c r="AK1164" s="1">
        <v>44785</v>
      </c>
      <c r="AL1164">
        <v>301.48</v>
      </c>
    </row>
    <row r="1165" spans="37:38" x14ac:dyDescent="0.25">
      <c r="AK1165" s="1">
        <v>44788</v>
      </c>
      <c r="AL1165">
        <v>300.68</v>
      </c>
    </row>
    <row r="1166" spans="37:38" x14ac:dyDescent="0.25">
      <c r="AK1166" s="1">
        <v>44789</v>
      </c>
      <c r="AL1166">
        <v>301</v>
      </c>
    </row>
    <row r="1167" spans="37:38" x14ac:dyDescent="0.25">
      <c r="AK1167" s="1">
        <v>44790</v>
      </c>
      <c r="AL1167">
        <v>300.39999999999998</v>
      </c>
    </row>
    <row r="1168" spans="37:38" x14ac:dyDescent="0.25">
      <c r="AK1168" s="1">
        <v>44791</v>
      </c>
      <c r="AL1168">
        <v>302.57</v>
      </c>
    </row>
    <row r="1169" spans="37:38" x14ac:dyDescent="0.25">
      <c r="AK1169" s="1">
        <v>44792</v>
      </c>
      <c r="AL1169">
        <v>299.87</v>
      </c>
    </row>
    <row r="1170" spans="37:38" x14ac:dyDescent="0.25">
      <c r="AK1170" s="1">
        <v>44795</v>
      </c>
      <c r="AL1170">
        <v>292.75</v>
      </c>
    </row>
    <row r="1171" spans="37:38" x14ac:dyDescent="0.25">
      <c r="AK1171" s="1">
        <v>44796</v>
      </c>
      <c r="AL1171">
        <v>286.69</v>
      </c>
    </row>
    <row r="1172" spans="37:38" x14ac:dyDescent="0.25">
      <c r="AK1172" s="1">
        <v>44797</v>
      </c>
      <c r="AL1172">
        <v>287.32</v>
      </c>
    </row>
    <row r="1173" spans="37:38" x14ac:dyDescent="0.25">
      <c r="AK1173" s="1">
        <v>44798</v>
      </c>
      <c r="AL1173">
        <v>290.24</v>
      </c>
    </row>
    <row r="1174" spans="37:38" x14ac:dyDescent="0.25">
      <c r="AK1174" s="1">
        <v>44799</v>
      </c>
      <c r="AL1174">
        <v>285.87</v>
      </c>
    </row>
    <row r="1175" spans="37:38" x14ac:dyDescent="0.25">
      <c r="AK1175" s="1">
        <v>44802</v>
      </c>
      <c r="AL1175">
        <v>282.89999999999998</v>
      </c>
    </row>
    <row r="1176" spans="37:38" x14ac:dyDescent="0.25">
      <c r="AK1176" s="1">
        <v>44803</v>
      </c>
      <c r="AL1176">
        <v>282.12</v>
      </c>
    </row>
    <row r="1177" spans="37:38" x14ac:dyDescent="0.25">
      <c r="AK1177" s="1">
        <v>44804</v>
      </c>
      <c r="AL1177">
        <v>279.26</v>
      </c>
    </row>
    <row r="1178" spans="37:38" x14ac:dyDescent="0.25">
      <c r="AK1178" s="1">
        <v>44805</v>
      </c>
      <c r="AL1178">
        <v>280.77999999999997</v>
      </c>
    </row>
    <row r="1179" spans="37:38" x14ac:dyDescent="0.25">
      <c r="AK1179" s="1">
        <v>44806</v>
      </c>
      <c r="AL1179">
        <v>278.33999999999997</v>
      </c>
    </row>
    <row r="1180" spans="37:38" x14ac:dyDescent="0.25">
      <c r="AK1180" s="1">
        <v>44810</v>
      </c>
      <c r="AL1180">
        <v>281.23</v>
      </c>
    </row>
    <row r="1181" spans="37:38" x14ac:dyDescent="0.25">
      <c r="AK1181" s="1">
        <v>44811</v>
      </c>
      <c r="AL1181">
        <v>288.57</v>
      </c>
    </row>
    <row r="1182" spans="37:38" x14ac:dyDescent="0.25">
      <c r="AK1182" s="1">
        <v>44812</v>
      </c>
      <c r="AL1182">
        <v>290.95</v>
      </c>
    </row>
    <row r="1183" spans="37:38" x14ac:dyDescent="0.25">
      <c r="AK1183" s="1">
        <v>44813</v>
      </c>
      <c r="AL1183">
        <v>292.08999999999997</v>
      </c>
    </row>
    <row r="1184" spans="37:38" x14ac:dyDescent="0.25">
      <c r="AK1184" s="1">
        <v>44816</v>
      </c>
      <c r="AL1184">
        <v>294.01</v>
      </c>
    </row>
    <row r="1185" spans="37:38" x14ac:dyDescent="0.25">
      <c r="AK1185" s="1">
        <v>44817</v>
      </c>
      <c r="AL1185">
        <v>284.04000000000002</v>
      </c>
    </row>
    <row r="1186" spans="37:38" x14ac:dyDescent="0.25">
      <c r="AK1186" s="1">
        <v>44818</v>
      </c>
      <c r="AL1186">
        <v>283.77</v>
      </c>
    </row>
    <row r="1187" spans="37:38" x14ac:dyDescent="0.25">
      <c r="AK1187" s="1">
        <v>44819</v>
      </c>
      <c r="AL1187">
        <v>280.13</v>
      </c>
    </row>
    <row r="1188" spans="37:38" x14ac:dyDescent="0.25">
      <c r="AK1188" s="1">
        <v>44820</v>
      </c>
      <c r="AL1188">
        <v>277.12</v>
      </c>
    </row>
    <row r="1189" spans="37:38" x14ac:dyDescent="0.25">
      <c r="AK1189" s="1">
        <v>44823</v>
      </c>
      <c r="AL1189">
        <v>278.70999999999998</v>
      </c>
    </row>
    <row r="1190" spans="37:38" x14ac:dyDescent="0.25">
      <c r="AK1190" s="1">
        <v>44824</v>
      </c>
      <c r="AL1190">
        <v>276.22000000000003</v>
      </c>
    </row>
    <row r="1191" spans="37:38" x14ac:dyDescent="0.25">
      <c r="AK1191" s="1">
        <v>44825</v>
      </c>
      <c r="AL1191">
        <v>272.99</v>
      </c>
    </row>
    <row r="1192" spans="37:38" x14ac:dyDescent="0.25">
      <c r="AK1192" s="1">
        <v>44826</v>
      </c>
      <c r="AL1192">
        <v>272.22000000000003</v>
      </c>
    </row>
    <row r="1193" spans="37:38" x14ac:dyDescent="0.25">
      <c r="AK1193" s="1">
        <v>44827</v>
      </c>
      <c r="AL1193">
        <v>273.92</v>
      </c>
    </row>
    <row r="1194" spans="37:38" x14ac:dyDescent="0.25">
      <c r="AK1194" s="1">
        <v>44830</v>
      </c>
      <c r="AL1194">
        <v>269.83</v>
      </c>
    </row>
    <row r="1195" spans="37:38" x14ac:dyDescent="0.25">
      <c r="AK1195" s="1">
        <v>44831</v>
      </c>
      <c r="AL1195">
        <v>270.97000000000003</v>
      </c>
    </row>
    <row r="1196" spans="37:38" x14ac:dyDescent="0.25">
      <c r="AK1196" s="1">
        <v>44832</v>
      </c>
      <c r="AL1196">
        <v>275.27</v>
      </c>
    </row>
    <row r="1197" spans="37:38" x14ac:dyDescent="0.25">
      <c r="AK1197" s="1">
        <v>44833</v>
      </c>
      <c r="AL1197">
        <v>270.95</v>
      </c>
    </row>
    <row r="1198" spans="37:38" x14ac:dyDescent="0.25">
      <c r="AK1198" s="1">
        <v>44834</v>
      </c>
      <c r="AL1198">
        <v>267.87</v>
      </c>
    </row>
    <row r="1199" spans="37:38" x14ac:dyDescent="0.25">
      <c r="AK1199" s="1">
        <v>44837</v>
      </c>
      <c r="AL1199">
        <v>275.58999999999997</v>
      </c>
    </row>
    <row r="1200" spans="37:38" x14ac:dyDescent="0.25">
      <c r="AK1200" s="1">
        <v>44838</v>
      </c>
      <c r="AL1200">
        <v>284.32</v>
      </c>
    </row>
    <row r="1201" spans="37:38" x14ac:dyDescent="0.25">
      <c r="AK1201" s="1">
        <v>44839</v>
      </c>
      <c r="AL1201">
        <v>282.77999999999997</v>
      </c>
    </row>
    <row r="1202" spans="37:38" x14ac:dyDescent="0.25">
      <c r="AK1202" s="1">
        <v>44840</v>
      </c>
      <c r="AL1202">
        <v>280.72000000000003</v>
      </c>
    </row>
    <row r="1203" spans="37:38" x14ac:dyDescent="0.25">
      <c r="AK1203" s="1">
        <v>44841</v>
      </c>
      <c r="AL1203">
        <v>273.11</v>
      </c>
    </row>
    <row r="1204" spans="37:38" x14ac:dyDescent="0.25">
      <c r="AK1204" s="1">
        <v>44844</v>
      </c>
      <c r="AL1204">
        <v>279.58999999999997</v>
      </c>
    </row>
    <row r="1205" spans="37:38" x14ac:dyDescent="0.25">
      <c r="AK1205" s="1">
        <v>44845</v>
      </c>
      <c r="AL1205">
        <v>276.23</v>
      </c>
    </row>
    <row r="1206" spans="37:38" x14ac:dyDescent="0.25">
      <c r="AK1206" s="1">
        <v>44846</v>
      </c>
      <c r="AL1206">
        <v>273.87</v>
      </c>
    </row>
    <row r="1207" spans="37:38" x14ac:dyDescent="0.25">
      <c r="AK1207" s="1">
        <v>44847</v>
      </c>
      <c r="AL1207">
        <v>281.5</v>
      </c>
    </row>
    <row r="1208" spans="37:38" x14ac:dyDescent="0.25">
      <c r="AK1208" s="1">
        <v>44848</v>
      </c>
      <c r="AL1208">
        <v>270.81</v>
      </c>
    </row>
    <row r="1209" spans="37:38" x14ac:dyDescent="0.25">
      <c r="AK1209" s="1">
        <v>44851</v>
      </c>
      <c r="AL1209">
        <v>277.51</v>
      </c>
    </row>
    <row r="1210" spans="37:38" x14ac:dyDescent="0.25">
      <c r="AK1210" s="1">
        <v>44852</v>
      </c>
      <c r="AL1210">
        <v>280.33</v>
      </c>
    </row>
    <row r="1211" spans="37:38" x14ac:dyDescent="0.25">
      <c r="AK1211" s="1">
        <v>44853</v>
      </c>
      <c r="AL1211">
        <v>280.93</v>
      </c>
    </row>
    <row r="1212" spans="37:38" x14ac:dyDescent="0.25">
      <c r="AK1212" s="1">
        <v>44854</v>
      </c>
      <c r="AL1212">
        <v>273.72000000000003</v>
      </c>
    </row>
    <row r="1213" spans="37:38" x14ac:dyDescent="0.25">
      <c r="AK1213" s="1">
        <v>44855</v>
      </c>
      <c r="AL1213">
        <v>280.12</v>
      </c>
    </row>
    <row r="1214" spans="37:38" x14ac:dyDescent="0.25">
      <c r="AK1214" s="1">
        <v>44858</v>
      </c>
      <c r="AL1214">
        <v>284.51</v>
      </c>
    </row>
    <row r="1215" spans="37:38" x14ac:dyDescent="0.25">
      <c r="AK1215" s="1">
        <v>44859</v>
      </c>
      <c r="AL1215">
        <v>280</v>
      </c>
    </row>
    <row r="1216" spans="37:38" x14ac:dyDescent="0.25">
      <c r="AK1216" s="1">
        <v>44860</v>
      </c>
      <c r="AL1216">
        <v>277.13</v>
      </c>
    </row>
    <row r="1217" spans="37:38" x14ac:dyDescent="0.25">
      <c r="AK1217" s="1">
        <v>44861</v>
      </c>
      <c r="AL1217">
        <v>282.32</v>
      </c>
    </row>
    <row r="1218" spans="37:38" x14ac:dyDescent="0.25">
      <c r="AK1218" s="1">
        <v>44862</v>
      </c>
      <c r="AL1218">
        <v>289.2</v>
      </c>
    </row>
    <row r="1219" spans="37:38" x14ac:dyDescent="0.25">
      <c r="AK1219" s="1">
        <v>44865</v>
      </c>
      <c r="AL1219">
        <v>281.49</v>
      </c>
    </row>
    <row r="1220" spans="37:38" x14ac:dyDescent="0.25">
      <c r="AK1220" s="1">
        <v>44866</v>
      </c>
      <c r="AL1220">
        <v>284.49</v>
      </c>
    </row>
    <row r="1221" spans="37:38" x14ac:dyDescent="0.25">
      <c r="AK1221" s="1">
        <v>44867</v>
      </c>
      <c r="AL1221">
        <v>279.13</v>
      </c>
    </row>
    <row r="1222" spans="37:38" x14ac:dyDescent="0.25">
      <c r="AK1222" s="1">
        <v>44868</v>
      </c>
      <c r="AL1222">
        <v>276.39</v>
      </c>
    </row>
    <row r="1223" spans="37:38" x14ac:dyDescent="0.25">
      <c r="AK1223" s="1">
        <v>44869</v>
      </c>
      <c r="AL1223">
        <v>279.70999999999998</v>
      </c>
    </row>
    <row r="1224" spans="37:38" x14ac:dyDescent="0.25">
      <c r="AK1224" s="1">
        <v>44872</v>
      </c>
      <c r="AL1224">
        <v>287.10000000000002</v>
      </c>
    </row>
    <row r="1225" spans="37:38" x14ac:dyDescent="0.25">
      <c r="AK1225" s="1">
        <v>44873</v>
      </c>
      <c r="AL1225">
        <v>286.77999999999997</v>
      </c>
    </row>
    <row r="1226" spans="37:38" x14ac:dyDescent="0.25">
      <c r="AK1226" s="1">
        <v>44874</v>
      </c>
      <c r="AL1226">
        <v>281.10000000000002</v>
      </c>
    </row>
    <row r="1227" spans="37:38" x14ac:dyDescent="0.25">
      <c r="AK1227" s="1">
        <v>44875</v>
      </c>
      <c r="AL1227">
        <v>296.38</v>
      </c>
    </row>
    <row r="1228" spans="37:38" x14ac:dyDescent="0.25">
      <c r="AK1228" s="1">
        <v>44876</v>
      </c>
      <c r="AL1228">
        <v>293</v>
      </c>
    </row>
    <row r="1229" spans="37:38" x14ac:dyDescent="0.25">
      <c r="AK1229" s="1">
        <v>44879</v>
      </c>
      <c r="AL1229">
        <v>291.32</v>
      </c>
    </row>
    <row r="1230" spans="37:38" x14ac:dyDescent="0.25">
      <c r="AK1230" s="1">
        <v>44880</v>
      </c>
      <c r="AL1230">
        <v>291.89</v>
      </c>
    </row>
    <row r="1231" spans="37:38" x14ac:dyDescent="0.25">
      <c r="AK1231" s="1">
        <v>44881</v>
      </c>
      <c r="AL1231">
        <v>293.45999999999998</v>
      </c>
    </row>
    <row r="1232" spans="37:38" x14ac:dyDescent="0.25">
      <c r="AK1232" s="1">
        <v>44882</v>
      </c>
      <c r="AL1232">
        <v>295.77999999999997</v>
      </c>
    </row>
    <row r="1233" spans="37:38" x14ac:dyDescent="0.25">
      <c r="AK1233" s="1">
        <v>44883</v>
      </c>
      <c r="AL1233">
        <v>301.32</v>
      </c>
    </row>
    <row r="1234" spans="37:38" x14ac:dyDescent="0.25">
      <c r="AK1234" s="1">
        <v>44886</v>
      </c>
      <c r="AL1234">
        <v>301.7</v>
      </c>
    </row>
    <row r="1235" spans="37:38" x14ac:dyDescent="0.25">
      <c r="AK1235" s="1">
        <v>44887</v>
      </c>
      <c r="AL1235">
        <v>303.79000000000002</v>
      </c>
    </row>
    <row r="1236" spans="37:38" x14ac:dyDescent="0.25">
      <c r="AK1236" s="1">
        <v>44888</v>
      </c>
      <c r="AL1236">
        <v>304.24</v>
      </c>
    </row>
    <row r="1237" spans="37:38" x14ac:dyDescent="0.25">
      <c r="AK1237" s="1">
        <v>44890</v>
      </c>
      <c r="AL1237">
        <v>307.08</v>
      </c>
    </row>
    <row r="1238" spans="37:38" x14ac:dyDescent="0.25">
      <c r="AK1238" s="1">
        <v>44893</v>
      </c>
      <c r="AL1238">
        <v>305.27</v>
      </c>
    </row>
    <row r="1239" spans="37:38" x14ac:dyDescent="0.25">
      <c r="AK1239" s="1">
        <v>44894</v>
      </c>
      <c r="AL1239">
        <v>302.73</v>
      </c>
    </row>
    <row r="1240" spans="37:38" x14ac:dyDescent="0.25">
      <c r="AK1240" s="1">
        <v>44895</v>
      </c>
      <c r="AL1240">
        <v>308.27999999999997</v>
      </c>
    </row>
    <row r="1241" spans="37:38" x14ac:dyDescent="0.25">
      <c r="AK1241" s="1">
        <v>44896</v>
      </c>
      <c r="AL1241">
        <v>303.07</v>
      </c>
    </row>
    <row r="1242" spans="37:38" x14ac:dyDescent="0.25">
      <c r="AK1242" s="1">
        <v>44897</v>
      </c>
      <c r="AL1242">
        <v>306.77999999999997</v>
      </c>
    </row>
    <row r="1243" spans="37:38" x14ac:dyDescent="0.25">
      <c r="AK1243" s="1">
        <v>44900</v>
      </c>
      <c r="AL1243">
        <v>308.74</v>
      </c>
    </row>
    <row r="1244" spans="37:38" x14ac:dyDescent="0.25">
      <c r="AK1244" s="1">
        <v>44901</v>
      </c>
      <c r="AL1244">
        <v>307.95999999999998</v>
      </c>
    </row>
    <row r="1245" spans="37:38" x14ac:dyDescent="0.25">
      <c r="AK1245" s="1">
        <v>44902</v>
      </c>
      <c r="AL1245">
        <v>304.14</v>
      </c>
    </row>
    <row r="1246" spans="37:38" x14ac:dyDescent="0.25">
      <c r="AK1246" s="1">
        <v>44903</v>
      </c>
      <c r="AL1246">
        <v>306.57</v>
      </c>
    </row>
    <row r="1247" spans="37:38" x14ac:dyDescent="0.25">
      <c r="AK1247" s="1">
        <v>44904</v>
      </c>
      <c r="AL1247">
        <v>305.68</v>
      </c>
    </row>
    <row r="1248" spans="37:38" x14ac:dyDescent="0.25">
      <c r="AK1248" s="1">
        <v>44907</v>
      </c>
      <c r="AL1248">
        <v>307.60000000000002</v>
      </c>
    </row>
    <row r="1249" spans="37:38" x14ac:dyDescent="0.25">
      <c r="AK1249" s="1">
        <v>44908</v>
      </c>
      <c r="AL1249">
        <v>309.99</v>
      </c>
    </row>
    <row r="1250" spans="37:38" x14ac:dyDescent="0.25">
      <c r="AK1250" s="1">
        <v>44909</v>
      </c>
      <c r="AL1250">
        <v>306.14</v>
      </c>
    </row>
    <row r="1251" spans="37:38" x14ac:dyDescent="0.25">
      <c r="AK1251" s="1">
        <v>44910</v>
      </c>
      <c r="AL1251">
        <v>303.66000000000003</v>
      </c>
    </row>
    <row r="1252" spans="37:38" x14ac:dyDescent="0.25">
      <c r="AK1252" s="1">
        <v>44911</v>
      </c>
      <c r="AL1252">
        <v>298.76</v>
      </c>
    </row>
    <row r="1253" spans="37:38" x14ac:dyDescent="0.25">
      <c r="AK1253" s="1">
        <v>44914</v>
      </c>
      <c r="AL1253">
        <v>297.06</v>
      </c>
    </row>
    <row r="1254" spans="37:38" x14ac:dyDescent="0.25">
      <c r="AK1254" s="1">
        <v>44915</v>
      </c>
      <c r="AL1254">
        <v>297.81</v>
      </c>
    </row>
    <row r="1255" spans="37:38" x14ac:dyDescent="0.25">
      <c r="AK1255" s="1">
        <v>44916</v>
      </c>
      <c r="AL1255">
        <v>303.02999999999997</v>
      </c>
    </row>
    <row r="1256" spans="37:38" x14ac:dyDescent="0.25">
      <c r="AK1256" s="1">
        <v>44917</v>
      </c>
      <c r="AL1256">
        <v>300.14999999999998</v>
      </c>
    </row>
    <row r="1257" spans="37:38" x14ac:dyDescent="0.25">
      <c r="AK1257" s="1">
        <v>44918</v>
      </c>
      <c r="AL1257">
        <v>300.58999999999997</v>
      </c>
    </row>
    <row r="1258" spans="37:38" x14ac:dyDescent="0.25">
      <c r="AK1258" s="1">
        <v>44922</v>
      </c>
      <c r="AL1258">
        <v>300.97000000000003</v>
      </c>
    </row>
    <row r="1259" spans="37:38" x14ac:dyDescent="0.25">
      <c r="AK1259" s="1">
        <v>44923</v>
      </c>
      <c r="AL1259">
        <v>299.51</v>
      </c>
    </row>
    <row r="1260" spans="37:38" x14ac:dyDescent="0.25">
      <c r="AK1260" s="1">
        <v>44924</v>
      </c>
      <c r="AL1260">
        <v>303.38</v>
      </c>
    </row>
    <row r="1261" spans="37:38" x14ac:dyDescent="0.25">
      <c r="AK1261" s="1">
        <v>44925</v>
      </c>
      <c r="AL1261">
        <v>300.14</v>
      </c>
    </row>
    <row r="1262" spans="37:38" x14ac:dyDescent="0.25">
      <c r="AK1262" s="1">
        <v>44929</v>
      </c>
      <c r="AL1262">
        <v>299.42</v>
      </c>
    </row>
    <row r="1263" spans="37:38" x14ac:dyDescent="0.25">
      <c r="AK1263" s="1">
        <v>44930</v>
      </c>
      <c r="AL1263">
        <v>302.72000000000003</v>
      </c>
    </row>
    <row r="1264" spans="37:38" x14ac:dyDescent="0.25">
      <c r="AK1264" s="1">
        <v>44931</v>
      </c>
      <c r="AL1264">
        <v>300.35000000000002</v>
      </c>
    </row>
    <row r="1265" spans="37:38" x14ac:dyDescent="0.25">
      <c r="AK1265" s="1">
        <v>44932</v>
      </c>
      <c r="AL1265">
        <v>307.33</v>
      </c>
    </row>
    <row r="1266" spans="37:38" x14ac:dyDescent="0.25">
      <c r="AK1266" s="1">
        <v>44935</v>
      </c>
      <c r="AL1266">
        <v>306.33</v>
      </c>
    </row>
    <row r="1267" spans="37:38" x14ac:dyDescent="0.25">
      <c r="AK1267" s="1">
        <v>44936</v>
      </c>
      <c r="AL1267">
        <v>307.33</v>
      </c>
    </row>
    <row r="1268" spans="37:38" x14ac:dyDescent="0.25">
      <c r="AK1268" s="1">
        <v>44937</v>
      </c>
      <c r="AL1268">
        <v>312.19</v>
      </c>
    </row>
    <row r="1269" spans="37:38" x14ac:dyDescent="0.25">
      <c r="AK1269" s="1">
        <v>44938</v>
      </c>
      <c r="AL1269">
        <v>315.87</v>
      </c>
    </row>
    <row r="1270" spans="37:38" x14ac:dyDescent="0.25">
      <c r="AK1270" s="1">
        <v>44939</v>
      </c>
      <c r="AL1270">
        <v>317.17</v>
      </c>
    </row>
    <row r="1271" spans="37:38" x14ac:dyDescent="0.25">
      <c r="AK1271" s="1">
        <v>44943</v>
      </c>
      <c r="AL1271">
        <v>316.94</v>
      </c>
    </row>
    <row r="1272" spans="37:38" x14ac:dyDescent="0.25">
      <c r="AK1272" s="1">
        <v>44944</v>
      </c>
      <c r="AL1272">
        <v>314.08999999999997</v>
      </c>
    </row>
    <row r="1273" spans="37:38" x14ac:dyDescent="0.25">
      <c r="AK1273" s="1">
        <v>44945</v>
      </c>
      <c r="AL1273">
        <v>318.95999999999998</v>
      </c>
    </row>
    <row r="1274" spans="37:38" x14ac:dyDescent="0.25">
      <c r="AK1274" s="1">
        <v>44946</v>
      </c>
      <c r="AL1274">
        <v>325.39999999999998</v>
      </c>
    </row>
    <row r="1275" spans="37:38" x14ac:dyDescent="0.25">
      <c r="AK1275" s="1">
        <v>44949</v>
      </c>
      <c r="AL1275">
        <v>325.99</v>
      </c>
    </row>
    <row r="1276" spans="37:38" x14ac:dyDescent="0.25">
      <c r="AK1276" s="1">
        <v>44950</v>
      </c>
      <c r="AL1276">
        <v>324.33999999999997</v>
      </c>
    </row>
    <row r="1277" spans="37:38" x14ac:dyDescent="0.25">
      <c r="AK1277" s="1">
        <v>44951</v>
      </c>
      <c r="AL1277">
        <v>322.92</v>
      </c>
    </row>
    <row r="1278" spans="37:38" x14ac:dyDescent="0.25">
      <c r="AK1278" s="1">
        <v>44952</v>
      </c>
      <c r="AL1278">
        <v>324.83999999999997</v>
      </c>
    </row>
    <row r="1279" spans="37:38" x14ac:dyDescent="0.25">
      <c r="AK1279" s="1">
        <v>44953</v>
      </c>
      <c r="AL1279">
        <v>319.3</v>
      </c>
    </row>
    <row r="1280" spans="37:38" x14ac:dyDescent="0.25">
      <c r="AK1280" s="1">
        <v>44956</v>
      </c>
      <c r="AL1280">
        <v>317.54000000000002</v>
      </c>
    </row>
    <row r="1281" spans="37:38" x14ac:dyDescent="0.25">
      <c r="AK1281" s="1">
        <v>44957</v>
      </c>
      <c r="AL1281">
        <v>318.68</v>
      </c>
    </row>
    <row r="1282" spans="37:38" x14ac:dyDescent="0.25">
      <c r="AK1282" s="1">
        <v>44958</v>
      </c>
      <c r="AL1282">
        <v>319.38</v>
      </c>
    </row>
    <row r="1283" spans="37:38" x14ac:dyDescent="0.25">
      <c r="AK1283" s="1">
        <v>44959</v>
      </c>
      <c r="AL1283">
        <v>323</v>
      </c>
    </row>
    <row r="1284" spans="37:38" x14ac:dyDescent="0.25">
      <c r="AK1284" s="1">
        <v>44960</v>
      </c>
      <c r="AL1284">
        <v>313.64</v>
      </c>
    </row>
    <row r="1285" spans="37:38" x14ac:dyDescent="0.25">
      <c r="AK1285" s="1">
        <v>44963</v>
      </c>
      <c r="AL1285">
        <v>317.73</v>
      </c>
    </row>
    <row r="1286" spans="37:38" x14ac:dyDescent="0.25">
      <c r="AK1286" s="1">
        <v>44964</v>
      </c>
      <c r="AL1286">
        <v>319.8</v>
      </c>
    </row>
    <row r="1287" spans="37:38" x14ac:dyDescent="0.25">
      <c r="AK1287" s="1">
        <v>44965</v>
      </c>
      <c r="AL1287">
        <v>319.61</v>
      </c>
    </row>
    <row r="1288" spans="37:38" x14ac:dyDescent="0.25">
      <c r="AK1288" s="1">
        <v>44966</v>
      </c>
      <c r="AL1288">
        <v>317.38</v>
      </c>
    </row>
    <row r="1289" spans="37:38" x14ac:dyDescent="0.25">
      <c r="AK1289" s="1">
        <v>44967</v>
      </c>
      <c r="AL1289">
        <v>317.82</v>
      </c>
    </row>
    <row r="1290" spans="37:38" x14ac:dyDescent="0.25">
      <c r="AK1290" s="1">
        <v>44970</v>
      </c>
      <c r="AL1290">
        <v>321.43</v>
      </c>
    </row>
    <row r="1291" spans="37:38" x14ac:dyDescent="0.25">
      <c r="AK1291" s="1">
        <v>44971</v>
      </c>
      <c r="AL1291">
        <v>312.44</v>
      </c>
    </row>
    <row r="1292" spans="37:38" x14ac:dyDescent="0.25">
      <c r="AK1292" s="1">
        <v>44972</v>
      </c>
      <c r="AL1292">
        <v>315.07</v>
      </c>
    </row>
    <row r="1293" spans="37:38" x14ac:dyDescent="0.25">
      <c r="AK1293" s="1">
        <v>44973</v>
      </c>
      <c r="AL1293">
        <v>310.25</v>
      </c>
    </row>
    <row r="1294" spans="37:38" x14ac:dyDescent="0.25">
      <c r="AK1294" s="1">
        <v>44974</v>
      </c>
      <c r="AL1294">
        <v>310.27</v>
      </c>
    </row>
    <row r="1295" spans="37:38" x14ac:dyDescent="0.25">
      <c r="AK1295" s="1">
        <v>44978</v>
      </c>
      <c r="AL1295">
        <v>304.68</v>
      </c>
    </row>
    <row r="1296" spans="37:38" x14ac:dyDescent="0.25">
      <c r="AK1296" s="1">
        <v>44979</v>
      </c>
      <c r="AL1296">
        <v>304.87</v>
      </c>
    </row>
    <row r="1297" spans="37:38" x14ac:dyDescent="0.25">
      <c r="AK1297" s="1">
        <v>44980</v>
      </c>
      <c r="AL1297">
        <v>304.48</v>
      </c>
    </row>
    <row r="1298" spans="37:38" x14ac:dyDescent="0.25">
      <c r="AK1298" s="1">
        <v>44981</v>
      </c>
      <c r="AL1298">
        <v>302.97000000000003</v>
      </c>
    </row>
    <row r="1299" spans="37:38" x14ac:dyDescent="0.25">
      <c r="AK1299" s="1">
        <v>44984</v>
      </c>
      <c r="AL1299">
        <v>302.58999999999997</v>
      </c>
    </row>
    <row r="1300" spans="37:38" x14ac:dyDescent="0.25">
      <c r="AK1300" s="1">
        <v>44985</v>
      </c>
      <c r="AL1300">
        <v>304.05</v>
      </c>
    </row>
    <row r="1301" spans="37:38" x14ac:dyDescent="0.25">
      <c r="AK1301" s="1">
        <v>44986</v>
      </c>
      <c r="AL1301">
        <v>301.70999999999998</v>
      </c>
    </row>
    <row r="1302" spans="37:38" x14ac:dyDescent="0.25">
      <c r="AK1302" s="1">
        <v>44987</v>
      </c>
      <c r="AL1302">
        <v>301.79000000000002</v>
      </c>
    </row>
    <row r="1303" spans="37:38" x14ac:dyDescent="0.25">
      <c r="AK1303" s="1">
        <v>44988</v>
      </c>
      <c r="AL1303">
        <v>304.07</v>
      </c>
    </row>
    <row r="1304" spans="37:38" x14ac:dyDescent="0.25">
      <c r="AK1304" s="1">
        <v>44991</v>
      </c>
      <c r="AL1304">
        <v>305.33</v>
      </c>
    </row>
    <row r="1305" spans="37:38" x14ac:dyDescent="0.25">
      <c r="AK1305" s="1">
        <v>44992</v>
      </c>
      <c r="AL1305">
        <v>301.57</v>
      </c>
    </row>
    <row r="1306" spans="37:38" x14ac:dyDescent="0.25">
      <c r="AK1306" s="1">
        <v>44993</v>
      </c>
      <c r="AL1306">
        <v>300.77999999999997</v>
      </c>
    </row>
    <row r="1307" spans="37:38" x14ac:dyDescent="0.25">
      <c r="AK1307" s="1">
        <v>44994</v>
      </c>
      <c r="AL1307">
        <v>296.77</v>
      </c>
    </row>
    <row r="1308" spans="37:38" x14ac:dyDescent="0.25">
      <c r="AK1308" s="1">
        <v>44995</v>
      </c>
      <c r="AL1308">
        <v>294.24</v>
      </c>
    </row>
    <row r="1309" spans="37:38" x14ac:dyDescent="0.25">
      <c r="AK1309" s="1">
        <v>44998</v>
      </c>
      <c r="AL1309">
        <v>293.44</v>
      </c>
    </row>
    <row r="1310" spans="37:38" x14ac:dyDescent="0.25">
      <c r="AK1310" s="1">
        <v>44999</v>
      </c>
      <c r="AL1310">
        <v>292.57</v>
      </c>
    </row>
    <row r="1311" spans="37:38" x14ac:dyDescent="0.25">
      <c r="AK1311" s="1">
        <v>45000</v>
      </c>
      <c r="AL1311">
        <v>285.85000000000002</v>
      </c>
    </row>
    <row r="1312" spans="37:38" x14ac:dyDescent="0.25">
      <c r="AK1312" s="1">
        <v>45001</v>
      </c>
      <c r="AL1312">
        <v>299.02</v>
      </c>
    </row>
    <row r="1313" spans="37:38" x14ac:dyDescent="0.25">
      <c r="AK1313" s="1">
        <v>45002</v>
      </c>
      <c r="AL1313">
        <v>296.58999999999997</v>
      </c>
    </row>
    <row r="1314" spans="37:38" x14ac:dyDescent="0.25">
      <c r="AK1314" s="1">
        <v>45005</v>
      </c>
      <c r="AL1314">
        <v>300.47000000000003</v>
      </c>
    </row>
    <row r="1315" spans="37:38" x14ac:dyDescent="0.25">
      <c r="AK1315" s="1">
        <v>45006</v>
      </c>
      <c r="AL1315">
        <v>304.83</v>
      </c>
    </row>
    <row r="1316" spans="37:38" x14ac:dyDescent="0.25">
      <c r="AK1316" s="1">
        <v>45007</v>
      </c>
      <c r="AL1316">
        <v>301.51</v>
      </c>
    </row>
    <row r="1317" spans="37:38" x14ac:dyDescent="0.25">
      <c r="AK1317" s="1">
        <v>45008</v>
      </c>
      <c r="AL1317">
        <v>302.99</v>
      </c>
    </row>
    <row r="1318" spans="37:38" x14ac:dyDescent="0.25">
      <c r="AK1318" s="1">
        <v>45009</v>
      </c>
      <c r="AL1318">
        <v>309.16000000000003</v>
      </c>
    </row>
    <row r="1319" spans="37:38" x14ac:dyDescent="0.25">
      <c r="AK1319" s="1">
        <v>45012</v>
      </c>
      <c r="AL1319">
        <v>309.16000000000003</v>
      </c>
    </row>
    <row r="1320" spans="37:38" x14ac:dyDescent="0.25">
      <c r="AK1320" s="1">
        <v>45013</v>
      </c>
      <c r="AL1320">
        <v>309</v>
      </c>
    </row>
    <row r="1321" spans="37:38" x14ac:dyDescent="0.25">
      <c r="AK1321" s="1">
        <v>45014</v>
      </c>
      <c r="AL1321">
        <v>312.69</v>
      </c>
    </row>
    <row r="1322" spans="37:38" x14ac:dyDescent="0.25">
      <c r="AK1322" s="1">
        <v>45015</v>
      </c>
      <c r="AL1322">
        <v>313</v>
      </c>
    </row>
    <row r="1323" spans="37:38" x14ac:dyDescent="0.25">
      <c r="AK1323" s="1">
        <v>45016</v>
      </c>
      <c r="AL1323">
        <v>315.29000000000002</v>
      </c>
    </row>
    <row r="1324" spans="37:38" x14ac:dyDescent="0.25">
      <c r="AK1324" s="1">
        <v>45019</v>
      </c>
      <c r="AL1324">
        <v>317.08</v>
      </c>
    </row>
    <row r="1325" spans="37:38" x14ac:dyDescent="0.25">
      <c r="AK1325" s="1">
        <v>45020</v>
      </c>
      <c r="AL1325">
        <v>318.85000000000002</v>
      </c>
    </row>
    <row r="1326" spans="37:38" x14ac:dyDescent="0.25">
      <c r="AK1326" s="1">
        <v>45021</v>
      </c>
      <c r="AL1326">
        <v>321.56</v>
      </c>
    </row>
    <row r="1327" spans="37:38" x14ac:dyDescent="0.25">
      <c r="AK1327" s="1">
        <v>45022</v>
      </c>
      <c r="AL1327">
        <v>322.05</v>
      </c>
    </row>
    <row r="1328" spans="37:38" x14ac:dyDescent="0.25">
      <c r="AK1328" s="1">
        <v>45026</v>
      </c>
      <c r="AL1328">
        <v>319.95</v>
      </c>
    </row>
    <row r="1329" spans="37:38" x14ac:dyDescent="0.25">
      <c r="AK1329" s="1">
        <v>45027</v>
      </c>
      <c r="AL1329">
        <v>320.89999999999998</v>
      </c>
    </row>
    <row r="1330" spans="37:38" x14ac:dyDescent="0.25">
      <c r="AK1330" s="1">
        <v>45028</v>
      </c>
      <c r="AL1330">
        <v>321.76</v>
      </c>
    </row>
    <row r="1331" spans="37:38" x14ac:dyDescent="0.25">
      <c r="AK1331" s="1">
        <v>45029</v>
      </c>
      <c r="AL1331">
        <v>324.99</v>
      </c>
    </row>
    <row r="1332" spans="37:38" x14ac:dyDescent="0.25">
      <c r="AK1332" s="1">
        <v>45030</v>
      </c>
      <c r="AL1332">
        <v>324.48</v>
      </c>
    </row>
    <row r="1333" spans="37:38" x14ac:dyDescent="0.25">
      <c r="AK1333" s="1">
        <v>45033</v>
      </c>
      <c r="AL1333">
        <v>329.81</v>
      </c>
    </row>
    <row r="1334" spans="37:38" x14ac:dyDescent="0.25">
      <c r="AK1334" s="1">
        <v>45034</v>
      </c>
      <c r="AL1334">
        <v>331.87</v>
      </c>
    </row>
    <row r="1335" spans="37:38" x14ac:dyDescent="0.25">
      <c r="AK1335" s="1">
        <v>45035</v>
      </c>
      <c r="AL1335">
        <v>329.07</v>
      </c>
    </row>
    <row r="1336" spans="37:38" x14ac:dyDescent="0.25">
      <c r="AK1336" s="1">
        <v>45036</v>
      </c>
      <c r="AL1336">
        <v>333.07</v>
      </c>
    </row>
    <row r="1337" spans="37:38" x14ac:dyDescent="0.25">
      <c r="AK1337" s="1">
        <v>45037</v>
      </c>
      <c r="AL1337">
        <v>333.6</v>
      </c>
    </row>
    <row r="1338" spans="37:38" x14ac:dyDescent="0.25">
      <c r="AK1338" s="1">
        <v>45040</v>
      </c>
      <c r="AL1338">
        <v>331.58</v>
      </c>
    </row>
    <row r="1339" spans="37:38" x14ac:dyDescent="0.25">
      <c r="AK1339" s="1">
        <v>45041</v>
      </c>
      <c r="AL1339">
        <v>330.38</v>
      </c>
    </row>
    <row r="1340" spans="37:38" x14ac:dyDescent="0.25">
      <c r="AK1340" s="1">
        <v>45042</v>
      </c>
      <c r="AL1340">
        <v>327.36</v>
      </c>
    </row>
    <row r="1341" spans="37:38" x14ac:dyDescent="0.25">
      <c r="AK1341" s="1">
        <v>45043</v>
      </c>
      <c r="AL1341">
        <v>332.86</v>
      </c>
    </row>
    <row r="1342" spans="37:38" x14ac:dyDescent="0.25">
      <c r="AK1342" s="1">
        <v>45044</v>
      </c>
      <c r="AL1342">
        <v>325.18</v>
      </c>
    </row>
    <row r="1343" spans="37:38" x14ac:dyDescent="0.25">
      <c r="AK1343" s="1">
        <v>45047</v>
      </c>
      <c r="AL1343">
        <v>323.43</v>
      </c>
    </row>
    <row r="1344" spans="37:38" x14ac:dyDescent="0.25">
      <c r="AK1344" s="1">
        <v>45048</v>
      </c>
      <c r="AL1344">
        <v>320.91000000000003</v>
      </c>
    </row>
    <row r="1345" spans="37:38" x14ac:dyDescent="0.25">
      <c r="AK1345" s="1">
        <v>45049</v>
      </c>
      <c r="AL1345">
        <v>320.33999999999997</v>
      </c>
    </row>
    <row r="1346" spans="37:38" x14ac:dyDescent="0.25">
      <c r="AK1346" s="1">
        <v>45050</v>
      </c>
      <c r="AL1346">
        <v>320.7</v>
      </c>
    </row>
    <row r="1347" spans="37:38" x14ac:dyDescent="0.25">
      <c r="AK1347" s="1">
        <v>45051</v>
      </c>
      <c r="AL1347">
        <v>328.4</v>
      </c>
    </row>
    <row r="1348" spans="37:38" x14ac:dyDescent="0.25">
      <c r="AK1348" s="1">
        <v>45054</v>
      </c>
      <c r="AL1348">
        <v>332.53</v>
      </c>
    </row>
    <row r="1349" spans="37:38" x14ac:dyDescent="0.25">
      <c r="AK1349" s="1">
        <v>45055</v>
      </c>
      <c r="AL1349">
        <v>334.92</v>
      </c>
    </row>
    <row r="1350" spans="37:38" x14ac:dyDescent="0.25">
      <c r="AK1350" s="1">
        <v>45056</v>
      </c>
      <c r="AL1350">
        <v>333.76</v>
      </c>
    </row>
    <row r="1351" spans="37:38" x14ac:dyDescent="0.25">
      <c r="AK1351" s="1">
        <v>45057</v>
      </c>
      <c r="AL1351">
        <v>335.22</v>
      </c>
    </row>
    <row r="1352" spans="37:38" x14ac:dyDescent="0.25">
      <c r="AK1352" s="1">
        <v>45058</v>
      </c>
      <c r="AL1352">
        <v>336.17</v>
      </c>
    </row>
    <row r="1353" spans="37:38" x14ac:dyDescent="0.25">
      <c r="AK1353" s="1">
        <v>45061</v>
      </c>
      <c r="AL1353">
        <v>334.44</v>
      </c>
    </row>
    <row r="1354" spans="37:38" x14ac:dyDescent="0.25">
      <c r="AK1354" s="1">
        <v>45062</v>
      </c>
      <c r="AL1354">
        <v>330.94</v>
      </c>
    </row>
    <row r="1355" spans="37:38" x14ac:dyDescent="0.25">
      <c r="AK1355" s="1">
        <v>45063</v>
      </c>
      <c r="AL1355">
        <v>322.23</v>
      </c>
    </row>
    <row r="1356" spans="37:38" x14ac:dyDescent="0.25">
      <c r="AK1356" s="1">
        <v>45064</v>
      </c>
      <c r="AL1356">
        <v>324.23</v>
      </c>
    </row>
    <row r="1357" spans="37:38" x14ac:dyDescent="0.25">
      <c r="AK1357" s="1">
        <v>45065</v>
      </c>
      <c r="AL1357">
        <v>327.12</v>
      </c>
    </row>
    <row r="1358" spans="37:38" x14ac:dyDescent="0.25">
      <c r="AK1358" s="1">
        <v>45068</v>
      </c>
      <c r="AL1358">
        <v>325.67</v>
      </c>
    </row>
    <row r="1359" spans="37:38" x14ac:dyDescent="0.25">
      <c r="AK1359" s="1">
        <v>45069</v>
      </c>
      <c r="AL1359">
        <v>314.39999999999998</v>
      </c>
    </row>
    <row r="1360" spans="37:38" x14ac:dyDescent="0.25">
      <c r="AK1360" s="1">
        <v>45070</v>
      </c>
      <c r="AL1360">
        <v>312.01</v>
      </c>
    </row>
    <row r="1361" spans="37:38" x14ac:dyDescent="0.25">
      <c r="AK1361" s="1">
        <v>45071</v>
      </c>
      <c r="AL1361">
        <v>311.19</v>
      </c>
    </row>
    <row r="1362" spans="37:38" x14ac:dyDescent="0.25">
      <c r="AK1362" s="1">
        <v>45072</v>
      </c>
      <c r="AL1362">
        <v>310.67</v>
      </c>
    </row>
    <row r="1363" spans="37:38" x14ac:dyDescent="0.25">
      <c r="AK1363" s="1">
        <v>45076</v>
      </c>
      <c r="AL1363">
        <v>311.86</v>
      </c>
    </row>
    <row r="1364" spans="37:38" x14ac:dyDescent="0.25">
      <c r="AK1364" s="1">
        <v>45077</v>
      </c>
      <c r="AL1364">
        <v>308.29000000000002</v>
      </c>
    </row>
    <row r="1365" spans="37:38" x14ac:dyDescent="0.25">
      <c r="AK1365" s="1">
        <v>45078</v>
      </c>
      <c r="AL1365">
        <v>312.02999999999997</v>
      </c>
    </row>
    <row r="1366" spans="37:38" x14ac:dyDescent="0.25">
      <c r="AK1366" s="1">
        <v>45079</v>
      </c>
      <c r="AL1366">
        <v>313.8</v>
      </c>
    </row>
    <row r="1367" spans="37:38" x14ac:dyDescent="0.25">
      <c r="AK1367" s="1">
        <v>45082</v>
      </c>
      <c r="AL1367">
        <v>312.37</v>
      </c>
    </row>
    <row r="1368" spans="37:38" x14ac:dyDescent="0.25">
      <c r="AK1368" s="1">
        <v>45083</v>
      </c>
      <c r="AL1368">
        <v>312.38</v>
      </c>
    </row>
    <row r="1369" spans="37:38" x14ac:dyDescent="0.25">
      <c r="AK1369" s="1">
        <v>45084</v>
      </c>
      <c r="AL1369">
        <v>312.27</v>
      </c>
    </row>
    <row r="1370" spans="37:38" x14ac:dyDescent="0.25">
      <c r="AK1370" s="1">
        <v>45085</v>
      </c>
      <c r="AL1370">
        <v>312.89</v>
      </c>
    </row>
    <row r="1371" spans="37:38" x14ac:dyDescent="0.25">
      <c r="AK1371" s="1">
        <v>45086</v>
      </c>
      <c r="AL1371">
        <v>314.32</v>
      </c>
    </row>
    <row r="1372" spans="37:38" x14ac:dyDescent="0.25">
      <c r="AK1372" s="1">
        <v>45089</v>
      </c>
      <c r="AL1372">
        <v>318.06</v>
      </c>
    </row>
    <row r="1373" spans="37:38" x14ac:dyDescent="0.25">
      <c r="AK1373" s="1">
        <v>45090</v>
      </c>
      <c r="AL1373">
        <v>318.92</v>
      </c>
    </row>
    <row r="1374" spans="37:38" x14ac:dyDescent="0.25">
      <c r="AK1374" s="1">
        <v>45091</v>
      </c>
      <c r="AL1374">
        <v>322.97000000000003</v>
      </c>
    </row>
    <row r="1375" spans="37:38" x14ac:dyDescent="0.25">
      <c r="AK1375" s="1">
        <v>45092</v>
      </c>
      <c r="AL1375">
        <v>331.06</v>
      </c>
    </row>
    <row r="1376" spans="37:38" x14ac:dyDescent="0.25">
      <c r="AK1376" s="1">
        <v>45093</v>
      </c>
      <c r="AL1376">
        <v>329.38</v>
      </c>
    </row>
    <row r="1377" spans="37:38" x14ac:dyDescent="0.25">
      <c r="AK1377" s="1">
        <v>45097</v>
      </c>
      <c r="AL1377">
        <v>328.95</v>
      </c>
    </row>
    <row r="1378" spans="37:38" x14ac:dyDescent="0.25">
      <c r="AK1378" s="1">
        <v>45098</v>
      </c>
      <c r="AL1378">
        <v>329.85</v>
      </c>
    </row>
    <row r="1379" spans="37:38" x14ac:dyDescent="0.25">
      <c r="AK1379" s="1">
        <v>45099</v>
      </c>
      <c r="AL1379">
        <v>333.39</v>
      </c>
    </row>
    <row r="1380" spans="37:38" x14ac:dyDescent="0.25">
      <c r="AK1380" s="1">
        <v>45100</v>
      </c>
      <c r="AL1380">
        <v>331.43</v>
      </c>
    </row>
    <row r="1381" spans="37:38" x14ac:dyDescent="0.25">
      <c r="AK1381" s="1">
        <v>45103</v>
      </c>
      <c r="AL1381">
        <v>330.39</v>
      </c>
    </row>
    <row r="1382" spans="37:38" x14ac:dyDescent="0.25">
      <c r="AK1382" s="1">
        <v>45104</v>
      </c>
      <c r="AL1382">
        <v>333.64</v>
      </c>
    </row>
    <row r="1383" spans="37:38" x14ac:dyDescent="0.25">
      <c r="AK1383" s="1">
        <v>45105</v>
      </c>
      <c r="AL1383">
        <v>333.59</v>
      </c>
    </row>
    <row r="1384" spans="37:38" x14ac:dyDescent="0.25">
      <c r="AK1384" s="1">
        <v>45106</v>
      </c>
      <c r="AL1384">
        <v>342.12</v>
      </c>
    </row>
    <row r="1385" spans="37:38" x14ac:dyDescent="0.25">
      <c r="AK1385" s="1">
        <v>45107</v>
      </c>
      <c r="AL1385">
        <v>345.2</v>
      </c>
    </row>
    <row r="1386" spans="37:38" x14ac:dyDescent="0.25">
      <c r="AK1386" s="1">
        <v>45110</v>
      </c>
      <c r="AL1386">
        <v>338.69</v>
      </c>
    </row>
    <row r="1387" spans="37:38" x14ac:dyDescent="0.25">
      <c r="AK1387" s="1">
        <v>45112</v>
      </c>
      <c r="AL1387">
        <v>338.46</v>
      </c>
    </row>
    <row r="1388" spans="37:38" x14ac:dyDescent="0.25">
      <c r="AK1388" s="1">
        <v>45113</v>
      </c>
      <c r="AL1388">
        <v>337.13</v>
      </c>
    </row>
    <row r="1389" spans="37:38" x14ac:dyDescent="0.25">
      <c r="AK1389" s="1">
        <v>45114</v>
      </c>
      <c r="AL1389">
        <v>335.41</v>
      </c>
    </row>
    <row r="1390" spans="37:38" x14ac:dyDescent="0.25">
      <c r="AK1390" s="1">
        <v>45117</v>
      </c>
      <c r="AL1390">
        <v>337.52</v>
      </c>
    </row>
    <row r="1391" spans="37:38" x14ac:dyDescent="0.25">
      <c r="AK1391" s="1">
        <v>45118</v>
      </c>
      <c r="AL1391">
        <v>339.22</v>
      </c>
    </row>
    <row r="1392" spans="37:38" x14ac:dyDescent="0.25">
      <c r="AK1392" s="1">
        <v>45119</v>
      </c>
      <c r="AL1392">
        <v>335.83</v>
      </c>
    </row>
    <row r="1393" spans="37:38" x14ac:dyDescent="0.25">
      <c r="AK1393" s="1">
        <v>45120</v>
      </c>
      <c r="AL1393">
        <v>336.85</v>
      </c>
    </row>
    <row r="1394" spans="37:38" x14ac:dyDescent="0.25">
      <c r="AK1394" s="1">
        <v>45121</v>
      </c>
      <c r="AL1394">
        <v>336.51</v>
      </c>
    </row>
    <row r="1395" spans="37:38" x14ac:dyDescent="0.25">
      <c r="AK1395" s="1">
        <v>45124</v>
      </c>
      <c r="AL1395">
        <v>337.49</v>
      </c>
    </row>
    <row r="1396" spans="37:38" x14ac:dyDescent="0.25">
      <c r="AK1396" s="1">
        <v>45125</v>
      </c>
      <c r="AL1396">
        <v>334.66</v>
      </c>
    </row>
    <row r="1397" spans="37:38" x14ac:dyDescent="0.25">
      <c r="AK1397" s="1">
        <v>45126</v>
      </c>
      <c r="AL1397">
        <v>332.59</v>
      </c>
    </row>
    <row r="1398" spans="37:38" x14ac:dyDescent="0.25">
      <c r="AK1398" s="1">
        <v>45127</v>
      </c>
      <c r="AL1398">
        <v>339.61</v>
      </c>
    </row>
    <row r="1399" spans="37:38" x14ac:dyDescent="0.25">
      <c r="AK1399" s="1">
        <v>45128</v>
      </c>
      <c r="AL1399">
        <v>340.9</v>
      </c>
    </row>
    <row r="1400" spans="37:38" x14ac:dyDescent="0.25">
      <c r="AK1400" s="1">
        <v>45131</v>
      </c>
      <c r="AL1400">
        <v>342.57</v>
      </c>
    </row>
    <row r="1401" spans="37:38" x14ac:dyDescent="0.25">
      <c r="AK1401" s="1">
        <v>45132</v>
      </c>
      <c r="AL1401">
        <v>343.21</v>
      </c>
    </row>
    <row r="1402" spans="37:38" x14ac:dyDescent="0.25">
      <c r="AK1402" s="1">
        <v>45133</v>
      </c>
      <c r="AL1402">
        <v>341.25</v>
      </c>
    </row>
    <row r="1403" spans="37:38" x14ac:dyDescent="0.25">
      <c r="AK1403" s="1">
        <v>45134</v>
      </c>
      <c r="AL1403">
        <v>337.06</v>
      </c>
    </row>
    <row r="1404" spans="37:38" x14ac:dyDescent="0.25">
      <c r="AK1404" s="1">
        <v>45135</v>
      </c>
      <c r="AL1404">
        <v>319.82</v>
      </c>
    </row>
    <row r="1405" spans="37:38" x14ac:dyDescent="0.25">
      <c r="AK1405" s="1">
        <v>45138</v>
      </c>
      <c r="AL1405">
        <v>318.5</v>
      </c>
    </row>
    <row r="1406" spans="37:38" x14ac:dyDescent="0.25">
      <c r="AK1406" s="1">
        <v>45139</v>
      </c>
      <c r="AL1406">
        <v>319.49</v>
      </c>
    </row>
    <row r="1407" spans="37:38" x14ac:dyDescent="0.25">
      <c r="AK1407" s="1">
        <v>45140</v>
      </c>
      <c r="AL1407">
        <v>323.39</v>
      </c>
    </row>
    <row r="1408" spans="37:38" x14ac:dyDescent="0.25">
      <c r="AK1408" s="1">
        <v>45141</v>
      </c>
      <c r="AL1408">
        <v>317.32</v>
      </c>
    </row>
    <row r="1409" spans="37:38" x14ac:dyDescent="0.25">
      <c r="AK1409" s="1">
        <v>45142</v>
      </c>
      <c r="AL1409">
        <v>315.06</v>
      </c>
    </row>
    <row r="1410" spans="37:38" x14ac:dyDescent="0.25">
      <c r="AK1410" s="1">
        <v>45145</v>
      </c>
      <c r="AL1410">
        <v>318.27999999999997</v>
      </c>
    </row>
    <row r="1411" spans="37:38" x14ac:dyDescent="0.25">
      <c r="AK1411" s="1">
        <v>45146</v>
      </c>
      <c r="AL1411">
        <v>314.14</v>
      </c>
    </row>
    <row r="1412" spans="37:38" x14ac:dyDescent="0.25">
      <c r="AK1412" s="1">
        <v>45147</v>
      </c>
      <c r="AL1412">
        <v>316.85000000000002</v>
      </c>
    </row>
    <row r="1413" spans="37:38" x14ac:dyDescent="0.25">
      <c r="AK1413" s="1">
        <v>45148</v>
      </c>
      <c r="AL1413">
        <v>317.01</v>
      </c>
    </row>
    <row r="1414" spans="37:38" x14ac:dyDescent="0.25">
      <c r="AK1414" s="1">
        <v>45149</v>
      </c>
      <c r="AL1414">
        <v>320.8</v>
      </c>
    </row>
    <row r="1415" spans="37:38" x14ac:dyDescent="0.25">
      <c r="AK1415" s="1">
        <v>45152</v>
      </c>
      <c r="AL1415">
        <v>322.26</v>
      </c>
    </row>
    <row r="1416" spans="37:38" x14ac:dyDescent="0.25">
      <c r="AK1416" s="1">
        <v>45153</v>
      </c>
      <c r="AL1416">
        <v>317.55</v>
      </c>
    </row>
    <row r="1417" spans="37:38" x14ac:dyDescent="0.25">
      <c r="AK1417" s="1">
        <v>45154</v>
      </c>
      <c r="AL1417">
        <v>321.27999999999997</v>
      </c>
    </row>
    <row r="1418" spans="37:38" x14ac:dyDescent="0.25">
      <c r="AK1418" s="1">
        <v>45155</v>
      </c>
      <c r="AL1418">
        <v>319</v>
      </c>
    </row>
    <row r="1419" spans="37:38" x14ac:dyDescent="0.25">
      <c r="AK1419" s="1">
        <v>45156</v>
      </c>
      <c r="AL1419">
        <v>324.06</v>
      </c>
    </row>
    <row r="1420" spans="37:38" x14ac:dyDescent="0.25">
      <c r="AK1420" s="1">
        <v>45159</v>
      </c>
      <c r="AL1420">
        <v>323.75</v>
      </c>
    </row>
    <row r="1421" spans="37:38" x14ac:dyDescent="0.25">
      <c r="AK1421" s="1">
        <v>45160</v>
      </c>
      <c r="AL1421">
        <v>323.45999999999998</v>
      </c>
    </row>
    <row r="1422" spans="37:38" x14ac:dyDescent="0.25">
      <c r="AK1422" s="1">
        <v>45161</v>
      </c>
      <c r="AL1422">
        <v>325.86</v>
      </c>
    </row>
    <row r="1423" spans="37:38" x14ac:dyDescent="0.25">
      <c r="AK1423" s="1">
        <v>45162</v>
      </c>
      <c r="AL1423">
        <v>327.02999999999997</v>
      </c>
    </row>
    <row r="1424" spans="37:38" x14ac:dyDescent="0.25">
      <c r="AK1424" s="1">
        <v>45163</v>
      </c>
      <c r="AL1424">
        <v>332.07</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4A461AF8C62B4398281AA7CC6B9EDA" ma:contentTypeVersion="9" ma:contentTypeDescription="Create a new document." ma:contentTypeScope="" ma:versionID="97ec7e324385096d0c04f1ff47c15772">
  <xsd:schema xmlns:xsd="http://www.w3.org/2001/XMLSchema" xmlns:xs="http://www.w3.org/2001/XMLSchema" xmlns:p="http://schemas.microsoft.com/office/2006/metadata/properties" xmlns:ns3="fc63ec08-4486-4158-8951-8d47b600ae31" xmlns:ns4="add0ddf9-1a4e-478f-9821-8c7a2d122e90" targetNamespace="http://schemas.microsoft.com/office/2006/metadata/properties" ma:root="true" ma:fieldsID="d8d7d693e2bcbe3b6724f59232014054" ns3:_="" ns4:_="">
    <xsd:import namespace="fc63ec08-4486-4158-8951-8d47b600ae31"/>
    <xsd:import namespace="add0ddf9-1a4e-478f-9821-8c7a2d122e9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63ec08-4486-4158-8951-8d47b600ae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d0ddf9-1a4e-478f-9821-8c7a2d122e9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c63ec08-4486-4158-8951-8d47b600ae31" xsi:nil="true"/>
  </documentManagement>
</p:properties>
</file>

<file path=customXml/itemProps1.xml><?xml version="1.0" encoding="utf-8"?>
<ds:datastoreItem xmlns:ds="http://schemas.openxmlformats.org/officeDocument/2006/customXml" ds:itemID="{4A227F04-82A5-46BD-8996-80987667F5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63ec08-4486-4158-8951-8d47b600ae31"/>
    <ds:schemaRef ds:uri="add0ddf9-1a4e-478f-9821-8c7a2d122e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76602B-425A-4825-AEDE-6AFED5EB1055}">
  <ds:schemaRefs>
    <ds:schemaRef ds:uri="http://schemas.microsoft.com/sharepoint/v3/contenttype/forms"/>
  </ds:schemaRefs>
</ds:datastoreItem>
</file>

<file path=customXml/itemProps3.xml><?xml version="1.0" encoding="utf-8"?>
<ds:datastoreItem xmlns:ds="http://schemas.openxmlformats.org/officeDocument/2006/customXml" ds:itemID="{B674A3A4-5F54-4E6D-999A-835C9BF2792F}">
  <ds:schemaRefs>
    <ds:schemaRef ds:uri="http://schemas.microsoft.com/office/infopath/2007/PartnerControls"/>
    <ds:schemaRef ds:uri="add0ddf9-1a4e-478f-9821-8c7a2d122e90"/>
    <ds:schemaRef ds:uri="http://purl.org/dc/elements/1.1/"/>
    <ds:schemaRef ds:uri="fc63ec08-4486-4158-8951-8d47b600ae3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vt:lpstr>
      <vt:lpstr>DataClean</vt:lpstr>
      <vt:lpstr>DataFrozen</vt:lpstr>
      <vt:lpstr>DataLive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Jonah Pandarinath</dc:creator>
  <cp:lastModifiedBy>Jonah Pandarinath</cp:lastModifiedBy>
  <cp:lastPrinted>2023-08-31T16:31:03Z</cp:lastPrinted>
  <dcterms:created xsi:type="dcterms:W3CDTF">2023-08-30T22:58:12Z</dcterms:created>
  <dcterms:modified xsi:type="dcterms:W3CDTF">2023-09-01T04:51:20Z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0x0101008E4A461AF8C62B4398281AA7CC6B9EDA</vt:lpwstr>
  </property>
</Properties>
</file>