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ustomStorage/customStorage.xml" ContentType="application/vnd.wps-officedocument.customStorag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E:\CNPR BILLING 2023\CENPRI BILLING\BS WESM\WESM TAXATION\Adjustment Transactions\Invoicing\"/>
    </mc:Choice>
  </mc:AlternateContent>
  <bookViews>
    <workbookView xWindow="0" yWindow="0" windowWidth="27945" windowHeight="12300" tabRatio="661" activeTab="6"/>
  </bookViews>
  <sheets>
    <sheet name="Dec2024" sheetId="17" r:id="rId1"/>
    <sheet name="Jan2025" sheetId="18" r:id="rId2"/>
    <sheet name="Feb2025" sheetId="19" r:id="rId3"/>
    <sheet name="Mar2025" sheetId="20" r:id="rId4"/>
    <sheet name="Apr2025" sheetId="21" r:id="rId5"/>
    <sheet name="May2025" sheetId="22" r:id="rId6"/>
    <sheet name="June2025" sheetId="23" r:id="rId7"/>
    <sheet name="Tax Info" sheetId="2" r:id="rId8"/>
  </sheets>
  <definedNames>
    <definedName name="_xlnm._FilterDatabase" localSheetId="4" hidden="1">'Apr2025'!$A$2:$R$160</definedName>
    <definedName name="_xlnm._FilterDatabase" localSheetId="0" hidden="1">'Dec2024'!$A$2:$R$344</definedName>
    <definedName name="_xlnm._FilterDatabase" localSheetId="2" hidden="1">'Feb2025'!$A$2:$R$164</definedName>
    <definedName name="_xlnm._FilterDatabase" localSheetId="1" hidden="1">'Jan2025'!$A$2:$R$347</definedName>
    <definedName name="_xlnm._FilterDatabase" localSheetId="6" hidden="1">June2025!$A$2:$R$157</definedName>
    <definedName name="_xlnm._FilterDatabase" localSheetId="3" hidden="1">'Mar2025'!$A$2:$R$160</definedName>
    <definedName name="_xlnm._FilterDatabase" localSheetId="5" hidden="1">'May2025'!$A$2:$R$157</definedName>
    <definedName name="_xlnm._FilterDatabase" localSheetId="7" hidden="1">'Tax Info'!$A$1:$G$950</definedName>
  </definedNames>
  <calcPr calcId="162913"/>
</workbook>
</file>

<file path=xl/calcChain.xml><?xml version="1.0" encoding="utf-8"?>
<calcChain xmlns="http://schemas.openxmlformats.org/spreadsheetml/2006/main">
  <c r="J9" i="23" l="1"/>
  <c r="J8" i="23"/>
  <c r="J6" i="23"/>
  <c r="M9" i="23" l="1"/>
  <c r="L9" i="23"/>
  <c r="K9" i="23"/>
  <c r="M8" i="23"/>
  <c r="M10" i="23" s="1"/>
  <c r="L8" i="23"/>
  <c r="L10" i="23" s="1"/>
  <c r="K8" i="23"/>
  <c r="J10" i="23"/>
  <c r="M6" i="23"/>
  <c r="M11" i="23" s="1"/>
  <c r="L6" i="23"/>
  <c r="L11" i="23" s="1"/>
  <c r="K6" i="23"/>
  <c r="N4" i="23"/>
  <c r="O4" i="23" s="1"/>
  <c r="H4" i="23"/>
  <c r="G4" i="23"/>
  <c r="N3" i="23"/>
  <c r="O3" i="23" s="1"/>
  <c r="H3" i="23"/>
  <c r="G3" i="23"/>
  <c r="K117" i="22"/>
  <c r="L117" i="22"/>
  <c r="M117" i="22"/>
  <c r="J117" i="22"/>
  <c r="K116" i="22"/>
  <c r="L116" i="22"/>
  <c r="M116" i="22"/>
  <c r="J116" i="22"/>
  <c r="K10" i="23" l="1"/>
  <c r="K11" i="23" s="1"/>
  <c r="J11" i="23"/>
  <c r="N9" i="23"/>
  <c r="O117" i="23" s="1"/>
  <c r="O112" i="23"/>
  <c r="I3" i="23"/>
  <c r="I4" i="23" s="1"/>
  <c r="N6" i="23"/>
  <c r="N8" i="23"/>
  <c r="O116" i="23" l="1"/>
  <c r="N10" i="23"/>
  <c r="N11" i="23"/>
  <c r="Q11" i="23"/>
  <c r="Q12" i="23" s="1"/>
  <c r="M118" i="22"/>
  <c r="K118" i="22"/>
  <c r="M114" i="22"/>
  <c r="L114" i="22"/>
  <c r="K114" i="22"/>
  <c r="J114" i="22"/>
  <c r="N112" i="22"/>
  <c r="H112" i="22"/>
  <c r="G112" i="22"/>
  <c r="N111" i="22"/>
  <c r="H111" i="22"/>
  <c r="G111" i="22"/>
  <c r="N110" i="22"/>
  <c r="H110" i="22"/>
  <c r="G110" i="22"/>
  <c r="N109" i="22"/>
  <c r="H109" i="22"/>
  <c r="G109" i="22"/>
  <c r="N108" i="22"/>
  <c r="H108" i="22"/>
  <c r="G108" i="22"/>
  <c r="N107" i="22"/>
  <c r="H107" i="22"/>
  <c r="G107" i="22"/>
  <c r="N106" i="22"/>
  <c r="H106" i="22"/>
  <c r="G106" i="22"/>
  <c r="N105" i="22"/>
  <c r="H105" i="22"/>
  <c r="G105" i="22"/>
  <c r="N104" i="22"/>
  <c r="H104" i="22"/>
  <c r="G104" i="22"/>
  <c r="N103" i="22"/>
  <c r="H103" i="22"/>
  <c r="G103" i="22"/>
  <c r="N102" i="22"/>
  <c r="H102" i="22"/>
  <c r="G102" i="22"/>
  <c r="N101" i="22"/>
  <c r="H101" i="22"/>
  <c r="G101" i="22"/>
  <c r="N100" i="22"/>
  <c r="H100" i="22"/>
  <c r="G100" i="22"/>
  <c r="N99" i="22"/>
  <c r="H99" i="22"/>
  <c r="G99" i="22"/>
  <c r="N98" i="22"/>
  <c r="H98" i="22"/>
  <c r="G98" i="22"/>
  <c r="N97" i="22"/>
  <c r="H97" i="22"/>
  <c r="G97" i="22"/>
  <c r="N96" i="22"/>
  <c r="H96" i="22"/>
  <c r="G96" i="22"/>
  <c r="N95" i="22"/>
  <c r="H95" i="22"/>
  <c r="G95" i="22"/>
  <c r="N94" i="22"/>
  <c r="H94" i="22"/>
  <c r="G94" i="22"/>
  <c r="N93" i="22"/>
  <c r="H93" i="22"/>
  <c r="G93" i="22"/>
  <c r="N92" i="22"/>
  <c r="H92" i="22"/>
  <c r="G92" i="22"/>
  <c r="N91" i="22"/>
  <c r="H91" i="22"/>
  <c r="G91" i="22"/>
  <c r="N90" i="22"/>
  <c r="H90" i="22"/>
  <c r="G90" i="22"/>
  <c r="N89" i="22"/>
  <c r="H89" i="22"/>
  <c r="G89" i="22"/>
  <c r="N88" i="22"/>
  <c r="H88" i="22"/>
  <c r="G88" i="22"/>
  <c r="N87" i="22"/>
  <c r="H87" i="22"/>
  <c r="G87" i="22"/>
  <c r="N86" i="22"/>
  <c r="H86" i="22"/>
  <c r="G86" i="22"/>
  <c r="N85" i="22"/>
  <c r="H85" i="22"/>
  <c r="G85" i="22"/>
  <c r="N84" i="22"/>
  <c r="H84" i="22"/>
  <c r="G84" i="22"/>
  <c r="N83" i="22"/>
  <c r="H83" i="22"/>
  <c r="G83" i="22"/>
  <c r="N82" i="22"/>
  <c r="H82" i="22"/>
  <c r="G82" i="22"/>
  <c r="N81" i="22"/>
  <c r="H81" i="22"/>
  <c r="G81" i="22"/>
  <c r="N80" i="22"/>
  <c r="H80" i="22"/>
  <c r="G80" i="22"/>
  <c r="N79" i="22"/>
  <c r="H79" i="22"/>
  <c r="G79" i="22"/>
  <c r="N78" i="22"/>
  <c r="H78" i="22"/>
  <c r="G78" i="22"/>
  <c r="N77" i="22"/>
  <c r="H77" i="22"/>
  <c r="G77" i="22"/>
  <c r="N76" i="22"/>
  <c r="H76" i="22"/>
  <c r="G76" i="22"/>
  <c r="N75" i="22"/>
  <c r="H75" i="22"/>
  <c r="G75" i="22"/>
  <c r="N74" i="22"/>
  <c r="H74" i="22"/>
  <c r="G74" i="22"/>
  <c r="N73" i="22"/>
  <c r="H73" i="22"/>
  <c r="G73" i="22"/>
  <c r="N72" i="22"/>
  <c r="H72" i="22"/>
  <c r="G72" i="22"/>
  <c r="N71" i="22"/>
  <c r="H71" i="22"/>
  <c r="G71" i="22"/>
  <c r="N70" i="22"/>
  <c r="H70" i="22"/>
  <c r="G70" i="22"/>
  <c r="N69" i="22"/>
  <c r="H69" i="22"/>
  <c r="G69" i="22"/>
  <c r="N68" i="22"/>
  <c r="H68" i="22"/>
  <c r="G68" i="22"/>
  <c r="N67" i="22"/>
  <c r="H67" i="22"/>
  <c r="G67" i="22"/>
  <c r="N66" i="22"/>
  <c r="H66" i="22"/>
  <c r="G66" i="22"/>
  <c r="N65" i="22"/>
  <c r="H65" i="22"/>
  <c r="G65" i="22"/>
  <c r="N64" i="22"/>
  <c r="H64" i="22"/>
  <c r="G64" i="22"/>
  <c r="N63" i="22"/>
  <c r="H63" i="22"/>
  <c r="G63" i="22"/>
  <c r="N62" i="22"/>
  <c r="H62" i="22"/>
  <c r="G62" i="22"/>
  <c r="N61" i="22"/>
  <c r="H61" i="22"/>
  <c r="G61" i="22"/>
  <c r="N60" i="22"/>
  <c r="H60" i="22"/>
  <c r="G60" i="22"/>
  <c r="N59" i="22"/>
  <c r="H59" i="22"/>
  <c r="G59" i="22"/>
  <c r="N58" i="22"/>
  <c r="H58" i="22"/>
  <c r="G58" i="22"/>
  <c r="N57" i="22"/>
  <c r="H57" i="22"/>
  <c r="G57" i="22"/>
  <c r="N56" i="22"/>
  <c r="H56" i="22"/>
  <c r="G56" i="22"/>
  <c r="N55" i="22"/>
  <c r="H55" i="22"/>
  <c r="G55" i="22"/>
  <c r="N54" i="22"/>
  <c r="H54" i="22"/>
  <c r="G54" i="22"/>
  <c r="N53" i="22"/>
  <c r="H53" i="22"/>
  <c r="G53" i="22"/>
  <c r="N52" i="22"/>
  <c r="H52" i="22"/>
  <c r="G52" i="22"/>
  <c r="N51" i="22"/>
  <c r="H51" i="22"/>
  <c r="G51" i="22"/>
  <c r="N50" i="22"/>
  <c r="H50" i="22"/>
  <c r="G50" i="22"/>
  <c r="N49" i="22"/>
  <c r="H49" i="22"/>
  <c r="G49" i="22"/>
  <c r="N48" i="22"/>
  <c r="H48" i="22"/>
  <c r="G48" i="22"/>
  <c r="N47" i="22"/>
  <c r="H47" i="22"/>
  <c r="G47" i="22"/>
  <c r="N46" i="22"/>
  <c r="H46" i="22"/>
  <c r="G46" i="22"/>
  <c r="N45" i="22"/>
  <c r="H45" i="22"/>
  <c r="G45" i="22"/>
  <c r="N44" i="22"/>
  <c r="H44" i="22"/>
  <c r="G44" i="22"/>
  <c r="N43" i="22"/>
  <c r="H43" i="22"/>
  <c r="G43" i="22"/>
  <c r="N42" i="22"/>
  <c r="H42" i="22"/>
  <c r="G42" i="22"/>
  <c r="N41" i="22"/>
  <c r="H41" i="22"/>
  <c r="G41" i="22"/>
  <c r="N40" i="22"/>
  <c r="H40" i="22"/>
  <c r="G40" i="22"/>
  <c r="N39" i="22"/>
  <c r="H39" i="22"/>
  <c r="G39" i="22"/>
  <c r="N38" i="22"/>
  <c r="H38" i="22"/>
  <c r="G38" i="22"/>
  <c r="N37" i="22"/>
  <c r="H37" i="22"/>
  <c r="G37" i="22"/>
  <c r="N36" i="22"/>
  <c r="H36" i="22"/>
  <c r="G36" i="22"/>
  <c r="N35" i="22"/>
  <c r="H35" i="22"/>
  <c r="G35" i="22"/>
  <c r="N34" i="22"/>
  <c r="H34" i="22"/>
  <c r="G34" i="22"/>
  <c r="N33" i="22"/>
  <c r="H33" i="22"/>
  <c r="G33" i="22"/>
  <c r="N32" i="22"/>
  <c r="H32" i="22"/>
  <c r="G32" i="22"/>
  <c r="N31" i="22"/>
  <c r="H31" i="22"/>
  <c r="G31" i="22"/>
  <c r="N30" i="22"/>
  <c r="H30" i="22"/>
  <c r="G30" i="22"/>
  <c r="N29" i="22"/>
  <c r="H29" i="22"/>
  <c r="G29" i="22"/>
  <c r="N28" i="22"/>
  <c r="H28" i="22"/>
  <c r="G28" i="22"/>
  <c r="N27" i="22"/>
  <c r="H27" i="22"/>
  <c r="G27" i="22"/>
  <c r="N26" i="22"/>
  <c r="H26" i="22"/>
  <c r="G26" i="22"/>
  <c r="N25" i="22"/>
  <c r="H25" i="22"/>
  <c r="G25" i="22"/>
  <c r="N24" i="22"/>
  <c r="H24" i="22"/>
  <c r="G24" i="22"/>
  <c r="N23" i="22"/>
  <c r="H23" i="22"/>
  <c r="G23" i="22"/>
  <c r="N22" i="22"/>
  <c r="H22" i="22"/>
  <c r="G22" i="22"/>
  <c r="N21" i="22"/>
  <c r="H21" i="22"/>
  <c r="G21" i="22"/>
  <c r="N20" i="22"/>
  <c r="H20" i="22"/>
  <c r="G20" i="22"/>
  <c r="N19" i="22"/>
  <c r="H19" i="22"/>
  <c r="G19" i="22"/>
  <c r="N18" i="22"/>
  <c r="H18" i="22"/>
  <c r="G18" i="22"/>
  <c r="N17" i="22"/>
  <c r="H17" i="22"/>
  <c r="G17" i="22"/>
  <c r="N16" i="22"/>
  <c r="H16" i="22"/>
  <c r="G16" i="22"/>
  <c r="N15" i="22"/>
  <c r="H15" i="22"/>
  <c r="G15" i="22"/>
  <c r="N14" i="22"/>
  <c r="H14" i="22"/>
  <c r="G14" i="22"/>
  <c r="N13" i="22"/>
  <c r="H13" i="22"/>
  <c r="G13" i="22"/>
  <c r="N12" i="22"/>
  <c r="H12" i="22"/>
  <c r="G12" i="22"/>
  <c r="N11" i="22"/>
  <c r="H11" i="22"/>
  <c r="G11" i="22"/>
  <c r="N10" i="22"/>
  <c r="H10" i="22"/>
  <c r="G10" i="22"/>
  <c r="N9" i="22"/>
  <c r="H9" i="22"/>
  <c r="G9" i="22"/>
  <c r="N8" i="22"/>
  <c r="H8" i="22"/>
  <c r="G8" i="22"/>
  <c r="N7" i="22"/>
  <c r="H7" i="22"/>
  <c r="G7" i="22"/>
  <c r="N6" i="22"/>
  <c r="H6" i="22"/>
  <c r="G6" i="22"/>
  <c r="N5" i="22"/>
  <c r="H5" i="22"/>
  <c r="G5" i="22"/>
  <c r="N4" i="22"/>
  <c r="H4" i="22"/>
  <c r="G4" i="22"/>
  <c r="N3" i="22"/>
  <c r="H3" i="22"/>
  <c r="I3" i="22" s="1"/>
  <c r="G3" i="22"/>
  <c r="K122" i="21"/>
  <c r="L122" i="21"/>
  <c r="M122" i="21"/>
  <c r="N122" i="21"/>
  <c r="J122" i="21"/>
  <c r="K121" i="21"/>
  <c r="L121" i="21"/>
  <c r="M121" i="21"/>
  <c r="N121" i="21"/>
  <c r="J121" i="21"/>
  <c r="K120" i="21"/>
  <c r="L120" i="21"/>
  <c r="M120" i="21"/>
  <c r="N120" i="21"/>
  <c r="O120" i="21" s="1"/>
  <c r="J120" i="21"/>
  <c r="K119" i="21"/>
  <c r="L119" i="21"/>
  <c r="M119" i="21"/>
  <c r="N119" i="21"/>
  <c r="O119" i="21" s="1"/>
  <c r="J119" i="21"/>
  <c r="O118" i="21"/>
  <c r="O117" i="21"/>
  <c r="J117" i="21"/>
  <c r="K118" i="21"/>
  <c r="L118" i="21"/>
  <c r="M118" i="21"/>
  <c r="J118" i="21"/>
  <c r="K117" i="21"/>
  <c r="L117" i="21"/>
  <c r="M117" i="21"/>
  <c r="N117" i="22" l="1"/>
  <c r="O117" i="22" s="1"/>
  <c r="O3" i="22"/>
  <c r="N116" i="22"/>
  <c r="M119" i="22"/>
  <c r="O112" i="22"/>
  <c r="J118" i="22"/>
  <c r="J119" i="22" s="1"/>
  <c r="K119" i="22"/>
  <c r="L118" i="22"/>
  <c r="L119" i="22" s="1"/>
  <c r="N114" i="22"/>
  <c r="I4" i="22"/>
  <c r="I5" i="22" l="1"/>
  <c r="I6" i="22" s="1"/>
  <c r="Q104" i="22"/>
  <c r="Q105" i="22" s="1"/>
  <c r="O116" i="22"/>
  <c r="N118" i="22"/>
  <c r="N119" i="22" s="1"/>
  <c r="I7" i="22" l="1"/>
  <c r="I8" i="22" l="1"/>
  <c r="I9" i="22" l="1"/>
  <c r="I10" i="22" l="1"/>
  <c r="I11" i="22" l="1"/>
  <c r="I12" i="22" l="1"/>
  <c r="I13" i="22" l="1"/>
  <c r="I14" i="22" l="1"/>
  <c r="I15" i="22" s="1"/>
  <c r="I16" i="22" s="1"/>
  <c r="I17" i="22" s="1"/>
  <c r="I18" i="22" s="1"/>
  <c r="I19" i="22" l="1"/>
  <c r="I20" i="22" s="1"/>
  <c r="I21" i="22" s="1"/>
  <c r="I22" i="22" s="1"/>
  <c r="I23" i="22" s="1"/>
  <c r="I24" i="22" s="1"/>
  <c r="I25" i="22" s="1"/>
  <c r="I26" i="22" s="1"/>
  <c r="I27" i="22" s="1"/>
  <c r="I28" i="22" s="1"/>
  <c r="I29" i="22" s="1"/>
  <c r="I30" i="22" s="1"/>
  <c r="I31" i="22" s="1"/>
  <c r="I32" i="22" s="1"/>
  <c r="I33" i="22" s="1"/>
  <c r="I34" i="22" s="1"/>
  <c r="I35" i="22" s="1"/>
  <c r="I36" i="22" s="1"/>
  <c r="I37" i="22" l="1"/>
  <c r="I38" i="22" s="1"/>
  <c r="I39" i="22" s="1"/>
  <c r="I40" i="22" s="1"/>
  <c r="I41" i="22" s="1"/>
  <c r="I42" i="22" s="1"/>
  <c r="I43" i="22" s="1"/>
  <c r="I44" i="22" s="1"/>
  <c r="I45" i="22" s="1"/>
  <c r="I46" i="22" s="1"/>
  <c r="I47" i="22" s="1"/>
  <c r="I48" i="22" s="1"/>
  <c r="I49" i="22" s="1"/>
  <c r="I50" i="22" s="1"/>
  <c r="I51" i="22" s="1"/>
  <c r="I52" i="22" s="1"/>
  <c r="Q7" i="23" l="1"/>
  <c r="P3" i="23"/>
  <c r="P4" i="23"/>
  <c r="Q8" i="23"/>
  <c r="I53" i="22"/>
  <c r="I54" i="22" s="1"/>
  <c r="Q10" i="23" l="1"/>
  <c r="I55" i="22"/>
  <c r="I56" i="22" s="1"/>
  <c r="I57" i="22" s="1"/>
  <c r="I58" i="22" s="1"/>
  <c r="I59" i="22" s="1"/>
  <c r="I60" i="22" s="1"/>
  <c r="I61" i="22" s="1"/>
  <c r="I62" i="22" s="1"/>
  <c r="I63" i="22" l="1"/>
  <c r="I64" i="22" s="1"/>
  <c r="I65" i="22" s="1"/>
  <c r="I66" i="22" s="1"/>
  <c r="I67" i="22" s="1"/>
  <c r="I68" i="22" s="1"/>
  <c r="I69" i="22" s="1"/>
  <c r="I70" i="22" s="1"/>
  <c r="I94" i="22"/>
  <c r="I71" i="22" l="1"/>
  <c r="I72" i="22" s="1"/>
  <c r="I73" i="22" s="1"/>
  <c r="I74" i="22" s="1"/>
  <c r="I75" i="22" s="1"/>
  <c r="I76" i="22" s="1"/>
  <c r="I77" i="22" s="1"/>
  <c r="I78" i="22" s="1"/>
  <c r="I79" i="22" s="1"/>
  <c r="I80" i="22" s="1"/>
  <c r="I81" i="22" s="1"/>
  <c r="I82" i="22" s="1"/>
  <c r="I83" i="22" s="1"/>
  <c r="I84" i="22" s="1"/>
  <c r="I85" i="22" s="1"/>
  <c r="I86" i="22" s="1"/>
  <c r="I105" i="22"/>
  <c r="I87" i="22" l="1"/>
  <c r="I88" i="22" s="1"/>
  <c r="I89" i="22" s="1"/>
  <c r="I90" i="22" s="1"/>
  <c r="I91" i="22" s="1"/>
  <c r="I92" i="22" s="1"/>
  <c r="I93" i="22" s="1"/>
  <c r="I95" i="22" l="1"/>
  <c r="I96" i="22" l="1"/>
  <c r="I97" i="22" s="1"/>
  <c r="I98" i="22" s="1"/>
  <c r="I99" i="22" s="1"/>
  <c r="I100" i="22" s="1"/>
  <c r="I101" i="22" s="1"/>
  <c r="I102" i="22" s="1"/>
  <c r="I103" i="22" s="1"/>
  <c r="I104" i="22" s="1"/>
  <c r="I106" i="22" l="1"/>
  <c r="I107" i="22" l="1"/>
  <c r="I108" i="22" l="1"/>
  <c r="I109" i="22" l="1"/>
  <c r="I110" i="22" l="1"/>
  <c r="I111" i="22" l="1"/>
  <c r="I112" i="22" l="1"/>
  <c r="Q29" i="22"/>
  <c r="Q7" i="22"/>
  <c r="Q35" i="22"/>
  <c r="Q31" i="22"/>
  <c r="Q85" i="22"/>
  <c r="Q69" i="22"/>
  <c r="Q76" i="22"/>
  <c r="Q26" i="22"/>
  <c r="Q12" i="22"/>
  <c r="Q100" i="22"/>
  <c r="Q88" i="22"/>
  <c r="Q19" i="22"/>
  <c r="Q49" i="22"/>
  <c r="Q52" i="22"/>
  <c r="Q36" i="22"/>
  <c r="Q92" i="22"/>
  <c r="Q98" i="22"/>
  <c r="Q87" i="22"/>
  <c r="Q70" i="22"/>
  <c r="Q42" i="22"/>
  <c r="Q56" i="22"/>
  <c r="Q86" i="22"/>
  <c r="Q97" i="22"/>
  <c r="Q48" i="22"/>
  <c r="Q32" i="22"/>
  <c r="Q60" i="22"/>
  <c r="Q15" i="22"/>
  <c r="Q62" i="22"/>
  <c r="Q75" i="22"/>
  <c r="Q24" i="22"/>
  <c r="Q90" i="22"/>
  <c r="Q71" i="22"/>
  <c r="Q54" i="22"/>
  <c r="Q74" i="22"/>
  <c r="Q40" i="22"/>
  <c r="Q14" i="22"/>
  <c r="Q33" i="22"/>
  <c r="Q53" i="22"/>
  <c r="Q47" i="22"/>
  <c r="Q30" i="22"/>
  <c r="Q37" i="22"/>
  <c r="Q79" i="22"/>
  <c r="Q91" i="22"/>
  <c r="Q84" i="22"/>
  <c r="Q20" i="22"/>
  <c r="Q94" i="22"/>
  <c r="Q93" i="22"/>
  <c r="Q72" i="22"/>
  <c r="P3" i="22"/>
  <c r="Q50" i="22"/>
  <c r="Q55" i="22"/>
  <c r="Q78" i="22"/>
  <c r="Q18" i="22"/>
  <c r="Q28" i="22"/>
  <c r="Q68" i="22"/>
  <c r="Q101" i="22"/>
  <c r="Q21" i="22"/>
  <c r="Q61" i="22"/>
  <c r="Q11" i="22"/>
  <c r="Q81" i="22"/>
  <c r="Q10" i="22"/>
  <c r="Q58" i="22"/>
  <c r="Q73" i="22"/>
  <c r="Q66" i="22"/>
  <c r="Q39" i="22"/>
  <c r="Q63" i="22"/>
  <c r="Q89" i="22"/>
  <c r="Q16" i="22"/>
  <c r="Q57" i="22"/>
  <c r="Q99" i="22"/>
  <c r="Q23" i="22"/>
  <c r="Q96" i="22"/>
  <c r="Q65" i="22"/>
  <c r="Q51" i="22"/>
  <c r="Q45" i="22"/>
  <c r="Q41" i="22"/>
  <c r="Q77" i="22"/>
  <c r="P4" i="22"/>
  <c r="Q8" i="22"/>
  <c r="Q83" i="22"/>
  <c r="Q44" i="22"/>
  <c r="Q95" i="22"/>
  <c r="Q82" i="22"/>
  <c r="Q80" i="22"/>
  <c r="Q9" i="22"/>
  <c r="Q25" i="22"/>
  <c r="Q22" i="22"/>
  <c r="Q17" i="22"/>
  <c r="Q27" i="22"/>
  <c r="Q64" i="22"/>
  <c r="Q67" i="22"/>
  <c r="Q46" i="22"/>
  <c r="Q38" i="22"/>
  <c r="Q34" i="22" l="1"/>
  <c r="Q59" i="22"/>
  <c r="Q13" i="22"/>
  <c r="Q43" i="22"/>
  <c r="Q103" i="22" l="1"/>
  <c r="J115" i="21" l="1"/>
  <c r="G15" i="21" l="1"/>
  <c r="M115" i="21" l="1"/>
  <c r="L115" i="21"/>
  <c r="K115" i="21"/>
  <c r="N113" i="21"/>
  <c r="H113" i="21"/>
  <c r="G113" i="21"/>
  <c r="N112" i="21"/>
  <c r="H112" i="21"/>
  <c r="G112" i="21"/>
  <c r="N111" i="21"/>
  <c r="H111" i="21"/>
  <c r="G111" i="21"/>
  <c r="N110" i="21"/>
  <c r="H110" i="21"/>
  <c r="G110" i="21"/>
  <c r="N109" i="21"/>
  <c r="H109" i="21"/>
  <c r="G109" i="21"/>
  <c r="N108" i="21"/>
  <c r="H108" i="21"/>
  <c r="G108" i="21"/>
  <c r="N107" i="21"/>
  <c r="H107" i="21"/>
  <c r="G107" i="21"/>
  <c r="N106" i="21"/>
  <c r="H106" i="21"/>
  <c r="G106" i="21"/>
  <c r="N105" i="21"/>
  <c r="H105" i="21"/>
  <c r="G105" i="21"/>
  <c r="N104" i="21"/>
  <c r="H104" i="21"/>
  <c r="G104" i="21"/>
  <c r="N103" i="21"/>
  <c r="H103" i="21"/>
  <c r="G103" i="21"/>
  <c r="N102" i="21"/>
  <c r="H102" i="21"/>
  <c r="G102" i="21"/>
  <c r="N101" i="21"/>
  <c r="H101" i="21"/>
  <c r="G101" i="21"/>
  <c r="N100" i="21"/>
  <c r="H100" i="21"/>
  <c r="G100" i="21"/>
  <c r="N99" i="21"/>
  <c r="H99" i="21"/>
  <c r="G99" i="21"/>
  <c r="N98" i="21"/>
  <c r="H98" i="21"/>
  <c r="G98" i="21"/>
  <c r="N97" i="21"/>
  <c r="H97" i="21"/>
  <c r="G97" i="21"/>
  <c r="N96" i="21"/>
  <c r="H96" i="21"/>
  <c r="G96" i="21"/>
  <c r="N95" i="21"/>
  <c r="H95" i="21"/>
  <c r="G95" i="21"/>
  <c r="N94" i="21"/>
  <c r="H94" i="21"/>
  <c r="G94" i="21"/>
  <c r="N93" i="21"/>
  <c r="H93" i="21"/>
  <c r="G93" i="21"/>
  <c r="N92" i="21"/>
  <c r="H92" i="21"/>
  <c r="G92" i="21"/>
  <c r="N91" i="21"/>
  <c r="H91" i="21"/>
  <c r="G91" i="21"/>
  <c r="N90" i="21"/>
  <c r="H90" i="21"/>
  <c r="G90" i="21"/>
  <c r="N89" i="21"/>
  <c r="H89" i="21"/>
  <c r="G89" i="21"/>
  <c r="N88" i="21"/>
  <c r="H88" i="21"/>
  <c r="G88" i="21"/>
  <c r="N87" i="21"/>
  <c r="H87" i="21"/>
  <c r="G87" i="21"/>
  <c r="N86" i="21"/>
  <c r="H86" i="21"/>
  <c r="G86" i="21"/>
  <c r="N85" i="21"/>
  <c r="H85" i="21"/>
  <c r="G85" i="21"/>
  <c r="N84" i="21"/>
  <c r="H84" i="21"/>
  <c r="G84" i="21"/>
  <c r="N83" i="21"/>
  <c r="H83" i="21"/>
  <c r="G83" i="21"/>
  <c r="N82" i="21"/>
  <c r="H82" i="21"/>
  <c r="G82" i="21"/>
  <c r="N81" i="21"/>
  <c r="H81" i="21"/>
  <c r="G81" i="21"/>
  <c r="N80" i="21"/>
  <c r="H80" i="21"/>
  <c r="G80" i="21"/>
  <c r="N79" i="21"/>
  <c r="H79" i="21"/>
  <c r="G79" i="21"/>
  <c r="N78" i="21"/>
  <c r="H78" i="21"/>
  <c r="G78" i="21"/>
  <c r="N77" i="21"/>
  <c r="H77" i="21"/>
  <c r="G77" i="21"/>
  <c r="N76" i="21"/>
  <c r="H76" i="21"/>
  <c r="G76" i="21"/>
  <c r="N75" i="21"/>
  <c r="H75" i="21"/>
  <c r="G75" i="21"/>
  <c r="N74" i="21"/>
  <c r="H74" i="21"/>
  <c r="G74" i="21"/>
  <c r="N73" i="21"/>
  <c r="H73" i="21"/>
  <c r="G73" i="21"/>
  <c r="N72" i="21"/>
  <c r="H72" i="21"/>
  <c r="G72" i="21"/>
  <c r="N71" i="21"/>
  <c r="H71" i="21"/>
  <c r="G71" i="21"/>
  <c r="N70" i="21"/>
  <c r="H70" i="21"/>
  <c r="G70" i="21"/>
  <c r="N69" i="21"/>
  <c r="H69" i="21"/>
  <c r="G69" i="21"/>
  <c r="N68" i="21"/>
  <c r="H68" i="21"/>
  <c r="G68" i="21"/>
  <c r="N67" i="21"/>
  <c r="H67" i="21"/>
  <c r="G67" i="21"/>
  <c r="N66" i="21"/>
  <c r="H66" i="21"/>
  <c r="G66" i="21"/>
  <c r="N65" i="21"/>
  <c r="H65" i="21"/>
  <c r="G65" i="21"/>
  <c r="N64" i="21"/>
  <c r="H64" i="21"/>
  <c r="G64" i="21"/>
  <c r="N63" i="21"/>
  <c r="H63" i="21"/>
  <c r="G63" i="21"/>
  <c r="N62" i="21"/>
  <c r="H62" i="21"/>
  <c r="G62" i="21"/>
  <c r="N61" i="21"/>
  <c r="H61" i="21"/>
  <c r="G61" i="21"/>
  <c r="N60" i="21"/>
  <c r="H60" i="21"/>
  <c r="G60" i="21"/>
  <c r="N59" i="21"/>
  <c r="H59" i="21"/>
  <c r="G59" i="21"/>
  <c r="N58" i="21"/>
  <c r="H58" i="21"/>
  <c r="G58" i="21"/>
  <c r="N57" i="21"/>
  <c r="H57" i="21"/>
  <c r="G57" i="21"/>
  <c r="N56" i="21"/>
  <c r="H56" i="21"/>
  <c r="G56" i="21"/>
  <c r="N55" i="21"/>
  <c r="H55" i="21"/>
  <c r="G55" i="21"/>
  <c r="N54" i="21"/>
  <c r="H54" i="21"/>
  <c r="G54" i="21"/>
  <c r="N53" i="21"/>
  <c r="H53" i="21"/>
  <c r="G53" i="21"/>
  <c r="N52" i="21"/>
  <c r="H52" i="21"/>
  <c r="G52" i="21"/>
  <c r="N51" i="21"/>
  <c r="H51" i="21"/>
  <c r="G51" i="21"/>
  <c r="N50" i="21"/>
  <c r="H50" i="21"/>
  <c r="G50" i="21"/>
  <c r="N49" i="21"/>
  <c r="H49" i="21"/>
  <c r="G49" i="21"/>
  <c r="N48" i="21"/>
  <c r="H48" i="21"/>
  <c r="G48" i="21"/>
  <c r="N47" i="21"/>
  <c r="H47" i="21"/>
  <c r="G47" i="21"/>
  <c r="N46" i="21"/>
  <c r="H46" i="21"/>
  <c r="G46" i="21"/>
  <c r="N45" i="21"/>
  <c r="H45" i="21"/>
  <c r="G45" i="21"/>
  <c r="N44" i="21"/>
  <c r="H44" i="21"/>
  <c r="G44" i="21"/>
  <c r="N43" i="21"/>
  <c r="H43" i="21"/>
  <c r="G43" i="21"/>
  <c r="N42" i="21"/>
  <c r="H42" i="21"/>
  <c r="G42" i="21"/>
  <c r="N41" i="21"/>
  <c r="H41" i="21"/>
  <c r="G41" i="21"/>
  <c r="N40" i="21"/>
  <c r="H40" i="21"/>
  <c r="G40" i="21"/>
  <c r="N39" i="21"/>
  <c r="H39" i="21"/>
  <c r="G39" i="21"/>
  <c r="N38" i="21"/>
  <c r="H38" i="21"/>
  <c r="G38" i="21"/>
  <c r="N37" i="21"/>
  <c r="H37" i="21"/>
  <c r="G37" i="21"/>
  <c r="N36" i="21"/>
  <c r="H36" i="21"/>
  <c r="G36" i="21"/>
  <c r="N35" i="21"/>
  <c r="H35" i="21"/>
  <c r="G35" i="21"/>
  <c r="N34" i="21"/>
  <c r="H34" i="21"/>
  <c r="G34" i="21"/>
  <c r="N33" i="21"/>
  <c r="H33" i="21"/>
  <c r="G33" i="21"/>
  <c r="N32" i="21"/>
  <c r="H32" i="21"/>
  <c r="G32" i="21"/>
  <c r="N31" i="21"/>
  <c r="H31" i="21"/>
  <c r="G31" i="21"/>
  <c r="N30" i="21"/>
  <c r="H30" i="21"/>
  <c r="G30" i="21"/>
  <c r="N29" i="21"/>
  <c r="H29" i="21"/>
  <c r="G29" i="21"/>
  <c r="N28" i="21"/>
  <c r="H28" i="21"/>
  <c r="G28" i="21"/>
  <c r="N27" i="21"/>
  <c r="H27" i="21"/>
  <c r="G27" i="21"/>
  <c r="N26" i="21"/>
  <c r="H26" i="21"/>
  <c r="G26" i="21"/>
  <c r="N25" i="21"/>
  <c r="H25" i="21"/>
  <c r="G25" i="21"/>
  <c r="N24" i="21"/>
  <c r="H24" i="21"/>
  <c r="G24" i="21"/>
  <c r="N23" i="21"/>
  <c r="H23" i="21"/>
  <c r="G23" i="21"/>
  <c r="N22" i="21"/>
  <c r="H22" i="21"/>
  <c r="G22" i="21"/>
  <c r="N21" i="21"/>
  <c r="H21" i="21"/>
  <c r="G21" i="21"/>
  <c r="N20" i="21"/>
  <c r="H20" i="21"/>
  <c r="G20" i="21"/>
  <c r="N19" i="21"/>
  <c r="H19" i="21"/>
  <c r="G19" i="21"/>
  <c r="N18" i="21"/>
  <c r="H18" i="21"/>
  <c r="G18" i="21"/>
  <c r="N17" i="21"/>
  <c r="H17" i="21"/>
  <c r="G17" i="21"/>
  <c r="N16" i="21"/>
  <c r="H16" i="21"/>
  <c r="G16" i="21"/>
  <c r="N15" i="21"/>
  <c r="H15" i="21"/>
  <c r="N14" i="21"/>
  <c r="H14" i="21"/>
  <c r="G14" i="21"/>
  <c r="N13" i="21"/>
  <c r="H13" i="21"/>
  <c r="G13" i="21"/>
  <c r="N12" i="21"/>
  <c r="H12" i="21"/>
  <c r="G12" i="21"/>
  <c r="N11" i="21"/>
  <c r="H11" i="21"/>
  <c r="G11" i="21"/>
  <c r="N10" i="21"/>
  <c r="H10" i="21"/>
  <c r="G10" i="21"/>
  <c r="N9" i="21"/>
  <c r="H9" i="21"/>
  <c r="G9" i="21"/>
  <c r="N8" i="21"/>
  <c r="H8" i="21"/>
  <c r="G8" i="21"/>
  <c r="N7" i="21"/>
  <c r="H7" i="21"/>
  <c r="G7" i="21"/>
  <c r="N6" i="21"/>
  <c r="H6" i="21"/>
  <c r="G6" i="21"/>
  <c r="N5" i="21"/>
  <c r="H5" i="21"/>
  <c r="G5" i="21"/>
  <c r="N4" i="21"/>
  <c r="H4" i="21"/>
  <c r="G4" i="21"/>
  <c r="N3" i="21"/>
  <c r="H3" i="21"/>
  <c r="I3" i="21" s="1"/>
  <c r="G3" i="21"/>
  <c r="N132" i="20"/>
  <c r="M132" i="20"/>
  <c r="L132" i="20"/>
  <c r="K132" i="20"/>
  <c r="J132" i="20"/>
  <c r="O130" i="20"/>
  <c r="N130" i="20"/>
  <c r="I130" i="20"/>
  <c r="H130" i="20"/>
  <c r="G130" i="20"/>
  <c r="N129" i="20"/>
  <c r="I129" i="20"/>
  <c r="H129" i="20"/>
  <c r="G129" i="20"/>
  <c r="N128" i="20"/>
  <c r="I128" i="20"/>
  <c r="H128" i="20"/>
  <c r="G128" i="20"/>
  <c r="N127" i="20"/>
  <c r="I127" i="20"/>
  <c r="H127" i="20"/>
  <c r="G127" i="20"/>
  <c r="N126" i="20"/>
  <c r="I126" i="20"/>
  <c r="H126" i="20"/>
  <c r="G126" i="20"/>
  <c r="Q125" i="20"/>
  <c r="N125" i="20"/>
  <c r="I125" i="20"/>
  <c r="H125" i="20"/>
  <c r="G125" i="20"/>
  <c r="Q124" i="20"/>
  <c r="O124" i="20"/>
  <c r="N124" i="20"/>
  <c r="I124" i="20"/>
  <c r="H124" i="20"/>
  <c r="G124" i="20"/>
  <c r="N123" i="20"/>
  <c r="I123" i="20"/>
  <c r="H123" i="20"/>
  <c r="G123" i="20"/>
  <c r="N122" i="20"/>
  <c r="I122" i="20"/>
  <c r="H122" i="20"/>
  <c r="G122" i="20"/>
  <c r="Q121" i="20"/>
  <c r="N121" i="20"/>
  <c r="I121" i="20"/>
  <c r="H121" i="20"/>
  <c r="G121" i="20"/>
  <c r="Q120" i="20"/>
  <c r="N120" i="20"/>
  <c r="I120" i="20"/>
  <c r="H120" i="20"/>
  <c r="G120" i="20"/>
  <c r="Q119" i="20"/>
  <c r="N119" i="20"/>
  <c r="I119" i="20"/>
  <c r="H119" i="20"/>
  <c r="G119" i="20"/>
  <c r="Q118" i="20"/>
  <c r="N118" i="20"/>
  <c r="I118" i="20"/>
  <c r="H118" i="20"/>
  <c r="G118" i="20"/>
  <c r="Q117" i="20"/>
  <c r="N117" i="20"/>
  <c r="I117" i="20"/>
  <c r="H117" i="20"/>
  <c r="G117" i="20"/>
  <c r="Q116" i="20"/>
  <c r="N116" i="20"/>
  <c r="I116" i="20"/>
  <c r="H116" i="20"/>
  <c r="G116" i="20"/>
  <c r="Q115" i="20"/>
  <c r="N115" i="20"/>
  <c r="I115" i="20"/>
  <c r="H115" i="20"/>
  <c r="G115" i="20"/>
  <c r="Q114" i="20"/>
  <c r="N114" i="20"/>
  <c r="I114" i="20"/>
  <c r="H114" i="20"/>
  <c r="G114" i="20"/>
  <c r="Q113" i="20"/>
  <c r="N113" i="20"/>
  <c r="I113" i="20"/>
  <c r="H113" i="20"/>
  <c r="G113" i="20"/>
  <c r="Q112" i="20"/>
  <c r="N112" i="20"/>
  <c r="I112" i="20"/>
  <c r="H112" i="20"/>
  <c r="G112" i="20"/>
  <c r="Q111" i="20"/>
  <c r="N111" i="20"/>
  <c r="I111" i="20"/>
  <c r="H111" i="20"/>
  <c r="G111" i="20"/>
  <c r="Q110" i="20"/>
  <c r="N110" i="20"/>
  <c r="I110" i="20"/>
  <c r="H110" i="20"/>
  <c r="G110" i="20"/>
  <c r="Q109" i="20"/>
  <c r="N109" i="20"/>
  <c r="I109" i="20"/>
  <c r="H109" i="20"/>
  <c r="G109" i="20"/>
  <c r="Q108" i="20"/>
  <c r="N108" i="20"/>
  <c r="I108" i="20"/>
  <c r="H108" i="20"/>
  <c r="G108" i="20"/>
  <c r="Q107" i="20"/>
  <c r="N107" i="20"/>
  <c r="I107" i="20"/>
  <c r="H107" i="20"/>
  <c r="G107" i="20"/>
  <c r="Q106" i="20"/>
  <c r="N106" i="20"/>
  <c r="I106" i="20"/>
  <c r="H106" i="20"/>
  <c r="G106" i="20"/>
  <c r="Q105" i="20"/>
  <c r="N105" i="20"/>
  <c r="I105" i="20"/>
  <c r="H105" i="20"/>
  <c r="G105" i="20"/>
  <c r="Q104" i="20"/>
  <c r="N104" i="20"/>
  <c r="I104" i="20"/>
  <c r="H104" i="20"/>
  <c r="G104" i="20"/>
  <c r="Q103" i="20"/>
  <c r="N103" i="20"/>
  <c r="I103" i="20"/>
  <c r="H103" i="20"/>
  <c r="G103" i="20"/>
  <c r="Q102" i="20"/>
  <c r="N102" i="20"/>
  <c r="I102" i="20"/>
  <c r="H102" i="20"/>
  <c r="G102" i="20"/>
  <c r="Q101" i="20"/>
  <c r="N101" i="20"/>
  <c r="I101" i="20"/>
  <c r="H101" i="20"/>
  <c r="G101" i="20"/>
  <c r="Q100" i="20"/>
  <c r="N100" i="20"/>
  <c r="I100" i="20"/>
  <c r="H100" i="20"/>
  <c r="G100" i="20"/>
  <c r="Q99" i="20"/>
  <c r="N99" i="20"/>
  <c r="I99" i="20"/>
  <c r="H99" i="20"/>
  <c r="G99" i="20"/>
  <c r="Q98" i="20"/>
  <c r="N98" i="20"/>
  <c r="I98" i="20"/>
  <c r="H98" i="20"/>
  <c r="G98" i="20"/>
  <c r="Q97" i="20"/>
  <c r="N97" i="20"/>
  <c r="I97" i="20"/>
  <c r="H97" i="20"/>
  <c r="G97" i="20"/>
  <c r="Q96" i="20"/>
  <c r="N96" i="20"/>
  <c r="I96" i="20"/>
  <c r="H96" i="20"/>
  <c r="G96" i="20"/>
  <c r="Q95" i="20"/>
  <c r="N95" i="20"/>
  <c r="I95" i="20"/>
  <c r="H95" i="20"/>
  <c r="G95" i="20"/>
  <c r="Q94" i="20"/>
  <c r="N94" i="20"/>
  <c r="I94" i="20"/>
  <c r="H94" i="20"/>
  <c r="G94" i="20"/>
  <c r="Q93" i="20"/>
  <c r="N93" i="20"/>
  <c r="I93" i="20"/>
  <c r="H93" i="20"/>
  <c r="G93" i="20"/>
  <c r="Q92" i="20"/>
  <c r="N92" i="20"/>
  <c r="I92" i="20"/>
  <c r="H92" i="20"/>
  <c r="G92" i="20"/>
  <c r="Q91" i="20"/>
  <c r="N91" i="20"/>
  <c r="I91" i="20"/>
  <c r="H91" i="20"/>
  <c r="G91" i="20"/>
  <c r="Q90" i="20"/>
  <c r="N90" i="20"/>
  <c r="I90" i="20"/>
  <c r="H90" i="20"/>
  <c r="G90" i="20"/>
  <c r="Q89" i="20"/>
  <c r="N89" i="20"/>
  <c r="I89" i="20"/>
  <c r="H89" i="20"/>
  <c r="G89" i="20"/>
  <c r="Q88" i="20"/>
  <c r="N88" i="20"/>
  <c r="I88" i="20"/>
  <c r="H88" i="20"/>
  <c r="G88" i="20"/>
  <c r="Q87" i="20"/>
  <c r="N87" i="20"/>
  <c r="I87" i="20"/>
  <c r="H87" i="20"/>
  <c r="G87" i="20"/>
  <c r="Q86" i="20"/>
  <c r="N86" i="20"/>
  <c r="I86" i="20"/>
  <c r="H86" i="20"/>
  <c r="G86" i="20"/>
  <c r="Q85" i="20"/>
  <c r="N85" i="20"/>
  <c r="I85" i="20"/>
  <c r="H85" i="20"/>
  <c r="G85" i="20"/>
  <c r="Q84" i="20"/>
  <c r="N84" i="20"/>
  <c r="I84" i="20"/>
  <c r="H84" i="20"/>
  <c r="G84" i="20"/>
  <c r="Q83" i="20"/>
  <c r="N83" i="20"/>
  <c r="I83" i="20"/>
  <c r="H83" i="20"/>
  <c r="G83" i="20"/>
  <c r="Q82" i="20"/>
  <c r="N82" i="20"/>
  <c r="I82" i="20"/>
  <c r="H82" i="20"/>
  <c r="G82" i="20"/>
  <c r="Q81" i="20"/>
  <c r="N81" i="20"/>
  <c r="I81" i="20"/>
  <c r="H81" i="20"/>
  <c r="G81" i="20"/>
  <c r="Q80" i="20"/>
  <c r="N80" i="20"/>
  <c r="I80" i="20"/>
  <c r="H80" i="20"/>
  <c r="G80" i="20"/>
  <c r="Q79" i="20"/>
  <c r="N79" i="20"/>
  <c r="I79" i="20"/>
  <c r="H79" i="20"/>
  <c r="G79" i="20"/>
  <c r="Q78" i="20"/>
  <c r="N78" i="20"/>
  <c r="I78" i="20"/>
  <c r="H78" i="20"/>
  <c r="G78" i="20"/>
  <c r="Q77" i="20"/>
  <c r="N77" i="20"/>
  <c r="I77" i="20"/>
  <c r="H77" i="20"/>
  <c r="G77" i="20"/>
  <c r="Q76" i="20"/>
  <c r="N76" i="20"/>
  <c r="I76" i="20"/>
  <c r="H76" i="20"/>
  <c r="G76" i="20"/>
  <c r="Q75" i="20"/>
  <c r="N75" i="20"/>
  <c r="I75" i="20"/>
  <c r="H75" i="20"/>
  <c r="G75" i="20"/>
  <c r="Q74" i="20"/>
  <c r="N74" i="20"/>
  <c r="I74" i="20"/>
  <c r="H74" i="20"/>
  <c r="G74" i="20"/>
  <c r="Q73" i="20"/>
  <c r="N73" i="20"/>
  <c r="I73" i="20"/>
  <c r="H73" i="20"/>
  <c r="G73" i="20"/>
  <c r="Q72" i="20"/>
  <c r="N72" i="20"/>
  <c r="I72" i="20"/>
  <c r="H72" i="20"/>
  <c r="G72" i="20"/>
  <c r="Q71" i="20"/>
  <c r="N71" i="20"/>
  <c r="I71" i="20"/>
  <c r="H71" i="20"/>
  <c r="G71" i="20"/>
  <c r="Q70" i="20"/>
  <c r="N70" i="20"/>
  <c r="I70" i="20"/>
  <c r="H70" i="20"/>
  <c r="G70" i="20"/>
  <c r="Q69" i="20"/>
  <c r="N69" i="20"/>
  <c r="I69" i="20"/>
  <c r="H69" i="20"/>
  <c r="G69" i="20"/>
  <c r="Q68" i="20"/>
  <c r="N68" i="20"/>
  <c r="I68" i="20"/>
  <c r="H68" i="20"/>
  <c r="G68" i="20"/>
  <c r="Q67" i="20"/>
  <c r="N67" i="20"/>
  <c r="I67" i="20"/>
  <c r="H67" i="20"/>
  <c r="G67" i="20"/>
  <c r="Q66" i="20"/>
  <c r="N66" i="20"/>
  <c r="I66" i="20"/>
  <c r="H66" i="20"/>
  <c r="G66" i="20"/>
  <c r="Q65" i="20"/>
  <c r="N65" i="20"/>
  <c r="I65" i="20"/>
  <c r="H65" i="20"/>
  <c r="G65" i="20"/>
  <c r="Q64" i="20"/>
  <c r="N64" i="20"/>
  <c r="I64" i="20"/>
  <c r="H64" i="20"/>
  <c r="G64" i="20"/>
  <c r="Q63" i="20"/>
  <c r="N63" i="20"/>
  <c r="I63" i="20"/>
  <c r="H63" i="20"/>
  <c r="G63" i="20"/>
  <c r="Q62" i="20"/>
  <c r="N62" i="20"/>
  <c r="I62" i="20"/>
  <c r="H62" i="20"/>
  <c r="G62" i="20"/>
  <c r="Q61" i="20"/>
  <c r="N61" i="20"/>
  <c r="I61" i="20"/>
  <c r="H61" i="20"/>
  <c r="G61" i="20"/>
  <c r="Q60" i="20"/>
  <c r="N60" i="20"/>
  <c r="I60" i="20"/>
  <c r="H60" i="20"/>
  <c r="G60" i="20"/>
  <c r="Q59" i="20"/>
  <c r="N59" i="20"/>
  <c r="I59" i="20"/>
  <c r="H59" i="20"/>
  <c r="G59" i="20"/>
  <c r="Q58" i="20"/>
  <c r="N58" i="20"/>
  <c r="I58" i="20"/>
  <c r="H58" i="20"/>
  <c r="G58" i="20"/>
  <c r="Q57" i="20"/>
  <c r="N57" i="20"/>
  <c r="I57" i="20"/>
  <c r="H57" i="20"/>
  <c r="G57" i="20"/>
  <c r="Q56" i="20"/>
  <c r="N56" i="20"/>
  <c r="I56" i="20"/>
  <c r="H56" i="20"/>
  <c r="G56" i="20"/>
  <c r="Q55" i="20"/>
  <c r="N55" i="20"/>
  <c r="I55" i="20"/>
  <c r="H55" i="20"/>
  <c r="G55" i="20"/>
  <c r="Q54" i="20"/>
  <c r="N54" i="20"/>
  <c r="I54" i="20"/>
  <c r="H54" i="20"/>
  <c r="G54" i="20"/>
  <c r="Q53" i="20"/>
  <c r="N53" i="20"/>
  <c r="I53" i="20"/>
  <c r="H53" i="20"/>
  <c r="G53" i="20"/>
  <c r="Q52" i="20"/>
  <c r="N52" i="20"/>
  <c r="I52" i="20"/>
  <c r="H52" i="20"/>
  <c r="G52" i="20"/>
  <c r="Q51" i="20"/>
  <c r="N51" i="20"/>
  <c r="I51" i="20"/>
  <c r="H51" i="20"/>
  <c r="G51" i="20"/>
  <c r="Q50" i="20"/>
  <c r="N50" i="20"/>
  <c r="I50" i="20"/>
  <c r="H50" i="20"/>
  <c r="G50" i="20"/>
  <c r="Q49" i="20"/>
  <c r="N49" i="20"/>
  <c r="I49" i="20"/>
  <c r="H49" i="20"/>
  <c r="G49" i="20"/>
  <c r="Q48" i="20"/>
  <c r="N48" i="20"/>
  <c r="I48" i="20"/>
  <c r="H48" i="20"/>
  <c r="G48" i="20"/>
  <c r="Q47" i="20"/>
  <c r="N47" i="20"/>
  <c r="I47" i="20"/>
  <c r="H47" i="20"/>
  <c r="G47" i="20"/>
  <c r="Q46" i="20"/>
  <c r="N46" i="20"/>
  <c r="I46" i="20"/>
  <c r="H46" i="20"/>
  <c r="G46" i="20"/>
  <c r="Q45" i="20"/>
  <c r="N45" i="20"/>
  <c r="I45" i="20"/>
  <c r="H45" i="20"/>
  <c r="G45" i="20"/>
  <c r="Q44" i="20"/>
  <c r="N44" i="20"/>
  <c r="I44" i="20"/>
  <c r="H44" i="20"/>
  <c r="G44" i="20"/>
  <c r="Q43" i="20"/>
  <c r="N43" i="20"/>
  <c r="I43" i="20"/>
  <c r="H43" i="20"/>
  <c r="G43" i="20"/>
  <c r="Q42" i="20"/>
  <c r="N42" i="20"/>
  <c r="I42" i="20"/>
  <c r="H42" i="20"/>
  <c r="G42" i="20"/>
  <c r="Q41" i="20"/>
  <c r="N41" i="20"/>
  <c r="I41" i="20"/>
  <c r="H41" i="20"/>
  <c r="G41" i="20"/>
  <c r="Q40" i="20"/>
  <c r="N40" i="20"/>
  <c r="I40" i="20"/>
  <c r="H40" i="20"/>
  <c r="G40" i="20"/>
  <c r="Q39" i="20"/>
  <c r="N39" i="20"/>
  <c r="I39" i="20"/>
  <c r="H39" i="20"/>
  <c r="G39" i="20"/>
  <c r="Q38" i="20"/>
  <c r="N38" i="20"/>
  <c r="I38" i="20"/>
  <c r="H38" i="20"/>
  <c r="G38" i="20"/>
  <c r="Q37" i="20"/>
  <c r="N37" i="20"/>
  <c r="I37" i="20"/>
  <c r="H37" i="20"/>
  <c r="G37" i="20"/>
  <c r="Q36" i="20"/>
  <c r="N36" i="20"/>
  <c r="I36" i="20"/>
  <c r="H36" i="20"/>
  <c r="G36" i="20"/>
  <c r="Q35" i="20"/>
  <c r="N35" i="20"/>
  <c r="I35" i="20"/>
  <c r="H35" i="20"/>
  <c r="G35" i="20"/>
  <c r="Q34" i="20"/>
  <c r="N34" i="20"/>
  <c r="I34" i="20"/>
  <c r="H34" i="20"/>
  <c r="G34" i="20"/>
  <c r="Q33" i="20"/>
  <c r="N33" i="20"/>
  <c r="I33" i="20"/>
  <c r="H33" i="20"/>
  <c r="G33" i="20"/>
  <c r="Q32" i="20"/>
  <c r="N32" i="20"/>
  <c r="I32" i="20"/>
  <c r="H32" i="20"/>
  <c r="G32" i="20"/>
  <c r="Q31" i="20"/>
  <c r="N31" i="20"/>
  <c r="I31" i="20"/>
  <c r="H31" i="20"/>
  <c r="G31" i="20"/>
  <c r="Q30" i="20"/>
  <c r="N30" i="20"/>
  <c r="I30" i="20"/>
  <c r="H30" i="20"/>
  <c r="G30" i="20"/>
  <c r="Q29" i="20"/>
  <c r="N29" i="20"/>
  <c r="I29" i="20"/>
  <c r="H29" i="20"/>
  <c r="G29" i="20"/>
  <c r="Q28" i="20"/>
  <c r="N28" i="20"/>
  <c r="I28" i="20"/>
  <c r="H28" i="20"/>
  <c r="G28" i="20"/>
  <c r="Q27" i="20"/>
  <c r="N27" i="20"/>
  <c r="I27" i="20"/>
  <c r="H27" i="20"/>
  <c r="G27" i="20"/>
  <c r="Q26" i="20"/>
  <c r="N26" i="20"/>
  <c r="I26" i="20"/>
  <c r="H26" i="20"/>
  <c r="G26" i="20"/>
  <c r="Q25" i="20"/>
  <c r="N25" i="20"/>
  <c r="I25" i="20"/>
  <c r="H25" i="20"/>
  <c r="G25" i="20"/>
  <c r="Q24" i="20"/>
  <c r="N24" i="20"/>
  <c r="I24" i="20"/>
  <c r="H24" i="20"/>
  <c r="G24" i="20"/>
  <c r="Q23" i="20"/>
  <c r="N23" i="20"/>
  <c r="I23" i="20"/>
  <c r="H23" i="20"/>
  <c r="G23" i="20"/>
  <c r="Q22" i="20"/>
  <c r="N22" i="20"/>
  <c r="I22" i="20"/>
  <c r="H22" i="20"/>
  <c r="G22" i="20"/>
  <c r="Q21" i="20"/>
  <c r="O21" i="20"/>
  <c r="N21" i="20"/>
  <c r="I21" i="20"/>
  <c r="H21" i="20"/>
  <c r="G21" i="20"/>
  <c r="Q20" i="20"/>
  <c r="N20" i="20"/>
  <c r="I20" i="20"/>
  <c r="H20" i="20"/>
  <c r="G20" i="20"/>
  <c r="Q19" i="20"/>
  <c r="N19" i="20"/>
  <c r="I19" i="20"/>
  <c r="H19" i="20"/>
  <c r="G19" i="20"/>
  <c r="Q18" i="20"/>
  <c r="N18" i="20"/>
  <c r="I18" i="20"/>
  <c r="H18" i="20"/>
  <c r="G18" i="20"/>
  <c r="Q17" i="20"/>
  <c r="N17" i="20"/>
  <c r="I17" i="20"/>
  <c r="H17" i="20"/>
  <c r="G17" i="20"/>
  <c r="Q16" i="20"/>
  <c r="N16" i="20"/>
  <c r="I16" i="20"/>
  <c r="H16" i="20"/>
  <c r="G16" i="20"/>
  <c r="Q15" i="20"/>
  <c r="N15" i="20"/>
  <c r="I15" i="20"/>
  <c r="H15" i="20"/>
  <c r="G15" i="20"/>
  <c r="Q14" i="20"/>
  <c r="N14" i="20"/>
  <c r="I14" i="20"/>
  <c r="H14" i="20"/>
  <c r="G14" i="20"/>
  <c r="Q13" i="20"/>
  <c r="N13" i="20"/>
  <c r="I13" i="20"/>
  <c r="H13" i="20"/>
  <c r="G13" i="20"/>
  <c r="Q12" i="20"/>
  <c r="N12" i="20"/>
  <c r="I12" i="20"/>
  <c r="H12" i="20"/>
  <c r="G12" i="20"/>
  <c r="Q11" i="20"/>
  <c r="N11" i="20"/>
  <c r="I11" i="20"/>
  <c r="H11" i="20"/>
  <c r="G11" i="20"/>
  <c r="Q10" i="20"/>
  <c r="N10" i="20"/>
  <c r="I10" i="20"/>
  <c r="H10" i="20"/>
  <c r="G10" i="20"/>
  <c r="Q9" i="20"/>
  <c r="O9" i="20"/>
  <c r="N9" i="20"/>
  <c r="I9" i="20"/>
  <c r="H9" i="20"/>
  <c r="G9" i="20"/>
  <c r="Q8" i="20"/>
  <c r="N8" i="20"/>
  <c r="I8" i="20"/>
  <c r="H8" i="20"/>
  <c r="G8" i="20"/>
  <c r="Q7" i="20"/>
  <c r="N7" i="20"/>
  <c r="I7" i="20"/>
  <c r="H7" i="20"/>
  <c r="G7" i="20"/>
  <c r="N6" i="20"/>
  <c r="I6" i="20"/>
  <c r="H6" i="20"/>
  <c r="G6" i="20"/>
  <c r="N5" i="20"/>
  <c r="I5" i="20"/>
  <c r="H5" i="20"/>
  <c r="G5" i="20"/>
  <c r="P4" i="20"/>
  <c r="N4" i="20"/>
  <c r="I4" i="20"/>
  <c r="H4" i="20"/>
  <c r="G4" i="20"/>
  <c r="P3" i="20"/>
  <c r="N3" i="20"/>
  <c r="I3" i="20"/>
  <c r="H3" i="20"/>
  <c r="G3" i="20"/>
  <c r="O167" i="19"/>
  <c r="N136" i="19"/>
  <c r="M136" i="19"/>
  <c r="L136" i="19"/>
  <c r="K136" i="19"/>
  <c r="J136" i="19"/>
  <c r="O134" i="19"/>
  <c r="N134" i="19"/>
  <c r="I134" i="19"/>
  <c r="H134" i="19"/>
  <c r="G134" i="19"/>
  <c r="N133" i="19"/>
  <c r="I133" i="19"/>
  <c r="H133" i="19"/>
  <c r="G133" i="19"/>
  <c r="N132" i="19"/>
  <c r="I132" i="19"/>
  <c r="H132" i="19"/>
  <c r="G132" i="19"/>
  <c r="N131" i="19"/>
  <c r="I131" i="19"/>
  <c r="H131" i="19"/>
  <c r="G131" i="19"/>
  <c r="N130" i="19"/>
  <c r="I130" i="19"/>
  <c r="H130" i="19"/>
  <c r="G130" i="19"/>
  <c r="N129" i="19"/>
  <c r="I129" i="19"/>
  <c r="H129" i="19"/>
  <c r="G129" i="19"/>
  <c r="Q128" i="19"/>
  <c r="N128" i="19"/>
  <c r="I128" i="19"/>
  <c r="H128" i="19"/>
  <c r="G128" i="19"/>
  <c r="N127" i="19"/>
  <c r="I127" i="19"/>
  <c r="H127" i="19"/>
  <c r="G127" i="19"/>
  <c r="N126" i="19"/>
  <c r="I126" i="19"/>
  <c r="H126" i="19"/>
  <c r="G126" i="19"/>
  <c r="Q125" i="19"/>
  <c r="N125" i="19"/>
  <c r="I125" i="19"/>
  <c r="H125" i="19"/>
  <c r="G125" i="19"/>
  <c r="Q124" i="19"/>
  <c r="N124" i="19"/>
  <c r="I124" i="19"/>
  <c r="H124" i="19"/>
  <c r="G124" i="19"/>
  <c r="Q123" i="19"/>
  <c r="N123" i="19"/>
  <c r="I123" i="19"/>
  <c r="H123" i="19"/>
  <c r="G123" i="19"/>
  <c r="Q122" i="19"/>
  <c r="N122" i="19"/>
  <c r="I122" i="19"/>
  <c r="H122" i="19"/>
  <c r="G122" i="19"/>
  <c r="Q121" i="19"/>
  <c r="N121" i="19"/>
  <c r="I121" i="19"/>
  <c r="H121" i="19"/>
  <c r="G121" i="19"/>
  <c r="Q120" i="19"/>
  <c r="N120" i="19"/>
  <c r="I120" i="19"/>
  <c r="H120" i="19"/>
  <c r="G120" i="19"/>
  <c r="Q119" i="19"/>
  <c r="N119" i="19"/>
  <c r="I119" i="19"/>
  <c r="H119" i="19"/>
  <c r="G119" i="19"/>
  <c r="Q118" i="19"/>
  <c r="N118" i="19"/>
  <c r="I118" i="19"/>
  <c r="H118" i="19"/>
  <c r="G118" i="19"/>
  <c r="Q117" i="19"/>
  <c r="N117" i="19"/>
  <c r="I117" i="19"/>
  <c r="H117" i="19"/>
  <c r="G117" i="19"/>
  <c r="Q116" i="19"/>
  <c r="N116" i="19"/>
  <c r="I116" i="19"/>
  <c r="H116" i="19"/>
  <c r="G116" i="19"/>
  <c r="Q115" i="19"/>
  <c r="N115" i="19"/>
  <c r="I115" i="19"/>
  <c r="H115" i="19"/>
  <c r="G115" i="19"/>
  <c r="Q114" i="19"/>
  <c r="N114" i="19"/>
  <c r="I114" i="19"/>
  <c r="H114" i="19"/>
  <c r="G114" i="19"/>
  <c r="Q113" i="19"/>
  <c r="N113" i="19"/>
  <c r="I113" i="19"/>
  <c r="H113" i="19"/>
  <c r="G113" i="19"/>
  <c r="Q112" i="19"/>
  <c r="N112" i="19"/>
  <c r="I112" i="19"/>
  <c r="H112" i="19"/>
  <c r="G112" i="19"/>
  <c r="Q111" i="19"/>
  <c r="N111" i="19"/>
  <c r="I111" i="19"/>
  <c r="H111" i="19"/>
  <c r="G111" i="19"/>
  <c r="Q110" i="19"/>
  <c r="N110" i="19"/>
  <c r="I110" i="19"/>
  <c r="H110" i="19"/>
  <c r="G110" i="19"/>
  <c r="Q109" i="19"/>
  <c r="N109" i="19"/>
  <c r="I109" i="19"/>
  <c r="H109" i="19"/>
  <c r="G109" i="19"/>
  <c r="Q108" i="19"/>
  <c r="N108" i="19"/>
  <c r="I108" i="19"/>
  <c r="H108" i="19"/>
  <c r="G108" i="19"/>
  <c r="Q107" i="19"/>
  <c r="N107" i="19"/>
  <c r="I107" i="19"/>
  <c r="H107" i="19"/>
  <c r="G107" i="19"/>
  <c r="Q106" i="19"/>
  <c r="N106" i="19"/>
  <c r="I106" i="19"/>
  <c r="H106" i="19"/>
  <c r="G106" i="19"/>
  <c r="Q105" i="19"/>
  <c r="N105" i="19"/>
  <c r="I105" i="19"/>
  <c r="H105" i="19"/>
  <c r="G105" i="19"/>
  <c r="Q104" i="19"/>
  <c r="N104" i="19"/>
  <c r="I104" i="19"/>
  <c r="H104" i="19"/>
  <c r="G104" i="19"/>
  <c r="Q103" i="19"/>
  <c r="N103" i="19"/>
  <c r="I103" i="19"/>
  <c r="H103" i="19"/>
  <c r="G103" i="19"/>
  <c r="Q102" i="19"/>
  <c r="N102" i="19"/>
  <c r="I102" i="19"/>
  <c r="H102" i="19"/>
  <c r="G102" i="19"/>
  <c r="Q101" i="19"/>
  <c r="N101" i="19"/>
  <c r="I101" i="19"/>
  <c r="H101" i="19"/>
  <c r="G101" i="19"/>
  <c r="Q100" i="19"/>
  <c r="N100" i="19"/>
  <c r="I100" i="19"/>
  <c r="H100" i="19"/>
  <c r="G100" i="19"/>
  <c r="Q99" i="19"/>
  <c r="N99" i="19"/>
  <c r="I99" i="19"/>
  <c r="H99" i="19"/>
  <c r="G99" i="19"/>
  <c r="Q98" i="19"/>
  <c r="N98" i="19"/>
  <c r="I98" i="19"/>
  <c r="H98" i="19"/>
  <c r="G98" i="19"/>
  <c r="Q97" i="19"/>
  <c r="N97" i="19"/>
  <c r="I97" i="19"/>
  <c r="H97" i="19"/>
  <c r="G97" i="19"/>
  <c r="Q96" i="19"/>
  <c r="N96" i="19"/>
  <c r="I96" i="19"/>
  <c r="H96" i="19"/>
  <c r="G96" i="19"/>
  <c r="Q95" i="19"/>
  <c r="N95" i="19"/>
  <c r="I95" i="19"/>
  <c r="H95" i="19"/>
  <c r="G95" i="19"/>
  <c r="Q94" i="19"/>
  <c r="N94" i="19"/>
  <c r="I94" i="19"/>
  <c r="H94" i="19"/>
  <c r="G94" i="19"/>
  <c r="Q93" i="19"/>
  <c r="N93" i="19"/>
  <c r="I93" i="19"/>
  <c r="H93" i="19"/>
  <c r="G93" i="19"/>
  <c r="Q92" i="19"/>
  <c r="N92" i="19"/>
  <c r="I92" i="19"/>
  <c r="H92" i="19"/>
  <c r="G92" i="19"/>
  <c r="Q91" i="19"/>
  <c r="N91" i="19"/>
  <c r="I91" i="19"/>
  <c r="H91" i="19"/>
  <c r="G91" i="19"/>
  <c r="Q90" i="19"/>
  <c r="N90" i="19"/>
  <c r="I90" i="19"/>
  <c r="H90" i="19"/>
  <c r="G90" i="19"/>
  <c r="Q89" i="19"/>
  <c r="N89" i="19"/>
  <c r="I89" i="19"/>
  <c r="H89" i="19"/>
  <c r="G89" i="19"/>
  <c r="Q88" i="19"/>
  <c r="N88" i="19"/>
  <c r="I88" i="19"/>
  <c r="H88" i="19"/>
  <c r="G88" i="19"/>
  <c r="Q87" i="19"/>
  <c r="N87" i="19"/>
  <c r="I87" i="19"/>
  <c r="H87" i="19"/>
  <c r="G87" i="19"/>
  <c r="Q86" i="19"/>
  <c r="N86" i="19"/>
  <c r="I86" i="19"/>
  <c r="H86" i="19"/>
  <c r="G86" i="19"/>
  <c r="Q85" i="19"/>
  <c r="N85" i="19"/>
  <c r="I85" i="19"/>
  <c r="H85" i="19"/>
  <c r="G85" i="19"/>
  <c r="Q84" i="19"/>
  <c r="N84" i="19"/>
  <c r="I84" i="19"/>
  <c r="H84" i="19"/>
  <c r="G84" i="19"/>
  <c r="Q83" i="19"/>
  <c r="N83" i="19"/>
  <c r="I83" i="19"/>
  <c r="H83" i="19"/>
  <c r="G83" i="19"/>
  <c r="Q82" i="19"/>
  <c r="N82" i="19"/>
  <c r="I82" i="19"/>
  <c r="H82" i="19"/>
  <c r="G82" i="19"/>
  <c r="Q81" i="19"/>
  <c r="N81" i="19"/>
  <c r="I81" i="19"/>
  <c r="H81" i="19"/>
  <c r="G81" i="19"/>
  <c r="Q80" i="19"/>
  <c r="N80" i="19"/>
  <c r="I80" i="19"/>
  <c r="H80" i="19"/>
  <c r="G80" i="19"/>
  <c r="Q79" i="19"/>
  <c r="N79" i="19"/>
  <c r="I79" i="19"/>
  <c r="H79" i="19"/>
  <c r="G79" i="19"/>
  <c r="Q78" i="19"/>
  <c r="N78" i="19"/>
  <c r="I78" i="19"/>
  <c r="H78" i="19"/>
  <c r="G78" i="19"/>
  <c r="Q77" i="19"/>
  <c r="N77" i="19"/>
  <c r="I77" i="19"/>
  <c r="H77" i="19"/>
  <c r="G77" i="19"/>
  <c r="Q76" i="19"/>
  <c r="N76" i="19"/>
  <c r="I76" i="19"/>
  <c r="H76" i="19"/>
  <c r="G76" i="19"/>
  <c r="Q75" i="19"/>
  <c r="N75" i="19"/>
  <c r="I75" i="19"/>
  <c r="H75" i="19"/>
  <c r="G75" i="19"/>
  <c r="Q74" i="19"/>
  <c r="N74" i="19"/>
  <c r="I74" i="19"/>
  <c r="H74" i="19"/>
  <c r="G74" i="19"/>
  <c r="Q73" i="19"/>
  <c r="N73" i="19"/>
  <c r="I73" i="19"/>
  <c r="H73" i="19"/>
  <c r="G73" i="19"/>
  <c r="Q72" i="19"/>
  <c r="N72" i="19"/>
  <c r="I72" i="19"/>
  <c r="H72" i="19"/>
  <c r="G72" i="19"/>
  <c r="Q71" i="19"/>
  <c r="N71" i="19"/>
  <c r="I71" i="19"/>
  <c r="H71" i="19"/>
  <c r="G71" i="19"/>
  <c r="Q70" i="19"/>
  <c r="N70" i="19"/>
  <c r="I70" i="19"/>
  <c r="H70" i="19"/>
  <c r="G70" i="19"/>
  <c r="Q69" i="19"/>
  <c r="N69" i="19"/>
  <c r="I69" i="19"/>
  <c r="H69" i="19"/>
  <c r="G69" i="19"/>
  <c r="Q68" i="19"/>
  <c r="N68" i="19"/>
  <c r="I68" i="19"/>
  <c r="H68" i="19"/>
  <c r="G68" i="19"/>
  <c r="Q67" i="19"/>
  <c r="N67" i="19"/>
  <c r="I67" i="19"/>
  <c r="H67" i="19"/>
  <c r="G67" i="19"/>
  <c r="Q66" i="19"/>
  <c r="N66" i="19"/>
  <c r="I66" i="19"/>
  <c r="H66" i="19"/>
  <c r="G66" i="19"/>
  <c r="Q65" i="19"/>
  <c r="N65" i="19"/>
  <c r="I65" i="19"/>
  <c r="H65" i="19"/>
  <c r="G65" i="19"/>
  <c r="Q64" i="19"/>
  <c r="N64" i="19"/>
  <c r="I64" i="19"/>
  <c r="H64" i="19"/>
  <c r="G64" i="19"/>
  <c r="Q63" i="19"/>
  <c r="N63" i="19"/>
  <c r="I63" i="19"/>
  <c r="H63" i="19"/>
  <c r="G63" i="19"/>
  <c r="Q62" i="19"/>
  <c r="N62" i="19"/>
  <c r="I62" i="19"/>
  <c r="H62" i="19"/>
  <c r="G62" i="19"/>
  <c r="Q61" i="19"/>
  <c r="N61" i="19"/>
  <c r="I61" i="19"/>
  <c r="H61" i="19"/>
  <c r="G61" i="19"/>
  <c r="Q60" i="19"/>
  <c r="N60" i="19"/>
  <c r="I60" i="19"/>
  <c r="H60" i="19"/>
  <c r="G60" i="19"/>
  <c r="Q59" i="19"/>
  <c r="N59" i="19"/>
  <c r="I59" i="19"/>
  <c r="H59" i="19"/>
  <c r="G59" i="19"/>
  <c r="Q58" i="19"/>
  <c r="N58" i="19"/>
  <c r="I58" i="19"/>
  <c r="H58" i="19"/>
  <c r="G58" i="19"/>
  <c r="Q57" i="19"/>
  <c r="N57" i="19"/>
  <c r="I57" i="19"/>
  <c r="H57" i="19"/>
  <c r="G57" i="19"/>
  <c r="Q56" i="19"/>
  <c r="N56" i="19"/>
  <c r="I56" i="19"/>
  <c r="H56" i="19"/>
  <c r="G56" i="19"/>
  <c r="Q55" i="19"/>
  <c r="N55" i="19"/>
  <c r="I55" i="19"/>
  <c r="H55" i="19"/>
  <c r="G55" i="19"/>
  <c r="Q54" i="19"/>
  <c r="N54" i="19"/>
  <c r="I54" i="19"/>
  <c r="H54" i="19"/>
  <c r="G54" i="19"/>
  <c r="Q53" i="19"/>
  <c r="N53" i="19"/>
  <c r="I53" i="19"/>
  <c r="H53" i="19"/>
  <c r="G53" i="19"/>
  <c r="Q52" i="19"/>
  <c r="N52" i="19"/>
  <c r="I52" i="19"/>
  <c r="H52" i="19"/>
  <c r="G52" i="19"/>
  <c r="Q51" i="19"/>
  <c r="N51" i="19"/>
  <c r="I51" i="19"/>
  <c r="H51" i="19"/>
  <c r="G51" i="19"/>
  <c r="Q50" i="19"/>
  <c r="N50" i="19"/>
  <c r="I50" i="19"/>
  <c r="H50" i="19"/>
  <c r="G50" i="19"/>
  <c r="Q49" i="19"/>
  <c r="N49" i="19"/>
  <c r="I49" i="19"/>
  <c r="H49" i="19"/>
  <c r="G49" i="19"/>
  <c r="Q48" i="19"/>
  <c r="N48" i="19"/>
  <c r="I48" i="19"/>
  <c r="H48" i="19"/>
  <c r="G48" i="19"/>
  <c r="Q47" i="19"/>
  <c r="N47" i="19"/>
  <c r="I47" i="19"/>
  <c r="H47" i="19"/>
  <c r="G47" i="19"/>
  <c r="Q46" i="19"/>
  <c r="N46" i="19"/>
  <c r="I46" i="19"/>
  <c r="H46" i="19"/>
  <c r="G46" i="19"/>
  <c r="Q45" i="19"/>
  <c r="N45" i="19"/>
  <c r="I45" i="19"/>
  <c r="H45" i="19"/>
  <c r="G45" i="19"/>
  <c r="Q44" i="19"/>
  <c r="N44" i="19"/>
  <c r="I44" i="19"/>
  <c r="H44" i="19"/>
  <c r="G44" i="19"/>
  <c r="Q43" i="19"/>
  <c r="N43" i="19"/>
  <c r="I43" i="19"/>
  <c r="H43" i="19"/>
  <c r="G43" i="19"/>
  <c r="Q42" i="19"/>
  <c r="N42" i="19"/>
  <c r="I42" i="19"/>
  <c r="H42" i="19"/>
  <c r="G42" i="19"/>
  <c r="Q41" i="19"/>
  <c r="N41" i="19"/>
  <c r="I41" i="19"/>
  <c r="H41" i="19"/>
  <c r="G41" i="19"/>
  <c r="Q40" i="19"/>
  <c r="N40" i="19"/>
  <c r="I40" i="19"/>
  <c r="H40" i="19"/>
  <c r="G40" i="19"/>
  <c r="Q39" i="19"/>
  <c r="N39" i="19"/>
  <c r="I39" i="19"/>
  <c r="H39" i="19"/>
  <c r="G39" i="19"/>
  <c r="Q38" i="19"/>
  <c r="N38" i="19"/>
  <c r="I38" i="19"/>
  <c r="H38" i="19"/>
  <c r="G38" i="19"/>
  <c r="Q37" i="19"/>
  <c r="N37" i="19"/>
  <c r="I37" i="19"/>
  <c r="H37" i="19"/>
  <c r="G37" i="19"/>
  <c r="Q36" i="19"/>
  <c r="N36" i="19"/>
  <c r="I36" i="19"/>
  <c r="H36" i="19"/>
  <c r="G36" i="19"/>
  <c r="Q35" i="19"/>
  <c r="N35" i="19"/>
  <c r="I35" i="19"/>
  <c r="H35" i="19"/>
  <c r="G35" i="19"/>
  <c r="Q34" i="19"/>
  <c r="N34" i="19"/>
  <c r="I34" i="19"/>
  <c r="H34" i="19"/>
  <c r="G34" i="19"/>
  <c r="Q33" i="19"/>
  <c r="N33" i="19"/>
  <c r="I33" i="19"/>
  <c r="H33" i="19"/>
  <c r="G33" i="19"/>
  <c r="Q32" i="19"/>
  <c r="N32" i="19"/>
  <c r="I32" i="19"/>
  <c r="H32" i="19"/>
  <c r="G32" i="19"/>
  <c r="Q31" i="19"/>
  <c r="N31" i="19"/>
  <c r="I31" i="19"/>
  <c r="H31" i="19"/>
  <c r="G31" i="19"/>
  <c r="Q30" i="19"/>
  <c r="N30" i="19"/>
  <c r="I30" i="19"/>
  <c r="H30" i="19"/>
  <c r="G30" i="19"/>
  <c r="Q29" i="19"/>
  <c r="N29" i="19"/>
  <c r="I29" i="19"/>
  <c r="H29" i="19"/>
  <c r="G29" i="19"/>
  <c r="Q28" i="19"/>
  <c r="O28" i="19"/>
  <c r="N28" i="19"/>
  <c r="I28" i="19"/>
  <c r="H28" i="19"/>
  <c r="G28" i="19"/>
  <c r="Q27" i="19"/>
  <c r="N27" i="19"/>
  <c r="I27" i="19"/>
  <c r="H27" i="19"/>
  <c r="G27" i="19"/>
  <c r="Q26" i="19"/>
  <c r="N26" i="19"/>
  <c r="I26" i="19"/>
  <c r="H26" i="19"/>
  <c r="G26" i="19"/>
  <c r="Q25" i="19"/>
  <c r="N25" i="19"/>
  <c r="I25" i="19"/>
  <c r="H25" i="19"/>
  <c r="G25" i="19"/>
  <c r="Q24" i="19"/>
  <c r="N24" i="19"/>
  <c r="I24" i="19"/>
  <c r="H24" i="19"/>
  <c r="G24" i="19"/>
  <c r="Q23" i="19"/>
  <c r="N23" i="19"/>
  <c r="I23" i="19"/>
  <c r="H23" i="19"/>
  <c r="G23" i="19"/>
  <c r="Q22" i="19"/>
  <c r="N22" i="19"/>
  <c r="I22" i="19"/>
  <c r="H22" i="19"/>
  <c r="G22" i="19"/>
  <c r="Q21" i="19"/>
  <c r="N21" i="19"/>
  <c r="I21" i="19"/>
  <c r="H21" i="19"/>
  <c r="G21" i="19"/>
  <c r="Q20" i="19"/>
  <c r="N20" i="19"/>
  <c r="I20" i="19"/>
  <c r="H20" i="19"/>
  <c r="G20" i="19"/>
  <c r="Q19" i="19"/>
  <c r="N19" i="19"/>
  <c r="I19" i="19"/>
  <c r="H19" i="19"/>
  <c r="G19" i="19"/>
  <c r="Q18" i="19"/>
  <c r="N18" i="19"/>
  <c r="I18" i="19"/>
  <c r="H18" i="19"/>
  <c r="G18" i="19"/>
  <c r="Q17" i="19"/>
  <c r="N17" i="19"/>
  <c r="I17" i="19"/>
  <c r="H17" i="19"/>
  <c r="G17" i="19"/>
  <c r="Q16" i="19"/>
  <c r="O16" i="19"/>
  <c r="N16" i="19"/>
  <c r="I16" i="19"/>
  <c r="H16" i="19"/>
  <c r="G16" i="19"/>
  <c r="Q15" i="19"/>
  <c r="N15" i="19"/>
  <c r="I15" i="19"/>
  <c r="H15" i="19"/>
  <c r="G15" i="19"/>
  <c r="Q14" i="19"/>
  <c r="N14" i="19"/>
  <c r="I14" i="19"/>
  <c r="H14" i="19"/>
  <c r="G14" i="19"/>
  <c r="Q13" i="19"/>
  <c r="N13" i="19"/>
  <c r="I13" i="19"/>
  <c r="H13" i="19"/>
  <c r="G13" i="19"/>
  <c r="Q12" i="19"/>
  <c r="N12" i="19"/>
  <c r="I12" i="19"/>
  <c r="H12" i="19"/>
  <c r="G12" i="19"/>
  <c r="Q11" i="19"/>
  <c r="N11" i="19"/>
  <c r="I11" i="19"/>
  <c r="H11" i="19"/>
  <c r="G11" i="19"/>
  <c r="Q10" i="19"/>
  <c r="N10" i="19"/>
  <c r="I10" i="19"/>
  <c r="H10" i="19"/>
  <c r="G10" i="19"/>
  <c r="Q9" i="19"/>
  <c r="O9" i="19"/>
  <c r="N9" i="19"/>
  <c r="I9" i="19"/>
  <c r="H9" i="19"/>
  <c r="G9" i="19"/>
  <c r="Q8" i="19"/>
  <c r="N8" i="19"/>
  <c r="I8" i="19"/>
  <c r="H8" i="19"/>
  <c r="G8" i="19"/>
  <c r="Q7" i="19"/>
  <c r="N7" i="19"/>
  <c r="I7" i="19"/>
  <c r="H7" i="19"/>
  <c r="G7" i="19"/>
  <c r="N6" i="19"/>
  <c r="I6" i="19"/>
  <c r="H6" i="19"/>
  <c r="G6" i="19"/>
  <c r="N5" i="19"/>
  <c r="I5" i="19"/>
  <c r="H5" i="19"/>
  <c r="G5" i="19"/>
  <c r="P4" i="19"/>
  <c r="O4" i="19"/>
  <c r="N4" i="19"/>
  <c r="I4" i="19"/>
  <c r="H4" i="19"/>
  <c r="G4" i="19"/>
  <c r="P3" i="19"/>
  <c r="N3" i="19"/>
  <c r="I3" i="19"/>
  <c r="H3" i="19"/>
  <c r="G3" i="19"/>
  <c r="N349" i="18"/>
  <c r="M349" i="18"/>
  <c r="L349" i="18"/>
  <c r="K349" i="18"/>
  <c r="J349" i="18"/>
  <c r="O347" i="18"/>
  <c r="N347" i="18"/>
  <c r="I347" i="18"/>
  <c r="H347" i="18"/>
  <c r="G347" i="18"/>
  <c r="N346" i="18"/>
  <c r="I346" i="18"/>
  <c r="H346" i="18"/>
  <c r="G346" i="18"/>
  <c r="N345" i="18"/>
  <c r="I345" i="18"/>
  <c r="H345" i="18"/>
  <c r="G345" i="18"/>
  <c r="N344" i="18"/>
  <c r="I344" i="18"/>
  <c r="H344" i="18"/>
  <c r="G344" i="18"/>
  <c r="N343" i="18"/>
  <c r="I343" i="18"/>
  <c r="H343" i="18"/>
  <c r="G343" i="18"/>
  <c r="N342" i="18"/>
  <c r="I342" i="18"/>
  <c r="H342" i="18"/>
  <c r="G342" i="18"/>
  <c r="N341" i="18"/>
  <c r="I341" i="18"/>
  <c r="H341" i="18"/>
  <c r="G341" i="18"/>
  <c r="N340" i="18"/>
  <c r="I340" i="18"/>
  <c r="H340" i="18"/>
  <c r="G340" i="18"/>
  <c r="N339" i="18"/>
  <c r="I339" i="18"/>
  <c r="H339" i="18"/>
  <c r="G339" i="18"/>
  <c r="N338" i="18"/>
  <c r="I338" i="18"/>
  <c r="H338" i="18"/>
  <c r="G338" i="18"/>
  <c r="N337" i="18"/>
  <c r="I337" i="18"/>
  <c r="H337" i="18"/>
  <c r="G337" i="18"/>
  <c r="N336" i="18"/>
  <c r="I336" i="18"/>
  <c r="H336" i="18"/>
  <c r="G336" i="18"/>
  <c r="N335" i="18"/>
  <c r="I335" i="18"/>
  <c r="H335" i="18"/>
  <c r="G335" i="18"/>
  <c r="N334" i="18"/>
  <c r="I334" i="18"/>
  <c r="H334" i="18"/>
  <c r="G334" i="18"/>
  <c r="N333" i="18"/>
  <c r="I333" i="18"/>
  <c r="H333" i="18"/>
  <c r="G333" i="18"/>
  <c r="N332" i="18"/>
  <c r="I332" i="18"/>
  <c r="H332" i="18"/>
  <c r="G332" i="18"/>
  <c r="N331" i="18"/>
  <c r="I331" i="18"/>
  <c r="H331" i="18"/>
  <c r="G331" i="18"/>
  <c r="N330" i="18"/>
  <c r="I330" i="18"/>
  <c r="H330" i="18"/>
  <c r="G330" i="18"/>
  <c r="N329" i="18"/>
  <c r="I329" i="18"/>
  <c r="H329" i="18"/>
  <c r="G329" i="18"/>
  <c r="N328" i="18"/>
  <c r="I328" i="18"/>
  <c r="H328" i="18"/>
  <c r="G328" i="18"/>
  <c r="N327" i="18"/>
  <c r="I327" i="18"/>
  <c r="H327" i="18"/>
  <c r="G327" i="18"/>
  <c r="N326" i="18"/>
  <c r="I326" i="18"/>
  <c r="H326" i="18"/>
  <c r="G326" i="18"/>
  <c r="N325" i="18"/>
  <c r="I325" i="18"/>
  <c r="H325" i="18"/>
  <c r="G325" i="18"/>
  <c r="N324" i="18"/>
  <c r="I324" i="18"/>
  <c r="H324" i="18"/>
  <c r="G324" i="18"/>
  <c r="N323" i="18"/>
  <c r="I323" i="18"/>
  <c r="H323" i="18"/>
  <c r="G323" i="18"/>
  <c r="N322" i="18"/>
  <c r="I322" i="18"/>
  <c r="H322" i="18"/>
  <c r="G322" i="18"/>
  <c r="N321" i="18"/>
  <c r="I321" i="18"/>
  <c r="H321" i="18"/>
  <c r="G321" i="18"/>
  <c r="N320" i="18"/>
  <c r="I320" i="18"/>
  <c r="H320" i="18"/>
  <c r="G320" i="18"/>
  <c r="N319" i="18"/>
  <c r="I319" i="18"/>
  <c r="H319" i="18"/>
  <c r="G319" i="18"/>
  <c r="N318" i="18"/>
  <c r="I318" i="18"/>
  <c r="H318" i="18"/>
  <c r="G318" i="18"/>
  <c r="Q317" i="18"/>
  <c r="N317" i="18"/>
  <c r="I317" i="18"/>
  <c r="H317" i="18"/>
  <c r="G317" i="18"/>
  <c r="N316" i="18"/>
  <c r="I316" i="18"/>
  <c r="H316" i="18"/>
  <c r="G316" i="18"/>
  <c r="N315" i="18"/>
  <c r="I315" i="18"/>
  <c r="H315" i="18"/>
  <c r="G315" i="18"/>
  <c r="Q314" i="18"/>
  <c r="N314" i="18"/>
  <c r="I314" i="18"/>
  <c r="H314" i="18"/>
  <c r="G314" i="18"/>
  <c r="Q313" i="18"/>
  <c r="N313" i="18"/>
  <c r="I313" i="18"/>
  <c r="H313" i="18"/>
  <c r="G313" i="18"/>
  <c r="Q312" i="18"/>
  <c r="N312" i="18"/>
  <c r="I312" i="18"/>
  <c r="H312" i="18"/>
  <c r="G312" i="18"/>
  <c r="Q311" i="18"/>
  <c r="N311" i="18"/>
  <c r="I311" i="18"/>
  <c r="H311" i="18"/>
  <c r="G311" i="18"/>
  <c r="Q310" i="18"/>
  <c r="N310" i="18"/>
  <c r="I310" i="18"/>
  <c r="H310" i="18"/>
  <c r="G310" i="18"/>
  <c r="Q309" i="18"/>
  <c r="N309" i="18"/>
  <c r="I309" i="18"/>
  <c r="H309" i="18"/>
  <c r="G309" i="18"/>
  <c r="Q308" i="18"/>
  <c r="N308" i="18"/>
  <c r="I308" i="18"/>
  <c r="H308" i="18"/>
  <c r="G308" i="18"/>
  <c r="Q307" i="18"/>
  <c r="N307" i="18"/>
  <c r="I307" i="18"/>
  <c r="H307" i="18"/>
  <c r="G307" i="18"/>
  <c r="Q306" i="18"/>
  <c r="N306" i="18"/>
  <c r="I306" i="18"/>
  <c r="H306" i="18"/>
  <c r="G306" i="18"/>
  <c r="Q305" i="18"/>
  <c r="N305" i="18"/>
  <c r="I305" i="18"/>
  <c r="H305" i="18"/>
  <c r="G305" i="18"/>
  <c r="Q304" i="18"/>
  <c r="N304" i="18"/>
  <c r="I304" i="18"/>
  <c r="H304" i="18"/>
  <c r="G304" i="18"/>
  <c r="Q303" i="18"/>
  <c r="N303" i="18"/>
  <c r="I303" i="18"/>
  <c r="H303" i="18"/>
  <c r="G303" i="18"/>
  <c r="Q302" i="18"/>
  <c r="N302" i="18"/>
  <c r="I302" i="18"/>
  <c r="H302" i="18"/>
  <c r="G302" i="18"/>
  <c r="Q301" i="18"/>
  <c r="N301" i="18"/>
  <c r="I301" i="18"/>
  <c r="H301" i="18"/>
  <c r="G301" i="18"/>
  <c r="Q300" i="18"/>
  <c r="N300" i="18"/>
  <c r="I300" i="18"/>
  <c r="H300" i="18"/>
  <c r="G300" i="18"/>
  <c r="Q299" i="18"/>
  <c r="N299" i="18"/>
  <c r="I299" i="18"/>
  <c r="H299" i="18"/>
  <c r="G299" i="18"/>
  <c r="Q298" i="18"/>
  <c r="N298" i="18"/>
  <c r="I298" i="18"/>
  <c r="H298" i="18"/>
  <c r="G298" i="18"/>
  <c r="Q297" i="18"/>
  <c r="N297" i="18"/>
  <c r="I297" i="18"/>
  <c r="H297" i="18"/>
  <c r="G297" i="18"/>
  <c r="Q296" i="18"/>
  <c r="N296" i="18"/>
  <c r="I296" i="18"/>
  <c r="H296" i="18"/>
  <c r="G296" i="18"/>
  <c r="Q295" i="18"/>
  <c r="N295" i="18"/>
  <c r="I295" i="18"/>
  <c r="H295" i="18"/>
  <c r="G295" i="18"/>
  <c r="Q294" i="18"/>
  <c r="N294" i="18"/>
  <c r="I294" i="18"/>
  <c r="H294" i="18"/>
  <c r="G294" i="18"/>
  <c r="Q293" i="18"/>
  <c r="N293" i="18"/>
  <c r="I293" i="18"/>
  <c r="H293" i="18"/>
  <c r="G293" i="18"/>
  <c r="Q292" i="18"/>
  <c r="N292" i="18"/>
  <c r="I292" i="18"/>
  <c r="H292" i="18"/>
  <c r="G292" i="18"/>
  <c r="Q291" i="18"/>
  <c r="N291" i="18"/>
  <c r="I291" i="18"/>
  <c r="H291" i="18"/>
  <c r="G291" i="18"/>
  <c r="Q290" i="18"/>
  <c r="N290" i="18"/>
  <c r="I290" i="18"/>
  <c r="H290" i="18"/>
  <c r="G290" i="18"/>
  <c r="Q289" i="18"/>
  <c r="N289" i="18"/>
  <c r="I289" i="18"/>
  <c r="H289" i="18"/>
  <c r="G289" i="18"/>
  <c r="Q288" i="18"/>
  <c r="N288" i="18"/>
  <c r="I288" i="18"/>
  <c r="H288" i="18"/>
  <c r="G288" i="18"/>
  <c r="Q287" i="18"/>
  <c r="N287" i="18"/>
  <c r="I287" i="18"/>
  <c r="H287" i="18"/>
  <c r="G287" i="18"/>
  <c r="Q286" i="18"/>
  <c r="N286" i="18"/>
  <c r="I286" i="18"/>
  <c r="H286" i="18"/>
  <c r="G286" i="18"/>
  <c r="Q285" i="18"/>
  <c r="N285" i="18"/>
  <c r="I285" i="18"/>
  <c r="H285" i="18"/>
  <c r="G285" i="18"/>
  <c r="Q284" i="18"/>
  <c r="N284" i="18"/>
  <c r="I284" i="18"/>
  <c r="H284" i="18"/>
  <c r="G284" i="18"/>
  <c r="Q283" i="18"/>
  <c r="N283" i="18"/>
  <c r="I283" i="18"/>
  <c r="H283" i="18"/>
  <c r="G283" i="18"/>
  <c r="Q282" i="18"/>
  <c r="N282" i="18"/>
  <c r="I282" i="18"/>
  <c r="H282" i="18"/>
  <c r="G282" i="18"/>
  <c r="Q281" i="18"/>
  <c r="N281" i="18"/>
  <c r="I281" i="18"/>
  <c r="H281" i="18"/>
  <c r="G281" i="18"/>
  <c r="Q280" i="18"/>
  <c r="N280" i="18"/>
  <c r="I280" i="18"/>
  <c r="H280" i="18"/>
  <c r="G280" i="18"/>
  <c r="Q279" i="18"/>
  <c r="N279" i="18"/>
  <c r="I279" i="18"/>
  <c r="H279" i="18"/>
  <c r="G279" i="18"/>
  <c r="Q278" i="18"/>
  <c r="N278" i="18"/>
  <c r="I278" i="18"/>
  <c r="H278" i="18"/>
  <c r="G278" i="18"/>
  <c r="Q277" i="18"/>
  <c r="N277" i="18"/>
  <c r="I277" i="18"/>
  <c r="H277" i="18"/>
  <c r="G277" i="18"/>
  <c r="Q276" i="18"/>
  <c r="N276" i="18"/>
  <c r="I276" i="18"/>
  <c r="H276" i="18"/>
  <c r="G276" i="18"/>
  <c r="Q275" i="18"/>
  <c r="N275" i="18"/>
  <c r="I275" i="18"/>
  <c r="H275" i="18"/>
  <c r="G275" i="18"/>
  <c r="Q274" i="18"/>
  <c r="N274" i="18"/>
  <c r="I274" i="18"/>
  <c r="H274" i="18"/>
  <c r="G274" i="18"/>
  <c r="Q273" i="18"/>
  <c r="N273" i="18"/>
  <c r="I273" i="18"/>
  <c r="H273" i="18"/>
  <c r="G273" i="18"/>
  <c r="Q272" i="18"/>
  <c r="N272" i="18"/>
  <c r="I272" i="18"/>
  <c r="H272" i="18"/>
  <c r="G272" i="18"/>
  <c r="Q271" i="18"/>
  <c r="N271" i="18"/>
  <c r="I271" i="18"/>
  <c r="H271" i="18"/>
  <c r="G271" i="18"/>
  <c r="Q270" i="18"/>
  <c r="N270" i="18"/>
  <c r="I270" i="18"/>
  <c r="H270" i="18"/>
  <c r="G270" i="18"/>
  <c r="Q269" i="18"/>
  <c r="N269" i="18"/>
  <c r="I269" i="18"/>
  <c r="H269" i="18"/>
  <c r="G269" i="18"/>
  <c r="Q268" i="18"/>
  <c r="N268" i="18"/>
  <c r="I268" i="18"/>
  <c r="H268" i="18"/>
  <c r="G268" i="18"/>
  <c r="Q267" i="18"/>
  <c r="N267" i="18"/>
  <c r="I267" i="18"/>
  <c r="H267" i="18"/>
  <c r="G267" i="18"/>
  <c r="Q266" i="18"/>
  <c r="N266" i="18"/>
  <c r="I266" i="18"/>
  <c r="H266" i="18"/>
  <c r="G266" i="18"/>
  <c r="Q265" i="18"/>
  <c r="N265" i="18"/>
  <c r="I265" i="18"/>
  <c r="H265" i="18"/>
  <c r="G265" i="18"/>
  <c r="Q264" i="18"/>
  <c r="N264" i="18"/>
  <c r="I264" i="18"/>
  <c r="H264" i="18"/>
  <c r="G264" i="18"/>
  <c r="Q263" i="18"/>
  <c r="N263" i="18"/>
  <c r="I263" i="18"/>
  <c r="H263" i="18"/>
  <c r="G263" i="18"/>
  <c r="Q262" i="18"/>
  <c r="N262" i="18"/>
  <c r="I262" i="18"/>
  <c r="H262" i="18"/>
  <c r="G262" i="18"/>
  <c r="Q261" i="18"/>
  <c r="N261" i="18"/>
  <c r="I261" i="18"/>
  <c r="H261" i="18"/>
  <c r="G261" i="18"/>
  <c r="Q260" i="18"/>
  <c r="N260" i="18"/>
  <c r="I260" i="18"/>
  <c r="H260" i="18"/>
  <c r="G260" i="18"/>
  <c r="Q259" i="18"/>
  <c r="N259" i="18"/>
  <c r="I259" i="18"/>
  <c r="H259" i="18"/>
  <c r="G259" i="18"/>
  <c r="Q258" i="18"/>
  <c r="N258" i="18"/>
  <c r="I258" i="18"/>
  <c r="H258" i="18"/>
  <c r="G258" i="18"/>
  <c r="Q257" i="18"/>
  <c r="N257" i="18"/>
  <c r="I257" i="18"/>
  <c r="H257" i="18"/>
  <c r="G257" i="18"/>
  <c r="Q256" i="18"/>
  <c r="N256" i="18"/>
  <c r="I256" i="18"/>
  <c r="H256" i="18"/>
  <c r="G256" i="18"/>
  <c r="Q255" i="18"/>
  <c r="N255" i="18"/>
  <c r="I255" i="18"/>
  <c r="H255" i="18"/>
  <c r="G255" i="18"/>
  <c r="Q254" i="18"/>
  <c r="N254" i="18"/>
  <c r="I254" i="18"/>
  <c r="H254" i="18"/>
  <c r="G254" i="18"/>
  <c r="Q253" i="18"/>
  <c r="N253" i="18"/>
  <c r="I253" i="18"/>
  <c r="H253" i="18"/>
  <c r="G253" i="18"/>
  <c r="Q252" i="18"/>
  <c r="N252" i="18"/>
  <c r="I252" i="18"/>
  <c r="H252" i="18"/>
  <c r="G252" i="18"/>
  <c r="Q251" i="18"/>
  <c r="N251" i="18"/>
  <c r="I251" i="18"/>
  <c r="H251" i="18"/>
  <c r="G251" i="18"/>
  <c r="Q250" i="18"/>
  <c r="N250" i="18"/>
  <c r="I250" i="18"/>
  <c r="H250" i="18"/>
  <c r="G250" i="18"/>
  <c r="Q249" i="18"/>
  <c r="N249" i="18"/>
  <c r="I249" i="18"/>
  <c r="H249" i="18"/>
  <c r="G249" i="18"/>
  <c r="Q248" i="18"/>
  <c r="N248" i="18"/>
  <c r="I248" i="18"/>
  <c r="H248" i="18"/>
  <c r="G248" i="18"/>
  <c r="Q247" i="18"/>
  <c r="N247" i="18"/>
  <c r="I247" i="18"/>
  <c r="H247" i="18"/>
  <c r="G247" i="18"/>
  <c r="Q246" i="18"/>
  <c r="N246" i="18"/>
  <c r="I246" i="18"/>
  <c r="H246" i="18"/>
  <c r="G246" i="18"/>
  <c r="Q245" i="18"/>
  <c r="N245" i="18"/>
  <c r="I245" i="18"/>
  <c r="H245" i="18"/>
  <c r="G245" i="18"/>
  <c r="Q244" i="18"/>
  <c r="N244" i="18"/>
  <c r="I244" i="18"/>
  <c r="H244" i="18"/>
  <c r="G244" i="18"/>
  <c r="Q243" i="18"/>
  <c r="N243" i="18"/>
  <c r="I243" i="18"/>
  <c r="H243" i="18"/>
  <c r="G243" i="18"/>
  <c r="Q242" i="18"/>
  <c r="N242" i="18"/>
  <c r="I242" i="18"/>
  <c r="H242" i="18"/>
  <c r="G242" i="18"/>
  <c r="Q241" i="18"/>
  <c r="N241" i="18"/>
  <c r="I241" i="18"/>
  <c r="H241" i="18"/>
  <c r="G241" i="18"/>
  <c r="Q240" i="18"/>
  <c r="N240" i="18"/>
  <c r="I240" i="18"/>
  <c r="H240" i="18"/>
  <c r="G240" i="18"/>
  <c r="Q239" i="18"/>
  <c r="N239" i="18"/>
  <c r="I239" i="18"/>
  <c r="H239" i="18"/>
  <c r="G239" i="18"/>
  <c r="Q238" i="18"/>
  <c r="N238" i="18"/>
  <c r="I238" i="18"/>
  <c r="H238" i="18"/>
  <c r="G238" i="18"/>
  <c r="Q237" i="18"/>
  <c r="N237" i="18"/>
  <c r="I237" i="18"/>
  <c r="H237" i="18"/>
  <c r="G237" i="18"/>
  <c r="Q236" i="18"/>
  <c r="N236" i="18"/>
  <c r="I236" i="18"/>
  <c r="H236" i="18"/>
  <c r="G236" i="18"/>
  <c r="Q235" i="18"/>
  <c r="O235" i="18"/>
  <c r="N235" i="18"/>
  <c r="I235" i="18"/>
  <c r="H235" i="18"/>
  <c r="G235" i="18"/>
  <c r="Q234" i="18"/>
  <c r="N234" i="18"/>
  <c r="I234" i="18"/>
  <c r="H234" i="18"/>
  <c r="G234" i="18"/>
  <c r="Q233" i="18"/>
  <c r="N233" i="18"/>
  <c r="I233" i="18"/>
  <c r="H233" i="18"/>
  <c r="G233" i="18"/>
  <c r="Q232" i="18"/>
  <c r="N232" i="18"/>
  <c r="I232" i="18"/>
  <c r="H232" i="18"/>
  <c r="G232" i="18"/>
  <c r="Q231" i="18"/>
  <c r="N231" i="18"/>
  <c r="I231" i="18"/>
  <c r="H231" i="18"/>
  <c r="G231" i="18"/>
  <c r="Q230" i="18"/>
  <c r="N230" i="18"/>
  <c r="I230" i="18"/>
  <c r="H230" i="18"/>
  <c r="G230" i="18"/>
  <c r="Q229" i="18"/>
  <c r="N229" i="18"/>
  <c r="I229" i="18"/>
  <c r="H229" i="18"/>
  <c r="G229" i="18"/>
  <c r="Q228" i="18"/>
  <c r="N228" i="18"/>
  <c r="I228" i="18"/>
  <c r="H228" i="18"/>
  <c r="G228" i="18"/>
  <c r="Q227" i="18"/>
  <c r="N227" i="18"/>
  <c r="I227" i="18"/>
  <c r="H227" i="18"/>
  <c r="G227" i="18"/>
  <c r="Q226" i="18"/>
  <c r="N226" i="18"/>
  <c r="I226" i="18"/>
  <c r="H226" i="18"/>
  <c r="G226" i="18"/>
  <c r="Q225" i="18"/>
  <c r="N225" i="18"/>
  <c r="I225" i="18"/>
  <c r="H225" i="18"/>
  <c r="G225" i="18"/>
  <c r="Q224" i="18"/>
  <c r="N224" i="18"/>
  <c r="I224" i="18"/>
  <c r="H224" i="18"/>
  <c r="G224" i="18"/>
  <c r="Q223" i="18"/>
  <c r="N223" i="18"/>
  <c r="I223" i="18"/>
  <c r="H223" i="18"/>
  <c r="G223" i="18"/>
  <c r="Q222" i="18"/>
  <c r="N222" i="18"/>
  <c r="I222" i="18"/>
  <c r="H222" i="18"/>
  <c r="G222" i="18"/>
  <c r="Q221" i="18"/>
  <c r="N221" i="18"/>
  <c r="I221" i="18"/>
  <c r="H221" i="18"/>
  <c r="G221" i="18"/>
  <c r="Q220" i="18"/>
  <c r="N220" i="18"/>
  <c r="I220" i="18"/>
  <c r="H220" i="18"/>
  <c r="G220" i="18"/>
  <c r="Q219" i="18"/>
  <c r="N219" i="18"/>
  <c r="I219" i="18"/>
  <c r="H219" i="18"/>
  <c r="G219" i="18"/>
  <c r="Q218" i="18"/>
  <c r="N218" i="18"/>
  <c r="I218" i="18"/>
  <c r="H218" i="18"/>
  <c r="G218" i="18"/>
  <c r="Q217" i="18"/>
  <c r="N217" i="18"/>
  <c r="I217" i="18"/>
  <c r="H217" i="18"/>
  <c r="G217" i="18"/>
  <c r="Q216" i="18"/>
  <c r="N216" i="18"/>
  <c r="I216" i="18"/>
  <c r="H216" i="18"/>
  <c r="G216" i="18"/>
  <c r="Q215" i="18"/>
  <c r="N215" i="18"/>
  <c r="I215" i="18"/>
  <c r="H215" i="18"/>
  <c r="G215" i="18"/>
  <c r="Q214" i="18"/>
  <c r="N214" i="18"/>
  <c r="I214" i="18"/>
  <c r="H214" i="18"/>
  <c r="G214" i="18"/>
  <c r="Q213" i="18"/>
  <c r="N213" i="18"/>
  <c r="I213" i="18"/>
  <c r="H213" i="18"/>
  <c r="G213" i="18"/>
  <c r="Q212" i="18"/>
  <c r="N212" i="18"/>
  <c r="I212" i="18"/>
  <c r="H212" i="18"/>
  <c r="G212" i="18"/>
  <c r="Q211" i="18"/>
  <c r="N211" i="18"/>
  <c r="I211" i="18"/>
  <c r="H211" i="18"/>
  <c r="G211" i="18"/>
  <c r="Q210" i="18"/>
  <c r="N210" i="18"/>
  <c r="I210" i="18"/>
  <c r="H210" i="18"/>
  <c r="G210" i="18"/>
  <c r="Q209" i="18"/>
  <c r="N209" i="18"/>
  <c r="I209" i="18"/>
  <c r="H209" i="18"/>
  <c r="G209" i="18"/>
  <c r="Q208" i="18"/>
  <c r="N208" i="18"/>
  <c r="I208" i="18"/>
  <c r="H208" i="18"/>
  <c r="G208" i="18"/>
  <c r="Q207" i="18"/>
  <c r="N207" i="18"/>
  <c r="I207" i="18"/>
  <c r="H207" i="18"/>
  <c r="G207" i="18"/>
  <c r="Q206" i="18"/>
  <c r="N206" i="18"/>
  <c r="I206" i="18"/>
  <c r="H206" i="18"/>
  <c r="G206" i="18"/>
  <c r="Q205" i="18"/>
  <c r="N205" i="18"/>
  <c r="I205" i="18"/>
  <c r="H205" i="18"/>
  <c r="G205" i="18"/>
  <c r="Q204" i="18"/>
  <c r="N204" i="18"/>
  <c r="I204" i="18"/>
  <c r="H204" i="18"/>
  <c r="G204" i="18"/>
  <c r="Q203" i="18"/>
  <c r="N203" i="18"/>
  <c r="I203" i="18"/>
  <c r="H203" i="18"/>
  <c r="G203" i="18"/>
  <c r="Q202" i="18"/>
  <c r="N202" i="18"/>
  <c r="I202" i="18"/>
  <c r="H202" i="18"/>
  <c r="G202" i="18"/>
  <c r="Q201" i="18"/>
  <c r="N201" i="18"/>
  <c r="I201" i="18"/>
  <c r="H201" i="18"/>
  <c r="G201" i="18"/>
  <c r="Q200" i="18"/>
  <c r="N200" i="18"/>
  <c r="I200" i="18"/>
  <c r="H200" i="18"/>
  <c r="G200" i="18"/>
  <c r="Q199" i="18"/>
  <c r="N199" i="18"/>
  <c r="I199" i="18"/>
  <c r="H199" i="18"/>
  <c r="G199" i="18"/>
  <c r="Q198" i="18"/>
  <c r="N198" i="18"/>
  <c r="I198" i="18"/>
  <c r="H198" i="18"/>
  <c r="G198" i="18"/>
  <c r="Q197" i="18"/>
  <c r="N197" i="18"/>
  <c r="I197" i="18"/>
  <c r="H197" i="18"/>
  <c r="G197" i="18"/>
  <c r="Q196" i="18"/>
  <c r="N196" i="18"/>
  <c r="I196" i="18"/>
  <c r="H196" i="18"/>
  <c r="G196" i="18"/>
  <c r="Q195" i="18"/>
  <c r="N195" i="18"/>
  <c r="I195" i="18"/>
  <c r="H195" i="18"/>
  <c r="G195" i="18"/>
  <c r="Q194" i="18"/>
  <c r="N194" i="18"/>
  <c r="I194" i="18"/>
  <c r="H194" i="18"/>
  <c r="G194" i="18"/>
  <c r="Q193" i="18"/>
  <c r="N193" i="18"/>
  <c r="I193" i="18"/>
  <c r="H193" i="18"/>
  <c r="G193" i="18"/>
  <c r="Q192" i="18"/>
  <c r="N192" i="18"/>
  <c r="I192" i="18"/>
  <c r="H192" i="18"/>
  <c r="G192" i="18"/>
  <c r="Q191" i="18"/>
  <c r="N191" i="18"/>
  <c r="I191" i="18"/>
  <c r="H191" i="18"/>
  <c r="G191" i="18"/>
  <c r="Q190" i="18"/>
  <c r="N190" i="18"/>
  <c r="I190" i="18"/>
  <c r="H190" i="18"/>
  <c r="G190" i="18"/>
  <c r="Q189" i="18"/>
  <c r="N189" i="18"/>
  <c r="I189" i="18"/>
  <c r="H189" i="18"/>
  <c r="G189" i="18"/>
  <c r="Q188" i="18"/>
  <c r="N188" i="18"/>
  <c r="I188" i="18"/>
  <c r="H188" i="18"/>
  <c r="G188" i="18"/>
  <c r="Q187" i="18"/>
  <c r="N187" i="18"/>
  <c r="I187" i="18"/>
  <c r="H187" i="18"/>
  <c r="G187" i="18"/>
  <c r="Q186" i="18"/>
  <c r="N186" i="18"/>
  <c r="I186" i="18"/>
  <c r="H186" i="18"/>
  <c r="G186" i="18"/>
  <c r="Q185" i="18"/>
  <c r="N185" i="18"/>
  <c r="I185" i="18"/>
  <c r="H185" i="18"/>
  <c r="G185" i="18"/>
  <c r="Q184" i="18"/>
  <c r="N184" i="18"/>
  <c r="I184" i="18"/>
  <c r="H184" i="18"/>
  <c r="G184" i="18"/>
  <c r="Q183" i="18"/>
  <c r="N183" i="18"/>
  <c r="I183" i="18"/>
  <c r="H183" i="18"/>
  <c r="G183" i="18"/>
  <c r="Q182" i="18"/>
  <c r="N182" i="18"/>
  <c r="I182" i="18"/>
  <c r="H182" i="18"/>
  <c r="G182" i="18"/>
  <c r="Q181" i="18"/>
  <c r="N181" i="18"/>
  <c r="I181" i="18"/>
  <c r="H181" i="18"/>
  <c r="G181" i="18"/>
  <c r="Q180" i="18"/>
  <c r="N180" i="18"/>
  <c r="I180" i="18"/>
  <c r="H180" i="18"/>
  <c r="G180" i="18"/>
  <c r="Q179" i="18"/>
  <c r="N179" i="18"/>
  <c r="I179" i="18"/>
  <c r="H179" i="18"/>
  <c r="G179" i="18"/>
  <c r="Q178" i="18"/>
  <c r="N178" i="18"/>
  <c r="I178" i="18"/>
  <c r="H178" i="18"/>
  <c r="G178" i="18"/>
  <c r="Q177" i="18"/>
  <c r="N177" i="18"/>
  <c r="I177" i="18"/>
  <c r="H177" i="18"/>
  <c r="G177" i="18"/>
  <c r="Q176" i="18"/>
  <c r="N176" i="18"/>
  <c r="I176" i="18"/>
  <c r="H176" i="18"/>
  <c r="G176" i="18"/>
  <c r="Q175" i="18"/>
  <c r="N175" i="18"/>
  <c r="I175" i="18"/>
  <c r="H175" i="18"/>
  <c r="G175" i="18"/>
  <c r="Q174" i="18"/>
  <c r="N174" i="18"/>
  <c r="I174" i="18"/>
  <c r="H174" i="18"/>
  <c r="G174" i="18"/>
  <c r="Q173" i="18"/>
  <c r="N173" i="18"/>
  <c r="I173" i="18"/>
  <c r="H173" i="18"/>
  <c r="G173" i="18"/>
  <c r="Q172" i="18"/>
  <c r="N172" i="18"/>
  <c r="I172" i="18"/>
  <c r="H172" i="18"/>
  <c r="G172" i="18"/>
  <c r="Q171" i="18"/>
  <c r="N171" i="18"/>
  <c r="I171" i="18"/>
  <c r="H171" i="18"/>
  <c r="G171" i="18"/>
  <c r="Q170" i="18"/>
  <c r="N170" i="18"/>
  <c r="I170" i="18"/>
  <c r="H170" i="18"/>
  <c r="G170" i="18"/>
  <c r="Q169" i="18"/>
  <c r="N169" i="18"/>
  <c r="I169" i="18"/>
  <c r="H169" i="18"/>
  <c r="G169" i="18"/>
  <c r="Q168" i="18"/>
  <c r="N168" i="18"/>
  <c r="I168" i="18"/>
  <c r="H168" i="18"/>
  <c r="G168" i="18"/>
  <c r="Q167" i="18"/>
  <c r="N167" i="18"/>
  <c r="I167" i="18"/>
  <c r="H167" i="18"/>
  <c r="G167" i="18"/>
  <c r="Q166" i="18"/>
  <c r="N166" i="18"/>
  <c r="I166" i="18"/>
  <c r="H166" i="18"/>
  <c r="G166" i="18"/>
  <c r="Q165" i="18"/>
  <c r="N165" i="18"/>
  <c r="I165" i="18"/>
  <c r="H165" i="18"/>
  <c r="G165" i="18"/>
  <c r="Q164" i="18"/>
  <c r="N164" i="18"/>
  <c r="I164" i="18"/>
  <c r="H164" i="18"/>
  <c r="G164" i="18"/>
  <c r="Q163" i="18"/>
  <c r="N163" i="18"/>
  <c r="I163" i="18"/>
  <c r="H163" i="18"/>
  <c r="G163" i="18"/>
  <c r="Q162" i="18"/>
  <c r="N162" i="18"/>
  <c r="I162" i="18"/>
  <c r="H162" i="18"/>
  <c r="G162" i="18"/>
  <c r="Q161" i="18"/>
  <c r="N161" i="18"/>
  <c r="I161" i="18"/>
  <c r="H161" i="18"/>
  <c r="G161" i="18"/>
  <c r="Q160" i="18"/>
  <c r="N160" i="18"/>
  <c r="I160" i="18"/>
  <c r="H160" i="18"/>
  <c r="G160" i="18"/>
  <c r="Q159" i="18"/>
  <c r="N159" i="18"/>
  <c r="I159" i="18"/>
  <c r="H159" i="18"/>
  <c r="G159" i="18"/>
  <c r="Q158" i="18"/>
  <c r="N158" i="18"/>
  <c r="I158" i="18"/>
  <c r="H158" i="18"/>
  <c r="G158" i="18"/>
  <c r="Q157" i="18"/>
  <c r="N157" i="18"/>
  <c r="I157" i="18"/>
  <c r="H157" i="18"/>
  <c r="G157" i="18"/>
  <c r="Q156" i="18"/>
  <c r="N156" i="18"/>
  <c r="I156" i="18"/>
  <c r="H156" i="18"/>
  <c r="G156" i="18"/>
  <c r="Q155" i="18"/>
  <c r="N155" i="18"/>
  <c r="I155" i="18"/>
  <c r="H155" i="18"/>
  <c r="G155" i="18"/>
  <c r="Q154" i="18"/>
  <c r="N154" i="18"/>
  <c r="I154" i="18"/>
  <c r="H154" i="18"/>
  <c r="G154" i="18"/>
  <c r="Q153" i="18"/>
  <c r="N153" i="18"/>
  <c r="I153" i="18"/>
  <c r="H153" i="18"/>
  <c r="G153" i="18"/>
  <c r="Q152" i="18"/>
  <c r="N152" i="18"/>
  <c r="I152" i="18"/>
  <c r="H152" i="18"/>
  <c r="G152" i="18"/>
  <c r="Q151" i="18"/>
  <c r="N151" i="18"/>
  <c r="I151" i="18"/>
  <c r="H151" i="18"/>
  <c r="G151" i="18"/>
  <c r="Q150" i="18"/>
  <c r="N150" i="18"/>
  <c r="I150" i="18"/>
  <c r="H150" i="18"/>
  <c r="G150" i="18"/>
  <c r="Q149" i="18"/>
  <c r="N149" i="18"/>
  <c r="I149" i="18"/>
  <c r="H149" i="18"/>
  <c r="G149" i="18"/>
  <c r="Q148" i="18"/>
  <c r="N148" i="18"/>
  <c r="I148" i="18"/>
  <c r="H148" i="18"/>
  <c r="G148" i="18"/>
  <c r="Q147" i="18"/>
  <c r="N147" i="18"/>
  <c r="I147" i="18"/>
  <c r="H147" i="18"/>
  <c r="G147" i="18"/>
  <c r="Q146" i="18"/>
  <c r="N146" i="18"/>
  <c r="I146" i="18"/>
  <c r="H146" i="18"/>
  <c r="G146" i="18"/>
  <c r="Q145" i="18"/>
  <c r="N145" i="18"/>
  <c r="I145" i="18"/>
  <c r="H145" i="18"/>
  <c r="G145" i="18"/>
  <c r="Q144" i="18"/>
  <c r="N144" i="18"/>
  <c r="I144" i="18"/>
  <c r="H144" i="18"/>
  <c r="G144" i="18"/>
  <c r="Q143" i="18"/>
  <c r="N143" i="18"/>
  <c r="I143" i="18"/>
  <c r="H143" i="18"/>
  <c r="G143" i="18"/>
  <c r="Q142" i="18"/>
  <c r="N142" i="18"/>
  <c r="I142" i="18"/>
  <c r="H142" i="18"/>
  <c r="G142" i="18"/>
  <c r="Q141" i="18"/>
  <c r="N141" i="18"/>
  <c r="I141" i="18"/>
  <c r="H141" i="18"/>
  <c r="G141" i="18"/>
  <c r="Q140" i="18"/>
  <c r="N140" i="18"/>
  <c r="I140" i="18"/>
  <c r="H140" i="18"/>
  <c r="G140" i="18"/>
  <c r="Q139" i="18"/>
  <c r="N139" i="18"/>
  <c r="I139" i="18"/>
  <c r="H139" i="18"/>
  <c r="G139" i="18"/>
  <c r="Q138" i="18"/>
  <c r="N138" i="18"/>
  <c r="I138" i="18"/>
  <c r="H138" i="18"/>
  <c r="G138" i="18"/>
  <c r="Q137" i="18"/>
  <c r="N137" i="18"/>
  <c r="I137" i="18"/>
  <c r="H137" i="18"/>
  <c r="G137" i="18"/>
  <c r="Q136" i="18"/>
  <c r="N136" i="18"/>
  <c r="I136" i="18"/>
  <c r="H136" i="18"/>
  <c r="G136" i="18"/>
  <c r="Q135" i="18"/>
  <c r="N135" i="18"/>
  <c r="I135" i="18"/>
  <c r="H135" i="18"/>
  <c r="G135" i="18"/>
  <c r="Q134" i="18"/>
  <c r="N134" i="18"/>
  <c r="I134" i="18"/>
  <c r="H134" i="18"/>
  <c r="G134" i="18"/>
  <c r="Q133" i="18"/>
  <c r="N133" i="18"/>
  <c r="I133" i="18"/>
  <c r="H133" i="18"/>
  <c r="G133" i="18"/>
  <c r="Q132" i="18"/>
  <c r="N132" i="18"/>
  <c r="I132" i="18"/>
  <c r="H132" i="18"/>
  <c r="G132" i="18"/>
  <c r="Q131" i="18"/>
  <c r="N131" i="18"/>
  <c r="I131" i="18"/>
  <c r="H131" i="18"/>
  <c r="G131" i="18"/>
  <c r="Q130" i="18"/>
  <c r="N130" i="18"/>
  <c r="I130" i="18"/>
  <c r="H130" i="18"/>
  <c r="G130" i="18"/>
  <c r="Q129" i="18"/>
  <c r="N129" i="18"/>
  <c r="I129" i="18"/>
  <c r="H129" i="18"/>
  <c r="G129" i="18"/>
  <c r="Q128" i="18"/>
  <c r="N128" i="18"/>
  <c r="I128" i="18"/>
  <c r="H128" i="18"/>
  <c r="G128" i="18"/>
  <c r="Q127" i="18"/>
  <c r="O127" i="18"/>
  <c r="N127" i="18"/>
  <c r="I127" i="18"/>
  <c r="H127" i="18"/>
  <c r="G127" i="18"/>
  <c r="Q126" i="18"/>
  <c r="N126" i="18"/>
  <c r="I126" i="18"/>
  <c r="H126" i="18"/>
  <c r="G126" i="18"/>
  <c r="Q125" i="18"/>
  <c r="N125" i="18"/>
  <c r="I125" i="18"/>
  <c r="H125" i="18"/>
  <c r="G125" i="18"/>
  <c r="Q124" i="18"/>
  <c r="N124" i="18"/>
  <c r="I124" i="18"/>
  <c r="H124" i="18"/>
  <c r="G124" i="18"/>
  <c r="Q123" i="18"/>
  <c r="N123" i="18"/>
  <c r="I123" i="18"/>
  <c r="H123" i="18"/>
  <c r="G123" i="18"/>
  <c r="Q122" i="18"/>
  <c r="N122" i="18"/>
  <c r="I122" i="18"/>
  <c r="H122" i="18"/>
  <c r="G122" i="18"/>
  <c r="Q121" i="18"/>
  <c r="N121" i="18"/>
  <c r="I121" i="18"/>
  <c r="H121" i="18"/>
  <c r="G121" i="18"/>
  <c r="Q120" i="18"/>
  <c r="O120" i="18"/>
  <c r="N120" i="18"/>
  <c r="I120" i="18"/>
  <c r="H120" i="18"/>
  <c r="G120" i="18"/>
  <c r="Q119" i="18"/>
  <c r="N119" i="18"/>
  <c r="I119" i="18"/>
  <c r="H119" i="18"/>
  <c r="G119" i="18"/>
  <c r="Q118" i="18"/>
  <c r="N118" i="18"/>
  <c r="I118" i="18"/>
  <c r="H118" i="18"/>
  <c r="G118" i="18"/>
  <c r="Q117" i="18"/>
  <c r="N117" i="18"/>
  <c r="I117" i="18"/>
  <c r="H117" i="18"/>
  <c r="G117" i="18"/>
  <c r="Q116" i="18"/>
  <c r="N116" i="18"/>
  <c r="I116" i="18"/>
  <c r="H116" i="18"/>
  <c r="G116" i="18"/>
  <c r="Q115" i="18"/>
  <c r="O115" i="18"/>
  <c r="N115" i="18"/>
  <c r="I115" i="18"/>
  <c r="H115" i="18"/>
  <c r="G115" i="18"/>
  <c r="Q114" i="18"/>
  <c r="N114" i="18"/>
  <c r="I114" i="18"/>
  <c r="H114" i="18"/>
  <c r="G114" i="18"/>
  <c r="Q113" i="18"/>
  <c r="O113" i="18"/>
  <c r="N113" i="18"/>
  <c r="I113" i="18"/>
  <c r="H113" i="18"/>
  <c r="G113" i="18"/>
  <c r="Q112" i="18"/>
  <c r="N112" i="18"/>
  <c r="I112" i="18"/>
  <c r="H112" i="18"/>
  <c r="G112" i="18"/>
  <c r="Q111" i="18"/>
  <c r="O111" i="18"/>
  <c r="N111" i="18"/>
  <c r="I111" i="18"/>
  <c r="H111" i="18"/>
  <c r="G111" i="18"/>
  <c r="Q110" i="18"/>
  <c r="N110" i="18"/>
  <c r="I110" i="18"/>
  <c r="H110" i="18"/>
  <c r="G110" i="18"/>
  <c r="Q109" i="18"/>
  <c r="N109" i="18"/>
  <c r="I109" i="18"/>
  <c r="H109" i="18"/>
  <c r="G109" i="18"/>
  <c r="Q108" i="18"/>
  <c r="N108" i="18"/>
  <c r="I108" i="18"/>
  <c r="H108" i="18"/>
  <c r="G108" i="18"/>
  <c r="Q107" i="18"/>
  <c r="O107" i="18"/>
  <c r="N107" i="18"/>
  <c r="I107" i="18"/>
  <c r="H107" i="18"/>
  <c r="G107" i="18"/>
  <c r="Q106" i="18"/>
  <c r="N106" i="18"/>
  <c r="I106" i="18"/>
  <c r="H106" i="18"/>
  <c r="G106" i="18"/>
  <c r="Q105" i="18"/>
  <c r="N105" i="18"/>
  <c r="I105" i="18"/>
  <c r="H105" i="18"/>
  <c r="G105" i="18"/>
  <c r="Q104" i="18"/>
  <c r="N104" i="18"/>
  <c r="I104" i="18"/>
  <c r="H104" i="18"/>
  <c r="G104" i="18"/>
  <c r="Q103" i="18"/>
  <c r="N103" i="18"/>
  <c r="I103" i="18"/>
  <c r="H103" i="18"/>
  <c r="G103" i="18"/>
  <c r="Q102" i="18"/>
  <c r="N102" i="18"/>
  <c r="I102" i="18"/>
  <c r="H102" i="18"/>
  <c r="G102" i="18"/>
  <c r="Q101" i="18"/>
  <c r="N101" i="18"/>
  <c r="I101" i="18"/>
  <c r="H101" i="18"/>
  <c r="G101" i="18"/>
  <c r="Q100" i="18"/>
  <c r="N100" i="18"/>
  <c r="I100" i="18"/>
  <c r="H100" i="18"/>
  <c r="G100" i="18"/>
  <c r="Q99" i="18"/>
  <c r="N99" i="18"/>
  <c r="I99" i="18"/>
  <c r="H99" i="18"/>
  <c r="G99" i="18"/>
  <c r="Q98" i="18"/>
  <c r="N98" i="18"/>
  <c r="I98" i="18"/>
  <c r="H98" i="18"/>
  <c r="G98" i="18"/>
  <c r="Q97" i="18"/>
  <c r="N97" i="18"/>
  <c r="I97" i="18"/>
  <c r="H97" i="18"/>
  <c r="G97" i="18"/>
  <c r="Q96" i="18"/>
  <c r="N96" i="18"/>
  <c r="I96" i="18"/>
  <c r="H96" i="18"/>
  <c r="G96" i="18"/>
  <c r="Q95" i="18"/>
  <c r="N95" i="18"/>
  <c r="I95" i="18"/>
  <c r="H95" i="18"/>
  <c r="G95" i="18"/>
  <c r="Q94" i="18"/>
  <c r="N94" i="18"/>
  <c r="I94" i="18"/>
  <c r="H94" i="18"/>
  <c r="G94" i="18"/>
  <c r="Q93" i="18"/>
  <c r="N93" i="18"/>
  <c r="I93" i="18"/>
  <c r="H93" i="18"/>
  <c r="G93" i="18"/>
  <c r="Q92" i="18"/>
  <c r="N92" i="18"/>
  <c r="I92" i="18"/>
  <c r="H92" i="18"/>
  <c r="G92" i="18"/>
  <c r="Q91" i="18"/>
  <c r="N91" i="18"/>
  <c r="I91" i="18"/>
  <c r="H91" i="18"/>
  <c r="G91" i="18"/>
  <c r="Q90" i="18"/>
  <c r="N90" i="18"/>
  <c r="I90" i="18"/>
  <c r="H90" i="18"/>
  <c r="G90" i="18"/>
  <c r="Q89" i="18"/>
  <c r="N89" i="18"/>
  <c r="I89" i="18"/>
  <c r="H89" i="18"/>
  <c r="G89" i="18"/>
  <c r="Q88" i="18"/>
  <c r="N88" i="18"/>
  <c r="I88" i="18"/>
  <c r="H88" i="18"/>
  <c r="G88" i="18"/>
  <c r="Q87" i="18"/>
  <c r="N87" i="18"/>
  <c r="I87" i="18"/>
  <c r="H87" i="18"/>
  <c r="G87" i="18"/>
  <c r="Q86" i="18"/>
  <c r="N86" i="18"/>
  <c r="I86" i="18"/>
  <c r="H86" i="18"/>
  <c r="G86" i="18"/>
  <c r="Q85" i="18"/>
  <c r="N85" i="18"/>
  <c r="I85" i="18"/>
  <c r="H85" i="18"/>
  <c r="G85" i="18"/>
  <c r="Q84" i="18"/>
  <c r="N84" i="18"/>
  <c r="I84" i="18"/>
  <c r="H84" i="18"/>
  <c r="G84" i="18"/>
  <c r="Q83" i="18"/>
  <c r="N83" i="18"/>
  <c r="I83" i="18"/>
  <c r="H83" i="18"/>
  <c r="G83" i="18"/>
  <c r="Q82" i="18"/>
  <c r="N82" i="18"/>
  <c r="I82" i="18"/>
  <c r="H82" i="18"/>
  <c r="G82" i="18"/>
  <c r="Q81" i="18"/>
  <c r="N81" i="18"/>
  <c r="I81" i="18"/>
  <c r="H81" i="18"/>
  <c r="G81" i="18"/>
  <c r="Q80" i="18"/>
  <c r="N80" i="18"/>
  <c r="I80" i="18"/>
  <c r="H80" i="18"/>
  <c r="G80" i="18"/>
  <c r="Q79" i="18"/>
  <c r="N79" i="18"/>
  <c r="I79" i="18"/>
  <c r="H79" i="18"/>
  <c r="G79" i="18"/>
  <c r="Q78" i="18"/>
  <c r="N78" i="18"/>
  <c r="I78" i="18"/>
  <c r="H78" i="18"/>
  <c r="G78" i="18"/>
  <c r="Q77" i="18"/>
  <c r="N77" i="18"/>
  <c r="I77" i="18"/>
  <c r="H77" i="18"/>
  <c r="G77" i="18"/>
  <c r="Q76" i="18"/>
  <c r="N76" i="18"/>
  <c r="I76" i="18"/>
  <c r="H76" i="18"/>
  <c r="G76" i="18"/>
  <c r="Q75" i="18"/>
  <c r="N75" i="18"/>
  <c r="I75" i="18"/>
  <c r="H75" i="18"/>
  <c r="G75" i="18"/>
  <c r="Q74" i="18"/>
  <c r="N74" i="18"/>
  <c r="I74" i="18"/>
  <c r="H74" i="18"/>
  <c r="G74" i="18"/>
  <c r="Q73" i="18"/>
  <c r="N73" i="18"/>
  <c r="I73" i="18"/>
  <c r="H73" i="18"/>
  <c r="G73" i="18"/>
  <c r="Q72" i="18"/>
  <c r="N72" i="18"/>
  <c r="I72" i="18"/>
  <c r="H72" i="18"/>
  <c r="G72" i="18"/>
  <c r="Q71" i="18"/>
  <c r="N71" i="18"/>
  <c r="I71" i="18"/>
  <c r="H71" i="18"/>
  <c r="G71" i="18"/>
  <c r="Q70" i="18"/>
  <c r="N70" i="18"/>
  <c r="I70" i="18"/>
  <c r="H70" i="18"/>
  <c r="G70" i="18"/>
  <c r="Q69" i="18"/>
  <c r="N69" i="18"/>
  <c r="I69" i="18"/>
  <c r="H69" i="18"/>
  <c r="G69" i="18"/>
  <c r="Q68" i="18"/>
  <c r="N68" i="18"/>
  <c r="I68" i="18"/>
  <c r="H68" i="18"/>
  <c r="G68" i="18"/>
  <c r="Q67" i="18"/>
  <c r="N67" i="18"/>
  <c r="I67" i="18"/>
  <c r="H67" i="18"/>
  <c r="G67" i="18"/>
  <c r="Q66" i="18"/>
  <c r="N66" i="18"/>
  <c r="I66" i="18"/>
  <c r="H66" i="18"/>
  <c r="G66" i="18"/>
  <c r="Q65" i="18"/>
  <c r="N65" i="18"/>
  <c r="I65" i="18"/>
  <c r="H65" i="18"/>
  <c r="G65" i="18"/>
  <c r="Q64" i="18"/>
  <c r="N64" i="18"/>
  <c r="I64" i="18"/>
  <c r="H64" i="18"/>
  <c r="G64" i="18"/>
  <c r="Q63" i="18"/>
  <c r="N63" i="18"/>
  <c r="I63" i="18"/>
  <c r="H63" i="18"/>
  <c r="G63" i="18"/>
  <c r="Q62" i="18"/>
  <c r="N62" i="18"/>
  <c r="I62" i="18"/>
  <c r="H62" i="18"/>
  <c r="G62" i="18"/>
  <c r="Q61" i="18"/>
  <c r="N61" i="18"/>
  <c r="I61" i="18"/>
  <c r="H61" i="18"/>
  <c r="G61" i="18"/>
  <c r="Q60" i="18"/>
  <c r="N60" i="18"/>
  <c r="I60" i="18"/>
  <c r="H60" i="18"/>
  <c r="G60" i="18"/>
  <c r="Q59" i="18"/>
  <c r="N59" i="18"/>
  <c r="I59" i="18"/>
  <c r="H59" i="18"/>
  <c r="G59" i="18"/>
  <c r="Q58" i="18"/>
  <c r="N58" i="18"/>
  <c r="I58" i="18"/>
  <c r="H58" i="18"/>
  <c r="G58" i="18"/>
  <c r="Q57" i="18"/>
  <c r="N57" i="18"/>
  <c r="I57" i="18"/>
  <c r="H57" i="18"/>
  <c r="G57" i="18"/>
  <c r="Q56" i="18"/>
  <c r="N56" i="18"/>
  <c r="I56" i="18"/>
  <c r="H56" i="18"/>
  <c r="G56" i="18"/>
  <c r="Q55" i="18"/>
  <c r="N55" i="18"/>
  <c r="I55" i="18"/>
  <c r="H55" i="18"/>
  <c r="G55" i="18"/>
  <c r="Q54" i="18"/>
  <c r="N54" i="18"/>
  <c r="I54" i="18"/>
  <c r="H54" i="18"/>
  <c r="G54" i="18"/>
  <c r="Q53" i="18"/>
  <c r="N53" i="18"/>
  <c r="I53" i="18"/>
  <c r="H53" i="18"/>
  <c r="G53" i="18"/>
  <c r="Q52" i="18"/>
  <c r="N52" i="18"/>
  <c r="I52" i="18"/>
  <c r="H52" i="18"/>
  <c r="G52" i="18"/>
  <c r="Q51" i="18"/>
  <c r="N51" i="18"/>
  <c r="I51" i="18"/>
  <c r="H51" i="18"/>
  <c r="G51" i="18"/>
  <c r="Q50" i="18"/>
  <c r="N50" i="18"/>
  <c r="I50" i="18"/>
  <c r="H50" i="18"/>
  <c r="G50" i="18"/>
  <c r="Q49" i="18"/>
  <c r="N49" i="18"/>
  <c r="I49" i="18"/>
  <c r="H49" i="18"/>
  <c r="G49" i="18"/>
  <c r="Q48" i="18"/>
  <c r="N48" i="18"/>
  <c r="I48" i="18"/>
  <c r="H48" i="18"/>
  <c r="G48" i="18"/>
  <c r="Q47" i="18"/>
  <c r="N47" i="18"/>
  <c r="I47" i="18"/>
  <c r="H47" i="18"/>
  <c r="G47" i="18"/>
  <c r="Q46" i="18"/>
  <c r="N46" i="18"/>
  <c r="I46" i="18"/>
  <c r="H46" i="18"/>
  <c r="G46" i="18"/>
  <c r="Q45" i="18"/>
  <c r="N45" i="18"/>
  <c r="I45" i="18"/>
  <c r="H45" i="18"/>
  <c r="G45" i="18"/>
  <c r="Q44" i="18"/>
  <c r="N44" i="18"/>
  <c r="I44" i="18"/>
  <c r="H44" i="18"/>
  <c r="G44" i="18"/>
  <c r="Q43" i="18"/>
  <c r="N43" i="18"/>
  <c r="I43" i="18"/>
  <c r="H43" i="18"/>
  <c r="G43" i="18"/>
  <c r="Q42" i="18"/>
  <c r="N42" i="18"/>
  <c r="I42" i="18"/>
  <c r="H42" i="18"/>
  <c r="G42" i="18"/>
  <c r="Q41" i="18"/>
  <c r="N41" i="18"/>
  <c r="I41" i="18"/>
  <c r="H41" i="18"/>
  <c r="G41" i="18"/>
  <c r="Q40" i="18"/>
  <c r="N40" i="18"/>
  <c r="I40" i="18"/>
  <c r="H40" i="18"/>
  <c r="G40" i="18"/>
  <c r="Q39" i="18"/>
  <c r="N39" i="18"/>
  <c r="I39" i="18"/>
  <c r="H39" i="18"/>
  <c r="G39" i="18"/>
  <c r="Q38" i="18"/>
  <c r="N38" i="18"/>
  <c r="I38" i="18"/>
  <c r="H38" i="18"/>
  <c r="G38" i="18"/>
  <c r="Q37" i="18"/>
  <c r="N37" i="18"/>
  <c r="I37" i="18"/>
  <c r="H37" i="18"/>
  <c r="G37" i="18"/>
  <c r="Q36" i="18"/>
  <c r="N36" i="18"/>
  <c r="I36" i="18"/>
  <c r="H36" i="18"/>
  <c r="G36" i="18"/>
  <c r="Q35" i="18"/>
  <c r="N35" i="18"/>
  <c r="I35" i="18"/>
  <c r="H35" i="18"/>
  <c r="G35" i="18"/>
  <c r="Q34" i="18"/>
  <c r="N34" i="18"/>
  <c r="I34" i="18"/>
  <c r="H34" i="18"/>
  <c r="G34" i="18"/>
  <c r="Q33" i="18"/>
  <c r="N33" i="18"/>
  <c r="I33" i="18"/>
  <c r="H33" i="18"/>
  <c r="G33" i="18"/>
  <c r="Q32" i="18"/>
  <c r="N32" i="18"/>
  <c r="I32" i="18"/>
  <c r="H32" i="18"/>
  <c r="G32" i="18"/>
  <c r="Q31" i="18"/>
  <c r="N31" i="18"/>
  <c r="I31" i="18"/>
  <c r="H31" i="18"/>
  <c r="G31" i="18"/>
  <c r="Q30" i="18"/>
  <c r="N30" i="18"/>
  <c r="I30" i="18"/>
  <c r="H30" i="18"/>
  <c r="G30" i="18"/>
  <c r="Q29" i="18"/>
  <c r="N29" i="18"/>
  <c r="I29" i="18"/>
  <c r="H29" i="18"/>
  <c r="G29" i="18"/>
  <c r="Q28" i="18"/>
  <c r="N28" i="18"/>
  <c r="I28" i="18"/>
  <c r="H28" i="18"/>
  <c r="G28" i="18"/>
  <c r="Q27" i="18"/>
  <c r="N27" i="18"/>
  <c r="I27" i="18"/>
  <c r="H27" i="18"/>
  <c r="G27" i="18"/>
  <c r="Q26" i="18"/>
  <c r="N26" i="18"/>
  <c r="I26" i="18"/>
  <c r="H26" i="18"/>
  <c r="G26" i="18"/>
  <c r="Q25" i="18"/>
  <c r="N25" i="18"/>
  <c r="I25" i="18"/>
  <c r="H25" i="18"/>
  <c r="G25" i="18"/>
  <c r="Q24" i="18"/>
  <c r="N24" i="18"/>
  <c r="I24" i="18"/>
  <c r="H24" i="18"/>
  <c r="G24" i="18"/>
  <c r="Q23" i="18"/>
  <c r="N23" i="18"/>
  <c r="I23" i="18"/>
  <c r="H23" i="18"/>
  <c r="G23" i="18"/>
  <c r="Q22" i="18"/>
  <c r="N22" i="18"/>
  <c r="I22" i="18"/>
  <c r="H22" i="18"/>
  <c r="G22" i="18"/>
  <c r="Q21" i="18"/>
  <c r="N21" i="18"/>
  <c r="I21" i="18"/>
  <c r="H21" i="18"/>
  <c r="G21" i="18"/>
  <c r="Q20" i="18"/>
  <c r="N20" i="18"/>
  <c r="I20" i="18"/>
  <c r="H20" i="18"/>
  <c r="G20" i="18"/>
  <c r="Q19" i="18"/>
  <c r="N19" i="18"/>
  <c r="I19" i="18"/>
  <c r="H19" i="18"/>
  <c r="G19" i="18"/>
  <c r="Q18" i="18"/>
  <c r="N18" i="18"/>
  <c r="I18" i="18"/>
  <c r="H18" i="18"/>
  <c r="G18" i="18"/>
  <c r="Q17" i="18"/>
  <c r="N17" i="18"/>
  <c r="I17" i="18"/>
  <c r="H17" i="18"/>
  <c r="G17" i="18"/>
  <c r="Q16" i="18"/>
  <c r="N16" i="18"/>
  <c r="I16" i="18"/>
  <c r="H16" i="18"/>
  <c r="G16" i="18"/>
  <c r="Q15" i="18"/>
  <c r="N15" i="18"/>
  <c r="I15" i="18"/>
  <c r="H15" i="18"/>
  <c r="G15" i="18"/>
  <c r="Q14" i="18"/>
  <c r="N14" i="18"/>
  <c r="I14" i="18"/>
  <c r="H14" i="18"/>
  <c r="G14" i="18"/>
  <c r="Q13" i="18"/>
  <c r="N13" i="18"/>
  <c r="I13" i="18"/>
  <c r="H13" i="18"/>
  <c r="G13" i="18"/>
  <c r="Q12" i="18"/>
  <c r="N12" i="18"/>
  <c r="I12" i="18"/>
  <c r="H12" i="18"/>
  <c r="G12" i="18"/>
  <c r="Q11" i="18"/>
  <c r="N11" i="18"/>
  <c r="I11" i="18"/>
  <c r="H11" i="18"/>
  <c r="G11" i="18"/>
  <c r="Q10" i="18"/>
  <c r="N10" i="18"/>
  <c r="I10" i="18"/>
  <c r="H10" i="18"/>
  <c r="G10" i="18"/>
  <c r="Q9" i="18"/>
  <c r="N9" i="18"/>
  <c r="I9" i="18"/>
  <c r="H9" i="18"/>
  <c r="G9" i="18"/>
  <c r="Q8" i="18"/>
  <c r="N8" i="18"/>
  <c r="I8" i="18"/>
  <c r="H8" i="18"/>
  <c r="G8" i="18"/>
  <c r="Q7" i="18"/>
  <c r="N7" i="18"/>
  <c r="I7" i="18"/>
  <c r="H7" i="18"/>
  <c r="G7" i="18"/>
  <c r="N6" i="18"/>
  <c r="I6" i="18"/>
  <c r="H6" i="18"/>
  <c r="G6" i="18"/>
  <c r="N5" i="18"/>
  <c r="I5" i="18"/>
  <c r="H5" i="18"/>
  <c r="G5" i="18"/>
  <c r="P4" i="18"/>
  <c r="N4" i="18"/>
  <c r="I4" i="18"/>
  <c r="H4" i="18"/>
  <c r="G4" i="18"/>
  <c r="P3" i="18"/>
  <c r="N3" i="18"/>
  <c r="I3" i="18"/>
  <c r="H3" i="18"/>
  <c r="G3" i="18"/>
  <c r="N346" i="17"/>
  <c r="M346" i="17"/>
  <c r="L346" i="17"/>
  <c r="K346" i="17"/>
  <c r="J346" i="17"/>
  <c r="O344" i="17"/>
  <c r="N344" i="17"/>
  <c r="H344" i="17"/>
  <c r="G344" i="17"/>
  <c r="N343" i="17"/>
  <c r="H343" i="17"/>
  <c r="G343" i="17"/>
  <c r="N342" i="17"/>
  <c r="H342" i="17"/>
  <c r="G342" i="17"/>
  <c r="N341" i="17"/>
  <c r="H341" i="17"/>
  <c r="G341" i="17"/>
  <c r="N340" i="17"/>
  <c r="H340" i="17"/>
  <c r="G340" i="17"/>
  <c r="N339" i="17"/>
  <c r="H339" i="17"/>
  <c r="G339" i="17"/>
  <c r="N338" i="17"/>
  <c r="H338" i="17"/>
  <c r="G338" i="17"/>
  <c r="N337" i="17"/>
  <c r="H337" i="17"/>
  <c r="G337" i="17"/>
  <c r="N336" i="17"/>
  <c r="H336" i="17"/>
  <c r="G336" i="17"/>
  <c r="N335" i="17"/>
  <c r="H335" i="17"/>
  <c r="G335" i="17"/>
  <c r="N334" i="17"/>
  <c r="H334" i="17"/>
  <c r="G334" i="17"/>
  <c r="N333" i="17"/>
  <c r="H333" i="17"/>
  <c r="G333" i="17"/>
  <c r="N332" i="17"/>
  <c r="H332" i="17"/>
  <c r="G332" i="17"/>
  <c r="N331" i="17"/>
  <c r="H331" i="17"/>
  <c r="G331" i="17"/>
  <c r="N330" i="17"/>
  <c r="H330" i="17"/>
  <c r="G330" i="17"/>
  <c r="N329" i="17"/>
  <c r="H329" i="17"/>
  <c r="G329" i="17"/>
  <c r="N328" i="17"/>
  <c r="H328" i="17"/>
  <c r="G328" i="17"/>
  <c r="N327" i="17"/>
  <c r="H327" i="17"/>
  <c r="G327" i="17"/>
  <c r="N326" i="17"/>
  <c r="H326" i="17"/>
  <c r="G326" i="17"/>
  <c r="N325" i="17"/>
  <c r="H325" i="17"/>
  <c r="G325" i="17"/>
  <c r="N324" i="17"/>
  <c r="H324" i="17"/>
  <c r="G324" i="17"/>
  <c r="N323" i="17"/>
  <c r="H323" i="17"/>
  <c r="G323" i="17"/>
  <c r="N322" i="17"/>
  <c r="H322" i="17"/>
  <c r="G322" i="17"/>
  <c r="N321" i="17"/>
  <c r="H321" i="17"/>
  <c r="G321" i="17"/>
  <c r="N320" i="17"/>
  <c r="H320" i="17"/>
  <c r="G320" i="17"/>
  <c r="N319" i="17"/>
  <c r="H319" i="17"/>
  <c r="G319" i="17"/>
  <c r="N318" i="17"/>
  <c r="H318" i="17"/>
  <c r="G318" i="17"/>
  <c r="N317" i="17"/>
  <c r="H317" i="17"/>
  <c r="G317" i="17"/>
  <c r="N316" i="17"/>
  <c r="H316" i="17"/>
  <c r="G316" i="17"/>
  <c r="N315" i="17"/>
  <c r="H315" i="17"/>
  <c r="G315" i="17"/>
  <c r="N314" i="17"/>
  <c r="H314" i="17"/>
  <c r="G314" i="17"/>
  <c r="N313" i="17"/>
  <c r="H313" i="17"/>
  <c r="G313" i="17"/>
  <c r="N312" i="17"/>
  <c r="H312" i="17"/>
  <c r="G312" i="17"/>
  <c r="N311" i="17"/>
  <c r="H311" i="17"/>
  <c r="G311" i="17"/>
  <c r="N310" i="17"/>
  <c r="H310" i="17"/>
  <c r="G310" i="17"/>
  <c r="N309" i="17"/>
  <c r="H309" i="17"/>
  <c r="G309" i="17"/>
  <c r="N308" i="17"/>
  <c r="H308" i="17"/>
  <c r="G308" i="17"/>
  <c r="N307" i="17"/>
  <c r="H307" i="17"/>
  <c r="G307" i="17"/>
  <c r="N306" i="17"/>
  <c r="H306" i="17"/>
  <c r="G306" i="17"/>
  <c r="N305" i="17"/>
  <c r="H305" i="17"/>
  <c r="G305" i="17"/>
  <c r="N304" i="17"/>
  <c r="H304" i="17"/>
  <c r="G304" i="17"/>
  <c r="N303" i="17"/>
  <c r="H303" i="17"/>
  <c r="G303" i="17"/>
  <c r="N302" i="17"/>
  <c r="H302" i="17"/>
  <c r="G302" i="17"/>
  <c r="N301" i="17"/>
  <c r="H301" i="17"/>
  <c r="G301" i="17"/>
  <c r="N300" i="17"/>
  <c r="H300" i="17"/>
  <c r="G300" i="17"/>
  <c r="N299" i="17"/>
  <c r="H299" i="17"/>
  <c r="G299" i="17"/>
  <c r="N298" i="17"/>
  <c r="H298" i="17"/>
  <c r="G298" i="17"/>
  <c r="N297" i="17"/>
  <c r="H297" i="17"/>
  <c r="G297" i="17"/>
  <c r="N296" i="17"/>
  <c r="H296" i="17"/>
  <c r="G296" i="17"/>
  <c r="N295" i="17"/>
  <c r="H295" i="17"/>
  <c r="G295" i="17"/>
  <c r="N294" i="17"/>
  <c r="H294" i="17"/>
  <c r="G294" i="17"/>
  <c r="N293" i="17"/>
  <c r="H293" i="17"/>
  <c r="G293" i="17"/>
  <c r="N292" i="17"/>
  <c r="H292" i="17"/>
  <c r="G292" i="17"/>
  <c r="N291" i="17"/>
  <c r="H291" i="17"/>
  <c r="G291" i="17"/>
  <c r="N290" i="17"/>
  <c r="H290" i="17"/>
  <c r="G290" i="17"/>
  <c r="N289" i="17"/>
  <c r="H289" i="17"/>
  <c r="G289" i="17"/>
  <c r="N288" i="17"/>
  <c r="H288" i="17"/>
  <c r="G288" i="17"/>
  <c r="N287" i="17"/>
  <c r="H287" i="17"/>
  <c r="G287" i="17"/>
  <c r="N286" i="17"/>
  <c r="H286" i="17"/>
  <c r="G286" i="17"/>
  <c r="N285" i="17"/>
  <c r="H285" i="17"/>
  <c r="G285" i="17"/>
  <c r="N284" i="17"/>
  <c r="H284" i="17"/>
  <c r="G284" i="17"/>
  <c r="N283" i="17"/>
  <c r="H283" i="17"/>
  <c r="G283" i="17"/>
  <c r="N282" i="17"/>
  <c r="H282" i="17"/>
  <c r="G282" i="17"/>
  <c r="N281" i="17"/>
  <c r="H281" i="17"/>
  <c r="G281" i="17"/>
  <c r="N280" i="17"/>
  <c r="H280" i="17"/>
  <c r="G280" i="17"/>
  <c r="N279" i="17"/>
  <c r="H279" i="17"/>
  <c r="G279" i="17"/>
  <c r="N278" i="17"/>
  <c r="H278" i="17"/>
  <c r="G278" i="17"/>
  <c r="N277" i="17"/>
  <c r="H277" i="17"/>
  <c r="G277" i="17"/>
  <c r="N276" i="17"/>
  <c r="H276" i="17"/>
  <c r="G276" i="17"/>
  <c r="N275" i="17"/>
  <c r="H275" i="17"/>
  <c r="G275" i="17"/>
  <c r="N274" i="17"/>
  <c r="H274" i="17"/>
  <c r="G274" i="17"/>
  <c r="N273" i="17"/>
  <c r="H273" i="17"/>
  <c r="G273" i="17"/>
  <c r="N272" i="17"/>
  <c r="H272" i="17"/>
  <c r="G272" i="17"/>
  <c r="N271" i="17"/>
  <c r="H271" i="17"/>
  <c r="G271" i="17"/>
  <c r="N270" i="17"/>
  <c r="H270" i="17"/>
  <c r="G270" i="17"/>
  <c r="N269" i="17"/>
  <c r="H269" i="17"/>
  <c r="G269" i="17"/>
  <c r="N268" i="17"/>
  <c r="H268" i="17"/>
  <c r="G268" i="17"/>
  <c r="N267" i="17"/>
  <c r="H267" i="17"/>
  <c r="G267" i="17"/>
  <c r="N266" i="17"/>
  <c r="H266" i="17"/>
  <c r="G266" i="17"/>
  <c r="N265" i="17"/>
  <c r="H265" i="17"/>
  <c r="G265" i="17"/>
  <c r="N264" i="17"/>
  <c r="H264" i="17"/>
  <c r="G264" i="17"/>
  <c r="N263" i="17"/>
  <c r="H263" i="17"/>
  <c r="G263" i="17"/>
  <c r="N262" i="17"/>
  <c r="H262" i="17"/>
  <c r="G262" i="17"/>
  <c r="N261" i="17"/>
  <c r="H261" i="17"/>
  <c r="G261" i="17"/>
  <c r="N260" i="17"/>
  <c r="H260" i="17"/>
  <c r="G260" i="17"/>
  <c r="N259" i="17"/>
  <c r="H259" i="17"/>
  <c r="G259" i="17"/>
  <c r="N258" i="17"/>
  <c r="H258" i="17"/>
  <c r="G258" i="17"/>
  <c r="N257" i="17"/>
  <c r="H257" i="17"/>
  <c r="G257" i="17"/>
  <c r="N256" i="17"/>
  <c r="H256" i="17"/>
  <c r="G256" i="17"/>
  <c r="N255" i="17"/>
  <c r="H255" i="17"/>
  <c r="G255" i="17"/>
  <c r="N254" i="17"/>
  <c r="H254" i="17"/>
  <c r="G254" i="17"/>
  <c r="N253" i="17"/>
  <c r="H253" i="17"/>
  <c r="G253" i="17"/>
  <c r="N252" i="17"/>
  <c r="H252" i="17"/>
  <c r="G252" i="17"/>
  <c r="N251" i="17"/>
  <c r="H251" i="17"/>
  <c r="G251" i="17"/>
  <c r="N250" i="17"/>
  <c r="H250" i="17"/>
  <c r="G250" i="17"/>
  <c r="N249" i="17"/>
  <c r="H249" i="17"/>
  <c r="G249" i="17"/>
  <c r="N248" i="17"/>
  <c r="H248" i="17"/>
  <c r="G248" i="17"/>
  <c r="N247" i="17"/>
  <c r="H247" i="17"/>
  <c r="G247" i="17"/>
  <c r="N246" i="17"/>
  <c r="H246" i="17"/>
  <c r="G246" i="17"/>
  <c r="N245" i="17"/>
  <c r="H245" i="17"/>
  <c r="G245" i="17"/>
  <c r="N244" i="17"/>
  <c r="H244" i="17"/>
  <c r="G244" i="17"/>
  <c r="N243" i="17"/>
  <c r="H243" i="17"/>
  <c r="G243" i="17"/>
  <c r="N242" i="17"/>
  <c r="H242" i="17"/>
  <c r="G242" i="17"/>
  <c r="N241" i="17"/>
  <c r="H241" i="17"/>
  <c r="G241" i="17"/>
  <c r="N240" i="17"/>
  <c r="H240" i="17"/>
  <c r="G240" i="17"/>
  <c r="N239" i="17"/>
  <c r="H239" i="17"/>
  <c r="G239" i="17"/>
  <c r="N238" i="17"/>
  <c r="H238" i="17"/>
  <c r="G238" i="17"/>
  <c r="N237" i="17"/>
  <c r="H237" i="17"/>
  <c r="G237" i="17"/>
  <c r="N236" i="17"/>
  <c r="H236" i="17"/>
  <c r="G236" i="17"/>
  <c r="N235" i="17"/>
  <c r="H235" i="17"/>
  <c r="G235" i="17"/>
  <c r="N234" i="17"/>
  <c r="H234" i="17"/>
  <c r="G234" i="17"/>
  <c r="N233" i="17"/>
  <c r="H233" i="17"/>
  <c r="G233" i="17"/>
  <c r="N232" i="17"/>
  <c r="H232" i="17"/>
  <c r="G232" i="17"/>
  <c r="N231" i="17"/>
  <c r="H231" i="17"/>
  <c r="G231" i="17"/>
  <c r="N230" i="17"/>
  <c r="H230" i="17"/>
  <c r="G230" i="17"/>
  <c r="N229" i="17"/>
  <c r="H229" i="17"/>
  <c r="G229" i="17"/>
  <c r="N228" i="17"/>
  <c r="H228" i="17"/>
  <c r="G228" i="17"/>
  <c r="N227" i="17"/>
  <c r="H227" i="17"/>
  <c r="G227" i="17"/>
  <c r="N226" i="17"/>
  <c r="H226" i="17"/>
  <c r="G226" i="17"/>
  <c r="O225" i="17"/>
  <c r="N225" i="17"/>
  <c r="H225" i="17"/>
  <c r="G225" i="17"/>
  <c r="N224" i="17"/>
  <c r="H224" i="17"/>
  <c r="G224" i="17"/>
  <c r="N223" i="17"/>
  <c r="H223" i="17"/>
  <c r="G223" i="17"/>
  <c r="N222" i="17"/>
  <c r="H222" i="17"/>
  <c r="G222" i="17"/>
  <c r="N221" i="17"/>
  <c r="H221" i="17"/>
  <c r="G221" i="17"/>
  <c r="N220" i="17"/>
  <c r="H220" i="17"/>
  <c r="G220" i="17"/>
  <c r="N219" i="17"/>
  <c r="H219" i="17"/>
  <c r="G219" i="17"/>
  <c r="N218" i="17"/>
  <c r="H218" i="17"/>
  <c r="G218" i="17"/>
  <c r="N217" i="17"/>
  <c r="H217" i="17"/>
  <c r="G217" i="17"/>
  <c r="N216" i="17"/>
  <c r="H216" i="17"/>
  <c r="G216" i="17"/>
  <c r="N215" i="17"/>
  <c r="H215" i="17"/>
  <c r="G215" i="17"/>
  <c r="N214" i="17"/>
  <c r="H214" i="17"/>
  <c r="G214" i="17"/>
  <c r="N213" i="17"/>
  <c r="H213" i="17"/>
  <c r="G213" i="17"/>
  <c r="N212" i="17"/>
  <c r="H212" i="17"/>
  <c r="G212" i="17"/>
  <c r="N211" i="17"/>
  <c r="H211" i="17"/>
  <c r="G211" i="17"/>
  <c r="N210" i="17"/>
  <c r="H210" i="17"/>
  <c r="G210" i="17"/>
  <c r="N209" i="17"/>
  <c r="H209" i="17"/>
  <c r="G209" i="17"/>
  <c r="N208" i="17"/>
  <c r="H208" i="17"/>
  <c r="G208" i="17"/>
  <c r="N207" i="17"/>
  <c r="H207" i="17"/>
  <c r="G207" i="17"/>
  <c r="N206" i="17"/>
  <c r="H206" i="17"/>
  <c r="G206" i="17"/>
  <c r="N205" i="17"/>
  <c r="H205" i="17"/>
  <c r="G205" i="17"/>
  <c r="N204" i="17"/>
  <c r="H204" i="17"/>
  <c r="G204" i="17"/>
  <c r="N203" i="17"/>
  <c r="H203" i="17"/>
  <c r="G203" i="17"/>
  <c r="N202" i="17"/>
  <c r="H202" i="17"/>
  <c r="G202" i="17"/>
  <c r="N201" i="17"/>
  <c r="H201" i="17"/>
  <c r="G201" i="17"/>
  <c r="N200" i="17"/>
  <c r="H200" i="17"/>
  <c r="G200" i="17"/>
  <c r="N199" i="17"/>
  <c r="H199" i="17"/>
  <c r="G199" i="17"/>
  <c r="N198" i="17"/>
  <c r="H198" i="17"/>
  <c r="G198" i="17"/>
  <c r="N197" i="17"/>
  <c r="H197" i="17"/>
  <c r="G197" i="17"/>
  <c r="N196" i="17"/>
  <c r="H196" i="17"/>
  <c r="G196" i="17"/>
  <c r="N195" i="17"/>
  <c r="H195" i="17"/>
  <c r="G195" i="17"/>
  <c r="N194" i="17"/>
  <c r="H194" i="17"/>
  <c r="G194" i="17"/>
  <c r="N193" i="17"/>
  <c r="H193" i="17"/>
  <c r="G193" i="17"/>
  <c r="N192" i="17"/>
  <c r="H192" i="17"/>
  <c r="G192" i="17"/>
  <c r="N191" i="17"/>
  <c r="H191" i="17"/>
  <c r="G191" i="17"/>
  <c r="N190" i="17"/>
  <c r="H190" i="17"/>
  <c r="G190" i="17"/>
  <c r="N189" i="17"/>
  <c r="H189" i="17"/>
  <c r="G189" i="17"/>
  <c r="N188" i="17"/>
  <c r="H188" i="17"/>
  <c r="G188" i="17"/>
  <c r="N187" i="17"/>
  <c r="H187" i="17"/>
  <c r="G187" i="17"/>
  <c r="N186" i="17"/>
  <c r="H186" i="17"/>
  <c r="G186" i="17"/>
  <c r="N185" i="17"/>
  <c r="H185" i="17"/>
  <c r="G185" i="17"/>
  <c r="N184" i="17"/>
  <c r="H184" i="17"/>
  <c r="G184" i="17"/>
  <c r="N183" i="17"/>
  <c r="H183" i="17"/>
  <c r="G183" i="17"/>
  <c r="N182" i="17"/>
  <c r="H182" i="17"/>
  <c r="G182" i="17"/>
  <c r="N181" i="17"/>
  <c r="H181" i="17"/>
  <c r="G181" i="17"/>
  <c r="N180" i="17"/>
  <c r="H180" i="17"/>
  <c r="G180" i="17"/>
  <c r="N179" i="17"/>
  <c r="H179" i="17"/>
  <c r="G179" i="17"/>
  <c r="N178" i="17"/>
  <c r="H178" i="17"/>
  <c r="G178" i="17"/>
  <c r="N177" i="17"/>
  <c r="H177" i="17"/>
  <c r="G177" i="17"/>
  <c r="N176" i="17"/>
  <c r="H176" i="17"/>
  <c r="G176" i="17"/>
  <c r="N175" i="17"/>
  <c r="H175" i="17"/>
  <c r="G175" i="17"/>
  <c r="N174" i="17"/>
  <c r="H174" i="17"/>
  <c r="G174" i="17"/>
  <c r="N173" i="17"/>
  <c r="H173" i="17"/>
  <c r="G173" i="17"/>
  <c r="N172" i="17"/>
  <c r="H172" i="17"/>
  <c r="G172" i="17"/>
  <c r="N171" i="17"/>
  <c r="H171" i="17"/>
  <c r="G171" i="17"/>
  <c r="N170" i="17"/>
  <c r="H170" i="17"/>
  <c r="G170" i="17"/>
  <c r="N169" i="17"/>
  <c r="H169" i="17"/>
  <c r="G169" i="17"/>
  <c r="N168" i="17"/>
  <c r="H168" i="17"/>
  <c r="G168" i="17"/>
  <c r="N167" i="17"/>
  <c r="H167" i="17"/>
  <c r="G167" i="17"/>
  <c r="N166" i="17"/>
  <c r="H166" i="17"/>
  <c r="G166" i="17"/>
  <c r="N165" i="17"/>
  <c r="H165" i="17"/>
  <c r="G165" i="17"/>
  <c r="N164" i="17"/>
  <c r="H164" i="17"/>
  <c r="G164" i="17"/>
  <c r="N163" i="17"/>
  <c r="H163" i="17"/>
  <c r="G163" i="17"/>
  <c r="N162" i="17"/>
  <c r="H162" i="17"/>
  <c r="G162" i="17"/>
  <c r="N161" i="17"/>
  <c r="H161" i="17"/>
  <c r="G161" i="17"/>
  <c r="N160" i="17"/>
  <c r="H160" i="17"/>
  <c r="G160" i="17"/>
  <c r="N159" i="17"/>
  <c r="H159" i="17"/>
  <c r="G159" i="17"/>
  <c r="N158" i="17"/>
  <c r="H158" i="17"/>
  <c r="G158" i="17"/>
  <c r="N157" i="17"/>
  <c r="H157" i="17"/>
  <c r="G157" i="17"/>
  <c r="N156" i="17"/>
  <c r="H156" i="17"/>
  <c r="G156" i="17"/>
  <c r="N155" i="17"/>
  <c r="H155" i="17"/>
  <c r="G155" i="17"/>
  <c r="N154" i="17"/>
  <c r="H154" i="17"/>
  <c r="G154" i="17"/>
  <c r="N153" i="17"/>
  <c r="H153" i="17"/>
  <c r="G153" i="17"/>
  <c r="N152" i="17"/>
  <c r="H152" i="17"/>
  <c r="G152" i="17"/>
  <c r="N151" i="17"/>
  <c r="H151" i="17"/>
  <c r="G151" i="17"/>
  <c r="N150" i="17"/>
  <c r="H150" i="17"/>
  <c r="G150" i="17"/>
  <c r="N149" i="17"/>
  <c r="H149" i="17"/>
  <c r="G149" i="17"/>
  <c r="N148" i="17"/>
  <c r="H148" i="17"/>
  <c r="G148" i="17"/>
  <c r="N147" i="17"/>
  <c r="H147" i="17"/>
  <c r="G147" i="17"/>
  <c r="N146" i="17"/>
  <c r="H146" i="17"/>
  <c r="G146" i="17"/>
  <c r="N145" i="17"/>
  <c r="H145" i="17"/>
  <c r="G145" i="17"/>
  <c r="N144" i="17"/>
  <c r="H144" i="17"/>
  <c r="G144" i="17"/>
  <c r="N143" i="17"/>
  <c r="H143" i="17"/>
  <c r="G143" i="17"/>
  <c r="N142" i="17"/>
  <c r="H142" i="17"/>
  <c r="G142" i="17"/>
  <c r="N141" i="17"/>
  <c r="H141" i="17"/>
  <c r="G141" i="17"/>
  <c r="N140" i="17"/>
  <c r="H140" i="17"/>
  <c r="G140" i="17"/>
  <c r="N139" i="17"/>
  <c r="H139" i="17"/>
  <c r="G139" i="17"/>
  <c r="N138" i="17"/>
  <c r="H138" i="17"/>
  <c r="G138" i="17"/>
  <c r="N137" i="17"/>
  <c r="H137" i="17"/>
  <c r="G137" i="17"/>
  <c r="N136" i="17"/>
  <c r="H136" i="17"/>
  <c r="G136" i="17"/>
  <c r="N135" i="17"/>
  <c r="H135" i="17"/>
  <c r="G135" i="17"/>
  <c r="N134" i="17"/>
  <c r="H134" i="17"/>
  <c r="G134" i="17"/>
  <c r="N133" i="17"/>
  <c r="H133" i="17"/>
  <c r="G133" i="17"/>
  <c r="N132" i="17"/>
  <c r="H132" i="17"/>
  <c r="G132" i="17"/>
  <c r="N131" i="17"/>
  <c r="H131" i="17"/>
  <c r="G131" i="17"/>
  <c r="N130" i="17"/>
  <c r="H130" i="17"/>
  <c r="G130" i="17"/>
  <c r="N129" i="17"/>
  <c r="H129" i="17"/>
  <c r="G129" i="17"/>
  <c r="N128" i="17"/>
  <c r="H128" i="17"/>
  <c r="G128" i="17"/>
  <c r="N127" i="17"/>
  <c r="H127" i="17"/>
  <c r="G127" i="17"/>
  <c r="N126" i="17"/>
  <c r="H126" i="17"/>
  <c r="G126" i="17"/>
  <c r="N125" i="17"/>
  <c r="H125" i="17"/>
  <c r="G125" i="17"/>
  <c r="O124" i="17"/>
  <c r="N124" i="17"/>
  <c r="H124" i="17"/>
  <c r="G124" i="17"/>
  <c r="N123" i="17"/>
  <c r="H123" i="17"/>
  <c r="G123" i="17"/>
  <c r="N122" i="17"/>
  <c r="H122" i="17"/>
  <c r="G122" i="17"/>
  <c r="N121" i="17"/>
  <c r="H121" i="17"/>
  <c r="G121" i="17"/>
  <c r="N120" i="17"/>
  <c r="H120" i="17"/>
  <c r="G120" i="17"/>
  <c r="O119" i="17"/>
  <c r="N119" i="17"/>
  <c r="H119" i="17"/>
  <c r="G119" i="17"/>
  <c r="Q118" i="17"/>
  <c r="N118" i="17"/>
  <c r="H118" i="17"/>
  <c r="G118" i="17"/>
  <c r="O117" i="17"/>
  <c r="N117" i="17"/>
  <c r="H117" i="17"/>
  <c r="G117" i="17"/>
  <c r="N116" i="17"/>
  <c r="H116" i="17"/>
  <c r="G116" i="17"/>
  <c r="Q115" i="17"/>
  <c r="O115" i="17"/>
  <c r="N115" i="17"/>
  <c r="H115" i="17"/>
  <c r="G115" i="17"/>
  <c r="Q114" i="17"/>
  <c r="N114" i="17"/>
  <c r="H114" i="17"/>
  <c r="G114" i="17"/>
  <c r="Q113" i="17"/>
  <c r="N113" i="17"/>
  <c r="H113" i="17"/>
  <c r="G113" i="17"/>
  <c r="Q112" i="17"/>
  <c r="N112" i="17"/>
  <c r="H112" i="17"/>
  <c r="G112" i="17"/>
  <c r="Q111" i="17"/>
  <c r="O111" i="17"/>
  <c r="N111" i="17"/>
  <c r="H111" i="17"/>
  <c r="G111" i="17"/>
  <c r="Q110" i="17"/>
  <c r="N110" i="17"/>
  <c r="H110" i="17"/>
  <c r="G110" i="17"/>
  <c r="Q109" i="17"/>
  <c r="N109" i="17"/>
  <c r="H109" i="17"/>
  <c r="G109" i="17"/>
  <c r="Q108" i="17"/>
  <c r="N108" i="17"/>
  <c r="H108" i="17"/>
  <c r="G108" i="17"/>
  <c r="Q107" i="17"/>
  <c r="N107" i="17"/>
  <c r="H107" i="17"/>
  <c r="G107" i="17"/>
  <c r="Q106" i="17"/>
  <c r="N106" i="17"/>
  <c r="H106" i="17"/>
  <c r="G106" i="17"/>
  <c r="Q105" i="17"/>
  <c r="N105" i="17"/>
  <c r="H105" i="17"/>
  <c r="G105" i="17"/>
  <c r="Q104" i="17"/>
  <c r="N104" i="17"/>
  <c r="H104" i="17"/>
  <c r="G104" i="17"/>
  <c r="Q103" i="17"/>
  <c r="N103" i="17"/>
  <c r="H103" i="17"/>
  <c r="G103" i="17"/>
  <c r="Q102" i="17"/>
  <c r="N102" i="17"/>
  <c r="H102" i="17"/>
  <c r="G102" i="17"/>
  <c r="Q101" i="17"/>
  <c r="N101" i="17"/>
  <c r="H101" i="17"/>
  <c r="G101" i="17"/>
  <c r="Q100" i="17"/>
  <c r="N100" i="17"/>
  <c r="H100" i="17"/>
  <c r="G100" i="17"/>
  <c r="Q99" i="17"/>
  <c r="N99" i="17"/>
  <c r="H99" i="17"/>
  <c r="G99" i="17"/>
  <c r="Q98" i="17"/>
  <c r="N98" i="17"/>
  <c r="H98" i="17"/>
  <c r="G98" i="17"/>
  <c r="Q97" i="17"/>
  <c r="N97" i="17"/>
  <c r="H97" i="17"/>
  <c r="G97" i="17"/>
  <c r="Q96" i="17"/>
  <c r="N96" i="17"/>
  <c r="H96" i="17"/>
  <c r="G96" i="17"/>
  <c r="Q95" i="17"/>
  <c r="N95" i="17"/>
  <c r="H95" i="17"/>
  <c r="G95" i="17"/>
  <c r="Q94" i="17"/>
  <c r="N94" i="17"/>
  <c r="H94" i="17"/>
  <c r="G94" i="17"/>
  <c r="Q93" i="17"/>
  <c r="N93" i="17"/>
  <c r="H93" i="17"/>
  <c r="G93" i="17"/>
  <c r="Q92" i="17"/>
  <c r="N92" i="17"/>
  <c r="H92" i="17"/>
  <c r="G92" i="17"/>
  <c r="Q91" i="17"/>
  <c r="N91" i="17"/>
  <c r="H91" i="17"/>
  <c r="G91" i="17"/>
  <c r="Q90" i="17"/>
  <c r="N90" i="17"/>
  <c r="H90" i="17"/>
  <c r="G90" i="17"/>
  <c r="Q89" i="17"/>
  <c r="N89" i="17"/>
  <c r="H89" i="17"/>
  <c r="G89" i="17"/>
  <c r="Q88" i="17"/>
  <c r="N88" i="17"/>
  <c r="H88" i="17"/>
  <c r="G88" i="17"/>
  <c r="Q87" i="17"/>
  <c r="N87" i="17"/>
  <c r="H87" i="17"/>
  <c r="G87" i="17"/>
  <c r="Q86" i="17"/>
  <c r="N86" i="17"/>
  <c r="H86" i="17"/>
  <c r="G86" i="17"/>
  <c r="Q85" i="17"/>
  <c r="N85" i="17"/>
  <c r="H85" i="17"/>
  <c r="G85" i="17"/>
  <c r="Q84" i="17"/>
  <c r="N84" i="17"/>
  <c r="H84" i="17"/>
  <c r="G84" i="17"/>
  <c r="Q83" i="17"/>
  <c r="N83" i="17"/>
  <c r="H83" i="17"/>
  <c r="G83" i="17"/>
  <c r="Q82" i="17"/>
  <c r="N82" i="17"/>
  <c r="H82" i="17"/>
  <c r="G82" i="17"/>
  <c r="Q81" i="17"/>
  <c r="N81" i="17"/>
  <c r="H81" i="17"/>
  <c r="G81" i="17"/>
  <c r="Q80" i="17"/>
  <c r="N80" i="17"/>
  <c r="H80" i="17"/>
  <c r="G80" i="17"/>
  <c r="Q79" i="17"/>
  <c r="N79" i="17"/>
  <c r="H79" i="17"/>
  <c r="G79" i="17"/>
  <c r="Q78" i="17"/>
  <c r="N78" i="17"/>
  <c r="H78" i="17"/>
  <c r="G78" i="17"/>
  <c r="Q77" i="17"/>
  <c r="N77" i="17"/>
  <c r="H77" i="17"/>
  <c r="G77" i="17"/>
  <c r="Q76" i="17"/>
  <c r="N76" i="17"/>
  <c r="H76" i="17"/>
  <c r="G76" i="17"/>
  <c r="Q75" i="17"/>
  <c r="N75" i="17"/>
  <c r="H75" i="17"/>
  <c r="G75" i="17"/>
  <c r="Q74" i="17"/>
  <c r="N74" i="17"/>
  <c r="H74" i="17"/>
  <c r="G74" i="17"/>
  <c r="Q73" i="17"/>
  <c r="N73" i="17"/>
  <c r="H73" i="17"/>
  <c r="G73" i="17"/>
  <c r="Q72" i="17"/>
  <c r="N72" i="17"/>
  <c r="H72" i="17"/>
  <c r="G72" i="17"/>
  <c r="Q71" i="17"/>
  <c r="N71" i="17"/>
  <c r="H71" i="17"/>
  <c r="G71" i="17"/>
  <c r="Q70" i="17"/>
  <c r="N70" i="17"/>
  <c r="H70" i="17"/>
  <c r="G70" i="17"/>
  <c r="Q69" i="17"/>
  <c r="N69" i="17"/>
  <c r="H69" i="17"/>
  <c r="G69" i="17"/>
  <c r="Q68" i="17"/>
  <c r="N68" i="17"/>
  <c r="H68" i="17"/>
  <c r="G68" i="17"/>
  <c r="Q67" i="17"/>
  <c r="N67" i="17"/>
  <c r="H67" i="17"/>
  <c r="G67" i="17"/>
  <c r="Q66" i="17"/>
  <c r="N66" i="17"/>
  <c r="H66" i="17"/>
  <c r="G66" i="17"/>
  <c r="Q65" i="17"/>
  <c r="N65" i="17"/>
  <c r="H65" i="17"/>
  <c r="G65" i="17"/>
  <c r="Q64" i="17"/>
  <c r="N64" i="17"/>
  <c r="H64" i="17"/>
  <c r="G64" i="17"/>
  <c r="Q63" i="17"/>
  <c r="N63" i="17"/>
  <c r="H63" i="17"/>
  <c r="G63" i="17"/>
  <c r="Q62" i="17"/>
  <c r="N62" i="17"/>
  <c r="H62" i="17"/>
  <c r="G62" i="17"/>
  <c r="Q61" i="17"/>
  <c r="N61" i="17"/>
  <c r="H61" i="17"/>
  <c r="G61" i="17"/>
  <c r="Q60" i="17"/>
  <c r="N60" i="17"/>
  <c r="H60" i="17"/>
  <c r="G60" i="17"/>
  <c r="Q59" i="17"/>
  <c r="N59" i="17"/>
  <c r="H59" i="17"/>
  <c r="G59" i="17"/>
  <c r="Q58" i="17"/>
  <c r="N58" i="17"/>
  <c r="H58" i="17"/>
  <c r="G58" i="17"/>
  <c r="Q57" i="17"/>
  <c r="N57" i="17"/>
  <c r="H57" i="17"/>
  <c r="G57" i="17"/>
  <c r="Q56" i="17"/>
  <c r="N56" i="17"/>
  <c r="H56" i="17"/>
  <c r="G56" i="17"/>
  <c r="Q55" i="17"/>
  <c r="N55" i="17"/>
  <c r="H55" i="17"/>
  <c r="G55" i="17"/>
  <c r="Q54" i="17"/>
  <c r="N54" i="17"/>
  <c r="H54" i="17"/>
  <c r="G54" i="17"/>
  <c r="Q53" i="17"/>
  <c r="N53" i="17"/>
  <c r="H53" i="17"/>
  <c r="G53" i="17"/>
  <c r="Q52" i="17"/>
  <c r="N52" i="17"/>
  <c r="H52" i="17"/>
  <c r="G52" i="17"/>
  <c r="Q51" i="17"/>
  <c r="N51" i="17"/>
  <c r="H51" i="17"/>
  <c r="G51" i="17"/>
  <c r="Q50" i="17"/>
  <c r="N50" i="17"/>
  <c r="H50" i="17"/>
  <c r="G50" i="17"/>
  <c r="Q49" i="17"/>
  <c r="N49" i="17"/>
  <c r="H49" i="17"/>
  <c r="G49" i="17"/>
  <c r="Q48" i="17"/>
  <c r="N48" i="17"/>
  <c r="H48" i="17"/>
  <c r="G48" i="17"/>
  <c r="Q47" i="17"/>
  <c r="N47" i="17"/>
  <c r="H47" i="17"/>
  <c r="G47" i="17"/>
  <c r="Q46" i="17"/>
  <c r="N46" i="17"/>
  <c r="H46" i="17"/>
  <c r="G46" i="17"/>
  <c r="Q45" i="17"/>
  <c r="N45" i="17"/>
  <c r="H45" i="17"/>
  <c r="G45" i="17"/>
  <c r="Q44" i="17"/>
  <c r="N44" i="17"/>
  <c r="H44" i="17"/>
  <c r="G44" i="17"/>
  <c r="Q43" i="17"/>
  <c r="N43" i="17"/>
  <c r="H43" i="17"/>
  <c r="G43" i="17"/>
  <c r="Q42" i="17"/>
  <c r="N42" i="17"/>
  <c r="H42" i="17"/>
  <c r="G42" i="17"/>
  <c r="Q41" i="17"/>
  <c r="N41" i="17"/>
  <c r="H41" i="17"/>
  <c r="G41" i="17"/>
  <c r="Q40" i="17"/>
  <c r="N40" i="17"/>
  <c r="H40" i="17"/>
  <c r="G40" i="17"/>
  <c r="Q39" i="17"/>
  <c r="N39" i="17"/>
  <c r="H39" i="17"/>
  <c r="G39" i="17"/>
  <c r="Q38" i="17"/>
  <c r="N38" i="17"/>
  <c r="H38" i="17"/>
  <c r="G38" i="17"/>
  <c r="Q37" i="17"/>
  <c r="N37" i="17"/>
  <c r="H37" i="17"/>
  <c r="G37" i="17"/>
  <c r="Q36" i="17"/>
  <c r="N36" i="17"/>
  <c r="H36" i="17"/>
  <c r="G36" i="17"/>
  <c r="Q35" i="17"/>
  <c r="N35" i="17"/>
  <c r="H35" i="17"/>
  <c r="G35" i="17"/>
  <c r="Q34" i="17"/>
  <c r="N34" i="17"/>
  <c r="H34" i="17"/>
  <c r="G34" i="17"/>
  <c r="Q33" i="17"/>
  <c r="N33" i="17"/>
  <c r="H33" i="17"/>
  <c r="G33" i="17"/>
  <c r="Q32" i="17"/>
  <c r="N32" i="17"/>
  <c r="H32" i="17"/>
  <c r="G32" i="17"/>
  <c r="Q31" i="17"/>
  <c r="N31" i="17"/>
  <c r="H31" i="17"/>
  <c r="G31" i="17"/>
  <c r="Q30" i="17"/>
  <c r="N30" i="17"/>
  <c r="H30" i="17"/>
  <c r="G30" i="17"/>
  <c r="Q29" i="17"/>
  <c r="N29" i="17"/>
  <c r="H29" i="17"/>
  <c r="G29" i="17"/>
  <c r="Q28" i="17"/>
  <c r="N28" i="17"/>
  <c r="H28" i="17"/>
  <c r="G28" i="17"/>
  <c r="Q27" i="17"/>
  <c r="N27" i="17"/>
  <c r="H27" i="17"/>
  <c r="G27" i="17"/>
  <c r="Q26" i="17"/>
  <c r="N26" i="17"/>
  <c r="H26" i="17"/>
  <c r="G26" i="17"/>
  <c r="Q25" i="17"/>
  <c r="N25" i="17"/>
  <c r="H25" i="17"/>
  <c r="G25" i="17"/>
  <c r="Q24" i="17"/>
  <c r="N24" i="17"/>
  <c r="H24" i="17"/>
  <c r="G24" i="17"/>
  <c r="Q23" i="17"/>
  <c r="N23" i="17"/>
  <c r="H23" i="17"/>
  <c r="G23" i="17"/>
  <c r="Q22" i="17"/>
  <c r="N22" i="17"/>
  <c r="H22" i="17"/>
  <c r="G22" i="17"/>
  <c r="Q21" i="17"/>
  <c r="N21" i="17"/>
  <c r="H21" i="17"/>
  <c r="G21" i="17"/>
  <c r="Q20" i="17"/>
  <c r="N20" i="17"/>
  <c r="H20" i="17"/>
  <c r="G20" i="17"/>
  <c r="Q19" i="17"/>
  <c r="N19" i="17"/>
  <c r="H19" i="17"/>
  <c r="G19" i="17"/>
  <c r="Q18" i="17"/>
  <c r="N18" i="17"/>
  <c r="H18" i="17"/>
  <c r="G18" i="17"/>
  <c r="Q17" i="17"/>
  <c r="N17" i="17"/>
  <c r="H17" i="17"/>
  <c r="G17" i="17"/>
  <c r="Q16" i="17"/>
  <c r="N16" i="17"/>
  <c r="H16" i="17"/>
  <c r="G16" i="17"/>
  <c r="Q15" i="17"/>
  <c r="N15" i="17"/>
  <c r="H15" i="17"/>
  <c r="G15" i="17"/>
  <c r="Q14" i="17"/>
  <c r="N14" i="17"/>
  <c r="H14" i="17"/>
  <c r="G14" i="17"/>
  <c r="Q13" i="17"/>
  <c r="N13" i="17"/>
  <c r="H13" i="17"/>
  <c r="G13" i="17"/>
  <c r="Q12" i="17"/>
  <c r="N12" i="17"/>
  <c r="H12" i="17"/>
  <c r="G12" i="17"/>
  <c r="Q11" i="17"/>
  <c r="N11" i="17"/>
  <c r="H11" i="17"/>
  <c r="G11" i="17"/>
  <c r="Q10" i="17"/>
  <c r="N10" i="17"/>
  <c r="H10" i="17"/>
  <c r="G10" i="17"/>
  <c r="Q9" i="17"/>
  <c r="N9" i="17"/>
  <c r="H9" i="17"/>
  <c r="G9" i="17"/>
  <c r="Q8" i="17"/>
  <c r="N8" i="17"/>
  <c r="H8" i="17"/>
  <c r="G8" i="17"/>
  <c r="Q7" i="17"/>
  <c r="P7" i="17"/>
  <c r="N7" i="17"/>
  <c r="H7" i="17"/>
  <c r="G7" i="17"/>
  <c r="N6" i="17"/>
  <c r="H6" i="17"/>
  <c r="G6" i="17"/>
  <c r="N5" i="17"/>
  <c r="H5" i="17"/>
  <c r="G5" i="17"/>
  <c r="P4" i="17"/>
  <c r="O4" i="17"/>
  <c r="N4" i="17"/>
  <c r="H4" i="17"/>
  <c r="G4" i="17"/>
  <c r="P3" i="17"/>
  <c r="N3" i="17"/>
  <c r="H3" i="17"/>
  <c r="G3" i="17"/>
  <c r="O15" i="21" l="1"/>
  <c r="N118" i="21"/>
  <c r="N117" i="21"/>
  <c r="O110" i="21"/>
  <c r="O113" i="21"/>
  <c r="N115" i="21"/>
  <c r="Q108" i="21" s="1"/>
  <c r="Q109" i="21" s="1"/>
  <c r="O14" i="21"/>
  <c r="I4" i="21"/>
  <c r="I5" i="21" s="1"/>
  <c r="I6" i="21" s="1"/>
  <c r="Q117" i="17"/>
  <c r="N347" i="17" s="1"/>
  <c r="Q316" i="18"/>
  <c r="Q318" i="18" s="1"/>
  <c r="Q127" i="19"/>
  <c r="Q129" i="19" s="1"/>
  <c r="Q123" i="20"/>
  <c r="I7" i="21" l="1"/>
  <c r="I8" i="21" s="1"/>
  <c r="Q119" i="17"/>
  <c r="I9" i="21" l="1"/>
  <c r="I10" i="21" l="1"/>
  <c r="I11" i="21" l="1"/>
  <c r="I12" i="21" l="1"/>
  <c r="I13" i="21" l="1"/>
  <c r="I14" i="21" l="1"/>
  <c r="I15" i="21" s="1"/>
  <c r="I16" i="21" s="1"/>
  <c r="I17" i="21" l="1"/>
  <c r="I18" i="21" s="1"/>
  <c r="I19" i="21" s="1"/>
  <c r="I20" i="21" s="1"/>
  <c r="I21" i="21" s="1"/>
  <c r="I22" i="21" s="1"/>
  <c r="I23" i="21" s="1"/>
  <c r="I24" i="21" s="1"/>
  <c r="I25" i="21" l="1"/>
  <c r="I26" i="21" s="1"/>
  <c r="I27" i="21" l="1"/>
  <c r="I28" i="21" s="1"/>
  <c r="I29" i="21" s="1"/>
  <c r="I30" i="21" s="1"/>
  <c r="I31" i="21" s="1"/>
  <c r="I32" i="21" s="1"/>
  <c r="I33" i="21" s="1"/>
  <c r="I34" i="21" s="1"/>
  <c r="I35" i="21" s="1"/>
  <c r="I36" i="21" s="1"/>
  <c r="I37" i="21" s="1"/>
  <c r="I38" i="21" s="1"/>
  <c r="I39" i="21" s="1"/>
  <c r="I40" i="21" s="1"/>
  <c r="I41" i="21" l="1"/>
  <c r="I42" i="21" s="1"/>
  <c r="I43" i="21" s="1"/>
  <c r="I44" i="21" s="1"/>
  <c r="I45" i="21" s="1"/>
  <c r="I46" i="21" s="1"/>
  <c r="I47" i="21" s="1"/>
  <c r="I48" i="21" s="1"/>
  <c r="I49" i="21" s="1"/>
  <c r="I50" i="21" s="1"/>
  <c r="I51" i="21" s="1"/>
  <c r="I52" i="21" s="1"/>
  <c r="I53" i="21" s="1"/>
  <c r="I54" i="21" s="1"/>
  <c r="I55" i="21" s="1"/>
  <c r="I56" i="21" s="1"/>
  <c r="I57" i="21" s="1"/>
  <c r="I58" i="21" s="1"/>
  <c r="I59" i="21" l="1"/>
  <c r="I60" i="21" l="1"/>
  <c r="I61" i="21" l="1"/>
  <c r="I62" i="21" s="1"/>
  <c r="I63" i="21" s="1"/>
  <c r="I64" i="21" s="1"/>
  <c r="I65" i="21" s="1"/>
  <c r="I66" i="21" s="1"/>
  <c r="I67" i="21" s="1"/>
  <c r="I68" i="21" s="1"/>
  <c r="I69" i="21" s="1"/>
  <c r="I70" i="21" s="1"/>
  <c r="I71" i="21" s="1"/>
  <c r="I72" i="21" s="1"/>
  <c r="I73" i="21" s="1"/>
  <c r="I74" i="21" s="1"/>
  <c r="I75" i="21" s="1"/>
  <c r="I76" i="21" s="1"/>
  <c r="I77" i="21" s="1"/>
  <c r="I78" i="21" s="1"/>
  <c r="I79" i="21" s="1"/>
  <c r="I80" i="21" s="1"/>
  <c r="I81" i="21" s="1"/>
  <c r="I82" i="21" s="1"/>
  <c r="I83" i="21" s="1"/>
  <c r="I84" i="21" s="1"/>
  <c r="I85" i="21" s="1"/>
  <c r="I86" i="21" s="1"/>
  <c r="I87" i="21" s="1"/>
  <c r="I88" i="21" s="1"/>
  <c r="I89" i="21" s="1"/>
  <c r="I90" i="21" s="1"/>
  <c r="I91" i="21" s="1"/>
  <c r="I92" i="21" s="1"/>
  <c r="I93" i="21" s="1"/>
  <c r="I94" i="21" s="1"/>
  <c r="I95" i="21" s="1"/>
  <c r="I96" i="21" l="1"/>
  <c r="I97" i="21" l="1"/>
  <c r="I98" i="21" l="1"/>
  <c r="I99" i="21" l="1"/>
  <c r="I100" i="21" l="1"/>
  <c r="I101" i="21" l="1"/>
  <c r="I102" i="21" l="1"/>
  <c r="I103" i="21" l="1"/>
  <c r="I104" i="21" s="1"/>
  <c r="I105" i="21" s="1"/>
  <c r="I106" i="21" s="1"/>
  <c r="I107" i="21" s="1"/>
  <c r="I108" i="21" s="1"/>
  <c r="I109" i="21" s="1"/>
  <c r="I110" i="21" s="1"/>
  <c r="I111" i="21" s="1"/>
  <c r="I112" i="21" s="1"/>
  <c r="I113" i="21" s="1"/>
  <c r="Q67" i="21" s="1"/>
  <c r="Q15" i="21" l="1"/>
  <c r="Q41" i="21"/>
  <c r="Q11" i="21"/>
  <c r="Q27" i="21"/>
  <c r="Q52" i="21"/>
  <c r="Q88" i="21"/>
  <c r="Q17" i="21"/>
  <c r="Q100" i="21"/>
  <c r="Q98" i="21"/>
  <c r="Q33" i="21"/>
  <c r="Q8" i="21"/>
  <c r="Q58" i="21"/>
  <c r="P3" i="21"/>
  <c r="Q37" i="21"/>
  <c r="Q22" i="21"/>
  <c r="Q44" i="21"/>
  <c r="Q87" i="21"/>
  <c r="Q38" i="21"/>
  <c r="Q65" i="21"/>
  <c r="Q73" i="21"/>
  <c r="Q92" i="21"/>
  <c r="Q23" i="21"/>
  <c r="Q40" i="21"/>
  <c r="Q47" i="21"/>
  <c r="Q13" i="21"/>
  <c r="Q55" i="21"/>
  <c r="Q89" i="21"/>
  <c r="Q28" i="21"/>
  <c r="Q46" i="21"/>
  <c r="Q10" i="21"/>
  <c r="Q66" i="21"/>
  <c r="Q53" i="21"/>
  <c r="Q42" i="21"/>
  <c r="Q21" i="21"/>
  <c r="Q69" i="21"/>
  <c r="Q59" i="21"/>
  <c r="Q86" i="21"/>
  <c r="Q95" i="21"/>
  <c r="Q9" i="21"/>
  <c r="Q85" i="21"/>
  <c r="Q78" i="21"/>
  <c r="Q36" i="21"/>
  <c r="Q63" i="21"/>
  <c r="Q20" i="21"/>
  <c r="Q16" i="21"/>
  <c r="Q102" i="21"/>
  <c r="Q80" i="21"/>
  <c r="Q54" i="21"/>
  <c r="Q50" i="21"/>
  <c r="Q45" i="21"/>
  <c r="Q96" i="21"/>
  <c r="Q57" i="21"/>
  <c r="Q61" i="21"/>
  <c r="Q39" i="21"/>
  <c r="Q19" i="21"/>
  <c r="Q70" i="21"/>
  <c r="Q101" i="21"/>
  <c r="Q56" i="21"/>
  <c r="Q90" i="21"/>
  <c r="Q51" i="21"/>
  <c r="Q26" i="21"/>
  <c r="Q14" i="21"/>
  <c r="Q48" i="21"/>
  <c r="Q31" i="21"/>
  <c r="Q25" i="21"/>
  <c r="P4" i="21"/>
  <c r="Q32" i="21"/>
  <c r="Q30" i="21"/>
  <c r="Q71" i="21"/>
  <c r="Q81" i="21"/>
  <c r="Q93" i="21"/>
  <c r="Q91" i="21"/>
  <c r="Q94" i="21"/>
  <c r="Q77" i="21"/>
  <c r="Q76" i="21"/>
  <c r="Q82" i="21"/>
  <c r="Q7" i="21"/>
  <c r="Q84" i="21"/>
  <c r="Q12" i="21"/>
  <c r="Q74" i="21"/>
  <c r="Q43" i="21"/>
  <c r="Q72" i="21"/>
  <c r="Q103" i="21"/>
  <c r="Q104" i="21"/>
  <c r="Q83" i="21"/>
  <c r="Q99" i="21"/>
  <c r="Q18" i="21"/>
  <c r="Q24" i="21"/>
  <c r="Q60" i="21"/>
  <c r="Q29" i="21"/>
  <c r="Q79" i="21"/>
  <c r="Q62" i="21"/>
  <c r="Q35" i="21"/>
  <c r="Q64" i="21"/>
  <c r="Q49" i="21"/>
  <c r="Q75" i="21"/>
  <c r="Q97" i="21"/>
  <c r="Q34" i="21"/>
  <c r="Q105" i="21"/>
  <c r="Q68" i="21"/>
  <c r="Q107" i="21" l="1"/>
</calcChain>
</file>

<file path=xl/comments1.xml><?xml version="1.0" encoding="utf-8"?>
<comments xmlns="http://schemas.openxmlformats.org/spreadsheetml/2006/main">
  <authors>
    <author>Charmaine Rei Plaza</author>
    <author>Trading -  Charmaine</author>
    <author>Trading -  Charm</author>
    <author>Finah</author>
  </authors>
  <commentList>
    <comment ref="B37" authorId="0" shapeId="0">
      <text>
        <r>
          <rPr>
            <b/>
            <sz val="9"/>
            <rFont val="Tahoma"/>
            <family val="2"/>
          </rPr>
          <t>Charmaine Rei Plaza:</t>
        </r>
        <r>
          <rPr>
            <sz val="9"/>
            <rFont val="Tahoma"/>
            <family val="2"/>
          </rPr>
          <t xml:space="preserve">
8/08/2023</t>
        </r>
      </text>
    </comment>
    <comment ref="B38" authorId="0" shapeId="0">
      <text>
        <r>
          <rPr>
            <b/>
            <sz val="9"/>
            <rFont val="Tahoma"/>
            <family val="2"/>
          </rPr>
          <t>Charmaine Rei Plaza:</t>
        </r>
        <r>
          <rPr>
            <sz val="9"/>
            <rFont val="Tahoma"/>
            <family val="2"/>
          </rPr>
          <t xml:space="preserve">
9/18</t>
        </r>
      </text>
    </comment>
    <comment ref="B48" authorId="0" shapeId="0">
      <text>
        <r>
          <rPr>
            <b/>
            <sz val="9"/>
            <rFont val="Tahoma"/>
            <family val="2"/>
          </rPr>
          <t>Charmaine Rei Plaza:</t>
        </r>
        <r>
          <rPr>
            <sz val="9"/>
            <rFont val="Tahoma"/>
            <family val="2"/>
          </rPr>
          <t xml:space="preserve">
9/18
</t>
        </r>
      </text>
    </comment>
    <comment ref="B109" authorId="0" shapeId="0">
      <text>
        <r>
          <rPr>
            <b/>
            <sz val="9"/>
            <rFont val="Tahoma"/>
            <family val="2"/>
          </rPr>
          <t>Charmaine Rei Plaza:</t>
        </r>
        <r>
          <rPr>
            <sz val="9"/>
            <rFont val="Tahoma"/>
            <family val="2"/>
          </rPr>
          <t xml:space="preserve">
6/2
</t>
        </r>
      </text>
    </comment>
    <comment ref="B142" authorId="0" shapeId="0">
      <text>
        <r>
          <rPr>
            <b/>
            <sz val="9"/>
            <rFont val="Tahoma"/>
            <family val="2"/>
          </rPr>
          <t>Charmaine Rei Plaza:</t>
        </r>
        <r>
          <rPr>
            <sz val="9"/>
            <rFont val="Tahoma"/>
            <family val="2"/>
          </rPr>
          <t xml:space="preserve">
CITICORE SOLAR BULACAN, INC.
</t>
        </r>
      </text>
    </comment>
    <comment ref="B196" authorId="0" shapeId="0">
      <text>
        <r>
          <rPr>
            <b/>
            <sz val="9"/>
            <rFont val="Tahoma"/>
            <family val="2"/>
          </rPr>
          <t>Charmaine Rei Plaza:</t>
        </r>
        <r>
          <rPr>
            <sz val="9"/>
            <rFont val="Tahoma"/>
            <family val="2"/>
          </rPr>
          <t xml:space="preserve">
6/2
</t>
        </r>
      </text>
    </comment>
    <comment ref="B290" authorId="0" shapeId="0">
      <text>
        <r>
          <rPr>
            <b/>
            <sz val="9"/>
            <rFont val="Tahoma"/>
            <family val="2"/>
          </rPr>
          <t>Charmaine Rei Plaza:</t>
        </r>
        <r>
          <rPr>
            <sz val="9"/>
            <rFont val="Tahoma"/>
            <family val="2"/>
          </rPr>
          <t xml:space="preserve">
5/11/2023</t>
        </r>
      </text>
    </comment>
    <comment ref="B291" authorId="0" shapeId="0">
      <text>
        <r>
          <rPr>
            <b/>
            <sz val="9"/>
            <rFont val="Tahoma"/>
            <family val="2"/>
          </rPr>
          <t>Charmaine Rei Plaza:</t>
        </r>
        <r>
          <rPr>
            <sz val="9"/>
            <rFont val="Tahoma"/>
            <family val="2"/>
          </rPr>
          <t xml:space="preserve">
7/19/2023
</t>
        </r>
      </text>
    </comment>
    <comment ref="B293" authorId="0" shapeId="0">
      <text>
        <r>
          <rPr>
            <b/>
            <sz val="9"/>
            <rFont val="Tahoma"/>
            <family val="2"/>
          </rPr>
          <t>Charmaine Rei Plaza:</t>
        </r>
        <r>
          <rPr>
            <sz val="9"/>
            <rFont val="Tahoma"/>
            <family val="2"/>
          </rPr>
          <t xml:space="preserve">
9/16</t>
        </r>
      </text>
    </comment>
    <comment ref="B307" authorId="0" shapeId="0">
      <text>
        <r>
          <rPr>
            <b/>
            <sz val="9"/>
            <rFont val="Tahoma"/>
            <family val="2"/>
          </rPr>
          <t>Charmaine Rei Plaza:</t>
        </r>
        <r>
          <rPr>
            <sz val="9"/>
            <rFont val="Tahoma"/>
            <family val="2"/>
          </rPr>
          <t xml:space="preserve">
9/16</t>
        </r>
      </text>
    </comment>
    <comment ref="B310" authorId="0" shapeId="0">
      <text>
        <r>
          <rPr>
            <b/>
            <sz val="9"/>
            <rFont val="Tahoma"/>
            <family val="2"/>
          </rPr>
          <t>Charmaine Rei Plaza:</t>
        </r>
        <r>
          <rPr>
            <sz val="9"/>
            <rFont val="Tahoma"/>
            <family val="2"/>
          </rPr>
          <t xml:space="preserve">
9/16
</t>
        </r>
      </text>
    </comment>
    <comment ref="B324" authorId="0" shapeId="0">
      <text>
        <r>
          <rPr>
            <b/>
            <sz val="9"/>
            <rFont val="Tahoma"/>
            <family val="2"/>
          </rPr>
          <t>Charmaine Rei Plaza:</t>
        </r>
        <r>
          <rPr>
            <sz val="9"/>
            <rFont val="Tahoma"/>
            <family val="2"/>
          </rPr>
          <t xml:space="preserve">
5/11/2023
</t>
        </r>
      </text>
    </comment>
    <comment ref="B325" authorId="0" shapeId="0">
      <text>
        <r>
          <rPr>
            <b/>
            <sz val="9"/>
            <rFont val="Tahoma"/>
            <family val="2"/>
          </rPr>
          <t>Charmaine Rei Plaza:</t>
        </r>
        <r>
          <rPr>
            <sz val="9"/>
            <rFont val="Tahoma"/>
            <family val="2"/>
          </rPr>
          <t xml:space="preserve">
6/15/2023
</t>
        </r>
      </text>
    </comment>
    <comment ref="B329" authorId="0" shapeId="0">
      <text>
        <r>
          <rPr>
            <b/>
            <sz val="9"/>
            <rFont val="Tahoma"/>
            <family val="2"/>
          </rPr>
          <t>Charmaine Rei Plaza:</t>
        </r>
        <r>
          <rPr>
            <sz val="9"/>
            <rFont val="Tahoma"/>
            <family val="2"/>
          </rPr>
          <t xml:space="preserve">
9/16
</t>
        </r>
      </text>
    </comment>
    <comment ref="B336" authorId="0" shapeId="0">
      <text>
        <r>
          <rPr>
            <b/>
            <sz val="9"/>
            <rFont val="Tahoma"/>
            <family val="2"/>
          </rPr>
          <t>Charmaine Rei Plaza:</t>
        </r>
        <r>
          <rPr>
            <sz val="9"/>
            <rFont val="Tahoma"/>
            <family val="2"/>
          </rPr>
          <t xml:space="preserve">
8/14/2023
</t>
        </r>
      </text>
    </comment>
    <comment ref="B338" authorId="0" shapeId="0">
      <text>
        <r>
          <rPr>
            <b/>
            <sz val="9"/>
            <rFont val="Tahoma"/>
            <family val="2"/>
          </rPr>
          <t>Charmaine Rei Plaza:</t>
        </r>
        <r>
          <rPr>
            <sz val="9"/>
            <rFont val="Tahoma"/>
            <family val="2"/>
          </rPr>
          <t xml:space="preserve">
8/14/2023
</t>
        </r>
      </text>
    </comment>
    <comment ref="B374" authorId="0" shapeId="0">
      <text>
        <r>
          <rPr>
            <b/>
            <sz val="9"/>
            <rFont val="Tahoma"/>
            <family val="2"/>
          </rPr>
          <t>Charmaine Rei Plaza:</t>
        </r>
        <r>
          <rPr>
            <sz val="9"/>
            <rFont val="Tahoma"/>
            <family val="2"/>
          </rPr>
          <t xml:space="preserve">
5/15</t>
        </r>
      </text>
    </comment>
    <comment ref="B375" authorId="0" shapeId="0">
      <text>
        <r>
          <rPr>
            <b/>
            <sz val="9"/>
            <rFont val="Tahoma"/>
            <family val="2"/>
          </rPr>
          <t>Charmaine Rei Plaza:</t>
        </r>
        <r>
          <rPr>
            <sz val="9"/>
            <rFont val="Tahoma"/>
            <family val="2"/>
          </rPr>
          <t xml:space="preserve">
5/15</t>
        </r>
      </text>
    </comment>
    <comment ref="B393" authorId="0" shapeId="0">
      <text>
        <r>
          <rPr>
            <b/>
            <sz val="9"/>
            <rFont val="Tahoma"/>
            <family val="2"/>
          </rPr>
          <t>Charmaine Rei Plaza:</t>
        </r>
        <r>
          <rPr>
            <sz val="9"/>
            <rFont val="Tahoma"/>
            <family val="2"/>
          </rPr>
          <t xml:space="preserve">
8/08/2023</t>
        </r>
      </text>
    </comment>
    <comment ref="B430" authorId="0" shapeId="0">
      <text>
        <r>
          <rPr>
            <b/>
            <sz val="9"/>
            <rFont val="Tahoma"/>
            <family val="2"/>
          </rPr>
          <t>Charmaine Rei Plaza:</t>
        </r>
        <r>
          <rPr>
            <sz val="9"/>
            <rFont val="Tahoma"/>
            <family val="2"/>
          </rPr>
          <t xml:space="preserve">
CITICORE SOLAR TARLAC 1, INC.</t>
        </r>
      </text>
    </comment>
    <comment ref="B432" authorId="0" shapeId="0">
      <text>
        <r>
          <rPr>
            <b/>
            <sz val="9"/>
            <rFont val="Tahoma"/>
            <family val="2"/>
          </rPr>
          <t>Charmaine Rei Plaza:</t>
        </r>
        <r>
          <rPr>
            <sz val="9"/>
            <rFont val="Tahoma"/>
            <family val="2"/>
          </rPr>
          <t xml:space="preserve">
CITICORE SOLAR TARLAC 2, INC.</t>
        </r>
      </text>
    </comment>
    <comment ref="B466" authorId="0" shapeId="0">
      <text>
        <r>
          <rPr>
            <b/>
            <sz val="9"/>
            <rFont val="Tahoma"/>
            <family val="2"/>
          </rPr>
          <t>Charmaine Rei Plaza:</t>
        </r>
        <r>
          <rPr>
            <sz val="9"/>
            <rFont val="Tahoma"/>
            <family val="2"/>
          </rPr>
          <t xml:space="preserve">
8/08/2023
</t>
        </r>
      </text>
    </comment>
    <comment ref="B503" authorId="0" shapeId="0">
      <text>
        <r>
          <rPr>
            <b/>
            <sz val="9"/>
            <rFont val="Tahoma"/>
            <family val="2"/>
          </rPr>
          <t>Charmaine Rei Plaza:</t>
        </r>
        <r>
          <rPr>
            <sz val="9"/>
            <rFont val="Tahoma"/>
            <family val="2"/>
          </rPr>
          <t xml:space="preserve">
7/18/2023</t>
        </r>
      </text>
    </comment>
    <comment ref="B535" authorId="0" shapeId="0">
      <text>
        <r>
          <rPr>
            <b/>
            <sz val="9"/>
            <rFont val="Tahoma"/>
            <family val="2"/>
          </rPr>
          <t>Charmaine Rei Plaza:</t>
        </r>
        <r>
          <rPr>
            <sz val="9"/>
            <rFont val="Tahoma"/>
            <family val="2"/>
          </rPr>
          <t xml:space="preserve">
APRI
</t>
        </r>
      </text>
    </comment>
    <comment ref="B550" authorId="0" shapeId="0">
      <text>
        <r>
          <rPr>
            <b/>
            <sz val="9"/>
            <rFont val="Tahoma"/>
            <family val="2"/>
          </rPr>
          <t>Charmaine Rei Plaza:</t>
        </r>
        <r>
          <rPr>
            <sz val="9"/>
            <rFont val="Tahoma"/>
            <family val="2"/>
          </rPr>
          <t xml:space="preserve">
7/19/23
</t>
        </r>
      </text>
    </comment>
    <comment ref="B568" authorId="0" shapeId="0">
      <text>
        <r>
          <rPr>
            <b/>
            <sz val="9"/>
            <rFont val="Tahoma"/>
            <family val="2"/>
          </rPr>
          <t>Charmaine Rei Plaza:</t>
        </r>
        <r>
          <rPr>
            <sz val="9"/>
            <rFont val="Tahoma"/>
            <family val="2"/>
          </rPr>
          <t xml:space="preserve">
7/19/2023
</t>
        </r>
      </text>
    </comment>
    <comment ref="B573" authorId="0" shapeId="0">
      <text>
        <r>
          <rPr>
            <b/>
            <sz val="9"/>
            <rFont val="Tahoma"/>
            <family val="2"/>
          </rPr>
          <t>Charmaine Rei Plaza:</t>
        </r>
        <r>
          <rPr>
            <sz val="9"/>
            <rFont val="Tahoma"/>
            <family val="2"/>
          </rPr>
          <t xml:space="preserve">
9/16
</t>
        </r>
      </text>
    </comment>
    <comment ref="B585" authorId="0" shapeId="0">
      <text>
        <r>
          <rPr>
            <b/>
            <sz val="9"/>
            <rFont val="Tahoma"/>
            <family val="2"/>
          </rPr>
          <t>Charmaine Rei Plaza:</t>
        </r>
        <r>
          <rPr>
            <sz val="9"/>
            <rFont val="Tahoma"/>
            <family val="2"/>
          </rPr>
          <t xml:space="preserve">
7/19/2023
</t>
        </r>
      </text>
    </comment>
    <comment ref="B629" authorId="0" shapeId="0">
      <text>
        <r>
          <rPr>
            <b/>
            <sz val="9"/>
            <rFont val="Tahoma"/>
            <family val="2"/>
          </rPr>
          <t>Charmaine Rei Plaza:</t>
        </r>
        <r>
          <rPr>
            <sz val="9"/>
            <rFont val="Tahoma"/>
            <family val="2"/>
          </rPr>
          <t xml:space="preserve">
9/16</t>
        </r>
      </text>
    </comment>
    <comment ref="B639" authorId="0" shapeId="0">
      <text>
        <r>
          <rPr>
            <b/>
            <sz val="9"/>
            <rFont val="Tahoma"/>
            <family val="2"/>
          </rPr>
          <t>Charmaine Rei Plaza:</t>
        </r>
        <r>
          <rPr>
            <sz val="9"/>
            <rFont val="Tahoma"/>
            <family val="2"/>
          </rPr>
          <t xml:space="preserve">
6/22/23
</t>
        </r>
      </text>
    </comment>
    <comment ref="B671" authorId="0" shapeId="0">
      <text>
        <r>
          <rPr>
            <b/>
            <sz val="9"/>
            <rFont val="Tahoma"/>
            <family val="2"/>
          </rPr>
          <t>Charmaine Rei Plaza:</t>
        </r>
        <r>
          <rPr>
            <sz val="9"/>
            <rFont val="Tahoma"/>
            <family val="2"/>
          </rPr>
          <t xml:space="preserve">
9/16</t>
        </r>
      </text>
    </comment>
    <comment ref="B707" authorId="0" shapeId="0">
      <text>
        <r>
          <rPr>
            <b/>
            <sz val="9"/>
            <rFont val="Tahoma"/>
            <family val="2"/>
          </rPr>
          <t>Charmaine Rei Plaza:</t>
        </r>
        <r>
          <rPr>
            <sz val="9"/>
            <rFont val="Tahoma"/>
            <family val="2"/>
          </rPr>
          <t xml:space="preserve">
10042023</t>
        </r>
      </text>
    </comment>
    <comment ref="B708" authorId="0" shapeId="0">
      <text>
        <r>
          <rPr>
            <b/>
            <sz val="9"/>
            <rFont val="Tahoma"/>
            <family val="2"/>
          </rPr>
          <t>Charmaine Rei Plaza:</t>
        </r>
        <r>
          <rPr>
            <sz val="9"/>
            <rFont val="Tahoma"/>
            <family val="2"/>
          </rPr>
          <t xml:space="preserve">
10042023</t>
        </r>
      </text>
    </comment>
    <comment ref="B709" authorId="0" shapeId="0">
      <text>
        <r>
          <rPr>
            <b/>
            <sz val="9"/>
            <rFont val="Tahoma"/>
            <family val="2"/>
          </rPr>
          <t>Charmaine Rei Plaza:</t>
        </r>
        <r>
          <rPr>
            <sz val="9"/>
            <rFont val="Tahoma"/>
            <family val="2"/>
          </rPr>
          <t xml:space="preserve">
10/16/2023
</t>
        </r>
      </text>
    </comment>
    <comment ref="B710" authorId="0" shapeId="0">
      <text>
        <r>
          <rPr>
            <b/>
            <sz val="9"/>
            <rFont val="Tahoma"/>
            <family val="2"/>
          </rPr>
          <t>Charmaine Rei Plaza:</t>
        </r>
        <r>
          <rPr>
            <sz val="9"/>
            <rFont val="Tahoma"/>
            <family val="2"/>
          </rPr>
          <t xml:space="preserve">
10162023</t>
        </r>
      </text>
    </comment>
    <comment ref="B711" authorId="0" shapeId="0">
      <text>
        <r>
          <rPr>
            <b/>
            <sz val="9"/>
            <rFont val="Tahoma"/>
            <family val="2"/>
          </rPr>
          <t>Charmaine Rei Plaza:</t>
        </r>
        <r>
          <rPr>
            <sz val="9"/>
            <rFont val="Tahoma"/>
            <family val="2"/>
          </rPr>
          <t xml:space="preserve">
10162023</t>
        </r>
      </text>
    </comment>
    <comment ref="B712" authorId="0" shapeId="0">
      <text>
        <r>
          <rPr>
            <b/>
            <sz val="9"/>
            <rFont val="Tahoma"/>
            <family val="2"/>
          </rPr>
          <t>Charmaine Rei Plaza:</t>
        </r>
        <r>
          <rPr>
            <sz val="9"/>
            <rFont val="Tahoma"/>
            <family val="2"/>
          </rPr>
          <t xml:space="preserve">
10162023
</t>
        </r>
      </text>
    </comment>
    <comment ref="B713" authorId="0" shapeId="0">
      <text>
        <r>
          <rPr>
            <b/>
            <sz val="9"/>
            <rFont val="Tahoma"/>
            <family val="2"/>
          </rPr>
          <t>Charmaine Rei Plaza:</t>
        </r>
        <r>
          <rPr>
            <sz val="9"/>
            <rFont val="Tahoma"/>
            <family val="2"/>
          </rPr>
          <t xml:space="preserve">
10162023</t>
        </r>
      </text>
    </comment>
    <comment ref="B714" authorId="0" shapeId="0">
      <text>
        <r>
          <rPr>
            <b/>
            <sz val="9"/>
            <rFont val="Tahoma"/>
            <family val="2"/>
          </rPr>
          <t>Charmaine Rei Plaza:</t>
        </r>
        <r>
          <rPr>
            <sz val="9"/>
            <rFont val="Tahoma"/>
            <family val="2"/>
          </rPr>
          <t xml:space="preserve">
10162023</t>
        </r>
      </text>
    </comment>
    <comment ref="B715" authorId="0" shapeId="0">
      <text>
        <r>
          <rPr>
            <b/>
            <sz val="9"/>
            <rFont val="Tahoma"/>
            <family val="2"/>
          </rPr>
          <t>Charmaine Rei Plaza:</t>
        </r>
        <r>
          <rPr>
            <sz val="9"/>
            <rFont val="Tahoma"/>
            <family val="2"/>
          </rPr>
          <t xml:space="preserve">
10162023</t>
        </r>
      </text>
    </comment>
    <comment ref="B716" authorId="0" shapeId="0">
      <text>
        <r>
          <rPr>
            <b/>
            <sz val="9"/>
            <rFont val="Tahoma"/>
            <family val="2"/>
          </rPr>
          <t>Charmaine Rei Plaza:</t>
        </r>
        <r>
          <rPr>
            <sz val="9"/>
            <rFont val="Tahoma"/>
            <family val="2"/>
          </rPr>
          <t xml:space="preserve">
10162023</t>
        </r>
      </text>
    </comment>
    <comment ref="B717" authorId="0" shapeId="0">
      <text>
        <r>
          <rPr>
            <b/>
            <sz val="9"/>
            <rFont val="Tahoma"/>
            <family val="2"/>
          </rPr>
          <t>Charmaine Rei Plaza:</t>
        </r>
        <r>
          <rPr>
            <sz val="9"/>
            <rFont val="Tahoma"/>
            <family val="2"/>
          </rPr>
          <t xml:space="preserve">
11/15/2023
</t>
        </r>
      </text>
    </comment>
    <comment ref="B718" authorId="0" shapeId="0">
      <text>
        <r>
          <rPr>
            <b/>
            <sz val="9"/>
            <rFont val="Tahoma"/>
            <family val="2"/>
          </rPr>
          <t>Charmaine Rei Plaza:</t>
        </r>
        <r>
          <rPr>
            <sz val="9"/>
            <rFont val="Tahoma"/>
            <family val="2"/>
          </rPr>
          <t xml:space="preserve">
11/15/23
</t>
        </r>
      </text>
    </comment>
    <comment ref="B719" authorId="0" shapeId="0">
      <text>
        <r>
          <rPr>
            <b/>
            <sz val="9"/>
            <rFont val="Tahoma"/>
            <family val="2"/>
          </rPr>
          <t>Charmaine Rei Plaza:</t>
        </r>
        <r>
          <rPr>
            <sz val="9"/>
            <rFont val="Tahoma"/>
            <family val="2"/>
          </rPr>
          <t xml:space="preserve">
11/15/2023</t>
        </r>
      </text>
    </comment>
    <comment ref="B720" authorId="0" shapeId="0">
      <text>
        <r>
          <rPr>
            <b/>
            <sz val="9"/>
            <rFont val="Tahoma"/>
            <family val="2"/>
          </rPr>
          <t>Charmaine Rei Plaza:</t>
        </r>
        <r>
          <rPr>
            <sz val="9"/>
            <rFont val="Tahoma"/>
            <family val="2"/>
          </rPr>
          <t xml:space="preserve">
11/18/2023</t>
        </r>
      </text>
    </comment>
    <comment ref="B721" authorId="0" shapeId="0">
      <text>
        <r>
          <rPr>
            <b/>
            <sz val="9"/>
            <rFont val="Tahoma"/>
            <family val="2"/>
          </rPr>
          <t>Charmaine Rei Plaza:</t>
        </r>
        <r>
          <rPr>
            <sz val="9"/>
            <rFont val="Tahoma"/>
            <family val="2"/>
          </rPr>
          <t xml:space="preserve">
12/02/2023
</t>
        </r>
      </text>
    </comment>
    <comment ref="B722" authorId="0" shapeId="0">
      <text>
        <r>
          <rPr>
            <b/>
            <sz val="9"/>
            <rFont val="Tahoma"/>
            <family val="2"/>
          </rPr>
          <t>Charmaine Rei Plaza:</t>
        </r>
        <r>
          <rPr>
            <sz val="9"/>
            <rFont val="Tahoma"/>
            <family val="2"/>
          </rPr>
          <t xml:space="preserve">
12/16/2023
</t>
        </r>
      </text>
    </comment>
    <comment ref="B723" authorId="0" shapeId="0">
      <text>
        <r>
          <rPr>
            <b/>
            <sz val="9"/>
            <rFont val="Tahoma"/>
            <family val="2"/>
          </rPr>
          <t>Charmaine Rei Plaza:</t>
        </r>
        <r>
          <rPr>
            <sz val="9"/>
            <rFont val="Tahoma"/>
            <family val="2"/>
          </rPr>
          <t xml:space="preserve">
12/16/2023
former STL ID - MPPC</t>
        </r>
      </text>
    </comment>
    <comment ref="B724" authorId="0" shapeId="0">
      <text>
        <r>
          <rPr>
            <b/>
            <sz val="9"/>
            <rFont val="Tahoma"/>
            <family val="2"/>
          </rPr>
          <t>Charmaine Rei Plaza:</t>
        </r>
        <r>
          <rPr>
            <sz val="9"/>
            <rFont val="Tahoma"/>
            <family val="2"/>
          </rPr>
          <t xml:space="preserve">
12/16/2023</t>
        </r>
      </text>
    </comment>
    <comment ref="B725" authorId="0" shapeId="0">
      <text>
        <r>
          <rPr>
            <b/>
            <sz val="9"/>
            <rFont val="Tahoma"/>
            <family val="2"/>
          </rPr>
          <t>Charmaine Rei Plaza:</t>
        </r>
        <r>
          <rPr>
            <sz val="9"/>
            <rFont val="Tahoma"/>
            <family val="2"/>
          </rPr>
          <t xml:space="preserve">
1/18/24
</t>
        </r>
      </text>
    </comment>
    <comment ref="B726" authorId="0" shapeId="0">
      <text>
        <r>
          <rPr>
            <b/>
            <sz val="9"/>
            <rFont val="Tahoma"/>
            <family val="2"/>
          </rPr>
          <t>Charmaine Rei Plaza:</t>
        </r>
        <r>
          <rPr>
            <sz val="9"/>
            <rFont val="Tahoma"/>
            <family val="2"/>
          </rPr>
          <t xml:space="preserve">
1/18/2024</t>
        </r>
      </text>
    </comment>
    <comment ref="B727" authorId="0" shapeId="0">
      <text>
        <r>
          <rPr>
            <b/>
            <sz val="9"/>
            <rFont val="Tahoma"/>
            <family val="2"/>
          </rPr>
          <t>Charmaine Rei Plaza:</t>
        </r>
        <r>
          <rPr>
            <sz val="9"/>
            <rFont val="Tahoma"/>
            <family val="2"/>
          </rPr>
          <t xml:space="preserve">
1/18/2024
</t>
        </r>
      </text>
    </comment>
    <comment ref="B728" authorId="0" shapeId="0">
      <text>
        <r>
          <rPr>
            <b/>
            <sz val="9"/>
            <rFont val="Tahoma"/>
            <family val="2"/>
          </rPr>
          <t>Charmaine Rei Plaza:</t>
        </r>
        <r>
          <rPr>
            <sz val="9"/>
            <rFont val="Tahoma"/>
            <family val="2"/>
          </rPr>
          <t xml:space="preserve">
01182024</t>
        </r>
      </text>
    </comment>
    <comment ref="B729" authorId="0" shapeId="0">
      <text>
        <r>
          <rPr>
            <b/>
            <sz val="9"/>
            <rFont val="Tahoma"/>
            <family val="2"/>
          </rPr>
          <t>Charmaine Rei Plaza:</t>
        </r>
        <r>
          <rPr>
            <sz val="9"/>
            <rFont val="Tahoma"/>
            <family val="2"/>
          </rPr>
          <t xml:space="preserve">
02132024</t>
        </r>
      </text>
    </comment>
    <comment ref="B730" authorId="0" shapeId="0">
      <text>
        <r>
          <rPr>
            <b/>
            <sz val="9"/>
            <rFont val="Tahoma"/>
            <family val="2"/>
          </rPr>
          <t>Charmaine Rei Plaza:</t>
        </r>
        <r>
          <rPr>
            <sz val="9"/>
            <rFont val="Tahoma"/>
            <family val="2"/>
          </rPr>
          <t xml:space="preserve">
02132024: CARE
03182024: EDIT STL ID (FORMER CARE)
</t>
        </r>
      </text>
    </comment>
    <comment ref="B731" authorId="0" shapeId="0">
      <text>
        <r>
          <rPr>
            <b/>
            <sz val="9"/>
            <rFont val="Tahoma"/>
            <family val="2"/>
          </rPr>
          <t>Charmaine Rei Plaza:</t>
        </r>
        <r>
          <rPr>
            <sz val="9"/>
            <rFont val="Tahoma"/>
            <family val="2"/>
          </rPr>
          <t xml:space="preserve">
02192024</t>
        </r>
      </text>
    </comment>
    <comment ref="B732" authorId="0" shapeId="0">
      <text>
        <r>
          <rPr>
            <b/>
            <sz val="9"/>
            <rFont val="Tahoma"/>
            <family val="2"/>
          </rPr>
          <t>Charmaine Rei Plaza:</t>
        </r>
        <r>
          <rPr>
            <sz val="9"/>
            <rFont val="Tahoma"/>
            <family val="2"/>
          </rPr>
          <t xml:space="preserve">
02192024
</t>
        </r>
      </text>
    </comment>
    <comment ref="B733" authorId="1" shapeId="0">
      <text>
        <r>
          <rPr>
            <b/>
            <sz val="9"/>
            <rFont val="Tahoma"/>
            <family val="2"/>
          </rPr>
          <t>Trading -  Charmaine:</t>
        </r>
        <r>
          <rPr>
            <sz val="9"/>
            <rFont val="Tahoma"/>
            <family val="2"/>
          </rPr>
          <t xml:space="preserve">
3/14
FORMER MPPC</t>
        </r>
      </text>
    </comment>
    <comment ref="B734" authorId="1" shapeId="0">
      <text>
        <r>
          <rPr>
            <b/>
            <sz val="9"/>
            <rFont val="Tahoma"/>
            <family val="2"/>
          </rPr>
          <t>Trading -  Charmaine:</t>
        </r>
        <r>
          <rPr>
            <sz val="9"/>
            <rFont val="Tahoma"/>
            <family val="2"/>
          </rPr>
          <t xml:space="preserve">
3/14</t>
        </r>
      </text>
    </comment>
    <comment ref="B735" authorId="1" shapeId="0">
      <text>
        <r>
          <rPr>
            <b/>
            <sz val="9"/>
            <rFont val="Tahoma"/>
            <family val="2"/>
          </rPr>
          <t>Trading -  Charmaine:</t>
        </r>
        <r>
          <rPr>
            <sz val="9"/>
            <rFont val="Tahoma"/>
            <family val="2"/>
          </rPr>
          <t xml:space="preserve">
3/14</t>
        </r>
      </text>
    </comment>
    <comment ref="B736" authorId="1" shapeId="0">
      <text>
        <r>
          <rPr>
            <b/>
            <sz val="9"/>
            <rFont val="Tahoma"/>
            <family val="2"/>
          </rPr>
          <t>Trading -  Charmaine:</t>
        </r>
        <r>
          <rPr>
            <sz val="9"/>
            <rFont val="Tahoma"/>
            <family val="2"/>
          </rPr>
          <t xml:space="preserve">
3/14</t>
        </r>
      </text>
    </comment>
    <comment ref="B737" authorId="1" shapeId="0">
      <text>
        <r>
          <rPr>
            <b/>
            <sz val="9"/>
            <rFont val="Tahoma"/>
            <family val="2"/>
          </rPr>
          <t>Trading -  Charmaine:</t>
        </r>
        <r>
          <rPr>
            <sz val="9"/>
            <rFont val="Tahoma"/>
            <family val="2"/>
          </rPr>
          <t xml:space="preserve">
03182024</t>
        </r>
      </text>
    </comment>
    <comment ref="B738" authorId="1" shapeId="0">
      <text>
        <r>
          <rPr>
            <b/>
            <sz val="9"/>
            <rFont val="Tahoma"/>
            <family val="2"/>
          </rPr>
          <t>Trading -  Charmaine:</t>
        </r>
        <r>
          <rPr>
            <sz val="9"/>
            <rFont val="Tahoma"/>
            <family val="2"/>
          </rPr>
          <t xml:space="preserve">
03182024</t>
        </r>
      </text>
    </comment>
    <comment ref="B739" authorId="1" shapeId="0">
      <text>
        <r>
          <rPr>
            <b/>
            <sz val="9"/>
            <rFont val="Tahoma"/>
            <family val="2"/>
          </rPr>
          <t>Trading -  Charmaine:</t>
        </r>
        <r>
          <rPr>
            <sz val="9"/>
            <rFont val="Tahoma"/>
            <family val="2"/>
          </rPr>
          <t xml:space="preserve">
03182024
</t>
        </r>
      </text>
    </comment>
    <comment ref="B740" authorId="1" shapeId="0">
      <text>
        <r>
          <rPr>
            <b/>
            <sz val="9"/>
            <rFont val="Tahoma"/>
            <family val="2"/>
          </rPr>
          <t>Trading -  Charmaine:</t>
        </r>
        <r>
          <rPr>
            <sz val="9"/>
            <rFont val="Tahoma"/>
            <family val="2"/>
          </rPr>
          <t xml:space="preserve">
03182024</t>
        </r>
      </text>
    </comment>
    <comment ref="B741" authorId="1" shapeId="0">
      <text>
        <r>
          <rPr>
            <b/>
            <sz val="9"/>
            <rFont val="Tahoma"/>
            <family val="2"/>
          </rPr>
          <t>Trading -  Charmaine:</t>
        </r>
        <r>
          <rPr>
            <sz val="9"/>
            <rFont val="Tahoma"/>
            <family val="2"/>
          </rPr>
          <t xml:space="preserve">
4/12/2024
</t>
        </r>
      </text>
    </comment>
    <comment ref="B742" authorId="1" shapeId="0">
      <text>
        <r>
          <rPr>
            <b/>
            <sz val="9"/>
            <rFont val="Tahoma"/>
            <family val="2"/>
          </rPr>
          <t>Trading -  Charmaine:</t>
        </r>
        <r>
          <rPr>
            <sz val="9"/>
            <rFont val="Tahoma"/>
            <family val="2"/>
          </rPr>
          <t xml:space="preserve">
03182024</t>
        </r>
      </text>
    </comment>
    <comment ref="B743" authorId="1" shapeId="0">
      <text>
        <r>
          <rPr>
            <b/>
            <sz val="9"/>
            <rFont val="Tahoma"/>
            <family val="2"/>
          </rPr>
          <t>Trading -  Charmaine:</t>
        </r>
        <r>
          <rPr>
            <sz val="9"/>
            <rFont val="Tahoma"/>
            <family val="2"/>
          </rPr>
          <t xml:space="preserve">
3/14</t>
        </r>
      </text>
    </comment>
    <comment ref="B825" authorId="0" shapeId="0">
      <text>
        <r>
          <rPr>
            <b/>
            <sz val="9"/>
            <rFont val="Tahoma"/>
            <family val="2"/>
          </rPr>
          <t>Charmaine Rei Plaza:</t>
        </r>
        <r>
          <rPr>
            <sz val="9"/>
            <rFont val="Tahoma"/>
            <family val="2"/>
          </rPr>
          <t xml:space="preserve">
6/3
</t>
        </r>
      </text>
    </comment>
    <comment ref="B826" authorId="0" shapeId="0">
      <text>
        <r>
          <rPr>
            <b/>
            <sz val="9"/>
            <rFont val="Tahoma"/>
            <family val="2"/>
          </rPr>
          <t>Charmaine Rei Plaza:</t>
        </r>
        <r>
          <rPr>
            <sz val="9"/>
            <rFont val="Tahoma"/>
            <family val="2"/>
          </rPr>
          <t xml:space="preserve">
6/15 
Ref. 83-104</t>
        </r>
      </text>
    </comment>
    <comment ref="B848" authorId="0" shapeId="0">
      <text>
        <r>
          <rPr>
            <b/>
            <sz val="9"/>
            <rFont val="Tahoma"/>
            <family val="2"/>
          </rPr>
          <t>Charmaine Rei Plaza:</t>
        </r>
        <r>
          <rPr>
            <sz val="9"/>
            <rFont val="Tahoma"/>
            <family val="2"/>
          </rPr>
          <t xml:space="preserve">
6/16
</t>
        </r>
      </text>
    </comment>
    <comment ref="B858" authorId="0" shapeId="0">
      <text>
        <r>
          <rPr>
            <b/>
            <sz val="9"/>
            <rFont val="Tahoma"/>
            <family val="2"/>
          </rPr>
          <t>Charmaine Rei Plaza:</t>
        </r>
        <r>
          <rPr>
            <sz val="9"/>
            <rFont val="Tahoma"/>
            <family val="2"/>
          </rPr>
          <t xml:space="preserve">
7/19/2023
</t>
        </r>
      </text>
    </comment>
    <comment ref="B859" authorId="0" shapeId="0">
      <text>
        <r>
          <rPr>
            <b/>
            <sz val="9"/>
            <rFont val="Tahoma"/>
            <family val="2"/>
          </rPr>
          <t>Charmaine Rei Plaza:</t>
        </r>
        <r>
          <rPr>
            <sz val="9"/>
            <rFont val="Tahoma"/>
            <family val="2"/>
          </rPr>
          <t xml:space="preserve">
8/14/2023
</t>
        </r>
      </text>
    </comment>
    <comment ref="B860" authorId="0" shapeId="0">
      <text>
        <r>
          <rPr>
            <b/>
            <sz val="9"/>
            <rFont val="Tahoma"/>
            <family val="2"/>
          </rPr>
          <t>Charmaine Rei Plaza:</t>
        </r>
        <r>
          <rPr>
            <sz val="9"/>
            <rFont val="Tahoma"/>
            <family val="2"/>
          </rPr>
          <t xml:space="preserve">
8/15/2023
</t>
        </r>
      </text>
    </comment>
    <comment ref="B861" authorId="0" shapeId="0">
      <text>
        <r>
          <rPr>
            <b/>
            <sz val="9"/>
            <rFont val="Tahoma"/>
            <family val="2"/>
          </rPr>
          <t>Charmaine Rei Plaza:</t>
        </r>
        <r>
          <rPr>
            <sz val="9"/>
            <rFont val="Tahoma"/>
            <family val="2"/>
          </rPr>
          <t xml:space="preserve">
8/15/2023
</t>
        </r>
      </text>
    </comment>
    <comment ref="B862" authorId="0" shapeId="0">
      <text>
        <r>
          <rPr>
            <b/>
            <sz val="9"/>
            <rFont val="Tahoma"/>
            <family val="2"/>
          </rPr>
          <t>Charmaine Rei Plaza:</t>
        </r>
        <r>
          <rPr>
            <sz val="9"/>
            <rFont val="Tahoma"/>
            <family val="2"/>
          </rPr>
          <t xml:space="preserve">
9/18
</t>
        </r>
      </text>
    </comment>
    <comment ref="B863" authorId="0" shapeId="0">
      <text>
        <r>
          <rPr>
            <b/>
            <sz val="9"/>
            <rFont val="Tahoma"/>
            <family val="2"/>
          </rPr>
          <t>Charmaine Rei Plaza:</t>
        </r>
        <r>
          <rPr>
            <sz val="9"/>
            <rFont val="Tahoma"/>
            <family val="2"/>
          </rPr>
          <t xml:space="preserve">
10042023</t>
        </r>
      </text>
    </comment>
    <comment ref="B864" authorId="0" shapeId="0">
      <text>
        <r>
          <rPr>
            <b/>
            <sz val="9"/>
            <rFont val="Tahoma"/>
            <family val="2"/>
          </rPr>
          <t>Charmaine Rei Plaza:</t>
        </r>
        <r>
          <rPr>
            <sz val="9"/>
            <rFont val="Tahoma"/>
            <family val="2"/>
          </rPr>
          <t xml:space="preserve">
12/02/23</t>
        </r>
      </text>
    </comment>
    <comment ref="B865" authorId="0" shapeId="0">
      <text>
        <r>
          <rPr>
            <b/>
            <sz val="9"/>
            <rFont val="Tahoma"/>
            <family val="2"/>
          </rPr>
          <t>Charmaine Rei Plaza:</t>
        </r>
        <r>
          <rPr>
            <sz val="9"/>
            <rFont val="Tahoma"/>
            <family val="2"/>
          </rPr>
          <t xml:space="preserve">
1/18/2024
</t>
        </r>
      </text>
    </comment>
    <comment ref="B866" authorId="0" shapeId="0">
      <text>
        <r>
          <rPr>
            <b/>
            <sz val="9"/>
            <rFont val="Tahoma"/>
            <family val="2"/>
          </rPr>
          <t>Charmaine Rei Plaza:</t>
        </r>
        <r>
          <rPr>
            <sz val="9"/>
            <rFont val="Tahoma"/>
            <family val="2"/>
          </rPr>
          <t xml:space="preserve">
02132024</t>
        </r>
      </text>
    </comment>
    <comment ref="B867" authorId="0" shapeId="0">
      <text>
        <r>
          <rPr>
            <b/>
            <sz val="9"/>
            <rFont val="Tahoma"/>
            <family val="2"/>
          </rPr>
          <t>Charmaine Rei Plaza:</t>
        </r>
        <r>
          <rPr>
            <sz val="9"/>
            <rFont val="Tahoma"/>
            <family val="2"/>
          </rPr>
          <t xml:space="preserve">
02192024
</t>
        </r>
      </text>
    </comment>
    <comment ref="B868" authorId="0" shapeId="0">
      <text>
        <r>
          <rPr>
            <b/>
            <sz val="9"/>
            <rFont val="Tahoma"/>
            <family val="2"/>
          </rPr>
          <t>Charmaine Rei Plaza:</t>
        </r>
        <r>
          <rPr>
            <sz val="9"/>
            <rFont val="Tahoma"/>
            <family val="2"/>
          </rPr>
          <t xml:space="preserve">
02192024</t>
        </r>
      </text>
    </comment>
    <comment ref="B869" authorId="1" shapeId="0">
      <text>
        <r>
          <rPr>
            <b/>
            <sz val="9"/>
            <rFont val="Tahoma"/>
            <family val="2"/>
          </rPr>
          <t>Trading -  Charmaine:</t>
        </r>
        <r>
          <rPr>
            <sz val="9"/>
            <rFont val="Tahoma"/>
            <family val="2"/>
          </rPr>
          <t xml:space="preserve">
3/14
</t>
        </r>
      </text>
    </comment>
    <comment ref="B870" authorId="1" shapeId="0">
      <text>
        <r>
          <rPr>
            <b/>
            <sz val="9"/>
            <rFont val="Tahoma"/>
            <family val="2"/>
          </rPr>
          <t>Trading -  Charmaine:</t>
        </r>
        <r>
          <rPr>
            <sz val="9"/>
            <rFont val="Tahoma"/>
            <family val="2"/>
          </rPr>
          <t xml:space="preserve">
04182024
</t>
        </r>
      </text>
    </comment>
    <comment ref="B889" authorId="2" shapeId="0">
      <text>
        <r>
          <rPr>
            <b/>
            <sz val="9"/>
            <rFont val="Tahoma"/>
            <family val="2"/>
          </rPr>
          <t>Trading -  Charm:</t>
        </r>
        <r>
          <rPr>
            <sz val="9"/>
            <rFont val="Tahoma"/>
            <family val="2"/>
          </rPr>
          <t xml:space="preserve">
07152024</t>
        </r>
      </text>
    </comment>
    <comment ref="B890" authorId="2" shapeId="0">
      <text>
        <r>
          <rPr>
            <b/>
            <sz val="9"/>
            <rFont val="Tahoma"/>
            <family val="2"/>
          </rPr>
          <t>Trading -  Charm:</t>
        </r>
        <r>
          <rPr>
            <sz val="9"/>
            <rFont val="Tahoma"/>
            <family val="2"/>
          </rPr>
          <t xml:space="preserve">
07152024</t>
        </r>
      </text>
    </comment>
    <comment ref="B891" authorId="2" shapeId="0">
      <text>
        <r>
          <rPr>
            <b/>
            <sz val="9"/>
            <rFont val="Tahoma"/>
            <family val="2"/>
          </rPr>
          <t>Trading -  Charm:</t>
        </r>
        <r>
          <rPr>
            <sz val="9"/>
            <rFont val="Tahoma"/>
            <family val="2"/>
          </rPr>
          <t xml:space="preserve">
07152024</t>
        </r>
      </text>
    </comment>
    <comment ref="B892" authorId="2" shapeId="0">
      <text>
        <r>
          <rPr>
            <b/>
            <sz val="9"/>
            <rFont val="Tahoma"/>
            <family val="2"/>
          </rPr>
          <t>Trading -  Charm:</t>
        </r>
        <r>
          <rPr>
            <sz val="9"/>
            <rFont val="Tahoma"/>
            <family val="2"/>
          </rPr>
          <t xml:space="preserve">
07152024</t>
        </r>
      </text>
    </comment>
    <comment ref="B893" authorId="2" shapeId="0">
      <text>
        <r>
          <rPr>
            <b/>
            <sz val="9"/>
            <rFont val="Tahoma"/>
            <family val="2"/>
          </rPr>
          <t>Trading -  Charm:</t>
        </r>
        <r>
          <rPr>
            <sz val="9"/>
            <rFont val="Tahoma"/>
            <family val="2"/>
          </rPr>
          <t xml:space="preserve">
07152024</t>
        </r>
      </text>
    </comment>
    <comment ref="B894" authorId="2" shapeId="0">
      <text>
        <r>
          <rPr>
            <b/>
            <sz val="9"/>
            <rFont val="Tahoma"/>
            <family val="2"/>
          </rPr>
          <t>Trading -  Charm:</t>
        </r>
        <r>
          <rPr>
            <sz val="9"/>
            <rFont val="Tahoma"/>
            <family val="2"/>
          </rPr>
          <t xml:space="preserve">
07152024</t>
        </r>
      </text>
    </comment>
    <comment ref="B895" authorId="3" shapeId="0">
      <text>
        <r>
          <rPr>
            <b/>
            <sz val="9"/>
            <rFont val="Tahoma"/>
            <family val="2"/>
          </rPr>
          <t>Finah:</t>
        </r>
        <r>
          <rPr>
            <sz val="9"/>
            <rFont val="Tahoma"/>
            <family val="2"/>
          </rPr>
          <t xml:space="preserve">
07172024
deleted from Luz/Vis 
</t>
        </r>
      </text>
    </comment>
    <comment ref="B896" authorId="3" shapeId="0">
      <text>
        <r>
          <rPr>
            <b/>
            <sz val="9"/>
            <rFont val="Tahoma"/>
            <family val="2"/>
          </rPr>
          <t>Finah:</t>
        </r>
        <r>
          <rPr>
            <sz val="9"/>
            <rFont val="Tahoma"/>
            <family val="2"/>
          </rPr>
          <t xml:space="preserve">
0792024
</t>
        </r>
      </text>
    </comment>
    <comment ref="B897" authorId="3" shapeId="0">
      <text>
        <r>
          <rPr>
            <b/>
            <sz val="9"/>
            <rFont val="Tahoma"/>
            <family val="2"/>
          </rPr>
          <t>Finah:</t>
        </r>
        <r>
          <rPr>
            <sz val="9"/>
            <rFont val="Tahoma"/>
            <family val="2"/>
          </rPr>
          <t xml:space="preserve">
07192024</t>
        </r>
      </text>
    </comment>
    <comment ref="B898" authorId="3" shapeId="0">
      <text>
        <r>
          <rPr>
            <b/>
            <sz val="9"/>
            <rFont val="Tahoma"/>
            <family val="2"/>
          </rPr>
          <t>Finah:</t>
        </r>
        <r>
          <rPr>
            <sz val="9"/>
            <rFont val="Tahoma"/>
            <family val="2"/>
          </rPr>
          <t xml:space="preserve">
0792024
</t>
        </r>
      </text>
    </comment>
    <comment ref="B899" authorId="3" shapeId="0">
      <text>
        <r>
          <rPr>
            <b/>
            <sz val="9"/>
            <rFont val="Tahoma"/>
            <family val="2"/>
          </rPr>
          <t>Finah:</t>
        </r>
        <r>
          <rPr>
            <sz val="9"/>
            <rFont val="Tahoma"/>
            <family val="2"/>
          </rPr>
          <t xml:space="preserve">
08152024
</t>
        </r>
      </text>
    </comment>
    <comment ref="B919" authorId="3" shapeId="0">
      <text>
        <r>
          <rPr>
            <b/>
            <sz val="9"/>
            <rFont val="Tahoma"/>
            <family val="2"/>
          </rPr>
          <t>Finah:</t>
        </r>
        <r>
          <rPr>
            <sz val="9"/>
            <rFont val="Tahoma"/>
            <family val="2"/>
          </rPr>
          <t xml:space="preserve">
added 120224
</t>
        </r>
      </text>
    </comment>
    <comment ref="B920" authorId="3" shapeId="0">
      <text>
        <r>
          <rPr>
            <b/>
            <sz val="9"/>
            <rFont val="Tahoma"/>
            <family val="2"/>
          </rPr>
          <t>Finah:</t>
        </r>
        <r>
          <rPr>
            <sz val="9"/>
            <rFont val="Tahoma"/>
            <family val="2"/>
          </rPr>
          <t xml:space="preserve">
12182024
</t>
        </r>
      </text>
    </comment>
    <comment ref="B921" authorId="3" shapeId="0">
      <text>
        <r>
          <rPr>
            <b/>
            <sz val="9"/>
            <rFont val="Tahoma"/>
            <family val="2"/>
          </rPr>
          <t>Finah:</t>
        </r>
        <r>
          <rPr>
            <sz val="9"/>
            <rFont val="Tahoma"/>
            <family val="2"/>
          </rPr>
          <t xml:space="preserve">
12182024
</t>
        </r>
      </text>
    </comment>
    <comment ref="B922" authorId="3" shapeId="0">
      <text>
        <r>
          <rPr>
            <b/>
            <sz val="9"/>
            <rFont val="Tahoma"/>
            <family val="2"/>
          </rPr>
          <t>Finah:</t>
        </r>
        <r>
          <rPr>
            <sz val="9"/>
            <rFont val="Tahoma"/>
            <family val="2"/>
          </rPr>
          <t xml:space="preserve">
12182024
</t>
        </r>
      </text>
    </comment>
    <comment ref="B923" authorId="3" shapeId="0">
      <text>
        <r>
          <rPr>
            <b/>
            <sz val="9"/>
            <rFont val="Tahoma"/>
            <family val="2"/>
          </rPr>
          <t>Finah:</t>
        </r>
        <r>
          <rPr>
            <sz val="9"/>
            <rFont val="Tahoma"/>
            <family val="2"/>
          </rPr>
          <t xml:space="preserve">
12182024
</t>
        </r>
      </text>
    </comment>
    <comment ref="B924" authorId="3" shapeId="0">
      <text>
        <r>
          <rPr>
            <b/>
            <sz val="9"/>
            <rFont val="Tahoma"/>
            <family val="2"/>
          </rPr>
          <t>Finah:</t>
        </r>
        <r>
          <rPr>
            <sz val="9"/>
            <rFont val="Tahoma"/>
            <family val="2"/>
          </rPr>
          <t xml:space="preserve">
12182024
</t>
        </r>
      </text>
    </comment>
    <comment ref="B925" authorId="3" shapeId="0">
      <text>
        <r>
          <rPr>
            <b/>
            <sz val="9"/>
            <rFont val="Tahoma"/>
            <family val="2"/>
          </rPr>
          <t>Finah:</t>
        </r>
        <r>
          <rPr>
            <sz val="9"/>
            <rFont val="Tahoma"/>
            <family val="2"/>
          </rPr>
          <t xml:space="preserve">
12182024
</t>
        </r>
      </text>
    </comment>
    <comment ref="B926" authorId="3" shapeId="0">
      <text>
        <r>
          <rPr>
            <b/>
            <sz val="9"/>
            <rFont val="Tahoma"/>
            <family val="2"/>
          </rPr>
          <t>Finah:</t>
        </r>
        <r>
          <rPr>
            <sz val="9"/>
            <rFont val="Tahoma"/>
            <family val="2"/>
          </rPr>
          <t xml:space="preserve">
12182024
</t>
        </r>
      </text>
    </comment>
    <comment ref="B927" authorId="3" shapeId="0">
      <text>
        <r>
          <rPr>
            <b/>
            <sz val="9"/>
            <rFont val="Tahoma"/>
            <family val="2"/>
          </rPr>
          <t>Finah:</t>
        </r>
        <r>
          <rPr>
            <sz val="9"/>
            <rFont val="Tahoma"/>
            <family val="2"/>
          </rPr>
          <t xml:space="preserve">
12182024
</t>
        </r>
      </text>
    </comment>
    <comment ref="B928" authorId="3" shapeId="0">
      <text>
        <r>
          <rPr>
            <b/>
            <sz val="9"/>
            <rFont val="Tahoma"/>
            <family val="2"/>
          </rPr>
          <t>Finah:</t>
        </r>
        <r>
          <rPr>
            <sz val="9"/>
            <rFont val="Tahoma"/>
            <family val="2"/>
          </rPr>
          <t xml:space="preserve">
12182024
</t>
        </r>
      </text>
    </comment>
    <comment ref="B929" authorId="3" shapeId="0">
      <text>
        <r>
          <rPr>
            <b/>
            <sz val="9"/>
            <rFont val="Tahoma"/>
            <family val="2"/>
          </rPr>
          <t>Finah:</t>
        </r>
        <r>
          <rPr>
            <sz val="9"/>
            <rFont val="Tahoma"/>
            <family val="2"/>
          </rPr>
          <t xml:space="preserve">
12182024
</t>
        </r>
      </text>
    </comment>
    <comment ref="B930" authorId="3" shapeId="0">
      <text>
        <r>
          <rPr>
            <b/>
            <sz val="9"/>
            <rFont val="Tahoma"/>
            <family val="2"/>
          </rPr>
          <t>Finah:</t>
        </r>
        <r>
          <rPr>
            <sz val="9"/>
            <rFont val="Tahoma"/>
            <family val="2"/>
          </rPr>
          <t xml:space="preserve">
12182024
</t>
        </r>
      </text>
    </comment>
    <comment ref="B931" authorId="3" shapeId="0">
      <text>
        <r>
          <rPr>
            <b/>
            <sz val="9"/>
            <rFont val="Tahoma"/>
            <family val="2"/>
          </rPr>
          <t>Finah:</t>
        </r>
        <r>
          <rPr>
            <sz val="9"/>
            <rFont val="Tahoma"/>
            <family val="2"/>
          </rPr>
          <t xml:space="preserve">
12182024
</t>
        </r>
      </text>
    </comment>
    <comment ref="B932" authorId="3" shapeId="0">
      <text>
        <r>
          <rPr>
            <b/>
            <sz val="9"/>
            <rFont val="Tahoma"/>
            <family val="2"/>
          </rPr>
          <t>Finah:</t>
        </r>
        <r>
          <rPr>
            <sz val="9"/>
            <rFont val="Tahoma"/>
            <family val="2"/>
          </rPr>
          <t xml:space="preserve">
12182024
</t>
        </r>
      </text>
    </comment>
    <comment ref="B933" authorId="3" shapeId="0">
      <text>
        <r>
          <rPr>
            <b/>
            <sz val="9"/>
            <rFont val="Tahoma"/>
            <family val="2"/>
          </rPr>
          <t>Finah:</t>
        </r>
        <r>
          <rPr>
            <sz val="9"/>
            <rFont val="Tahoma"/>
            <family val="2"/>
          </rPr>
          <t xml:space="preserve">
12182024
</t>
        </r>
      </text>
    </comment>
  </commentList>
</comments>
</file>

<file path=xl/sharedStrings.xml><?xml version="1.0" encoding="utf-8"?>
<sst xmlns="http://schemas.openxmlformats.org/spreadsheetml/2006/main" count="13133" uniqueCount="3214">
  <si>
    <t>Item No.</t>
  </si>
  <si>
    <t>Transaction Number</t>
  </si>
  <si>
    <t>Billing Period</t>
  </si>
  <si>
    <t>Due Date</t>
  </si>
  <si>
    <t>STl ID/TPShort name</t>
  </si>
  <si>
    <t>Billing ID</t>
  </si>
  <si>
    <t>Company Full Name</t>
  </si>
  <si>
    <t>TIN</t>
  </si>
  <si>
    <t>SI #</t>
  </si>
  <si>
    <t>Vatable Sales</t>
  </si>
  <si>
    <t>Zero Rated EcoZones Sales</t>
  </si>
  <si>
    <t>Vat On Sales</t>
  </si>
  <si>
    <t>EWT</t>
  </si>
  <si>
    <t>Total</t>
  </si>
  <si>
    <t>Last Invoice</t>
  </si>
  <si>
    <t>based on reserve trans (dec)</t>
  </si>
  <si>
    <t>TS-WAC-213F100-0000001</t>
  </si>
  <si>
    <t>Feb. 26, 2024 - Mar. 25, 2024</t>
  </si>
  <si>
    <t>2024-12-25</t>
  </si>
  <si>
    <t>PASAR</t>
  </si>
  <si>
    <t xml:space="preserve"> - </t>
  </si>
  <si>
    <t>Min</t>
  </si>
  <si>
    <t>SUWECO2</t>
  </si>
  <si>
    <t>SUWECO2SS</t>
  </si>
  <si>
    <t>Max</t>
  </si>
  <si>
    <t>TS-WAC-213F138-0000001</t>
  </si>
  <si>
    <t>VECO</t>
  </si>
  <si>
    <t>-</t>
  </si>
  <si>
    <t>EDC</t>
  </si>
  <si>
    <t>EDC_SS</t>
  </si>
  <si>
    <t>CHECKER</t>
  </si>
  <si>
    <t>CENECO</t>
  </si>
  <si>
    <t>MECO</t>
  </si>
  <si>
    <t>27154</t>
  </si>
  <si>
    <t>MORE</t>
  </si>
  <si>
    <t>27155</t>
  </si>
  <si>
    <t>NORECO2</t>
  </si>
  <si>
    <t>27156</t>
  </si>
  <si>
    <t>ADVENTRES</t>
  </si>
  <si>
    <t>ADVENTRESVIS</t>
  </si>
  <si>
    <t>27157</t>
  </si>
  <si>
    <t>ILECO1</t>
  </si>
  <si>
    <t>27158</t>
  </si>
  <si>
    <t>AKELCO</t>
  </si>
  <si>
    <t>27159</t>
  </si>
  <si>
    <t>TPC</t>
  </si>
  <si>
    <t>CCC</t>
  </si>
  <si>
    <t>27160</t>
  </si>
  <si>
    <t>LEYECO2</t>
  </si>
  <si>
    <t>27161</t>
  </si>
  <si>
    <t>NOCECO</t>
  </si>
  <si>
    <t>27162</t>
  </si>
  <si>
    <t>TPECRES</t>
  </si>
  <si>
    <t>TPECRESVIS</t>
  </si>
  <si>
    <t>27163</t>
  </si>
  <si>
    <t>27164</t>
  </si>
  <si>
    <t>CEBECO2</t>
  </si>
  <si>
    <t>27165</t>
  </si>
  <si>
    <t>CAPELCO</t>
  </si>
  <si>
    <t>27166</t>
  </si>
  <si>
    <t>NONECO</t>
  </si>
  <si>
    <t>27167</t>
  </si>
  <si>
    <t>LEYECO5</t>
  </si>
  <si>
    <t>27168</t>
  </si>
  <si>
    <t>CEBECO1</t>
  </si>
  <si>
    <t>27169</t>
  </si>
  <si>
    <t>BOHECO1</t>
  </si>
  <si>
    <t>27170</t>
  </si>
  <si>
    <t>ILECO2</t>
  </si>
  <si>
    <t>27171</t>
  </si>
  <si>
    <t>SMCCPCRES</t>
  </si>
  <si>
    <t>SMCCPCRESVIS</t>
  </si>
  <si>
    <t>27172</t>
  </si>
  <si>
    <t>VESMIRES</t>
  </si>
  <si>
    <t>VESMIRESVIS</t>
  </si>
  <si>
    <t>27173</t>
  </si>
  <si>
    <t>ANTECO</t>
  </si>
  <si>
    <t>27174</t>
  </si>
  <si>
    <t>GCGIRES</t>
  </si>
  <si>
    <t>GCGIRESVIS</t>
  </si>
  <si>
    <t>27175</t>
  </si>
  <si>
    <t>GESCRES</t>
  </si>
  <si>
    <t>GESCRESVIS</t>
  </si>
  <si>
    <t>27176</t>
  </si>
  <si>
    <t>BOHECO2</t>
  </si>
  <si>
    <t>27177</t>
  </si>
  <si>
    <t>MANTARES</t>
  </si>
  <si>
    <t>MANTARESVIS</t>
  </si>
  <si>
    <t>27178</t>
  </si>
  <si>
    <t>BLCI</t>
  </si>
  <si>
    <t>27179</t>
  </si>
  <si>
    <t>ILECO3</t>
  </si>
  <si>
    <t>27180</t>
  </si>
  <si>
    <t>SOLECO</t>
  </si>
  <si>
    <t>27181</t>
  </si>
  <si>
    <t>NORSAMELCO</t>
  </si>
  <si>
    <t>27182</t>
  </si>
  <si>
    <t>AESIRES</t>
  </si>
  <si>
    <t>AESIRESVIS</t>
  </si>
  <si>
    <t>27183</t>
  </si>
  <si>
    <t>DIRPOWRES</t>
  </si>
  <si>
    <t>DIRPOWRESVIS</t>
  </si>
  <si>
    <t>27184</t>
  </si>
  <si>
    <t>BGIRES</t>
  </si>
  <si>
    <t>BGIRESVIS</t>
  </si>
  <si>
    <t>27185</t>
  </si>
  <si>
    <t>ESAMELCO</t>
  </si>
  <si>
    <t>27186</t>
  </si>
  <si>
    <t>DORELCO</t>
  </si>
  <si>
    <t>27187</t>
  </si>
  <si>
    <t>LEYECO4</t>
  </si>
  <si>
    <t>27188</t>
  </si>
  <si>
    <t>NORECO1</t>
  </si>
  <si>
    <t>27189</t>
  </si>
  <si>
    <t>CESIRES</t>
  </si>
  <si>
    <t>CESIRESVIS</t>
  </si>
  <si>
    <t>27190</t>
  </si>
  <si>
    <t>CESIGES</t>
  </si>
  <si>
    <t>CESIGESVIS</t>
  </si>
  <si>
    <t>27191</t>
  </si>
  <si>
    <t>SAMELCO2</t>
  </si>
  <si>
    <t>27192</t>
  </si>
  <si>
    <t>SAMELCO1</t>
  </si>
  <si>
    <t>27193</t>
  </si>
  <si>
    <t>FGESRES</t>
  </si>
  <si>
    <t>FGESRESVIS</t>
  </si>
  <si>
    <t>27194</t>
  </si>
  <si>
    <t>LEYECO3</t>
  </si>
  <si>
    <t>27195</t>
  </si>
  <si>
    <t>JNECRES</t>
  </si>
  <si>
    <t>JNECRESVIS</t>
  </si>
  <si>
    <t>27196</t>
  </si>
  <si>
    <t>CEBECO3</t>
  </si>
  <si>
    <t>27197</t>
  </si>
  <si>
    <t>GUIMELCO</t>
  </si>
  <si>
    <t>27198</t>
  </si>
  <si>
    <t>BILECO</t>
  </si>
  <si>
    <t>27199</t>
  </si>
  <si>
    <t>ACEPHRES</t>
  </si>
  <si>
    <t>ACEPHRESVIS</t>
  </si>
  <si>
    <t>27200</t>
  </si>
  <si>
    <t>GNPLCRES</t>
  </si>
  <si>
    <t>GNPLCRESVISNV</t>
  </si>
  <si>
    <t>27201</t>
  </si>
  <si>
    <t>KSPCRES</t>
  </si>
  <si>
    <t>KSPCRESVIS</t>
  </si>
  <si>
    <t>27202</t>
  </si>
  <si>
    <t>MEZ</t>
  </si>
  <si>
    <t>27203</t>
  </si>
  <si>
    <t>CORERES</t>
  </si>
  <si>
    <t>CORERESVIS</t>
  </si>
  <si>
    <t>27204</t>
  </si>
  <si>
    <t>ACENGES</t>
  </si>
  <si>
    <t>ACENGESVIS</t>
  </si>
  <si>
    <t>27205</t>
  </si>
  <si>
    <t>GCGIGES</t>
  </si>
  <si>
    <t>GCGIGESVIS</t>
  </si>
  <si>
    <t>27206</t>
  </si>
  <si>
    <t>SMEC</t>
  </si>
  <si>
    <t>SMECCSTVIS</t>
  </si>
  <si>
    <t>27207</t>
  </si>
  <si>
    <t>ADVENTRESVISNV</t>
  </si>
  <si>
    <t>27208</t>
  </si>
  <si>
    <t>SNAPMIRES</t>
  </si>
  <si>
    <t>SNAPMIRESVIS</t>
  </si>
  <si>
    <t>27209</t>
  </si>
  <si>
    <t>FDCRESC</t>
  </si>
  <si>
    <t>FDCRESCVIS</t>
  </si>
  <si>
    <t>27210</t>
  </si>
  <si>
    <t>SPESCL</t>
  </si>
  <si>
    <t>SPESCLSS</t>
  </si>
  <si>
    <t>27211</t>
  </si>
  <si>
    <t>SNAPRES</t>
  </si>
  <si>
    <t>SNAPRESVIS</t>
  </si>
  <si>
    <t>27212</t>
  </si>
  <si>
    <t>DIRPOWGES</t>
  </si>
  <si>
    <t>DIRPOWGESVIS</t>
  </si>
  <si>
    <t>27213</t>
  </si>
  <si>
    <t>HPCO</t>
  </si>
  <si>
    <t>HPCOSS</t>
  </si>
  <si>
    <t>27214</t>
  </si>
  <si>
    <t>NGCP</t>
  </si>
  <si>
    <t>NGCPVIS</t>
  </si>
  <si>
    <t>27215</t>
  </si>
  <si>
    <t>KRATOSRES</t>
  </si>
  <si>
    <t>KRATOSRESVIS</t>
  </si>
  <si>
    <t>27216</t>
  </si>
  <si>
    <t>FGESGES</t>
  </si>
  <si>
    <t>FGESGESVIS</t>
  </si>
  <si>
    <t>27217</t>
  </si>
  <si>
    <t>ADVENTGES</t>
  </si>
  <si>
    <t>ADVENTGESVIS</t>
  </si>
  <si>
    <t>27218</t>
  </si>
  <si>
    <t>BEZ</t>
  </si>
  <si>
    <t>27219</t>
  </si>
  <si>
    <t>LMCA1</t>
  </si>
  <si>
    <t>27220</t>
  </si>
  <si>
    <t>MPPCLRES</t>
  </si>
  <si>
    <t>MPPCLRESVIS</t>
  </si>
  <si>
    <t>27221</t>
  </si>
  <si>
    <t>PMSCBO</t>
  </si>
  <si>
    <t>27222</t>
  </si>
  <si>
    <t>EAUC</t>
  </si>
  <si>
    <t>EAUC_SS</t>
  </si>
  <si>
    <t>27223</t>
  </si>
  <si>
    <t>SIPC</t>
  </si>
  <si>
    <t>SIPCSS</t>
  </si>
  <si>
    <t>27224</t>
  </si>
  <si>
    <t>SCBIOPOWR</t>
  </si>
  <si>
    <t>SCBIOPWRSS</t>
  </si>
  <si>
    <t>27225</t>
  </si>
  <si>
    <t>TPCSS</t>
  </si>
  <si>
    <t>27226</t>
  </si>
  <si>
    <t>SCBI</t>
  </si>
  <si>
    <t>SCBISS</t>
  </si>
  <si>
    <t>27227</t>
  </si>
  <si>
    <t>PEDC</t>
  </si>
  <si>
    <t>PEDCSS</t>
  </si>
  <si>
    <t>27228</t>
  </si>
  <si>
    <t>UPSI</t>
  </si>
  <si>
    <t>UPSIVISSS</t>
  </si>
  <si>
    <t>27229</t>
  </si>
  <si>
    <t>TPVI</t>
  </si>
  <si>
    <t>TPVISS</t>
  </si>
  <si>
    <t>27230</t>
  </si>
  <si>
    <t>SNBP</t>
  </si>
  <si>
    <t>SNBP_SS</t>
  </si>
  <si>
    <t>27231</t>
  </si>
  <si>
    <t>SCGCPI</t>
  </si>
  <si>
    <t>27232</t>
  </si>
  <si>
    <t>SPCPOWER</t>
  </si>
  <si>
    <t>SPCPOWERSS</t>
  </si>
  <si>
    <t>27233</t>
  </si>
  <si>
    <t>PCPC</t>
  </si>
  <si>
    <t>PCPCSS</t>
  </si>
  <si>
    <t>27234</t>
  </si>
  <si>
    <t>PSALM</t>
  </si>
  <si>
    <t>BEI</t>
  </si>
  <si>
    <t>27235</t>
  </si>
  <si>
    <t>BLIRANGEO</t>
  </si>
  <si>
    <t>BLIRANGEOSS</t>
  </si>
  <si>
    <t>27236</t>
  </si>
  <si>
    <t>VMC</t>
  </si>
  <si>
    <t>VMC2SS</t>
  </si>
  <si>
    <t>27237</t>
  </si>
  <si>
    <t>NNBP</t>
  </si>
  <si>
    <t>NNBP_SS</t>
  </si>
  <si>
    <t>27238</t>
  </si>
  <si>
    <t>HELIOS</t>
  </si>
  <si>
    <t>HELIOSSS</t>
  </si>
  <si>
    <t>27239</t>
  </si>
  <si>
    <t>STACLARA</t>
  </si>
  <si>
    <t>27240</t>
  </si>
  <si>
    <t>VOMI</t>
  </si>
  <si>
    <t>27241</t>
  </si>
  <si>
    <t>FTOLEDO</t>
  </si>
  <si>
    <t>FTOLEDOSS</t>
  </si>
  <si>
    <t>27242</t>
  </si>
  <si>
    <t>SACASUN</t>
  </si>
  <si>
    <t>SACASUNSS</t>
  </si>
  <si>
    <t>27243</t>
  </si>
  <si>
    <t>NISPI2</t>
  </si>
  <si>
    <t>NISPI2SS</t>
  </si>
  <si>
    <t>27244</t>
  </si>
  <si>
    <t>SEPALCO</t>
  </si>
  <si>
    <t>SEPALCOSS</t>
  </si>
  <si>
    <t>27245</t>
  </si>
  <si>
    <t>SACASOL</t>
  </si>
  <si>
    <t>SACASOLSS</t>
  </si>
  <si>
    <t>27246</t>
  </si>
  <si>
    <t>NISPI</t>
  </si>
  <si>
    <t>NISPISS</t>
  </si>
  <si>
    <t>27247</t>
  </si>
  <si>
    <t>FSOLEQ</t>
  </si>
  <si>
    <t>FSOLEQSS</t>
  </si>
  <si>
    <t>27248</t>
  </si>
  <si>
    <t>SACASOLCDSS</t>
  </si>
  <si>
    <t>27249</t>
  </si>
  <si>
    <t>SILAYSPI</t>
  </si>
  <si>
    <t>SILAYSPISS</t>
  </si>
  <si>
    <t>27250</t>
  </si>
  <si>
    <t>MONTESOL</t>
  </si>
  <si>
    <t>MONTESOLSS</t>
  </si>
  <si>
    <t>27251</t>
  </si>
  <si>
    <t>PWEI</t>
  </si>
  <si>
    <t>PWEISS</t>
  </si>
  <si>
    <t>27252</t>
  </si>
  <si>
    <t>STACLARA2SS</t>
  </si>
  <si>
    <t>27253</t>
  </si>
  <si>
    <t>MPI</t>
  </si>
  <si>
    <t>MPISS</t>
  </si>
  <si>
    <t>27254</t>
  </si>
  <si>
    <t>IASCO</t>
  </si>
  <si>
    <t>IASCOSS</t>
  </si>
  <si>
    <t>27255</t>
  </si>
  <si>
    <t>PPC</t>
  </si>
  <si>
    <t>PPCSS</t>
  </si>
  <si>
    <t>27256</t>
  </si>
  <si>
    <t>TAFTHEC</t>
  </si>
  <si>
    <t>TAFTHECSS</t>
  </si>
  <si>
    <t>27257</t>
  </si>
  <si>
    <t>TS-WAC-214F250-0000001</t>
  </si>
  <si>
    <t>Mar. 26, 2024 - Apr. 25, 2024</t>
  </si>
  <si>
    <t>AMLANHPC</t>
  </si>
  <si>
    <t>AMLANHPC_SS</t>
  </si>
  <si>
    <t>27258</t>
  </si>
  <si>
    <t>27259</t>
  </si>
  <si>
    <t>27260</t>
  </si>
  <si>
    <t>27261</t>
  </si>
  <si>
    <t>TS-WAC-215F88-0000001</t>
  </si>
  <si>
    <t>Apr. 26, 2024 - May 25, 2024</t>
  </si>
  <si>
    <t>TS-WAC-215F256-0000001</t>
  </si>
  <si>
    <t>TS-WAC-215F264-0000001</t>
  </si>
  <si>
    <t>OEPGC</t>
  </si>
  <si>
    <t>OEPGCSS</t>
  </si>
  <si>
    <t>TS-WAC-216F142-0000001</t>
  </si>
  <si>
    <t>May 26, 2024 - Jun. 25, 2024</t>
  </si>
  <si>
    <t>BISCOM</t>
  </si>
  <si>
    <t>BISCOMSS</t>
  </si>
  <si>
    <t>CAB</t>
  </si>
  <si>
    <t>CABSS</t>
  </si>
  <si>
    <t>CASA</t>
  </si>
  <si>
    <t>CASA_SS</t>
  </si>
  <si>
    <t>FFHC</t>
  </si>
  <si>
    <t>FFHC_SS</t>
  </si>
  <si>
    <t>GCGIRESVISNV</t>
  </si>
  <si>
    <t>GTEC</t>
  </si>
  <si>
    <t>GTECSS</t>
  </si>
  <si>
    <t>URC</t>
  </si>
  <si>
    <t>URCSS</t>
  </si>
  <si>
    <t>TS-WAC-216F268-0000001</t>
  </si>
  <si>
    <t>CENPRI</t>
  </si>
  <si>
    <t>CENPRI_SS</t>
  </si>
  <si>
    <t>GCGI</t>
  </si>
  <si>
    <t>GCGISS</t>
  </si>
  <si>
    <t>MPBI</t>
  </si>
  <si>
    <t>MPBI_SS</t>
  </si>
  <si>
    <t>PWEISSGEA1</t>
  </si>
  <si>
    <t>TAREC</t>
  </si>
  <si>
    <t>TARECSS</t>
  </si>
  <si>
    <t>TS-WAC-213F139-0000001</t>
  </si>
  <si>
    <t>2025-01-25</t>
  </si>
  <si>
    <t>51501</t>
  </si>
  <si>
    <t>51502</t>
  </si>
  <si>
    <t>51503</t>
  </si>
  <si>
    <t>51504</t>
  </si>
  <si>
    <t>51505</t>
  </si>
  <si>
    <t>51506</t>
  </si>
  <si>
    <t>51507</t>
  </si>
  <si>
    <t>51508</t>
  </si>
  <si>
    <t>51509</t>
  </si>
  <si>
    <t>51510</t>
  </si>
  <si>
    <t>51511</t>
  </si>
  <si>
    <t>51512</t>
  </si>
  <si>
    <t>51513</t>
  </si>
  <si>
    <t>51514</t>
  </si>
  <si>
    <t>51515</t>
  </si>
  <si>
    <t>51516</t>
  </si>
  <si>
    <t>51517</t>
  </si>
  <si>
    <t>51518</t>
  </si>
  <si>
    <t>51519</t>
  </si>
  <si>
    <t>51520</t>
  </si>
  <si>
    <t>51521</t>
  </si>
  <si>
    <t>51522</t>
  </si>
  <si>
    <t>51523</t>
  </si>
  <si>
    <t>51524</t>
  </si>
  <si>
    <t>51525</t>
  </si>
  <si>
    <t>51526</t>
  </si>
  <si>
    <t>51527</t>
  </si>
  <si>
    <t>51528</t>
  </si>
  <si>
    <t>51529</t>
  </si>
  <si>
    <t>51530</t>
  </si>
  <si>
    <t>51531</t>
  </si>
  <si>
    <t>51532</t>
  </si>
  <si>
    <t>51533</t>
  </si>
  <si>
    <t>51534</t>
  </si>
  <si>
    <t>51535</t>
  </si>
  <si>
    <t>51536</t>
  </si>
  <si>
    <t>51537</t>
  </si>
  <si>
    <t>51538</t>
  </si>
  <si>
    <t>51539</t>
  </si>
  <si>
    <t>51540</t>
  </si>
  <si>
    <t>51541</t>
  </si>
  <si>
    <t>51542</t>
  </si>
  <si>
    <t>51543</t>
  </si>
  <si>
    <t>51544</t>
  </si>
  <si>
    <t>51545</t>
  </si>
  <si>
    <t>51546</t>
  </si>
  <si>
    <t>51547</t>
  </si>
  <si>
    <t>51548</t>
  </si>
  <si>
    <t>51549</t>
  </si>
  <si>
    <t>51550</t>
  </si>
  <si>
    <t>51551</t>
  </si>
  <si>
    <t>51552</t>
  </si>
  <si>
    <t>51553</t>
  </si>
  <si>
    <t>51554</t>
  </si>
  <si>
    <t>51555</t>
  </si>
  <si>
    <t>51556</t>
  </si>
  <si>
    <t>51557</t>
  </si>
  <si>
    <t>51558</t>
  </si>
  <si>
    <t>51559</t>
  </si>
  <si>
    <t>51560</t>
  </si>
  <si>
    <t>51561</t>
  </si>
  <si>
    <t>51562</t>
  </si>
  <si>
    <t>51563</t>
  </si>
  <si>
    <t>51564</t>
  </si>
  <si>
    <t>51565</t>
  </si>
  <si>
    <t>51566</t>
  </si>
  <si>
    <t>51567</t>
  </si>
  <si>
    <t>51568</t>
  </si>
  <si>
    <t>51569</t>
  </si>
  <si>
    <t>51570</t>
  </si>
  <si>
    <t>51571</t>
  </si>
  <si>
    <t>51572</t>
  </si>
  <si>
    <t>51573</t>
  </si>
  <si>
    <t>51574</t>
  </si>
  <si>
    <t>51575</t>
  </si>
  <si>
    <t>51576</t>
  </si>
  <si>
    <t>51577</t>
  </si>
  <si>
    <t>51578</t>
  </si>
  <si>
    <t>51579</t>
  </si>
  <si>
    <t>51580</t>
  </si>
  <si>
    <t>51581</t>
  </si>
  <si>
    <t>51582</t>
  </si>
  <si>
    <t>51583</t>
  </si>
  <si>
    <t>51584</t>
  </si>
  <si>
    <t>51585</t>
  </si>
  <si>
    <t>51586</t>
  </si>
  <si>
    <t>51587</t>
  </si>
  <si>
    <t>51588</t>
  </si>
  <si>
    <t>51589</t>
  </si>
  <si>
    <t>51590</t>
  </si>
  <si>
    <t>51591</t>
  </si>
  <si>
    <t>51592</t>
  </si>
  <si>
    <t>51593</t>
  </si>
  <si>
    <t>51594</t>
  </si>
  <si>
    <t>51595</t>
  </si>
  <si>
    <t>51596</t>
  </si>
  <si>
    <t>51597</t>
  </si>
  <si>
    <t>51598</t>
  </si>
  <si>
    <t>51599</t>
  </si>
  <si>
    <t>51600</t>
  </si>
  <si>
    <t>51601</t>
  </si>
  <si>
    <t>TS-WAC-214F251-0000001</t>
  </si>
  <si>
    <t>51602</t>
  </si>
  <si>
    <t>51603</t>
  </si>
  <si>
    <t>51604</t>
  </si>
  <si>
    <t>51605</t>
  </si>
  <si>
    <t>TS-WAC-215F89-0000001</t>
  </si>
  <si>
    <t>Apr. 26, 2024 - May. 25, 2024</t>
  </si>
  <si>
    <t>51606</t>
  </si>
  <si>
    <t>51607</t>
  </si>
  <si>
    <t>TS-WAC-215F257-0000001</t>
  </si>
  <si>
    <t>51608</t>
  </si>
  <si>
    <t>51609</t>
  </si>
  <si>
    <t>TS-WAC-215F265-0000001</t>
  </si>
  <si>
    <t>51610</t>
  </si>
  <si>
    <t>51611</t>
  </si>
  <si>
    <t>51612</t>
  </si>
  <si>
    <t>51613</t>
  </si>
  <si>
    <t>51614</t>
  </si>
  <si>
    <t>TS-WAC-216F269-0000001</t>
  </si>
  <si>
    <t>May. 26, 2024 - Jun. 25, 2024</t>
  </si>
  <si>
    <t>51615</t>
  </si>
  <si>
    <t>51616</t>
  </si>
  <si>
    <t>51617</t>
  </si>
  <si>
    <t>51618</t>
  </si>
  <si>
    <t>51619</t>
  </si>
  <si>
    <t>51620</t>
  </si>
  <si>
    <t>51621</t>
  </si>
  <si>
    <t>TS-WAC-217F93-0000001</t>
  </si>
  <si>
    <t>Jun. 26, 2024 - Jul. 25, 2024</t>
  </si>
  <si>
    <t>51622</t>
  </si>
  <si>
    <t>51623</t>
  </si>
  <si>
    <t>51624</t>
  </si>
  <si>
    <t>51625</t>
  </si>
  <si>
    <t>51626</t>
  </si>
  <si>
    <t>51627</t>
  </si>
  <si>
    <t>51628</t>
  </si>
  <si>
    <t>51629</t>
  </si>
  <si>
    <t>51630</t>
  </si>
  <si>
    <t>51631</t>
  </si>
  <si>
    <t>51632</t>
  </si>
  <si>
    <t>51633</t>
  </si>
  <si>
    <t>51634</t>
  </si>
  <si>
    <t>51635</t>
  </si>
  <si>
    <t>51636</t>
  </si>
  <si>
    <t>51637</t>
  </si>
  <si>
    <t>51638</t>
  </si>
  <si>
    <t>51639</t>
  </si>
  <si>
    <t>51640</t>
  </si>
  <si>
    <t>51641</t>
  </si>
  <si>
    <t>51642</t>
  </si>
  <si>
    <t>51643</t>
  </si>
  <si>
    <t>51644</t>
  </si>
  <si>
    <t>51645</t>
  </si>
  <si>
    <t>51646</t>
  </si>
  <si>
    <t>51647</t>
  </si>
  <si>
    <t>51648</t>
  </si>
  <si>
    <t>51649</t>
  </si>
  <si>
    <t>51650</t>
  </si>
  <si>
    <t>51651</t>
  </si>
  <si>
    <t>51652</t>
  </si>
  <si>
    <t>51653</t>
  </si>
  <si>
    <t>51654</t>
  </si>
  <si>
    <t>51655</t>
  </si>
  <si>
    <t>51656</t>
  </si>
  <si>
    <t>51657</t>
  </si>
  <si>
    <t>51658</t>
  </si>
  <si>
    <t>51659</t>
  </si>
  <si>
    <t>51660</t>
  </si>
  <si>
    <t>51661</t>
  </si>
  <si>
    <t>51662</t>
  </si>
  <si>
    <t>51663</t>
  </si>
  <si>
    <t>51664</t>
  </si>
  <si>
    <t>51665</t>
  </si>
  <si>
    <t>51666</t>
  </si>
  <si>
    <t>51667</t>
  </si>
  <si>
    <t>51668</t>
  </si>
  <si>
    <t>51669</t>
  </si>
  <si>
    <t>51670</t>
  </si>
  <si>
    <t>51671</t>
  </si>
  <si>
    <t>51672</t>
  </si>
  <si>
    <t>51673</t>
  </si>
  <si>
    <t>51674</t>
  </si>
  <si>
    <t>51675</t>
  </si>
  <si>
    <t>51676</t>
  </si>
  <si>
    <t>51677</t>
  </si>
  <si>
    <t>51678</t>
  </si>
  <si>
    <t>51679</t>
  </si>
  <si>
    <t>51680</t>
  </si>
  <si>
    <t>51681</t>
  </si>
  <si>
    <t>51682</t>
  </si>
  <si>
    <t>51683</t>
  </si>
  <si>
    <t>51684</t>
  </si>
  <si>
    <t>51685</t>
  </si>
  <si>
    <t>51686</t>
  </si>
  <si>
    <t>51687</t>
  </si>
  <si>
    <t>51688</t>
  </si>
  <si>
    <t>51689</t>
  </si>
  <si>
    <t>51690</t>
  </si>
  <si>
    <t>51691</t>
  </si>
  <si>
    <t>51692</t>
  </si>
  <si>
    <t>51693</t>
  </si>
  <si>
    <t>51694</t>
  </si>
  <si>
    <t>51695</t>
  </si>
  <si>
    <t>51696</t>
  </si>
  <si>
    <t>51697</t>
  </si>
  <si>
    <t>51698</t>
  </si>
  <si>
    <t>51699</t>
  </si>
  <si>
    <t>51700</t>
  </si>
  <si>
    <t>51701</t>
  </si>
  <si>
    <t>51702</t>
  </si>
  <si>
    <t>51703</t>
  </si>
  <si>
    <t>51704</t>
  </si>
  <si>
    <t>51705</t>
  </si>
  <si>
    <t>51706</t>
  </si>
  <si>
    <t>51707</t>
  </si>
  <si>
    <t>51708</t>
  </si>
  <si>
    <t>51709</t>
  </si>
  <si>
    <t>SCRCRES</t>
  </si>
  <si>
    <t>SCRCRESVIS</t>
  </si>
  <si>
    <t>51710</t>
  </si>
  <si>
    <t>51711</t>
  </si>
  <si>
    <t>51712</t>
  </si>
  <si>
    <t>51713</t>
  </si>
  <si>
    <t>51714</t>
  </si>
  <si>
    <t>51715</t>
  </si>
  <si>
    <t>51716</t>
  </si>
  <si>
    <t>51717</t>
  </si>
  <si>
    <t>51718</t>
  </si>
  <si>
    <t>51719</t>
  </si>
  <si>
    <t>51720</t>
  </si>
  <si>
    <t>51721</t>
  </si>
  <si>
    <t>51722</t>
  </si>
  <si>
    <t>51723</t>
  </si>
  <si>
    <t>51724</t>
  </si>
  <si>
    <t>51725</t>
  </si>
  <si>
    <t>51726</t>
  </si>
  <si>
    <t>51727</t>
  </si>
  <si>
    <t>51728</t>
  </si>
  <si>
    <t>51729</t>
  </si>
  <si>
    <t>TS-WAC-217F143-0000001</t>
  </si>
  <si>
    <t>51730</t>
  </si>
  <si>
    <t>51731</t>
  </si>
  <si>
    <t>51732</t>
  </si>
  <si>
    <t>51733</t>
  </si>
  <si>
    <t>51734</t>
  </si>
  <si>
    <t>51735</t>
  </si>
  <si>
    <t>51736</t>
  </si>
  <si>
    <t>51737</t>
  </si>
  <si>
    <t>51738</t>
  </si>
  <si>
    <t>51739</t>
  </si>
  <si>
    <t>51740</t>
  </si>
  <si>
    <t>51741</t>
  </si>
  <si>
    <t>51742</t>
  </si>
  <si>
    <t>51743</t>
  </si>
  <si>
    <t>51744</t>
  </si>
  <si>
    <t>51745</t>
  </si>
  <si>
    <t>51746</t>
  </si>
  <si>
    <t>51747</t>
  </si>
  <si>
    <t>51748</t>
  </si>
  <si>
    <t>51749</t>
  </si>
  <si>
    <t>51750</t>
  </si>
  <si>
    <t>51751</t>
  </si>
  <si>
    <t>51752</t>
  </si>
  <si>
    <t>CEBUEDC</t>
  </si>
  <si>
    <t>CEBUEDC_SS</t>
  </si>
  <si>
    <t>51753</t>
  </si>
  <si>
    <t>51754</t>
  </si>
  <si>
    <t>51755</t>
  </si>
  <si>
    <t>51756</t>
  </si>
  <si>
    <t>51757</t>
  </si>
  <si>
    <t>51758</t>
  </si>
  <si>
    <t>51759</t>
  </si>
  <si>
    <t>51760</t>
  </si>
  <si>
    <t>51761</t>
  </si>
  <si>
    <t>51762</t>
  </si>
  <si>
    <t>51763</t>
  </si>
  <si>
    <t>51764</t>
  </si>
  <si>
    <t>51765</t>
  </si>
  <si>
    <t>51766</t>
  </si>
  <si>
    <t>51767</t>
  </si>
  <si>
    <t>51768</t>
  </si>
  <si>
    <t>51769</t>
  </si>
  <si>
    <t>51770</t>
  </si>
  <si>
    <t>51771</t>
  </si>
  <si>
    <t>51772</t>
  </si>
  <si>
    <t>51773</t>
  </si>
  <si>
    <t>51774</t>
  </si>
  <si>
    <t>51775</t>
  </si>
  <si>
    <t>51776</t>
  </si>
  <si>
    <t>51777</t>
  </si>
  <si>
    <t>51778</t>
  </si>
  <si>
    <t>51779</t>
  </si>
  <si>
    <t>51780</t>
  </si>
  <si>
    <t>51781</t>
  </si>
  <si>
    <t>51782</t>
  </si>
  <si>
    <t>51783</t>
  </si>
  <si>
    <t>51784</t>
  </si>
  <si>
    <t>51785</t>
  </si>
  <si>
    <t>51786</t>
  </si>
  <si>
    <t>51787</t>
  </si>
  <si>
    <t>51788</t>
  </si>
  <si>
    <t>51789</t>
  </si>
  <si>
    <t>51790</t>
  </si>
  <si>
    <t>51791</t>
  </si>
  <si>
    <t>51792</t>
  </si>
  <si>
    <t>51793</t>
  </si>
  <si>
    <t>51794</t>
  </si>
  <si>
    <t>51795</t>
  </si>
  <si>
    <t>51796</t>
  </si>
  <si>
    <t>51797</t>
  </si>
  <si>
    <t>51798</t>
  </si>
  <si>
    <t>51799</t>
  </si>
  <si>
    <t>51800</t>
  </si>
  <si>
    <t>51801</t>
  </si>
  <si>
    <t>51802</t>
  </si>
  <si>
    <t>51803</t>
  </si>
  <si>
    <t>51804</t>
  </si>
  <si>
    <t>51805</t>
  </si>
  <si>
    <t>51806</t>
  </si>
  <si>
    <t>51807</t>
  </si>
  <si>
    <t>51808</t>
  </si>
  <si>
    <t>TS-WAC-215F258-0000001</t>
  </si>
  <si>
    <t>2025-02-25</t>
  </si>
  <si>
    <t>TS-WAC-215F266-0000001</t>
  </si>
  <si>
    <t>51809</t>
  </si>
  <si>
    <t>51810</t>
  </si>
  <si>
    <t>51811</t>
  </si>
  <si>
    <t>TS-WAC-216F270-0000001</t>
  </si>
  <si>
    <t>51812</t>
  </si>
  <si>
    <t>51813</t>
  </si>
  <si>
    <t>51814</t>
  </si>
  <si>
    <t>51815</t>
  </si>
  <si>
    <t>51816</t>
  </si>
  <si>
    <t>51817</t>
  </si>
  <si>
    <t>51818</t>
  </si>
  <si>
    <t>TS-WAC-217F144-0000001</t>
  </si>
  <si>
    <t>51819</t>
  </si>
  <si>
    <t>51820</t>
  </si>
  <si>
    <t>51821</t>
  </si>
  <si>
    <t>51822</t>
  </si>
  <si>
    <t>51823</t>
  </si>
  <si>
    <t>51824</t>
  </si>
  <si>
    <t>51825</t>
  </si>
  <si>
    <t>51826</t>
  </si>
  <si>
    <t>51827</t>
  </si>
  <si>
    <t>51828</t>
  </si>
  <si>
    <t>51829</t>
  </si>
  <si>
    <t>51830</t>
  </si>
  <si>
    <t>TS-WAC-218F22-0000001</t>
  </si>
  <si>
    <t>Jul. 26, 2024 - Aug. 25, 2024</t>
  </si>
  <si>
    <t>51831</t>
  </si>
  <si>
    <t>51832</t>
  </si>
  <si>
    <t>51833</t>
  </si>
  <si>
    <t>51834</t>
  </si>
  <si>
    <t>51835</t>
  </si>
  <si>
    <t>51836</t>
  </si>
  <si>
    <t>51837</t>
  </si>
  <si>
    <t>51838</t>
  </si>
  <si>
    <t>51839</t>
  </si>
  <si>
    <t>51840</t>
  </si>
  <si>
    <t>51841</t>
  </si>
  <si>
    <t>51842</t>
  </si>
  <si>
    <t>51843</t>
  </si>
  <si>
    <t>51844</t>
  </si>
  <si>
    <t>51845</t>
  </si>
  <si>
    <t>51846</t>
  </si>
  <si>
    <t>51847</t>
  </si>
  <si>
    <t>51848</t>
  </si>
  <si>
    <t>51849</t>
  </si>
  <si>
    <t>51850</t>
  </si>
  <si>
    <t>51851</t>
  </si>
  <si>
    <t>51852</t>
  </si>
  <si>
    <t>51853</t>
  </si>
  <si>
    <t>51854</t>
  </si>
  <si>
    <t>51855</t>
  </si>
  <si>
    <t>51856</t>
  </si>
  <si>
    <t>51857</t>
  </si>
  <si>
    <t>51858</t>
  </si>
  <si>
    <t>51859</t>
  </si>
  <si>
    <t>51860</t>
  </si>
  <si>
    <t>51861</t>
  </si>
  <si>
    <t>51862</t>
  </si>
  <si>
    <t>51863</t>
  </si>
  <si>
    <t>51864</t>
  </si>
  <si>
    <t>51865</t>
  </si>
  <si>
    <t>51866</t>
  </si>
  <si>
    <t>51867</t>
  </si>
  <si>
    <t>51868</t>
  </si>
  <si>
    <t>51869</t>
  </si>
  <si>
    <t>51870</t>
  </si>
  <si>
    <t>51871</t>
  </si>
  <si>
    <t>51872</t>
  </si>
  <si>
    <t>51873</t>
  </si>
  <si>
    <t>51874</t>
  </si>
  <si>
    <t>51875</t>
  </si>
  <si>
    <t>51876</t>
  </si>
  <si>
    <t>51877</t>
  </si>
  <si>
    <t>51878</t>
  </si>
  <si>
    <t>51879</t>
  </si>
  <si>
    <t>51880</t>
  </si>
  <si>
    <t>51881</t>
  </si>
  <si>
    <t>51882</t>
  </si>
  <si>
    <t>51883</t>
  </si>
  <si>
    <t>51884</t>
  </si>
  <si>
    <t>51885</t>
  </si>
  <si>
    <t>51886</t>
  </si>
  <si>
    <t>51887</t>
  </si>
  <si>
    <t>51888</t>
  </si>
  <si>
    <t>51889</t>
  </si>
  <si>
    <t>51890</t>
  </si>
  <si>
    <t>51891</t>
  </si>
  <si>
    <t>51892</t>
  </si>
  <si>
    <t>51893</t>
  </si>
  <si>
    <t>51894</t>
  </si>
  <si>
    <t>51895</t>
  </si>
  <si>
    <t>51896</t>
  </si>
  <si>
    <t>NEPC</t>
  </si>
  <si>
    <t>51897</t>
  </si>
  <si>
    <t>51898</t>
  </si>
  <si>
    <t>51899</t>
  </si>
  <si>
    <t>51900</t>
  </si>
  <si>
    <t>51901</t>
  </si>
  <si>
    <t>51902</t>
  </si>
  <si>
    <t>51903</t>
  </si>
  <si>
    <t>51904</t>
  </si>
  <si>
    <t>51905</t>
  </si>
  <si>
    <t>51906</t>
  </si>
  <si>
    <t>51907</t>
  </si>
  <si>
    <t>51908</t>
  </si>
  <si>
    <t>51909</t>
  </si>
  <si>
    <t>51910</t>
  </si>
  <si>
    <t>51911</t>
  </si>
  <si>
    <t>51912</t>
  </si>
  <si>
    <t>51913</t>
  </si>
  <si>
    <t>51914</t>
  </si>
  <si>
    <t>51915</t>
  </si>
  <si>
    <t>51916</t>
  </si>
  <si>
    <t>51917</t>
  </si>
  <si>
    <t>51918</t>
  </si>
  <si>
    <t>51919</t>
  </si>
  <si>
    <t>51920</t>
  </si>
  <si>
    <t>51921</t>
  </si>
  <si>
    <t>51922</t>
  </si>
  <si>
    <t>51923</t>
  </si>
  <si>
    <t>51924</t>
  </si>
  <si>
    <t>51925</t>
  </si>
  <si>
    <t>51926</t>
  </si>
  <si>
    <t>51927</t>
  </si>
  <si>
    <t>TS-WAC-216F271-0000001</t>
  </si>
  <si>
    <t>2025-03-25</t>
  </si>
  <si>
    <t>51928</t>
  </si>
  <si>
    <t>51929</t>
  </si>
  <si>
    <t>51930</t>
  </si>
  <si>
    <t>TS-WAC-217F145-0000001</t>
  </si>
  <si>
    <t>51931</t>
  </si>
  <si>
    <t>51932</t>
  </si>
  <si>
    <t>51933</t>
  </si>
  <si>
    <t>51934</t>
  </si>
  <si>
    <t>51935</t>
  </si>
  <si>
    <t>51936</t>
  </si>
  <si>
    <t>51937</t>
  </si>
  <si>
    <t>51938</t>
  </si>
  <si>
    <t>51939</t>
  </si>
  <si>
    <t>51940</t>
  </si>
  <si>
    <t>51941</t>
  </si>
  <si>
    <t>51942</t>
  </si>
  <si>
    <t>TS-WAC-219F22-0000001</t>
  </si>
  <si>
    <t>51943</t>
  </si>
  <si>
    <t>51944</t>
  </si>
  <si>
    <t>51945</t>
  </si>
  <si>
    <t>51946</t>
  </si>
  <si>
    <t>51947</t>
  </si>
  <si>
    <t>51948</t>
  </si>
  <si>
    <t>51949</t>
  </si>
  <si>
    <t>51950</t>
  </si>
  <si>
    <t>51951</t>
  </si>
  <si>
    <t>51952</t>
  </si>
  <si>
    <t>51953</t>
  </si>
  <si>
    <t>51954</t>
  </si>
  <si>
    <t>51955</t>
  </si>
  <si>
    <t>51956</t>
  </si>
  <si>
    <t>51957</t>
  </si>
  <si>
    <t>51958</t>
  </si>
  <si>
    <t>51959</t>
  </si>
  <si>
    <t>51960</t>
  </si>
  <si>
    <t>51961</t>
  </si>
  <si>
    <t>51962</t>
  </si>
  <si>
    <t>51963</t>
  </si>
  <si>
    <t>51964</t>
  </si>
  <si>
    <t>51965</t>
  </si>
  <si>
    <t>51966</t>
  </si>
  <si>
    <t>51967</t>
  </si>
  <si>
    <t>51968</t>
  </si>
  <si>
    <t>51969</t>
  </si>
  <si>
    <t>51970</t>
  </si>
  <si>
    <t>51971</t>
  </si>
  <si>
    <t>51972</t>
  </si>
  <si>
    <t>51973</t>
  </si>
  <si>
    <t>51974</t>
  </si>
  <si>
    <t>51975</t>
  </si>
  <si>
    <t>51976</t>
  </si>
  <si>
    <t>51977</t>
  </si>
  <si>
    <t>51978</t>
  </si>
  <si>
    <t>51979</t>
  </si>
  <si>
    <t>51980</t>
  </si>
  <si>
    <t>51981</t>
  </si>
  <si>
    <t>51982</t>
  </si>
  <si>
    <t>51983</t>
  </si>
  <si>
    <t>51984</t>
  </si>
  <si>
    <t>51985</t>
  </si>
  <si>
    <t>51986</t>
  </si>
  <si>
    <t>51987</t>
  </si>
  <si>
    <t>51988</t>
  </si>
  <si>
    <t>51989</t>
  </si>
  <si>
    <t>51990</t>
  </si>
  <si>
    <t>IVIUPPER</t>
  </si>
  <si>
    <t>IVIUPPERSS</t>
  </si>
  <si>
    <t>51991</t>
  </si>
  <si>
    <t>51992</t>
  </si>
  <si>
    <t>51993</t>
  </si>
  <si>
    <t>51994</t>
  </si>
  <si>
    <t>51995</t>
  </si>
  <si>
    <t>51996</t>
  </si>
  <si>
    <t>51997</t>
  </si>
  <si>
    <t>51998</t>
  </si>
  <si>
    <t>51999</t>
  </si>
  <si>
    <t>52000</t>
  </si>
  <si>
    <t>52001</t>
  </si>
  <si>
    <t>52002</t>
  </si>
  <si>
    <t>52003</t>
  </si>
  <si>
    <t>52004</t>
  </si>
  <si>
    <t>52005</t>
  </si>
  <si>
    <t>52006</t>
  </si>
  <si>
    <t>52007</t>
  </si>
  <si>
    <t>52008</t>
  </si>
  <si>
    <t>52009</t>
  </si>
  <si>
    <t>52010</t>
  </si>
  <si>
    <t>52011</t>
  </si>
  <si>
    <t>52012</t>
  </si>
  <si>
    <t>52013</t>
  </si>
  <si>
    <t>52014</t>
  </si>
  <si>
    <t>52015</t>
  </si>
  <si>
    <t>52016</t>
  </si>
  <si>
    <t>52017</t>
  </si>
  <si>
    <t>52018</t>
  </si>
  <si>
    <t>52019</t>
  </si>
  <si>
    <t>52020</t>
  </si>
  <si>
    <t>52021</t>
  </si>
  <si>
    <t>52022</t>
  </si>
  <si>
    <t>52023</t>
  </si>
  <si>
    <t>52024</t>
  </si>
  <si>
    <t>52025</t>
  </si>
  <si>
    <t>52026</t>
  </si>
  <si>
    <t>52027</t>
  </si>
  <si>
    <t>52028</t>
  </si>
  <si>
    <t>52029</t>
  </si>
  <si>
    <t>52030</t>
  </si>
  <si>
    <t>52031</t>
  </si>
  <si>
    <t>52032</t>
  </si>
  <si>
    <t>52033</t>
  </si>
  <si>
    <t>52034</t>
  </si>
  <si>
    <t>52035</t>
  </si>
  <si>
    <t>52036</t>
  </si>
  <si>
    <t>52037</t>
  </si>
  <si>
    <t>52038</t>
  </si>
  <si>
    <t>52039</t>
  </si>
  <si>
    <t>52040</t>
  </si>
  <si>
    <t>52041</t>
  </si>
  <si>
    <t>52042</t>
  </si>
  <si>
    <t>TS-WAD-219F114-0037543</t>
  </si>
  <si>
    <t>MECORES</t>
  </si>
  <si>
    <t>MPGC</t>
  </si>
  <si>
    <t>NGCPLMIN</t>
  </si>
  <si>
    <t>#</t>
  </si>
  <si>
    <t>SETTLEMENT ID  (DIRECT/PARENT)</t>
  </si>
  <si>
    <t>BILLING ID (INDIRECT/CHILD)</t>
  </si>
  <si>
    <t>REGISTERED BUSINESS NAME</t>
  </si>
  <si>
    <t>REGISTERED BUSINESS ADDRESS</t>
  </si>
  <si>
    <t>TAX IDENTIFICATION NUMBER</t>
  </si>
  <si>
    <t>ZIP CODE</t>
  </si>
  <si>
    <t>1590EC</t>
  </si>
  <si>
    <t>1590EC_SS</t>
  </si>
  <si>
    <t xml:space="preserve">1590 Energy Corporation </t>
  </si>
  <si>
    <t>9th Floor OITC Oakridge Business Park, Banilad Mandaue City Cebu</t>
  </si>
  <si>
    <t>007-833-205-000</t>
  </si>
  <si>
    <t>ABRECO</t>
  </si>
  <si>
    <t>Abra Electric Cooperative, Inc.</t>
  </si>
  <si>
    <t>Capitulacion St., Calaba Bangued, Abra</t>
  </si>
  <si>
    <t>000-607-111-000</t>
  </si>
  <si>
    <t>ABSOLUTDI</t>
  </si>
  <si>
    <t>ABSOLUTDI_SS</t>
  </si>
  <si>
    <t xml:space="preserve">Absolut Distillers Inc. </t>
  </si>
  <si>
    <t>Barangay Malaruhatan, Lian Batangas</t>
  </si>
  <si>
    <t>000-617-524-00000</t>
  </si>
  <si>
    <t>ACEN CORPORATION (FORMERLY KNOWN AS AC ENERGY CORPORATION)</t>
  </si>
  <si>
    <t>35Th Floor Ayala Triangle Gardens Tower 2 Makati Avenue Corner Paseo De Roxas Bel-Air City Of Makati Ncr, Fourth District Philippines</t>
  </si>
  <si>
    <t>000-506-020-000</t>
  </si>
  <si>
    <t>35TH FLOOR AYALA TRIANGLE GARDENS TOWER 2 MAKATI AVENUE CORNER PASEO DE ROXAS BEL-AIR 1209 CITY OF MAKATI NCR, FOURTH DISTRICT PHILIPPINES</t>
  </si>
  <si>
    <t>ACERES</t>
  </si>
  <si>
    <t>AC ENERGY AND INFRASTRUCTURE CORPORATION (FORMERLY AC ENERGY, INC.)</t>
  </si>
  <si>
    <t>4th Flr 6750 Ayala Office Tower, Ayala Ave., San Lorenzo, Makati City</t>
  </si>
  <si>
    <t>251-922-919-000</t>
  </si>
  <si>
    <t>ACERESVIS</t>
  </si>
  <si>
    <t>ACNPC</t>
  </si>
  <si>
    <t>ACNPC_SS</t>
  </si>
  <si>
    <t>Asian Carbon Neutral Power Corp.</t>
  </si>
  <si>
    <t>2188 Elisco Road, Barangay Ibayo-Tipas, Taguig City</t>
  </si>
  <si>
    <t>008-585-041-000</t>
  </si>
  <si>
    <t xml:space="preserve">AdventEnergy, Inc. </t>
  </si>
  <si>
    <t>Mactan Economic Zone  Basak, Lapu-lapu City (UPON) Cebu Philippines</t>
  </si>
  <si>
    <t>007-099-197-000</t>
  </si>
  <si>
    <t>ADVENTRESNV</t>
  </si>
  <si>
    <t>AEC</t>
  </si>
  <si>
    <t xml:space="preserve">Angeles Electric Corporation </t>
  </si>
  <si>
    <t>Don Juan C. Nepomuceno Ave. cor. Teresa Ave. Nepo Mart Complex, Angeles City</t>
  </si>
  <si>
    <t>000-088-802-000</t>
  </si>
  <si>
    <t>AECSLR</t>
  </si>
  <si>
    <t>Angeles Electric Corporation</t>
  </si>
  <si>
    <t xml:space="preserve">Aboitiz Energy Solutions, Inc. </t>
  </si>
  <si>
    <t>Aboitiz Corporate Center, Gov. Manuel Cuenco, Kasambagan, Cebu City (CAPITAL) Cebu Philippines</t>
  </si>
  <si>
    <t>201-115-150-000</t>
  </si>
  <si>
    <t>AFAB</t>
  </si>
  <si>
    <t>Authority of the Freeport Area of Bataan</t>
  </si>
  <si>
    <t>AFAB ADMINISTRATION BLDG FREEPORT AREA OF BATAAN, MARIVELES BATAAN</t>
  </si>
  <si>
    <t>295-375-213-00000</t>
  </si>
  <si>
    <t>AGRECRES</t>
  </si>
  <si>
    <t xml:space="preserve">Asiapac Green Renewable Energy Corp. </t>
  </si>
  <si>
    <t>234 SUMULONG HIGHWAY MAMBUGAN ANTIPOLO CITY RIZAL 1870</t>
  </si>
  <si>
    <t>007-607-068-000</t>
  </si>
  <si>
    <t>AHC</t>
  </si>
  <si>
    <t xml:space="preserve">Angat Hydropower Corporation </t>
  </si>
  <si>
    <t>Angat Hydroelectric Power Plant, San Lorenzo, Norzagaray, Bulacan</t>
  </si>
  <si>
    <t>008-657-558-000</t>
  </si>
  <si>
    <t>AHC_SS</t>
  </si>
  <si>
    <t xml:space="preserve">Aklan Electric Cooperative, Inc. </t>
  </si>
  <si>
    <t>Poblacion, Lezo, Aklan</t>
  </si>
  <si>
    <t>000-567-158-000</t>
  </si>
  <si>
    <t>ALECO</t>
  </si>
  <si>
    <t xml:space="preserve">Albay Electric Cooperative, Inc. </t>
  </si>
  <si>
    <t>W. Vinzon St., Legazpi City</t>
  </si>
  <si>
    <t>000-617-913-00000</t>
  </si>
  <si>
    <t>Amlan Hydroelectric Power Corporation</t>
  </si>
  <si>
    <t>C/O Tavidell 6F Filipino Building, 135 Dela Rosa Street, Legaspi Village, Makati City</t>
  </si>
  <si>
    <t>266-589-268-000</t>
  </si>
  <si>
    <t>ANDA</t>
  </si>
  <si>
    <t>ANDA_SS</t>
  </si>
  <si>
    <t xml:space="preserve">Anda Power Corporation </t>
  </si>
  <si>
    <t>TECO Industrial Park, BO. Bundagul, Mabalacat, Pampanga</t>
  </si>
  <si>
    <t>008-527-938-000</t>
  </si>
  <si>
    <t>BEPZ</t>
  </si>
  <si>
    <t>ANDARES</t>
  </si>
  <si>
    <t>ANDARESNV</t>
  </si>
  <si>
    <t>Antique Electric Cooperative, Inc.</t>
  </si>
  <si>
    <t>Funda, Dalipe, San Jose, Antique</t>
  </si>
  <si>
    <t>000-567-498-0000</t>
  </si>
  <si>
    <t>APEC</t>
  </si>
  <si>
    <t>APEC_SS</t>
  </si>
  <si>
    <t xml:space="preserve">Asia Pacific Energy Corporation </t>
  </si>
  <si>
    <t>TECO-INDUSTRIAL PARK, NINOY AQUINO HIGHWAY BUNDAGUL, MABALACAT PAMPANGA</t>
  </si>
  <si>
    <t>226-823-182-00000</t>
  </si>
  <si>
    <t>APRI</t>
  </si>
  <si>
    <t>APRI_SS</t>
  </si>
  <si>
    <t>AP RENEWABLES, INC.</t>
  </si>
  <si>
    <t>SITIO MAHABANG PARANG LIMAO 4012 CALAUAN LAGUNA PHILIPPINES</t>
  </si>
  <si>
    <t>006-893-465-000</t>
  </si>
  <si>
    <t>APRICSTNV</t>
  </si>
  <si>
    <t>APRICST</t>
  </si>
  <si>
    <t>EEI</t>
  </si>
  <si>
    <t>ELVI</t>
  </si>
  <si>
    <t>HIGHST</t>
  </si>
  <si>
    <t>PHILHYDRO</t>
  </si>
  <si>
    <t>FBPC</t>
  </si>
  <si>
    <t>SFELAPCO</t>
  </si>
  <si>
    <t>APRIRES</t>
  </si>
  <si>
    <t xml:space="preserve">AP Renewables Inc. </t>
  </si>
  <si>
    <t>ASEAGAS</t>
  </si>
  <si>
    <t xml:space="preserve">ASEAGAS Corporation </t>
  </si>
  <si>
    <t>14/F NAC Tower 32nd St., BGC, Taguig City</t>
  </si>
  <si>
    <t>008-297-761-000</t>
  </si>
  <si>
    <t>ASEAGAS_SS</t>
  </si>
  <si>
    <t>AWOC</t>
  </si>
  <si>
    <t xml:space="preserve">Alternergy Wind One Corporation </t>
  </si>
  <si>
    <t>Mahabang Sapa Feeder rd., Brgy. Halayhayin, Pililla, Rizal</t>
  </si>
  <si>
    <t>008-073-929-000</t>
  </si>
  <si>
    <t>AWOC_SS</t>
  </si>
  <si>
    <t>BATA02</t>
  </si>
  <si>
    <t>BATAAN 2020, INC.</t>
  </si>
  <si>
    <t xml:space="preserve">226 Quirino Highway, Barangay Baesa, Quezon City </t>
  </si>
  <si>
    <t>005-858-416-000</t>
  </si>
  <si>
    <t>BATA02SS</t>
  </si>
  <si>
    <t>BATELEC1</t>
  </si>
  <si>
    <t xml:space="preserve">Batangas I Electric Cooperative, Inc. </t>
  </si>
  <si>
    <t>Km. 116 National Highway, Calaca Batangas</t>
  </si>
  <si>
    <t>000-619-182-00000</t>
  </si>
  <si>
    <t>BATELEC2</t>
  </si>
  <si>
    <t xml:space="preserve">Batangas II Electric Cooperative, Inc. </t>
  </si>
  <si>
    <t>Antipolo Del Norte, Lipa City</t>
  </si>
  <si>
    <t>000-958-167-000</t>
  </si>
  <si>
    <t>BBEC</t>
  </si>
  <si>
    <t>BBEC_SS</t>
  </si>
  <si>
    <t xml:space="preserve">Bicol Biomass Energy Corporation </t>
  </si>
  <si>
    <t>New San Roque, Pili, Camarines Sur</t>
  </si>
  <si>
    <t>432-894-956</t>
  </si>
  <si>
    <t>BEHMCLLHC</t>
  </si>
  <si>
    <t>BEHMC Lower Labayat Hydropower Corp.</t>
  </si>
  <si>
    <t>U-Greenhills Mansion 37 Annapolis St., Greenhills, San Juan City 1502</t>
  </si>
  <si>
    <t>009-663-561-000</t>
  </si>
  <si>
    <t>BENECOSLR</t>
  </si>
  <si>
    <t>Benguet Electric Cooperative, Inc.</t>
  </si>
  <si>
    <t>South Drive, Baguio City</t>
  </si>
  <si>
    <t>000-708-631-00000</t>
  </si>
  <si>
    <t xml:space="preserve">Balamban Enerzone Corporation </t>
  </si>
  <si>
    <t>Bravo St. West Cebu Industrial Park Special Economic Zone, Buanoy, Balamban Cebu Philippines</t>
  </si>
  <si>
    <t>250-328-123-000</t>
  </si>
  <si>
    <t>BEZSLR</t>
  </si>
  <si>
    <t>Balamban Enerzone Corporation</t>
  </si>
  <si>
    <t>BGI</t>
  </si>
  <si>
    <t>Bac-Man Geothermal, Inc.</t>
  </si>
  <si>
    <t>9th Floor  Rockwell Business Center Tower 3 Ortigas Avenue Ugong Pasig City NCR. Second District Philippines</t>
  </si>
  <si>
    <t>007-721-206-0000</t>
  </si>
  <si>
    <t>BGI_SS</t>
  </si>
  <si>
    <t>FPIC</t>
  </si>
  <si>
    <t>BGIGES</t>
  </si>
  <si>
    <t>BGIGESVIS</t>
  </si>
  <si>
    <t>BGIRESVISNV</t>
  </si>
  <si>
    <t>BGIRESNV</t>
  </si>
  <si>
    <t>BHC</t>
  </si>
  <si>
    <t>Bicol Hydropower Corporation</t>
  </si>
  <si>
    <t>Romar Bldg. I Elias Angeles St. Dinaga Naga City</t>
  </si>
  <si>
    <t>004-186-212-000</t>
  </si>
  <si>
    <t>BHCSS</t>
  </si>
  <si>
    <t>BHCO1SLR</t>
  </si>
  <si>
    <t>BOHECO1SLR</t>
  </si>
  <si>
    <t>Bohol I Electric Cooperative, Inc.</t>
  </si>
  <si>
    <t>Cabulijan, Tubigon, Bohol</t>
  </si>
  <si>
    <t>000-534-418-000</t>
  </si>
  <si>
    <t xml:space="preserve">Biliran Electric Cooperative, Inc. </t>
  </si>
  <si>
    <t>Brgy. Caraycaray, Naval, Biliran</t>
  </si>
  <si>
    <t>000-608-067-000</t>
  </si>
  <si>
    <t>BISCOMX</t>
  </si>
  <si>
    <t xml:space="preserve">BISCOM, Inc. </t>
  </si>
  <si>
    <t>Unit 604, Legaspi Towers 200 Condominium,  107 Paseo de Roxas, Legaspi Village, Brgy. San Lorenzo, Makati City</t>
  </si>
  <si>
    <t>000-108-989-000</t>
  </si>
  <si>
    <t xml:space="preserve">Bohol Light Company, Inc. </t>
  </si>
  <si>
    <t>Ramon Enerio St., Poblacion III, Tagbilaran City (Capital), Bohol, Philippines 6300</t>
  </si>
  <si>
    <t>005-372-703-000</t>
  </si>
  <si>
    <t>BLCISLR</t>
  </si>
  <si>
    <t xml:space="preserve">Bohol I Electric Cooperative, Inc. </t>
  </si>
  <si>
    <t xml:space="preserve">Bohol II Electric Cooperative, Inc. </t>
  </si>
  <si>
    <t>Cantagay, Jagna, Bohol</t>
  </si>
  <si>
    <t>610-002-030-585</t>
  </si>
  <si>
    <t>BOSUNG</t>
  </si>
  <si>
    <t>BOSUNG_SS</t>
  </si>
  <si>
    <t xml:space="preserve">Bosung Solartec Inc. </t>
  </si>
  <si>
    <t>SAN MARCOS 2914 SARRAT ILOCOS NORTE PHILIPPINES</t>
  </si>
  <si>
    <t>009-112-766-000</t>
  </si>
  <si>
    <t>BPC</t>
  </si>
  <si>
    <t xml:space="preserve">Belgrove Power Corporation </t>
  </si>
  <si>
    <t>Suite 2802, Discovery Center, 25 ADB Avenue, Ortigas Center, Pasig City</t>
  </si>
  <si>
    <t>771-533-432-000</t>
  </si>
  <si>
    <t>BPCSS</t>
  </si>
  <si>
    <t>1600 </t>
  </si>
  <si>
    <t>BSEI</t>
  </si>
  <si>
    <t>BATAAN SOLAR ENERGY, INC.</t>
  </si>
  <si>
    <t>35th Floor Ayala Triangle Gardens Tower 2, Paseo De Roxas Cor. Makati Avenue Bel-Air, 1209 City Of Makati, NCR, Fourth District Philippines</t>
  </si>
  <si>
    <t>009-360-958-000</t>
  </si>
  <si>
    <t>BSEISS</t>
  </si>
  <si>
    <t>BSMHC</t>
  </si>
  <si>
    <t>BOHECO-I SEVILLA MINI HYDRO CORPORATION</t>
  </si>
  <si>
    <t>EWON, SEVILLA, BOHOL,6347</t>
  </si>
  <si>
    <t>269-575-962-000</t>
  </si>
  <si>
    <t>BTLC2LRE</t>
  </si>
  <si>
    <t>Antipolo Del Norte, Lipa City, Batangas</t>
  </si>
  <si>
    <t>BTLC2SLR</t>
  </si>
  <si>
    <t>BTN2020</t>
  </si>
  <si>
    <t>Bataan 2020 Power Ventures, Inc.</t>
  </si>
  <si>
    <t>226 Quirino Highway, Barangay Baesa, Quezon City 1106</t>
  </si>
  <si>
    <t>009-364-267-000</t>
  </si>
  <si>
    <t>BTN2020_SS</t>
  </si>
  <si>
    <t>BATAAN 2020 CMPD. ROMAN SUPER HWY. GUGO, SAMAL, BATAAN, 2112</t>
  </si>
  <si>
    <t>BULACNSE</t>
  </si>
  <si>
    <t>BULACNSE_SS</t>
  </si>
  <si>
    <t xml:space="preserve">Bulacan Solar Energy Corp. </t>
  </si>
  <si>
    <t>Pasong Bangkal, San Ildenfoso, Bulacan</t>
  </si>
  <si>
    <t>009-025-130-000</t>
  </si>
  <si>
    <t>BWPC</t>
  </si>
  <si>
    <t>Bayog Wind Power Corp.</t>
  </si>
  <si>
    <t xml:space="preserve">Caparispisan 2919 Pagudpud Ilocos Norte Philippines </t>
  </si>
  <si>
    <t>007-560-495-000</t>
  </si>
  <si>
    <t>BWPCSS</t>
  </si>
  <si>
    <t>CABX</t>
  </si>
  <si>
    <t>Central Azucarera de Bais, Inc.</t>
  </si>
  <si>
    <t xml:space="preserve">5th Floor Legazpi Towers 200 Paseo de roxas, Brgy San Lorenzo 4th District Makati City </t>
  </si>
  <si>
    <t>000-111-111-000</t>
  </si>
  <si>
    <t xml:space="preserve">5/F Legaspi Towers 200, Paseo De Roxas, Makati City </t>
  </si>
  <si>
    <t>000-111-111-00000</t>
  </si>
  <si>
    <t>CADPI</t>
  </si>
  <si>
    <t>CADPIX</t>
  </si>
  <si>
    <t xml:space="preserve">Central Azucarera Don Pedro, Inc. </t>
  </si>
  <si>
    <t>14/F Net One Center, 26th Cor 3rd Ave., Bonifacio Global City, Taguig</t>
  </si>
  <si>
    <t>214-280-422-000</t>
  </si>
  <si>
    <t>CADPI_SS</t>
  </si>
  <si>
    <t>CAGELCO1</t>
  </si>
  <si>
    <t xml:space="preserve">Cagayan I Electric Cooperative, Inc. </t>
  </si>
  <si>
    <t>Maddarulug, Solana, Cagayan</t>
  </si>
  <si>
    <t>000-551-105-000</t>
  </si>
  <si>
    <t>CAGELCO2</t>
  </si>
  <si>
    <t xml:space="preserve">Cagayan II Electric Cooperative, Inc. </t>
  </si>
  <si>
    <t>Macanaya, Aparri, Cagayan</t>
  </si>
  <si>
    <t>000-968-623-000</t>
  </si>
  <si>
    <t>CANORECO</t>
  </si>
  <si>
    <t xml:space="preserve">Camarines Norte Electric Cooperative, Inc. </t>
  </si>
  <si>
    <t>Jose P. Rizal St., Daet, Camarines Norte</t>
  </si>
  <si>
    <t>000-534-707-000</t>
  </si>
  <si>
    <t xml:space="preserve">Capiz Electric Cooperative, Inc. </t>
  </si>
  <si>
    <t>Brgy. Timpas, Panitan, Capiz</t>
  </si>
  <si>
    <t>000-569-194-000</t>
  </si>
  <si>
    <t>CENTRAL AZUCARERA DE SAN ANTONIO</t>
  </si>
  <si>
    <t>5th Floor, Legaspi Towers 200, Paseo De Roxas, Makati City</t>
  </si>
  <si>
    <t>222-792-837-000</t>
  </si>
  <si>
    <t>CASUR2LRE</t>
  </si>
  <si>
    <t xml:space="preserve">Camarines Sur II Electric Cooperative, Inc. </t>
  </si>
  <si>
    <t xml:space="preserve">Brgy. Del Rosario, Naga City </t>
  </si>
  <si>
    <t>000-620-901-000</t>
  </si>
  <si>
    <t>CASUR2SLR</t>
  </si>
  <si>
    <t>CASURECO1</t>
  </si>
  <si>
    <t>Camarines Sur I Electric Cooperative, Inc.</t>
  </si>
  <si>
    <t>Puro-Batia, Libmanan, Camarines Sur</t>
  </si>
  <si>
    <t>000-620-935-000</t>
  </si>
  <si>
    <t>CASURECO2</t>
  </si>
  <si>
    <t xml:space="preserve">Del Rosario, Naga City </t>
  </si>
  <si>
    <t>CASURECO3</t>
  </si>
  <si>
    <t xml:space="preserve">Camarines Sur III Electric Cooperative, Inc. </t>
  </si>
  <si>
    <t>National Highway, San Isidro, Iriga City</t>
  </si>
  <si>
    <t>000-999-381-000</t>
  </si>
  <si>
    <t>CASURECO4</t>
  </si>
  <si>
    <t xml:space="preserve">Camarines Sur IV Electric Cooperative, Inc. </t>
  </si>
  <si>
    <t>Talojongon, Tigaon, Camarines Sur</t>
  </si>
  <si>
    <t>000-999-373-000</t>
  </si>
  <si>
    <t>CAT</t>
  </si>
  <si>
    <t>Central Azucarera de Tarlac</t>
  </si>
  <si>
    <t>San Miguel, Tarlac City</t>
  </si>
  <si>
    <t>000-229-931-000</t>
  </si>
  <si>
    <t>CBEC</t>
  </si>
  <si>
    <t>CBECSS</t>
  </si>
  <si>
    <t xml:space="preserve">Cagayan Biomass Energy Corporation </t>
  </si>
  <si>
    <t xml:space="preserve">Raniag, Burgos, Isabela </t>
  </si>
  <si>
    <t>008-534-250-000</t>
  </si>
  <si>
    <t>CEBEC1LRE</t>
  </si>
  <si>
    <t>Cebu I Electric Cooperative, Inc.</t>
  </si>
  <si>
    <t>Bitoon, Dumanjug, Cebu</t>
  </si>
  <si>
    <t>000-534-977-000</t>
  </si>
  <si>
    <t>CEBEC1SLR</t>
  </si>
  <si>
    <t>CEBEC2LRE</t>
  </si>
  <si>
    <t>Cebu II Electric Cooperative, Inc.</t>
  </si>
  <si>
    <t>Malingin, Bogo City, Cebu</t>
  </si>
  <si>
    <t>000-256-731-0000</t>
  </si>
  <si>
    <t>CEBEC2SLR</t>
  </si>
  <si>
    <t xml:space="preserve">Cebu II Electric Cooperative, Inc. </t>
  </si>
  <si>
    <t xml:space="preserve">Cebu III Electric Cooperative, Inc. </t>
  </si>
  <si>
    <t>Luray II, Toledo City, Cebu</t>
  </si>
  <si>
    <t>000-534-985-000</t>
  </si>
  <si>
    <t xml:space="preserve">Cebu Energy Development Corporation </t>
  </si>
  <si>
    <t>CEDC Building Daanglungsod, Toledo City, Cebu 6038 Philippines</t>
  </si>
  <si>
    <t>268-129-205-00000</t>
  </si>
  <si>
    <t>CEC</t>
  </si>
  <si>
    <t xml:space="preserve">Cleangreen Energy Corporation </t>
  </si>
  <si>
    <t>Pagasa, Orani, Bataan</t>
  </si>
  <si>
    <t>008-584-493</t>
  </si>
  <si>
    <t>CECSS</t>
  </si>
  <si>
    <t>CEDC</t>
  </si>
  <si>
    <t xml:space="preserve">Clark Electric Distribution Corporation </t>
  </si>
  <si>
    <t>Bldg. N2830, Bayanihan St., Clark Freeport Zone, Clarkfield Pampanga</t>
  </si>
  <si>
    <t>005-310-198-000</t>
  </si>
  <si>
    <t>CEDCLRE</t>
  </si>
  <si>
    <t>CEDCLRENV</t>
  </si>
  <si>
    <t>Clark Electric Distribution Corporation</t>
  </si>
  <si>
    <t>CEDCSLR</t>
  </si>
  <si>
    <t>CELCOR</t>
  </si>
  <si>
    <t xml:space="preserve">Cabanatuan Electric Corporation </t>
  </si>
  <si>
    <t>Daang Maharlika, Bitas, Cabanatuan City Nueva Ecija</t>
  </si>
  <si>
    <t>000-542-642-000</t>
  </si>
  <si>
    <t>CELCORSLR</t>
  </si>
  <si>
    <t>Cabanatuan Electric Corporation</t>
  </si>
  <si>
    <t xml:space="preserve">Central Negros Electric Cooperative, Inc. </t>
  </si>
  <si>
    <t>Mabini cor. Gonzaga St. Bacolod City, Negros Occidental</t>
  </si>
  <si>
    <t>000-709-966-000</t>
  </si>
  <si>
    <t>CENECOLRE</t>
  </si>
  <si>
    <t>Central Negros Electric Cooperative, Inc.</t>
  </si>
  <si>
    <t xml:space="preserve">Central Negros Power Reliability, Inc. </t>
  </si>
  <si>
    <t>PUROK SAN JOSE CALUMANGAN 6101 BAGO CITY NEGROS OCCIDENTAL PHILIPPINES</t>
  </si>
  <si>
    <t>008-691-287-00000</t>
  </si>
  <si>
    <t xml:space="preserve">Citicore Energy Solutions, Inc. </t>
  </si>
  <si>
    <t>11th Floor Rockwell Santolan Town Plaza, 276 Santolan Road, Little Baguio 1500 City of San Juan</t>
  </si>
  <si>
    <t>009-333-221-00000</t>
  </si>
  <si>
    <t>CIP2</t>
  </si>
  <si>
    <t>CIP2_SS</t>
  </si>
  <si>
    <t xml:space="preserve">CIP II Power Corporation </t>
  </si>
  <si>
    <t>Brgy. Quirino, Bacnotan, La Union</t>
  </si>
  <si>
    <t>005-305-575-000</t>
  </si>
  <si>
    <t>CORERESNV</t>
  </si>
  <si>
    <t xml:space="preserve">Corenergy, Inc. </t>
  </si>
  <si>
    <t>431-572-703-00000</t>
  </si>
  <si>
    <t>CPPC</t>
  </si>
  <si>
    <t>CPPC_SS</t>
  </si>
  <si>
    <t xml:space="preserve">Cebu Private Power Corporation </t>
  </si>
  <si>
    <t>Old VECO Compound, Brgy. Ermita Carbon Cebu City</t>
  </si>
  <si>
    <t>005-255-399-000</t>
  </si>
  <si>
    <t>CSCLARK</t>
  </si>
  <si>
    <t xml:space="preserve">Citicore Renewable Energy Corporation </t>
  </si>
  <si>
    <t>11F ROCKWELL SANTOLAN TOWN PLAZA 276 SANTOLAN ROAD LITTLE BAGUIO 1500 CITY OF SAN JUAN</t>
  </si>
  <si>
    <t>010-007-383-000</t>
  </si>
  <si>
    <t>CSEI</t>
  </si>
  <si>
    <t>Cosmo Solar Energy, Inc.</t>
  </si>
  <si>
    <t>Barangay Narat-an, Miagao, Iloilo</t>
  </si>
  <si>
    <t>432-150-666-000</t>
  </si>
  <si>
    <t>CSEI_SS</t>
  </si>
  <si>
    <t>CWMDC</t>
  </si>
  <si>
    <t>CW Marketing and Development Corporation</t>
  </si>
  <si>
    <t>#1 Julia Vargas Ave., Ugong, PasIg City</t>
  </si>
  <si>
    <t>225-311-296</t>
  </si>
  <si>
    <t>CWMDC_SS</t>
  </si>
  <si>
    <t>CW Marketing and Development Corporation - Station Service</t>
  </si>
  <si>
    <t>DECORP</t>
  </si>
  <si>
    <t xml:space="preserve">Dagupan Electric Corporation </t>
  </si>
  <si>
    <t>A.B. Fernandez St., Dagupan City</t>
  </si>
  <si>
    <t>000-202-524-0000</t>
  </si>
  <si>
    <t>DECORPLRE</t>
  </si>
  <si>
    <t>Dagupan Electric Corporation</t>
  </si>
  <si>
    <t xml:space="preserve">4th Floor Veria I Bldg, 62 West Avenue, Quezon City </t>
  </si>
  <si>
    <t>000-202-524-000</t>
  </si>
  <si>
    <t>DECORPSLR</t>
  </si>
  <si>
    <t xml:space="preserve">5th Floor Veria I Bldg, 62 West Avenue, Quezon City </t>
  </si>
  <si>
    <t xml:space="preserve">DirectPower Services, Inc. </t>
  </si>
  <si>
    <t>5th Floor, Glorietta 4, Ayala Center, Makati City, Philippines</t>
  </si>
  <si>
    <t>008-122-663-000</t>
  </si>
  <si>
    <t xml:space="preserve">5th Floor, Glorietta 4, Ayala Center, Makati City, Philippines </t>
  </si>
  <si>
    <t>Don Orestes Romualdez Cooperative, Inc.</t>
  </si>
  <si>
    <t>San Roque, Tolosa, Leyte</t>
  </si>
  <si>
    <t>000-609-565-000</t>
  </si>
  <si>
    <t xml:space="preserve">East Asia Utilities Corporation </t>
  </si>
  <si>
    <t>MEPZ Ibo, Lapu-Lapu City (Upon) Cebu Philippines</t>
  </si>
  <si>
    <t>004-760-842-00000</t>
  </si>
  <si>
    <t>EAUCMEPZA</t>
  </si>
  <si>
    <t>EBWPC</t>
  </si>
  <si>
    <t>EDC Burgos Wind Power Corporation</t>
  </si>
  <si>
    <t>9/F Rockwell Business Center Tower 3 Ortigas Avenue Ugong 1604 City of Pasig NCR. Second District Philippines</t>
  </si>
  <si>
    <t>007-726-294</t>
  </si>
  <si>
    <t>EBWPC_SS</t>
  </si>
  <si>
    <t>ECOPARK</t>
  </si>
  <si>
    <t>ECOPARK2</t>
  </si>
  <si>
    <t xml:space="preserve">Ecopark Energy of Valenzuela Corp. </t>
  </si>
  <si>
    <t>189 Tagalag Road Brgy. Tagalag, Valenzuela City</t>
  </si>
  <si>
    <t>009-279-358-0000</t>
  </si>
  <si>
    <t>EDCVIS</t>
  </si>
  <si>
    <t>Energy Development Corporation</t>
  </si>
  <si>
    <t>9th Floor Rockwell Business Center Tower 3 Ortigas Avenue Ugong Pasig City NCR. Second District Philippines</t>
  </si>
  <si>
    <t>000-169-125-0000</t>
  </si>
  <si>
    <t>EDCSL_SS</t>
  </si>
  <si>
    <t>EDCSL</t>
  </si>
  <si>
    <t>ANC</t>
  </si>
  <si>
    <t>EDCSL2_SS</t>
  </si>
  <si>
    <t>EDCSL2</t>
  </si>
  <si>
    <t>EEIRES</t>
  </si>
  <si>
    <t xml:space="preserve">EEI Energy Solutions Corporation </t>
  </si>
  <si>
    <t>No. 12 Manggahan Street Bagumbayan Quezon City 1110</t>
  </si>
  <si>
    <t>010-470-000-000</t>
  </si>
  <si>
    <t>ELPISPP</t>
  </si>
  <si>
    <t>ELPISPPSS</t>
  </si>
  <si>
    <t>Energy Logics Philippines, Inc.</t>
  </si>
  <si>
    <t>Unit 1207 The Trade and Financial Tower, 7th Avenue, corner 32nd St., BGC, Taguig City</t>
  </si>
  <si>
    <t>200-654-769-000</t>
  </si>
  <si>
    <t>ENFINITY</t>
  </si>
  <si>
    <t xml:space="preserve">Enfinity Philippines Renewable Resources Inc. </t>
  </si>
  <si>
    <t>Room 6A, Philexcel Business Center 1 M.A Roxas Highway, Clark Freeport Zone, Pampanga</t>
  </si>
  <si>
    <t>007-813-849-000</t>
  </si>
  <si>
    <t>2009 </t>
  </si>
  <si>
    <t>ENFINITY_SS</t>
  </si>
  <si>
    <t>EPMIRES</t>
  </si>
  <si>
    <t>EPMIRESNV</t>
  </si>
  <si>
    <t>Ecozone Power Management, Inc.</t>
  </si>
  <si>
    <t>2F LTI Admin Bldg. 1 North Main Avenue Laguna Technopark, Biñan, Laguna</t>
  </si>
  <si>
    <t>007-852-642-000</t>
  </si>
  <si>
    <t xml:space="preserve">Eastern Samar Electric Cooperative, Inc. </t>
  </si>
  <si>
    <t>BRGY. CABONG, BORONGAN CITY, EASTERN SAMAR</t>
  </si>
  <si>
    <t>000-571-316-000</t>
  </si>
  <si>
    <t>FCFMC</t>
  </si>
  <si>
    <t>FCF Minerals Corporation</t>
  </si>
  <si>
    <t>Unit 1407, Pacific Star Building, Sen. Gil Puyat Avenue cor. Makati Avenue, Bel-Air, 1209 Makati City</t>
  </si>
  <si>
    <t>238-154-069-000</t>
  </si>
  <si>
    <t>FCRV</t>
  </si>
  <si>
    <t xml:space="preserve">First Cabanatuan Renewable Ventures Inc. </t>
  </si>
  <si>
    <t>FCVC Compound Sitio Mampulog, Brgy. Bitas, Cabanatuan, Nueva Ecija</t>
  </si>
  <si>
    <t>008-944-766-000</t>
  </si>
  <si>
    <t>FCRV_SS</t>
  </si>
  <si>
    <t>FDCRESCVISNV</t>
  </si>
  <si>
    <t xml:space="preserve">FDC Retail Electricity Sales Corporation </t>
  </si>
  <si>
    <t>9F Filinvest One Bldg. Northgate Cyberzone, Alabang-Zapote Road Cor. Northgate Ave. Filinvest City, Alabang, Muntinlupa City</t>
  </si>
  <si>
    <t>007-475-660-00000</t>
  </si>
  <si>
    <t>FDCRESCNV</t>
  </si>
  <si>
    <t xml:space="preserve">First Farmers Holding Corporation </t>
  </si>
  <si>
    <t>Brgy. Dos Hermanas, Talisay City, Negros Occidental</t>
  </si>
  <si>
    <t>002-011-670-000</t>
  </si>
  <si>
    <t>FGES</t>
  </si>
  <si>
    <t xml:space="preserve">First Gen Energy Solutions, Inc. </t>
  </si>
  <si>
    <t>6/F Rockwell Business Center Tower 3, Ortigas Avenue Ugong, City of Pasig NCR, Second District Philippines 1604</t>
  </si>
  <si>
    <t>006-537-631-000</t>
  </si>
  <si>
    <t>FGHPC</t>
  </si>
  <si>
    <t xml:space="preserve">First Gen Hydro Power Corporation </t>
  </si>
  <si>
    <t xml:space="preserve">6/F Rockwell Business Center Tower 3, Ortigas Avenue Ugong, City of Pasig NCR, Second District Philippines </t>
  </si>
  <si>
    <t>244-335-986-000</t>
  </si>
  <si>
    <t>FGHPCSS</t>
  </si>
  <si>
    <t>FGHPCCSTNV</t>
  </si>
  <si>
    <t>FITUI</t>
  </si>
  <si>
    <t>FGHPCCST</t>
  </si>
  <si>
    <t>ECOSIP</t>
  </si>
  <si>
    <t>FGHSNG</t>
  </si>
  <si>
    <t>6/F Rockwell Business Center Tower 3, Ortigas Ave. Ugong, City of Pasig City NCR, 2nd District Philippines</t>
  </si>
  <si>
    <t>FGPCSTRA</t>
  </si>
  <si>
    <t>FGPCSTRASS</t>
  </si>
  <si>
    <t xml:space="preserve">First Gas Power Corporation </t>
  </si>
  <si>
    <t>004-470-601-000</t>
  </si>
  <si>
    <t>FGPSANLO</t>
  </si>
  <si>
    <t>FGPSANLOSS</t>
  </si>
  <si>
    <t xml:space="preserve">FGP Corp. </t>
  </si>
  <si>
    <t>6th Floor Rockwell Business Center Tower 3, Ortigas Avenue Pasig City</t>
  </si>
  <si>
    <t>005-011-427-000</t>
  </si>
  <si>
    <t>FLECO</t>
  </si>
  <si>
    <t xml:space="preserve">First Laguna Electric Cooperative, Inc. </t>
  </si>
  <si>
    <t>Lewin Lumban Laguna</t>
  </si>
  <si>
    <t>000-624-679-0000</t>
  </si>
  <si>
    <t>FNPC</t>
  </si>
  <si>
    <t xml:space="preserve">First Natgas Power Corp. </t>
  </si>
  <si>
    <t>6th Floor Rockwell Business Center Tower 3, Ortigas Ave. Pasig City</t>
  </si>
  <si>
    <t>237-151-695-000</t>
  </si>
  <si>
    <t>FNPCSS</t>
  </si>
  <si>
    <t>FIRST SOLEQ ENERGY CORP.</t>
  </si>
  <si>
    <t>Brgy. Dolores Ormoc City</t>
  </si>
  <si>
    <t>008-104-865-000</t>
  </si>
  <si>
    <t>Citicore Solar Cebu, Inc.</t>
  </si>
  <si>
    <t>Unit 2601 West Tower PSEC Exchange Road Ortigas Center Brgy. San Antonio, Pasig City</t>
  </si>
  <si>
    <t>008-943-292-000</t>
  </si>
  <si>
    <t>G2REC</t>
  </si>
  <si>
    <t xml:space="preserve">Grass Gold Renewable Energy Corporation </t>
  </si>
  <si>
    <t xml:space="preserve">Agrinet Grains Office, Tulat Road, San Jose, Nueva Ecija </t>
  </si>
  <si>
    <t>008-771-462-000</t>
  </si>
  <si>
    <t>G2RECSS</t>
  </si>
  <si>
    <t>GCC</t>
  </si>
  <si>
    <t>Goodfound Cement Corporation</t>
  </si>
  <si>
    <t>Purok 3, Palanog, Camalig, Albay</t>
  </si>
  <si>
    <t>005-613-132-000</t>
  </si>
  <si>
    <t>Green Core Geothermal, Inc.</t>
  </si>
  <si>
    <t>007-317-982-00000</t>
  </si>
  <si>
    <t>DMDC</t>
  </si>
  <si>
    <t>DUCOM</t>
  </si>
  <si>
    <t xml:space="preserve">Global Energy Supply Corporation </t>
  </si>
  <si>
    <t>Unit 1 7/F and Unit 2 &amp; 4 8/F Tower 1, Rockwell Business Center Ortigas Avenue, Ugong City of Pasig NCR, Second District 1604 Philippines</t>
  </si>
  <si>
    <t>234-621-270-00000</t>
  </si>
  <si>
    <t>GFII</t>
  </si>
  <si>
    <t xml:space="preserve">Green Future Innovations, Inc. </t>
  </si>
  <si>
    <t>Ecofuel Agro Industrial Ecozone, Sta. Filomena, San Mariano, Isabela</t>
  </si>
  <si>
    <t>006-922-063-000</t>
  </si>
  <si>
    <t>GFIISS</t>
  </si>
  <si>
    <t>GIFT</t>
  </si>
  <si>
    <t xml:space="preserve">Green Innovations for Tomorrow Corporation </t>
  </si>
  <si>
    <t>Bacal 2, Talavera, Nueva Ecija</t>
  </si>
  <si>
    <t>436-997-925-000</t>
  </si>
  <si>
    <t>GIFT2SS</t>
  </si>
  <si>
    <t>GIFTSS</t>
  </si>
  <si>
    <t>GIFT2</t>
  </si>
  <si>
    <t>Bacal II, Talavera Nueva Ecija</t>
  </si>
  <si>
    <t>GIGAACE4</t>
  </si>
  <si>
    <t>GIGA ACE 4, INC.</t>
  </si>
  <si>
    <t xml:space="preserve">4th Floor, 6750 Office Tower, Ayala Avenue, Makati City </t>
  </si>
  <si>
    <t>758-765-902-000</t>
  </si>
  <si>
    <t>GIGAACE4SS</t>
  </si>
  <si>
    <t>GIGASOL3</t>
  </si>
  <si>
    <t xml:space="preserve">GIGASOL3, Inc. </t>
  </si>
  <si>
    <t>Gigasol Palauig, Salaza 2210, Palauig, Zambales, Philippines</t>
  </si>
  <si>
    <t>009-597-701-000</t>
  </si>
  <si>
    <t>GIGASOL3NV</t>
  </si>
  <si>
    <t>GIGASOL3SS</t>
  </si>
  <si>
    <t>GMCP</t>
  </si>
  <si>
    <t xml:space="preserve">GNPower Mariveles Energy Center Ltd. Co. </t>
  </si>
  <si>
    <t>Alas asin, Mariveles, Bataan, Philippines</t>
  </si>
  <si>
    <t>006-659-706-000</t>
  </si>
  <si>
    <t>GMCPSS</t>
  </si>
  <si>
    <t>GMEC</t>
  </si>
  <si>
    <t>GMECSS</t>
  </si>
  <si>
    <t>GNPD</t>
  </si>
  <si>
    <t xml:space="preserve">GNPower Dinginin Ltd. Co. </t>
  </si>
  <si>
    <t>GNPower Energy Complex, Sitio Dinginin, Alas-asin, Mariveles, Bataan, Philippines</t>
  </si>
  <si>
    <t>008-778-572-000</t>
  </si>
  <si>
    <t>GNPDSS</t>
  </si>
  <si>
    <t>GNPower Ltd. Co.</t>
  </si>
  <si>
    <t>Unit 1905 The Orient Square Don F. Ortigas Jr. Road Ortigas Center San Antonio, City of Pasig</t>
  </si>
  <si>
    <t>202-920-663-00000</t>
  </si>
  <si>
    <t>GPS3I</t>
  </si>
  <si>
    <t>Greencore Power Solutions 3, Inc.</t>
  </si>
  <si>
    <t>Lot 4 Magalang-Arayat Road San Antonio, Arayat, Pampanga</t>
  </si>
  <si>
    <t>010-168-348-000</t>
  </si>
  <si>
    <t>GPS3ISS</t>
  </si>
  <si>
    <t>GT-Energy Corp.</t>
  </si>
  <si>
    <t>Trome Marketing Compound National Highway City Heights, General Santos City</t>
  </si>
  <si>
    <t>010-253-834-0000</t>
  </si>
  <si>
    <t>Guimaras Electric Cooperative, Inc.</t>
  </si>
  <si>
    <t>San Miguel, Jordan, Guimaras</t>
  </si>
  <si>
    <t>000-994-641-000</t>
  </si>
  <si>
    <t>HEDCOR</t>
  </si>
  <si>
    <t>HEDCORLAT</t>
  </si>
  <si>
    <t xml:space="preserve">HEDCOR, Inc. </t>
  </si>
  <si>
    <t>214 Ambuclao Road, Obulan, Beckel, La Trinidad, Benguet</t>
  </si>
  <si>
    <t>001-946-873-00000</t>
  </si>
  <si>
    <t>HEDCORBA</t>
  </si>
  <si>
    <t>HEDCORSS</t>
  </si>
  <si>
    <t>HEDCORBASS</t>
  </si>
  <si>
    <t>HEDCORHESS</t>
  </si>
  <si>
    <t>HEDCORHE</t>
  </si>
  <si>
    <t>HELIOS SOLAR ENERGY CORP.</t>
  </si>
  <si>
    <t>21/F TOWER 6789 6789 AYALA AVENUE BEL-AIR, CITY OF MAKATI NCR, FOURTH DISTRICT PHILIPPINES  1209</t>
  </si>
  <si>
    <t>008-841-526-000</t>
  </si>
  <si>
    <t>HGEC</t>
  </si>
  <si>
    <t xml:space="preserve">HyperGreen Energy Corporation  </t>
  </si>
  <si>
    <t>Bonamy Compound, McArthur Highway, Brgy Taal, Bocaue Bulacan</t>
  </si>
  <si>
    <t>008-421-135-000</t>
  </si>
  <si>
    <t>HGECSS</t>
  </si>
  <si>
    <t>Hawaiian-Philippine Company</t>
  </si>
  <si>
    <t>BRGY. HAWAIIAN SILAY CITY NEGROS OCCIDENTAL</t>
  </si>
  <si>
    <t>000-424-722-00000</t>
  </si>
  <si>
    <t>HPCOX</t>
  </si>
  <si>
    <t>BGY HAWAIIAN SILAY CITY NEGROS OCCIDENTAL, PHILIPPINES 6116</t>
  </si>
  <si>
    <t>000-424-722-000</t>
  </si>
  <si>
    <t>HSABI</t>
  </si>
  <si>
    <t>HSABISS</t>
  </si>
  <si>
    <t xml:space="preserve">Hedcor Sabangan, Inc. </t>
  </si>
  <si>
    <t>Barangay Namatec, Sabangan, Mountain Province</t>
  </si>
  <si>
    <t>409-507-988-00000</t>
  </si>
  <si>
    <t>Isabel Ancillary Services Co. Ltd.</t>
  </si>
  <si>
    <t>Lot 2-A-1-B and Lot 2-A-1-D, Leyte Industrial Development Estate, Brgy. Libertad, Isabel, Leyte</t>
  </si>
  <si>
    <t>010-011-077-000</t>
  </si>
  <si>
    <t>IBEC</t>
  </si>
  <si>
    <t>IBECSS</t>
  </si>
  <si>
    <t xml:space="preserve">Isabela Biomass Energy Corporation </t>
  </si>
  <si>
    <t>Maharlika Highway, Purok 6, Barangay Burgos, Alicia, Province of Isabela</t>
  </si>
  <si>
    <t>008-350-337-000</t>
  </si>
  <si>
    <t>IEMOP</t>
  </si>
  <si>
    <t>INDEPENDENT ELECTRICITY MARKET OPERATOR OF THE PHILIPPINES INC.</t>
  </si>
  <si>
    <t>9/F Robinsons Equitable Tower, ADB Avenue, Ortigas Center, San Antonio, Pasig City</t>
  </si>
  <si>
    <t>010-007-246-00000</t>
  </si>
  <si>
    <t xml:space="preserve">Iloilo I Electric Cooperative, Inc. </t>
  </si>
  <si>
    <t>Namocon, Tigbauan, Iloilo</t>
  </si>
  <si>
    <t>000-994-935-000</t>
  </si>
  <si>
    <t xml:space="preserve">Iloilo II Electric Cooperative, Inc. </t>
  </si>
  <si>
    <t>Brgy. Cau-ayan, Pototan, Iloilo</t>
  </si>
  <si>
    <t>000-994-942-000</t>
  </si>
  <si>
    <t xml:space="preserve">Iloilo III Electric Cooperative, Inc. </t>
  </si>
  <si>
    <t>Brgy. Preciosa, Sara, Iloilo</t>
  </si>
  <si>
    <t>002-391-979-000</t>
  </si>
  <si>
    <t>ILSRMC</t>
  </si>
  <si>
    <t>ILSRMCX</t>
  </si>
  <si>
    <t>Isabela La Suerte Rice Mill Corporation</t>
  </si>
  <si>
    <t xml:space="preserve">District  1, San Manuel, Isabela  </t>
  </si>
  <si>
    <t>006-737-622-000</t>
  </si>
  <si>
    <t>ILSRMCSS</t>
  </si>
  <si>
    <t>INEC</t>
  </si>
  <si>
    <t xml:space="preserve">Ilocos Norte Electric Cooperative, Inc. </t>
  </si>
  <si>
    <t>Brgy. Suyo, Dingras, Ilocos Norte</t>
  </si>
  <si>
    <t>000-716-369-000</t>
  </si>
  <si>
    <t>INECLRE</t>
  </si>
  <si>
    <t>Ilocos Norte Electric Cooperative, Inc.</t>
  </si>
  <si>
    <t>INECSLR</t>
  </si>
  <si>
    <t>IPHI1</t>
  </si>
  <si>
    <t>INGRID POWER HOLDINGS, INC.</t>
  </si>
  <si>
    <t>4/F 6750 Ayala Office Tower, 6750 Ayala Avenue, Brgy. San Lorenzo City of Makati NCR, Fourth District 1229</t>
  </si>
  <si>
    <t>010-031-135-00000</t>
  </si>
  <si>
    <t>IPHI1SS</t>
  </si>
  <si>
    <t>IPOWER</t>
  </si>
  <si>
    <t xml:space="preserve">San Jose City I Power Corporation </t>
  </si>
  <si>
    <t>Tulat Road, Brgy. Tulat, San Jose City, Nueva Ecija</t>
  </si>
  <si>
    <t>006-530-554-000</t>
  </si>
  <si>
    <t>IPOWER2</t>
  </si>
  <si>
    <t>IPOWERSS</t>
  </si>
  <si>
    <t>IPOWER2SS</t>
  </si>
  <si>
    <t>ISECO</t>
  </si>
  <si>
    <t>Ilocos Sur Electric Cooperative, Inc.</t>
  </si>
  <si>
    <t>Bigbiga, Santiago, Ilocos Sur</t>
  </si>
  <si>
    <t>000-555-221-00000</t>
  </si>
  <si>
    <t>ISECOSLR</t>
  </si>
  <si>
    <t>ISELCO1</t>
  </si>
  <si>
    <t xml:space="preserve">Isabela I Electric Cooperative, Inc. </t>
  </si>
  <si>
    <t>Maharlika Highway Victoria Alicia Isabela</t>
  </si>
  <si>
    <t>000-875-857-00000</t>
  </si>
  <si>
    <t>ISELCO2</t>
  </si>
  <si>
    <t xml:space="preserve">Isabela II Electric Cooperative, Inc. </t>
  </si>
  <si>
    <t>Gov't Center, Alibagu, Ilagan City, Isabela</t>
  </si>
  <si>
    <t>002-833-960-000</t>
  </si>
  <si>
    <t>ISLCO1SLR</t>
  </si>
  <si>
    <t>Isabela I Electric Cooperative, Inc.</t>
  </si>
  <si>
    <t xml:space="preserve">Brgy. Victoria, Alicia, Isabela </t>
  </si>
  <si>
    <t>000-875-857-000</t>
  </si>
  <si>
    <t>JANOPOL</t>
  </si>
  <si>
    <t xml:space="preserve">Bohol I Electric Cooperative, Inc. - Janopol Mini Hydro Power Coporation </t>
  </si>
  <si>
    <t>JANOPOLSS</t>
  </si>
  <si>
    <t>000-534-418-0000</t>
  </si>
  <si>
    <t>Jin Navitas Electric Corp.</t>
  </si>
  <si>
    <t xml:space="preserve">3RD FLR Joy Nostalg Center 17 ADB Ave San Antonio  1605 City of Pasig  NCR,  Second District  Philippines </t>
  </si>
  <si>
    <t>779-471-422-00000</t>
  </si>
  <si>
    <t>JOBIN</t>
  </si>
  <si>
    <t>JOBINSS</t>
  </si>
  <si>
    <t xml:space="preserve">Jobin –SQM Inc. </t>
  </si>
  <si>
    <t>Mt. Sta. Rita, Subic Bay Freeport Zone</t>
  </si>
  <si>
    <t>007-549-103-000</t>
  </si>
  <si>
    <t>KAELCO</t>
  </si>
  <si>
    <t>Kalinga-Apayao Electric Cooperative, Inc.</t>
  </si>
  <si>
    <t>Bulanao, Tabuk City</t>
  </si>
  <si>
    <t>001-001-041-0000</t>
  </si>
  <si>
    <t xml:space="preserve">Kratos RES, Inc. </t>
  </si>
  <si>
    <t>UGF Worldwide Corporate Center Shaw Blvd Mandaluyong City</t>
  </si>
  <si>
    <t>008-098-676-000</t>
  </si>
  <si>
    <t>KSPC</t>
  </si>
  <si>
    <t xml:space="preserve">KEPCO SPC Power Corporation </t>
  </si>
  <si>
    <t>7th Floor,  Cebu Holdings Center, Cebu Business Park, Luz Cebu City, Philippines</t>
  </si>
  <si>
    <t>244-498-539-00000</t>
  </si>
  <si>
    <t>KSPCSS</t>
  </si>
  <si>
    <t>7th Floor,  Cebu Holdings Center, Cebu Business Park, Luz  Cebu City, Philippines</t>
  </si>
  <si>
    <t xml:space="preserve">Leyte II Electric Cooperative, Inc. </t>
  </si>
  <si>
    <t xml:space="preserve">Real Street, Sagkahan District, Tacloban City, Leyte </t>
  </si>
  <si>
    <t>000-611-721-00000</t>
  </si>
  <si>
    <t xml:space="preserve">Leyte III Electric Cooperative, Inc. </t>
  </si>
  <si>
    <t>Real Street, Brgy. San Roque, Tunga Leyte</t>
  </si>
  <si>
    <t>000-977-608-000</t>
  </si>
  <si>
    <t xml:space="preserve">Leyte IV Electric Cooperative, Inc. </t>
  </si>
  <si>
    <t>Brgy. Lamak, Hilongos, Leyte</t>
  </si>
  <si>
    <t>000-782-737-000</t>
  </si>
  <si>
    <t>Leyte V Electric Cooperative, Inc.</t>
  </si>
  <si>
    <t>Brgy. San Pablo, Ormoc City, Leyte</t>
  </si>
  <si>
    <t>001-383-331-000</t>
  </si>
  <si>
    <t>LEZ</t>
  </si>
  <si>
    <t xml:space="preserve">Lima Enerzone Corporation </t>
  </si>
  <si>
    <t>Lima Square Business Loop, Lima Technology Center, Lipa City Batangas</t>
  </si>
  <si>
    <t>005-183-049-000</t>
  </si>
  <si>
    <t>LINDE</t>
  </si>
  <si>
    <t>LINDE PHILIPPINES INC.</t>
  </si>
  <si>
    <t>30th Floor Wynsum Corporate Plaza, 22 F. Ortigas Jr. Road, Ortigas Center, Pasig City</t>
  </si>
  <si>
    <t>000-053-829-000</t>
  </si>
  <si>
    <t>LUELCO</t>
  </si>
  <si>
    <t xml:space="preserve">La Union Electric Cooperative, Inc. </t>
  </si>
  <si>
    <t>Sta. Rita East, Aringay, La Union</t>
  </si>
  <si>
    <t>000-537-355-0000</t>
  </si>
  <si>
    <t>LUELCOSLR</t>
  </si>
  <si>
    <t>La Union Electric Cooperative, Inc.</t>
  </si>
  <si>
    <t>McArthur Highway, Sta. Rita East, Aringay, La Union</t>
  </si>
  <si>
    <t>000-537-355-000</t>
  </si>
  <si>
    <t>MACRES</t>
  </si>
  <si>
    <t xml:space="preserve">Mazzaraty Energy Corporation </t>
  </si>
  <si>
    <t xml:space="preserve">Rm 201 JSL Bldg., Consunji St., Brgy Sto. Rosarion, City of San Fernando. Pampanga </t>
  </si>
  <si>
    <t>007-299-815-000</t>
  </si>
  <si>
    <t>MAEC</t>
  </si>
  <si>
    <t xml:space="preserve">Mirae Asia Energy Corporation </t>
  </si>
  <si>
    <t>21/F TOWER 6789 AYALA AVENUE BEL-AIR, CITY OF MAKATI NCR, FOURTH DISTRICT PHILIPPINES  1209</t>
  </si>
  <si>
    <t>008-091-486-000</t>
  </si>
  <si>
    <t>MAECSS</t>
  </si>
  <si>
    <t>MALVEZ</t>
  </si>
  <si>
    <t xml:space="preserve">Malvar Enerzone Corporation </t>
  </si>
  <si>
    <t>L2 B11 Palm Ave., Admin Compd. LISP IV Bulihan, Malvar Batangas</t>
  </si>
  <si>
    <t>009-698-677-000</t>
  </si>
  <si>
    <t>MANTARESNV</t>
  </si>
  <si>
    <t>SHELL ENERGY PHILIPPINES INC.</t>
  </si>
  <si>
    <t>41st Floor Finance Center, 26th St., cor. 9th Ave., Bonifacio Global City Fort Bonifacio, Taguig City</t>
  </si>
  <si>
    <t>006-733-227-0000</t>
  </si>
  <si>
    <t>MEC</t>
  </si>
  <si>
    <t>MECSS</t>
  </si>
  <si>
    <t>Majestics Energy Corporation</t>
  </si>
  <si>
    <t>Block 3, Cavite Economic Zone II, General Trias, Cavite</t>
  </si>
  <si>
    <t>006-986-390-00000</t>
  </si>
  <si>
    <t>MECX</t>
  </si>
  <si>
    <t>MECO112</t>
  </si>
  <si>
    <t xml:space="preserve">Mactan Electric Company </t>
  </si>
  <si>
    <t>Sangi Road, Brgy. Pajo, Lapu-lapu City</t>
  </si>
  <si>
    <t>000-259-873-00000</t>
  </si>
  <si>
    <t>Mabuhay Energy Corporation</t>
  </si>
  <si>
    <t>Unit 2618 High Street South Corporate Plaza Tower 1 26th St. Cor. 9th Ave. Bonifacio Global City Fort Bonifacio Taguig City</t>
  </si>
  <si>
    <t>009-541-806-000</t>
  </si>
  <si>
    <t>MECOSLR</t>
  </si>
  <si>
    <t>Mactan Electric Company, Inc.</t>
  </si>
  <si>
    <t>000-259-873-000</t>
  </si>
  <si>
    <t>MEIMGTPP</t>
  </si>
  <si>
    <t>MILLENNIUM ENERGY INC.</t>
  </si>
  <si>
    <t>E-3204-B, Philippine Stock Exchange Center, Exchange Road, Ortigas Center, Pasig City, Philippines</t>
  </si>
  <si>
    <t>204-596-391-000</t>
  </si>
  <si>
    <t>MERALCO</t>
  </si>
  <si>
    <t>CEPZSEM</t>
  </si>
  <si>
    <t xml:space="preserve">Manila Electric Company </t>
  </si>
  <si>
    <t>Lopez Bldg.,  Ortigas Avenue, Pasig City</t>
  </si>
  <si>
    <t>000-101-528-0000</t>
  </si>
  <si>
    <t>IRRI</t>
  </si>
  <si>
    <t>MERXRES</t>
  </si>
  <si>
    <t>MeridianX Inc.</t>
  </si>
  <si>
    <t xml:space="preserve">3/F Business Solutions Center Building, Ortigas Avenue, Ugong, Pasig City </t>
  </si>
  <si>
    <t>009-464-447-00000</t>
  </si>
  <si>
    <t xml:space="preserve">Mactan Enerzone Corporation </t>
  </si>
  <si>
    <t xml:space="preserve">Dinagyang St. Mactan Economic Zone 2, Basak, Lapu-Lapu (Opon) Cebu Philippines </t>
  </si>
  <si>
    <t>250-327-890-000</t>
  </si>
  <si>
    <t>MEZLRE</t>
  </si>
  <si>
    <t>MEZSLR</t>
  </si>
  <si>
    <t>Mactan Enerzone Corporation</t>
  </si>
  <si>
    <t>MGC</t>
  </si>
  <si>
    <t>Mindoro Grid Corporation</t>
  </si>
  <si>
    <t>BARANGAY SANTIAGO, NAUJAN, ORIENTAL MINDORO</t>
  </si>
  <si>
    <t>007-900-016-000</t>
  </si>
  <si>
    <t>MGCSS</t>
  </si>
  <si>
    <t>BARANGAY SANTIAGO, NAUJAN, OR MINDORO 5204</t>
  </si>
  <si>
    <t>MGI</t>
  </si>
  <si>
    <t>Maibarara Geothermal, Inc.</t>
  </si>
  <si>
    <t>7th Floor JMT Corporate Building ADB Avenue Ortigas Center San Antonio 1605 City of Pasig NCR, Second District Philippines</t>
  </si>
  <si>
    <t>007-843-328-00000</t>
  </si>
  <si>
    <t>MGISS</t>
  </si>
  <si>
    <t>MHCI</t>
  </si>
  <si>
    <t>Majayjay Hydropower Company, Inc</t>
  </si>
  <si>
    <t>MHCI Power Plant, Brgy. Ibabang Banga, Majayjay, Laguna</t>
  </si>
  <si>
    <t>006-998-745</t>
  </si>
  <si>
    <t>MMPC</t>
  </si>
  <si>
    <t>Montalban Methane Power Corp.</t>
  </si>
  <si>
    <t>Unit 8A Inoza Tower, 40th Street, Bonifacio Global City, Taguig City</t>
  </si>
  <si>
    <t>006-604-154-000</t>
  </si>
  <si>
    <t>MMPCSS</t>
  </si>
  <si>
    <t xml:space="preserve">Monte Solar Energy, Inc. </t>
  </si>
  <si>
    <t>Emerald Arcade, FC Ledesma St. San Carlos City, Negros Occidental</t>
  </si>
  <si>
    <t>008-828-119-000</t>
  </si>
  <si>
    <t>MOPRECO</t>
  </si>
  <si>
    <t xml:space="preserve">Mountain Province Electric Cooperative, Inc. </t>
  </si>
  <si>
    <t>Caluttit, Bontoc, Mountain Province</t>
  </si>
  <si>
    <t>004-510-071-00000</t>
  </si>
  <si>
    <t xml:space="preserve">MORE Electric and Power Corporation </t>
  </si>
  <si>
    <t>2F GST Corporate Center, Quezon St., Iloilo City</t>
  </si>
  <si>
    <t>007-106-367-000</t>
  </si>
  <si>
    <t>MORE Power Barge Inc.</t>
  </si>
  <si>
    <t>ZONE 3 OBRERO-LAPUZ 5000 ILOILO CITY (CAPITAL) ILOILO PHILIPPINES</t>
  </si>
  <si>
    <t>601-191-398-000</t>
  </si>
  <si>
    <t xml:space="preserve">Mariveles Power Generation Corporation </t>
  </si>
  <si>
    <t>BATAAN FREEPORT ZONE BIAAN 2105 MARIVELES BATAAN PHILIPPINES</t>
  </si>
  <si>
    <t>008-941-048-00000</t>
  </si>
  <si>
    <t>MPGCSS</t>
  </si>
  <si>
    <t>MPPC</t>
  </si>
  <si>
    <t>PHILHYDRO2</t>
  </si>
  <si>
    <t>Masinloc Power Co. Ltd</t>
  </si>
  <si>
    <t>Masinloc Coal-Fired thermal Power Plant, Barangay Bani, Masinloc, Zambales</t>
  </si>
  <si>
    <t>006-786-124-000</t>
  </si>
  <si>
    <t>MSNLOBAT</t>
  </si>
  <si>
    <t>LUECO</t>
  </si>
  <si>
    <t>MSNLOBATSS</t>
  </si>
  <si>
    <t>MPPCSS</t>
  </si>
  <si>
    <t>AURELCO</t>
  </si>
  <si>
    <t>SAJELCO</t>
  </si>
  <si>
    <t>ZAMECO2</t>
  </si>
  <si>
    <t>PRESCO</t>
  </si>
  <si>
    <t>MPPCCST</t>
  </si>
  <si>
    <t>ZAMECO1</t>
  </si>
  <si>
    <t>MRLCOLRE</t>
  </si>
  <si>
    <t>Business Solution Center Meralco Compound Ortigas Avenue Pasig City</t>
  </si>
  <si>
    <t>000-101-528-065</t>
  </si>
  <si>
    <t>MRLCOLRENV</t>
  </si>
  <si>
    <t>MRLCOSLR</t>
  </si>
  <si>
    <t>NEECO1</t>
  </si>
  <si>
    <t xml:space="preserve">Nueva Ecija I Electric Cooperative, Inc. </t>
  </si>
  <si>
    <t xml:space="preserve">Malapit, San Isidro, Nueva Ecija </t>
  </si>
  <si>
    <t>000-540-511-000</t>
  </si>
  <si>
    <t>NEECO1LRE</t>
  </si>
  <si>
    <t>NEECO2</t>
  </si>
  <si>
    <t xml:space="preserve">Nueva Ecija II Electric Cooperative, Inc. - Area 2 </t>
  </si>
  <si>
    <t>Maharlika Hi-way, Diversion, San Leonardo, Nueva Ecija</t>
  </si>
  <si>
    <t>475-285-960-000</t>
  </si>
  <si>
    <t>NEECO2AR1</t>
  </si>
  <si>
    <t>Nueva Ecija II Electric Cooperative, Inc. Area 1</t>
  </si>
  <si>
    <t>Calipahan Talavera Nueva Ecija</t>
  </si>
  <si>
    <t>000-540-544-0000</t>
  </si>
  <si>
    <t>NEXTGEN</t>
  </si>
  <si>
    <t>Citicore Solar Bataan, Inc.</t>
  </si>
  <si>
    <t>Phase IV AFAB 2106 Mariveles, Bataan, Philippines</t>
  </si>
  <si>
    <t>008-673-696-000</t>
  </si>
  <si>
    <t>NEXTGENSS</t>
  </si>
  <si>
    <t>National Grid Corporation of the Philippines</t>
  </si>
  <si>
    <t>Quezon Avenue cor. BIR Road, Diliman, Quezon City</t>
  </si>
  <si>
    <t>006-977-514-000</t>
  </si>
  <si>
    <t>NIABAL</t>
  </si>
  <si>
    <t xml:space="preserve">National Irrigation Administration </t>
  </si>
  <si>
    <t>Minante I, Cauayan City, Isabela</t>
  </si>
  <si>
    <t>000-916-415-162</t>
  </si>
  <si>
    <t>NIABALSS</t>
  </si>
  <si>
    <t>NIA</t>
  </si>
  <si>
    <t>NIACST</t>
  </si>
  <si>
    <t>National Irrigation Administration Magat River Integrated Irrigation System</t>
  </si>
  <si>
    <t>NIAREG2</t>
  </si>
  <si>
    <t>National Irrigation Administration Region 2</t>
  </si>
  <si>
    <t>MINANTE 1, CAUAYAN CITY, ISABELA</t>
  </si>
  <si>
    <t>000-916-415-156</t>
  </si>
  <si>
    <t xml:space="preserve">Negros Island Solar Power Inc. </t>
  </si>
  <si>
    <t>Emerald Arcade, F.C. Ledesma St. San Carlos City Negros Occidental</t>
  </si>
  <si>
    <t>008-899-881-000</t>
  </si>
  <si>
    <t>Negros Island Solar Power Inc.  (NISPI2)</t>
  </si>
  <si>
    <t>NLREC</t>
  </si>
  <si>
    <t xml:space="preserve">North Luzon Renewable Energy Corporation </t>
  </si>
  <si>
    <t>Barangay Caparispisan Pagudpod, Ilocos Norte</t>
  </si>
  <si>
    <t>245-726-106-000</t>
  </si>
  <si>
    <t>NLRECSS</t>
  </si>
  <si>
    <t xml:space="preserve">North Negros Biopower, Inc. </t>
  </si>
  <si>
    <t>Emerald Arcade F.C. Ledesma St., San Carlos City</t>
  </si>
  <si>
    <t>006-964-680-000</t>
  </si>
  <si>
    <t>NNBPX</t>
  </si>
  <si>
    <t>NEGROS OCCIDENTAL ELECTRIC COOPERATIVE</t>
  </si>
  <si>
    <t>So. Naga, Brgy. Binicuil, Kabankalan City, Negros Occidental</t>
  </si>
  <si>
    <t>000-560-345-000</t>
  </si>
  <si>
    <t xml:space="preserve">Northern Negros Electric Cooperative, Inc. </t>
  </si>
  <si>
    <t>Crossing Tortosa, Manapla, Negros Occidental</t>
  </si>
  <si>
    <t>001-005-053-0000</t>
  </si>
  <si>
    <t xml:space="preserve">Negros Oriental I Electric Cooperative, Inc. </t>
  </si>
  <si>
    <t>Tinaogan, Bindoy, Negros Oriental</t>
  </si>
  <si>
    <t>000-613-539-000</t>
  </si>
  <si>
    <t>NEGROS ORIENTAL II ELECTRIC COOPERATIVE</t>
  </si>
  <si>
    <t>NORECO II BLDG., REAL STREET, DUMAGUETE CITY</t>
  </si>
  <si>
    <t>000-613-546-000</t>
  </si>
  <si>
    <t xml:space="preserve">Northern Samar Electric Cooperative, Inc. </t>
  </si>
  <si>
    <t>Brgy. Magsaysay, Bobon, Northern Samar</t>
  </si>
  <si>
    <t>001-585-897-000</t>
  </si>
  <si>
    <t>NORTHWIND</t>
  </si>
  <si>
    <t xml:space="preserve">Northwind Power Development Corporation </t>
  </si>
  <si>
    <t>Sitio Suyo, Barangay Baruyen, Bangui, Ilocos Norte</t>
  </si>
  <si>
    <t>208-101-373-000</t>
  </si>
  <si>
    <t>NWPDC</t>
  </si>
  <si>
    <t>NORTHWINDSS</t>
  </si>
  <si>
    <t>NWPDCSS</t>
  </si>
  <si>
    <t>NR</t>
  </si>
  <si>
    <t>NRSS</t>
  </si>
  <si>
    <t xml:space="preserve">Northern Renewables Generation Corporation </t>
  </si>
  <si>
    <t>G/F Manville Zosa Compound Don Pedro Rodriguez St. Brgy. Capitol Cebu City</t>
  </si>
  <si>
    <t>279-626-683-000</t>
  </si>
  <si>
    <t>NRECO2SLR</t>
  </si>
  <si>
    <t>Negros Oriental II Electric Cooperative, Inc.</t>
  </si>
  <si>
    <t>NORECO II Bldg., Real St., Dumaguete City, Negros Oriental</t>
  </si>
  <si>
    <t>NSEC</t>
  </si>
  <si>
    <t xml:space="preserve">Nuevo Solar Energy Corp. </t>
  </si>
  <si>
    <t>21/F Tower 6789, 6789 Ayala Avenue, Brgy. Bel-Air Makati City, Philippines</t>
  </si>
  <si>
    <t>009-186-081-00000</t>
  </si>
  <si>
    <t>NSECSS</t>
  </si>
  <si>
    <t>NVVOGTARM</t>
  </si>
  <si>
    <t>NVVOGTARMSS</t>
  </si>
  <si>
    <t>Citicore Solar Tarlac 1, Inc.</t>
  </si>
  <si>
    <t>ARMENIA 2300 CITY OF TARLAC (CAPITAL), TARLAC PHILIPPINES</t>
  </si>
  <si>
    <t>008-654-146-000</t>
  </si>
  <si>
    <t>NVVOGTDAL</t>
  </si>
  <si>
    <t>Citicore Solar Tarlac 2, Inc.</t>
  </si>
  <si>
    <t>Blk. 6 Brgy. Dalayap, Tarlac City, Tarlac, Philippines</t>
  </si>
  <si>
    <t>008-654-139-000</t>
  </si>
  <si>
    <t>NVVOGTDALSS</t>
  </si>
  <si>
    <t>OEDC</t>
  </si>
  <si>
    <t xml:space="preserve">Olongapo Electricity Distribution Company, Inc. </t>
  </si>
  <si>
    <t>1170 RIZAL AVENUE EAST TAPINAC 2200 OLONGAPO CITY ZAMBALES PHILIPPINES</t>
  </si>
  <si>
    <t>008-365-759-000</t>
  </si>
  <si>
    <t>ORIENTAL ENERGY AND POWER GENERATION CORPORATION</t>
  </si>
  <si>
    <t xml:space="preserve">81 Sen Gil Puyat Ave. Brgy. Palanan Makati City, </t>
  </si>
  <si>
    <t>263-666-452-000</t>
  </si>
  <si>
    <t>OSPGC</t>
  </si>
  <si>
    <t xml:space="preserve">One Subic Power Generation Corporation </t>
  </si>
  <si>
    <t>Causeway Extension, Subic Gateway District, Subic Bay Freeport Zone</t>
  </si>
  <si>
    <t>007-836-459-000</t>
  </si>
  <si>
    <t>OSPGCSS</t>
  </si>
  <si>
    <t>PANASIA</t>
  </si>
  <si>
    <t>PANASIASS</t>
  </si>
  <si>
    <t>Panasia Energy, Inc.</t>
  </si>
  <si>
    <t>E-3204-B East Tower, Phil. Stock Exchange Center, Exchange Road, Ortigas Center, Pasig City</t>
  </si>
  <si>
    <t>006-907-342-000</t>
  </si>
  <si>
    <t>PANELCO1</t>
  </si>
  <si>
    <t>PANGASINAN I ELECTRIC COOPERATIVE, INC.</t>
  </si>
  <si>
    <t>San Jose, Bani, Pangasinan</t>
  </si>
  <si>
    <t>000-633-841-000</t>
  </si>
  <si>
    <t>PANELCO3</t>
  </si>
  <si>
    <t xml:space="preserve">Pangasinan III Electric Cooperative, Inc. </t>
  </si>
  <si>
    <t>Nancayasan 2428, City of Urdaneta, Pangasinan, Philippines</t>
  </si>
  <si>
    <t>000-801-156-00000</t>
  </si>
  <si>
    <t>Philippine Associated Smelting &amp; Refining Corporation</t>
  </si>
  <si>
    <t>LIDE, ISABEL, LEYTE 6539</t>
  </si>
  <si>
    <t>000-226-532-000</t>
  </si>
  <si>
    <t xml:space="preserve">Palm Concepcion Power Corporation </t>
  </si>
  <si>
    <t>Sitio Puntales, Brgy. Nipa, Concepcion, Iloilo</t>
  </si>
  <si>
    <t>006-931-417-000</t>
  </si>
  <si>
    <t>PEC</t>
  </si>
  <si>
    <t>PECSS</t>
  </si>
  <si>
    <t xml:space="preserve">Pagbilao Energy Corporation </t>
  </si>
  <si>
    <t>25/F W Fifth Avenue Building, 5th Ave., Bonifacio Global City, Taguig City</t>
  </si>
  <si>
    <t>008-275-398-000</t>
  </si>
  <si>
    <t>PECO</t>
  </si>
  <si>
    <t>Panay Electric Company, Inc.</t>
  </si>
  <si>
    <t>PECO Building, 12 General Luna St., Iloilo City</t>
  </si>
  <si>
    <t>001-002-833-000</t>
  </si>
  <si>
    <t xml:space="preserve">Panay Energy Development Corporation </t>
  </si>
  <si>
    <t>Brgy. Ingore, La Paz, Iloilo City</t>
  </si>
  <si>
    <t>007-243-246-000</t>
  </si>
  <si>
    <t>PELCO1</t>
  </si>
  <si>
    <t>PAMPANGA I ELECTRIC COOPERATIVE, INC.</t>
  </si>
  <si>
    <t>Sto. Domingo Mexico Pampanga</t>
  </si>
  <si>
    <t>000-800-905-0000</t>
  </si>
  <si>
    <t>PELCO2</t>
  </si>
  <si>
    <t xml:space="preserve">Pampanga II Electric Cooperative, Inc. </t>
  </si>
  <si>
    <t>San Roque, Guagua, Pampanga</t>
  </si>
  <si>
    <t>000-800-858-000</t>
  </si>
  <si>
    <t>PENELCO</t>
  </si>
  <si>
    <t xml:space="preserve">Peninsula Electric Cooperative, Inc. </t>
  </si>
  <si>
    <t>Roman Superhighway, Tuyo, Balanga City, Bataan</t>
  </si>
  <si>
    <t>000-540-959-0000</t>
  </si>
  <si>
    <t>PERCRES</t>
  </si>
  <si>
    <t xml:space="preserve">Premier Energy Resources Corporation </t>
  </si>
  <si>
    <t>Philcom Building,8755 Paseo de Roxas, Makati City</t>
  </si>
  <si>
    <t>006-976-322-000</t>
  </si>
  <si>
    <t>PESI</t>
  </si>
  <si>
    <t>People's Energy Services, Inc.</t>
  </si>
  <si>
    <t>Sta. Justina, Buhi, Camarines Sur</t>
  </si>
  <si>
    <t>005-662-686-000</t>
  </si>
  <si>
    <t>PESISS</t>
  </si>
  <si>
    <t>PESI111</t>
  </si>
  <si>
    <t>PETRONGEN</t>
  </si>
  <si>
    <t xml:space="preserve">Petron Corporation </t>
  </si>
  <si>
    <t>SMC Head Office Complex 40 San Miguel Avenue, Mandaluyong City</t>
  </si>
  <si>
    <t>000-168-801-000</t>
  </si>
  <si>
    <t>PETRONGENSS</t>
  </si>
  <si>
    <t>PETROSOLR</t>
  </si>
  <si>
    <t>PETSOL</t>
  </si>
  <si>
    <t xml:space="preserve">PetroSolar Corporation </t>
  </si>
  <si>
    <t>7th Floor, JMT Building, ADB Avenue, Ortigas Center, Pasig City</t>
  </si>
  <si>
    <t>009-064-006-000</t>
  </si>
  <si>
    <t>PETROSOLRX</t>
  </si>
  <si>
    <t>PETSOLX</t>
  </si>
  <si>
    <t>PETSOLSS</t>
  </si>
  <si>
    <t>PETROSOLRSS</t>
  </si>
  <si>
    <t>PGEP</t>
  </si>
  <si>
    <t xml:space="preserve">Pangea Green Energy Philippines, Inc. </t>
  </si>
  <si>
    <t>68 Zamboanga St., Area B, Brgy. Payatas, Quezon City</t>
  </si>
  <si>
    <t>247-296-829-000</t>
  </si>
  <si>
    <t>PGEPSS</t>
  </si>
  <si>
    <t>PHEN</t>
  </si>
  <si>
    <t>PHENSS</t>
  </si>
  <si>
    <t xml:space="preserve">AC Energy Philippines, Inc. </t>
  </si>
  <si>
    <t>4th Floor, 6750 Office Tower, Ayala Avenue, San Lorenzo, Makati City</t>
  </si>
  <si>
    <t>PHENRES</t>
  </si>
  <si>
    <t>4th Floor 6750 Office Tower, Ayala Avenue, San Lorenzo, Makati City</t>
  </si>
  <si>
    <t>PHENRESVIS</t>
  </si>
  <si>
    <t>PHILPHOS</t>
  </si>
  <si>
    <t>Philippine Phosphate Fertilizer Corporation</t>
  </si>
  <si>
    <t>Leyte Industrial Development Estate (LIDE), Brgy Libertad, Isabel, Leyte,Philippines</t>
  </si>
  <si>
    <t>000-488-010-000</t>
  </si>
  <si>
    <t>PHRI</t>
  </si>
  <si>
    <t>PH Renewables, Inc.</t>
  </si>
  <si>
    <t>Tower 1 Rockwell Business Center Ortigas Ave Ugong 1604 City of Pasig NCR, Second District Philippines</t>
  </si>
  <si>
    <t>735-737-211-000</t>
  </si>
  <si>
    <t>PISHELL</t>
  </si>
  <si>
    <t>Pilipinas Shell Petroleum Corporation</t>
  </si>
  <si>
    <t>41st Floor The Finance Center, 26th St., cor. 9th Ave., Brgy. Fort Bonifacio, Taguig City</t>
  </si>
  <si>
    <t>000-164-757-000</t>
  </si>
  <si>
    <t>PMPC</t>
  </si>
  <si>
    <t xml:space="preserve">Prime Meridian PowerGen Corporation </t>
  </si>
  <si>
    <t>6th Floor Rockwell Business Center Tower 3, Ortigas Avenue, Pasig City</t>
  </si>
  <si>
    <t>008-101-224-000</t>
  </si>
  <si>
    <t>PMPCSS</t>
  </si>
  <si>
    <t xml:space="preserve">Panay Power Corporation </t>
  </si>
  <si>
    <t>Barangay Ingore, La Paz, Iloilo City</t>
  </si>
  <si>
    <t>004-964-861-000</t>
  </si>
  <si>
    <t>PPDC</t>
  </si>
  <si>
    <t>Philippine Power and Development Company</t>
  </si>
  <si>
    <t>2155 3F JTKC Centre, Don Chino Roces, Makati City</t>
  </si>
  <si>
    <t>000-804-431-000</t>
  </si>
  <si>
    <t>PPDC2</t>
  </si>
  <si>
    <t>PPDC3</t>
  </si>
  <si>
    <t>PRISMRES</t>
  </si>
  <si>
    <t xml:space="preserve">Prism Energy, Inc. </t>
  </si>
  <si>
    <t>VECO Complex J Panis St., Banilad, Cebu City</t>
  </si>
  <si>
    <t>272-748-614-000</t>
  </si>
  <si>
    <t>PRISMRESVIS</t>
  </si>
  <si>
    <t xml:space="preserve">Power Sector Assets &amp; Liabilities Management Corporation </t>
  </si>
  <si>
    <t>24th Floor Vertis North Corporate Center I Astra corner Lux Drives, North Avenue, Quezon City</t>
  </si>
  <si>
    <t>215-799-653-00000</t>
  </si>
  <si>
    <t>DWSCST</t>
  </si>
  <si>
    <t>25th Floor Vertis North Corporate Center 1 Astra corner Lux Drives, North Avenue, Quezon City</t>
  </si>
  <si>
    <t>215-799-653-000</t>
  </si>
  <si>
    <t>LMC</t>
  </si>
  <si>
    <t>26th Floor Vertis North Corporate Center 1 Astra corner Lux Drives, North Avenue, Quezon City</t>
  </si>
  <si>
    <t>ONP</t>
  </si>
  <si>
    <t>27th Floor Vertis North Corporate Center 1 Astra corner Lux Drives, North Avenue, Quezon City</t>
  </si>
  <si>
    <t>PSALMGVIS</t>
  </si>
  <si>
    <t>29th Floor Vertis North Corporate Center 1 Astra corner Lux Drives, North Avenue, Quezon City</t>
  </si>
  <si>
    <t>PSALMGVISNV</t>
  </si>
  <si>
    <t>30th Floor Vertis North Corporate Center 1 Astra corner Lux Drives, North Avenue, Quezon City</t>
  </si>
  <si>
    <t>PSALMGVISSS</t>
  </si>
  <si>
    <t>31st Floor Vertis North Corporate Center 1 Astra corner Lux Drives, North Avenue, Quezon City</t>
  </si>
  <si>
    <t>PSALMNV</t>
  </si>
  <si>
    <t>32nd Floor Vertis North Corporate Center 1 Astra corner Lux Drives, North Avenue, Quezon City</t>
  </si>
  <si>
    <t>PSALMSS</t>
  </si>
  <si>
    <t>PSPCGEN</t>
  </si>
  <si>
    <t>PSPCGENSS</t>
  </si>
  <si>
    <t xml:space="preserve">PetroWind Energy Inc. </t>
  </si>
  <si>
    <t>7th Floor, JMT Bldg., ADB Ave., Ortigas, Center Pasig City</t>
  </si>
  <si>
    <t>008-482-597-000</t>
  </si>
  <si>
    <t>QPPL</t>
  </si>
  <si>
    <t>Quezon Power (Philippines), Limited Co.</t>
  </si>
  <si>
    <t>62H DELA COSTA STREET DAUNGAN MAUBAN QUEZON PHILIPPINES</t>
  </si>
  <si>
    <t>005-025-704-00000</t>
  </si>
  <si>
    <t>QPPLSS</t>
  </si>
  <si>
    <t>QUEZELCO1</t>
  </si>
  <si>
    <t xml:space="preserve">Quezon I Electric Cooperative, Inc. </t>
  </si>
  <si>
    <t>Brgy. Poctol Pitogo, Quezon</t>
  </si>
  <si>
    <t>000-541-425-000</t>
  </si>
  <si>
    <t>QUEZELCO2</t>
  </si>
  <si>
    <t xml:space="preserve">Quezon II Electric Cooperative, Inc. </t>
  </si>
  <si>
    <t>Brgy. Gumian, Infanta, Quezon</t>
  </si>
  <si>
    <t>000-635-463-000</t>
  </si>
  <si>
    <t>RC</t>
  </si>
  <si>
    <t xml:space="preserve">RASLAG Corp. </t>
  </si>
  <si>
    <t>1905 Robinsons Equiitable Tower, ADB Avenue cor. Poveda St., Ortigas Center, Pasig City</t>
  </si>
  <si>
    <t>008-521-690-000</t>
  </si>
  <si>
    <t>RCP2</t>
  </si>
  <si>
    <t>RCP3</t>
  </si>
  <si>
    <t>RCSS</t>
  </si>
  <si>
    <t>RCP2SS</t>
  </si>
  <si>
    <t>RCP3SS</t>
  </si>
  <si>
    <t>RCBMI</t>
  </si>
  <si>
    <t xml:space="preserve">Republic Cement &amp; Building Materials, Inc. </t>
  </si>
  <si>
    <t>MENARCO TOWER 32ND STREET, BONIFACIO GLOBAL CITY FORT BONIFACIO 1634 TAGUIG CITY NCR, FOURTH DISTRICT PHILIPPINES</t>
  </si>
  <si>
    <t>000-237-540-000</t>
  </si>
  <si>
    <t>RCBMISS</t>
  </si>
  <si>
    <t>RPPOWRES</t>
  </si>
  <si>
    <t xml:space="preserve">Rockport Power Inc. </t>
  </si>
  <si>
    <t>UNIT 2701 ONE CORPORATE CENTRE JULIA VARGAS AVENUE CORNER MERALCO AVENUE ORTIGAS CENTER SAN ANTONIO 1600 CITY OF PASIG NCR, SECOND DISTRICT PHILIPPINES</t>
  </si>
  <si>
    <t>764-056-706-000</t>
  </si>
  <si>
    <t xml:space="preserve">San Carlos Solar Energy Inc. </t>
  </si>
  <si>
    <t>Barangay Punao 6127, San Carlos Ciy, Negros Occidental Philippines</t>
  </si>
  <si>
    <t>008-514-713-000</t>
  </si>
  <si>
    <t>SACASOLCD</t>
  </si>
  <si>
    <t xml:space="preserve">San Carlos Sun Power Inc. </t>
  </si>
  <si>
    <t>Eco Zone Boulevard San Carlos Ecozone Brgy. Punao, San Carlos City, Negros Occidental</t>
  </si>
  <si>
    <t>008-828-101-000</t>
  </si>
  <si>
    <t xml:space="preserve">Samar I Electric Cooperative, Inc. </t>
  </si>
  <si>
    <t>Brgy. Carayman Calbayog City, Samar</t>
  </si>
  <si>
    <t>000-563-573-000</t>
  </si>
  <si>
    <t xml:space="preserve">Samar II Electric Cooperative, Inc. </t>
  </si>
  <si>
    <t xml:space="preserve">BRGY. ARADO, PARANAS, SAMAR </t>
  </si>
  <si>
    <t>000-563-581-000</t>
  </si>
  <si>
    <t>SBPLC</t>
  </si>
  <si>
    <t>SBPLCSS</t>
  </si>
  <si>
    <t xml:space="preserve">San Buenaventura Power Ltd. Co. </t>
  </si>
  <si>
    <t>62 H. Dela Costa St., Brgy. Daungan, Mauban, Quezon Province</t>
  </si>
  <si>
    <t>008-647-944-000</t>
  </si>
  <si>
    <t>San Carlos Bioenergy, Inc.</t>
  </si>
  <si>
    <t xml:space="preserve">San Carlos Enerzone Barangays Palampas and Punao San Carlos City Negros Occidental </t>
  </si>
  <si>
    <t>238-494-525-000</t>
  </si>
  <si>
    <t xml:space="preserve">San Carlos Biopower Inc. </t>
  </si>
  <si>
    <t>Circumferential Road, San Carlos Ecozone, San Carlos City, Negros Occidental</t>
  </si>
  <si>
    <t>007-339-955-000</t>
  </si>
  <si>
    <t>SC GLOBAL COCO PRODUCTS, INC.</t>
  </si>
  <si>
    <t>National Highway, Brgy. Caridad, Baybay City, Leyte</t>
  </si>
  <si>
    <t>005-761-999-000</t>
  </si>
  <si>
    <t>SCPC</t>
  </si>
  <si>
    <t>SCPCSS</t>
  </si>
  <si>
    <t xml:space="preserve">SEM-Calaca Power Corporation </t>
  </si>
  <si>
    <t xml:space="preserve">Brgy. San Rafael, Calaca, Batangas </t>
  </si>
  <si>
    <t>007-483-945</t>
  </si>
  <si>
    <t>ECSCO</t>
  </si>
  <si>
    <t>SCPCCST</t>
  </si>
  <si>
    <t>007-483-945-000</t>
  </si>
  <si>
    <t xml:space="preserve">SEM-CALACA RES CORPORATION </t>
  </si>
  <si>
    <t>3/F DMCI Plaza, 2281 Don Chino Roces Ave., Makati City</t>
  </si>
  <si>
    <t>007-357-576-0000</t>
  </si>
  <si>
    <t>Sulu Electric Power and Light (Phils.), Inc.</t>
  </si>
  <si>
    <t>Zone IV Barangay Castilla, Palo, Leyte</t>
  </si>
  <si>
    <t>008-685-342-000</t>
  </si>
  <si>
    <t>SEPHGES</t>
  </si>
  <si>
    <t>Shell Energy Philippines, Inc.</t>
  </si>
  <si>
    <t>SEZ</t>
  </si>
  <si>
    <t xml:space="preserve">Subic Enerzone Corporation </t>
  </si>
  <si>
    <t xml:space="preserve">Canal Road cor Labitan St., Central Business District, Subic Bay Freeport Zone </t>
  </si>
  <si>
    <t>224-523-316-000</t>
  </si>
  <si>
    <t>SEZLRE</t>
  </si>
  <si>
    <t>SEZSLR</t>
  </si>
  <si>
    <t>Subic Enerzone Corporation</t>
  </si>
  <si>
    <t xml:space="preserve">San Fernando Electric Light And Power Co., Inc. </t>
  </si>
  <si>
    <t>LIMJOCO STREET, BRGY. LOURDES, SAN FERNANDO CITY, PAMPANGA</t>
  </si>
  <si>
    <t>000-877-891-000</t>
  </si>
  <si>
    <t>SFELAPLRE</t>
  </si>
  <si>
    <t xml:space="preserve">San Fernando Electric Light &amp; Power Co., Inc. </t>
  </si>
  <si>
    <t>Bo. Lourdes, City of San Fernando, Pampanga</t>
  </si>
  <si>
    <t xml:space="preserve">Citicore Solar Negros Occidental, Inc. </t>
  </si>
  <si>
    <t>20 N. DOMINGO ST., BRGY. VALENCIA 4, QUEZON CITY</t>
  </si>
  <si>
    <t>009-103-282-000</t>
  </si>
  <si>
    <t xml:space="preserve">SPC Island Power Corporation </t>
  </si>
  <si>
    <t>7th Floor, BDO Tower Paseo, 8741, Paseo de Roxas, Makati City</t>
  </si>
  <si>
    <t>218-474-921-00000</t>
  </si>
  <si>
    <t>SLPGC</t>
  </si>
  <si>
    <t xml:space="preserve">Southwest Luzon Power Generation Corporation </t>
  </si>
  <si>
    <t>008-115-664-000</t>
  </si>
  <si>
    <t>SLPGCSS</t>
  </si>
  <si>
    <t>008-115-664-0000</t>
  </si>
  <si>
    <t>SLTEC</t>
  </si>
  <si>
    <t>HPHI</t>
  </si>
  <si>
    <t xml:space="preserve">South Luzon Thermal Energy Corporation </t>
  </si>
  <si>
    <t>Km 117 National Road, Calaca Seaport Phase II, Puting Bato West, Calaca Batangas Philippines</t>
  </si>
  <si>
    <t>008-095-005-000</t>
  </si>
  <si>
    <t>SLTECSS</t>
  </si>
  <si>
    <t>CLSI</t>
  </si>
  <si>
    <t>SMCCPC</t>
  </si>
  <si>
    <t>LIMAY POWER INC.</t>
  </si>
  <si>
    <t>Roman Highway, Brgy. Lamao, Limay Bataan</t>
  </si>
  <si>
    <t>008-107-131-000</t>
  </si>
  <si>
    <t>SMCCPCSS</t>
  </si>
  <si>
    <t>SMCCPCCST</t>
  </si>
  <si>
    <t>Sual Power Inc.</t>
  </si>
  <si>
    <t>5th Floor C5 Office Building Complex, #100 E. Rodriguez Jr. Ave. C5 Road Ugong 1604 City of Pasig NCR, Second District Philippines</t>
  </si>
  <si>
    <t>225-353-447-000</t>
  </si>
  <si>
    <t>KIP</t>
  </si>
  <si>
    <t>SMECSS</t>
  </si>
  <si>
    <t>CENTERRA</t>
  </si>
  <si>
    <t>CENPELCO</t>
  </si>
  <si>
    <t>CBCI</t>
  </si>
  <si>
    <t>ISRI</t>
  </si>
  <si>
    <t>FCTMC</t>
  </si>
  <si>
    <t>GIC</t>
  </si>
  <si>
    <t>OLIVER</t>
  </si>
  <si>
    <t>PRMC</t>
  </si>
  <si>
    <t>RVA</t>
  </si>
  <si>
    <t>NUVELCO</t>
  </si>
  <si>
    <t>SMECCST</t>
  </si>
  <si>
    <t>SMELCRES</t>
  </si>
  <si>
    <t>San Miguel Electric Corporation</t>
  </si>
  <si>
    <t># 40 San Miguel Ave., Wack-Wack, Mandaluyong City</t>
  </si>
  <si>
    <t>007-978-389-000</t>
  </si>
  <si>
    <t>SMELCRESVIS</t>
  </si>
  <si>
    <t>SMITHBELL</t>
  </si>
  <si>
    <t>SMITHBELLSS</t>
  </si>
  <si>
    <t xml:space="preserve">Smith Bell Mini-Hydro Corporation </t>
  </si>
  <si>
    <t xml:space="preserve">2F First Lucky Place Bldg. 2259 Chino Roces Ave. Ext. Magallanes, City Of Makati Ncr, Fourth District Philippines </t>
  </si>
  <si>
    <t>240-205-077-000</t>
  </si>
  <si>
    <t>SNAP</t>
  </si>
  <si>
    <t>NIAMARIS</t>
  </si>
  <si>
    <t xml:space="preserve">SN Aboitiz Power - Magat, Inc. </t>
  </si>
  <si>
    <t xml:space="preserve">Magat Hydroelectric Power Plant, General Aguinaldo, Ramon, Isabela, Philippines </t>
  </si>
  <si>
    <t>242-224-593-00000</t>
  </si>
  <si>
    <t>NIAMARISSS</t>
  </si>
  <si>
    <t>MGPCI</t>
  </si>
  <si>
    <t>SNAPSS</t>
  </si>
  <si>
    <t>INGASCO</t>
  </si>
  <si>
    <t>SNAPCST</t>
  </si>
  <si>
    <t>SNAPBENGT</t>
  </si>
  <si>
    <t>IFELCO</t>
  </si>
  <si>
    <t xml:space="preserve">SN Aboitiz Power - Benguet, Inc. </t>
  </si>
  <si>
    <t>Binga Hydroelectric Power Plant, Brgy. Tinongdan, Itogon, Benguet Philippines</t>
  </si>
  <si>
    <t>006-659-491-00000</t>
  </si>
  <si>
    <t>SNAPBENGTSS</t>
  </si>
  <si>
    <t>SNAPMIGES</t>
  </si>
  <si>
    <t>SN Aboitiz Power-Magat, Inc.</t>
  </si>
  <si>
    <t xml:space="preserve">SN Aboitiz Power- Magat, Inc. </t>
  </si>
  <si>
    <t xml:space="preserve">SN Aboitiz Power-RES, Inc. </t>
  </si>
  <si>
    <t>NAC Tower 32nd Street Fort Bonifacio Bonifacio Global City 1634 Taguig City NCR, Fourth District Philippines</t>
  </si>
  <si>
    <t>007-544-287-00000</t>
  </si>
  <si>
    <t xml:space="preserve">South Negros Biopower, Inc. </t>
  </si>
  <si>
    <t>National Highway, Brgy. Cubay. La Carlota City, Negros Occidental</t>
  </si>
  <si>
    <t>008-348-719-000</t>
  </si>
  <si>
    <t>SOLARACE1</t>
  </si>
  <si>
    <t xml:space="preserve">SOLARACE1 Energy Corp. </t>
  </si>
  <si>
    <t>Gigasol Alaminos, San Andres 4001 Alaminos, Laguna, Philippines</t>
  </si>
  <si>
    <t>009-606-740-000</t>
  </si>
  <si>
    <t>SOLARACE1SS</t>
  </si>
  <si>
    <t>SOLARPHIL</t>
  </si>
  <si>
    <t xml:space="preserve">Solar Philippines Calatagan Corporation </t>
  </si>
  <si>
    <t>Brgy. Paraiso, Calatagan, Batangas</t>
  </si>
  <si>
    <t>009-058-825-000</t>
  </si>
  <si>
    <t>SOLARPHILSS</t>
  </si>
  <si>
    <t>SOLARPHTC</t>
  </si>
  <si>
    <t>SOLARPHTCSS</t>
  </si>
  <si>
    <t>Solar Philippines Tarlac Corporation</t>
  </si>
  <si>
    <t xml:space="preserve">STA. ROSA, CONCEPCION, TARLAC </t>
  </si>
  <si>
    <t>009-085-818-000</t>
  </si>
  <si>
    <t>Southern Leyte Electric Cooperative, Inc.</t>
  </si>
  <si>
    <t>Brgy. Nasaug, Maasin City, Southern Leyte</t>
  </si>
  <si>
    <t>000-819-044-000</t>
  </si>
  <si>
    <t>SORECO1</t>
  </si>
  <si>
    <t xml:space="preserve">Sorsogon I Electric Cooperative, Inc. </t>
  </si>
  <si>
    <t>Gulang-gulang, Irosin, Sorsogon</t>
  </si>
  <si>
    <t>000-819-757-000</t>
  </si>
  <si>
    <t>SORECO2</t>
  </si>
  <si>
    <t xml:space="preserve">Sorsogon II Electric Cooperative, Inc. </t>
  </si>
  <si>
    <t>Buhatan East District Sorsogon City</t>
  </si>
  <si>
    <t>000-819-769-000</t>
  </si>
  <si>
    <t>SPARC</t>
  </si>
  <si>
    <t>SPARC3</t>
  </si>
  <si>
    <t xml:space="preserve">SPARC-Solar Powered Agri-Rural Communities Corporation </t>
  </si>
  <si>
    <t>3RD FLR. JTKC Centre, 2155 Chino Roces Ave., Pio Del Pilar, 1230 Makati City</t>
  </si>
  <si>
    <t>008-048-450-000</t>
  </si>
  <si>
    <t>SPARC-SOLAR POWERED AGRI-RURAL COMMUNITIES CORP.</t>
  </si>
  <si>
    <t>Unit 102, 3/F Bonifacio Technology Center, 31st St. cor. 2nd ave., Bonifacio Global City, Taguig City</t>
  </si>
  <si>
    <t>SPARC2</t>
  </si>
  <si>
    <t>SPARCSS</t>
  </si>
  <si>
    <t>SPARC3SS</t>
  </si>
  <si>
    <t>SPARC2SS</t>
  </si>
  <si>
    <t xml:space="preserve">SPC Power Corporation </t>
  </si>
  <si>
    <t>7th Floor, BDO Towers Paseo, 8741, Paseo de Roxas, Makati City</t>
  </si>
  <si>
    <t>003-868-048-000</t>
  </si>
  <si>
    <t>SPDC</t>
  </si>
  <si>
    <t>San Roque Hydropower Inc. (Formerly Strategic Power Development Corporation)</t>
  </si>
  <si>
    <t>5TH FLOOR C5 OFFICE BUILDING COMPLEX, #100 E. RODRIGUEZ JR. AVE., C5 ROAD UGONG 1604 CITY OF PASIG NCR, SECOND DISTRICT PHILIPPINES</t>
  </si>
  <si>
    <t>227-545-141-000</t>
  </si>
  <si>
    <t>SPDCSS</t>
  </si>
  <si>
    <t xml:space="preserve">SMGP Kabankalan Power Co. Ltd. </t>
  </si>
  <si>
    <t>5TH FLOOR C5 OFFICE BUILDING COMPLEX, #100 E. RODRIGUEZ</t>
  </si>
  <si>
    <t>009-064-992-000</t>
  </si>
  <si>
    <t>1604 </t>
  </si>
  <si>
    <t>SPMI</t>
  </si>
  <si>
    <t>Specialty Pulp Manufacturing, Inc.</t>
  </si>
  <si>
    <t>New Jubilee Agro-Industrial Economic Zone, Brgy. Hilapnitan, Baybay, Leyte</t>
  </si>
  <si>
    <t>214-820-909-000</t>
  </si>
  <si>
    <t>SPPC</t>
  </si>
  <si>
    <t xml:space="preserve">South Premiere Power Corporation </t>
  </si>
  <si>
    <t>5TH FLOOR C5 OFFICE BUILDING COMPLEX #100 E. RODRIGUEZ JR. AVE. C5 ROAD UGONG 1604 CITY OF PASIG NCR, SECON DISTRICT PHILIPPINES</t>
  </si>
  <si>
    <t>227-308-464-000</t>
  </si>
  <si>
    <t>SPPCCST</t>
  </si>
  <si>
    <t>SPPCSS</t>
  </si>
  <si>
    <t>SPREIRES</t>
  </si>
  <si>
    <t>SOLAR PHILIPPINES RETAIL ELECTRICITY, INC.</t>
  </si>
  <si>
    <t xml:space="preserve">LPL Towers 112 Legaspi St., Legaspi Village, Makati City </t>
  </si>
  <si>
    <t>009-390-295-000</t>
  </si>
  <si>
    <t>SPSMNORTH</t>
  </si>
  <si>
    <t xml:space="preserve">Solar Philippines Commercial Rooftop Projects, Inc. </t>
  </si>
  <si>
    <t xml:space="preserve">SANTA ROSA 2316 CONCEPCION TARLAC PHILIPPINES </t>
  </si>
  <si>
    <t>008-675-819-000</t>
  </si>
  <si>
    <t>SPSMNORTHSS</t>
  </si>
  <si>
    <t>Sta. Clara Power Corporation</t>
  </si>
  <si>
    <t>Highway 54 Plaza, #986 Stanford Street Corner EDSA, Mandaluyong City</t>
  </si>
  <si>
    <t>228-833-810-000</t>
  </si>
  <si>
    <t>STACLARA2X</t>
  </si>
  <si>
    <t>STACLARA2</t>
  </si>
  <si>
    <t>STACLARASS</t>
  </si>
  <si>
    <t xml:space="preserve">Sunwest Water and Electric Company 2, Inc. </t>
  </si>
  <si>
    <t>3rd Flr. Bldg. 9 Embarcadero De Legazpi Port Area Bgy. 27 - Victory Village South (Pob.) 4500 Legazpi City (Capital) Albay Philippines</t>
  </si>
  <si>
    <t>005-770-958-000</t>
  </si>
  <si>
    <t>Taft HydroEnergy Corporation</t>
  </si>
  <si>
    <t>126 5th St., B. Serrano St., 11th Ave Grace Park 89, Caloocan City</t>
  </si>
  <si>
    <t>009-712-420-0000</t>
  </si>
  <si>
    <t>TAPGC</t>
  </si>
  <si>
    <t>BULACAN POWER GENERATION CORPORATION</t>
  </si>
  <si>
    <t>Holcim Compound, Barangay Matictic, Norzagaray, Bulacan, Philippines</t>
  </si>
  <si>
    <t>004-523-557-000</t>
  </si>
  <si>
    <t>TAO</t>
  </si>
  <si>
    <t>ROCECO</t>
  </si>
  <si>
    <t>TAOEDCCST</t>
  </si>
  <si>
    <t>TAPGCSS</t>
  </si>
  <si>
    <t xml:space="preserve">Guimaras Wind Corporation </t>
  </si>
  <si>
    <t>Suclaran 5048 San Lorenzo, Guimaras, Philippines</t>
  </si>
  <si>
    <t>004-500-956-000</t>
  </si>
  <si>
    <t>TARELCO1</t>
  </si>
  <si>
    <t xml:space="preserve">Tarlac I Electric Cooperative, Inc. </t>
  </si>
  <si>
    <t>Amacalan, Gerona, Tarlac</t>
  </si>
  <si>
    <t>000-543-781-000</t>
  </si>
  <si>
    <t>TLI</t>
  </si>
  <si>
    <t xml:space="preserve">Therma Luzon, Inc. </t>
  </si>
  <si>
    <t>NAC Tower 32nd St. Bonifacio Global City Fort Bonifacio, Taguig City, NCR, Fourth District Philippines</t>
  </si>
  <si>
    <t>266-567-164-00000</t>
  </si>
  <si>
    <t>TARELCO2</t>
  </si>
  <si>
    <t xml:space="preserve">Tarlac II Electric Cooperative, Inc. </t>
  </si>
  <si>
    <t>San Nicolas, Concepcion, Tarlac</t>
  </si>
  <si>
    <t>000-543-815-000</t>
  </si>
  <si>
    <t>TLICSTNV</t>
  </si>
  <si>
    <t>TECRAT</t>
  </si>
  <si>
    <t xml:space="preserve">TeaM Energy Corporation </t>
  </si>
  <si>
    <t>25/F W Fifth Avenue Building, 5th Avenue, Bonifacio Global City, Taguig City</t>
  </si>
  <si>
    <t>001-726-870-000</t>
  </si>
  <si>
    <t>COCOCHEM</t>
  </si>
  <si>
    <t>TEI</t>
  </si>
  <si>
    <t>Tarlac Electric, Inc.</t>
  </si>
  <si>
    <t>Mabini St.,  Tarlac City</t>
  </si>
  <si>
    <t>004-070-881-00000</t>
  </si>
  <si>
    <t>BICOLICE</t>
  </si>
  <si>
    <t>TEILRE</t>
  </si>
  <si>
    <t>Mabini St., Mabini, Tarlac City, Tarlac</t>
  </si>
  <si>
    <t>004-070-881-000</t>
  </si>
  <si>
    <t>BCWD</t>
  </si>
  <si>
    <t>TERASU</t>
  </si>
  <si>
    <t>TERASUSS</t>
  </si>
  <si>
    <t xml:space="preserve">Terasu Energy Inc. </t>
  </si>
  <si>
    <t>41st Floor GT Tower International 6813 Ayala Ave. cor H.V. Dela Costa St., Makati</t>
  </si>
  <si>
    <t>010-065-406-000</t>
  </si>
  <si>
    <t>BHPI</t>
  </si>
  <si>
    <t>BBTI</t>
  </si>
  <si>
    <t>BC</t>
  </si>
  <si>
    <t>MELTERS</t>
  </si>
  <si>
    <t>LIMALAND</t>
  </si>
  <si>
    <t>WCSC</t>
  </si>
  <si>
    <t>ERDB</t>
  </si>
  <si>
    <t>TLICST</t>
  </si>
  <si>
    <t>IEEC</t>
  </si>
  <si>
    <t>TLISS</t>
  </si>
  <si>
    <t>TMO</t>
  </si>
  <si>
    <t>Therma Mobile, Inc.</t>
  </si>
  <si>
    <t>Old VECO Compound, Brgy. Ermita Pob. Cebu City (Capital), Cebu</t>
  </si>
  <si>
    <t>266-566-116-000</t>
  </si>
  <si>
    <t>TMOSS</t>
  </si>
  <si>
    <t>TMOBIL</t>
  </si>
  <si>
    <t xml:space="preserve">Therma Mobile, Inc. </t>
  </si>
  <si>
    <t>TPCCST</t>
  </si>
  <si>
    <t xml:space="preserve">Toledo Power Company </t>
  </si>
  <si>
    <t>Toledo Power Plant, Daanglungsod, Toledo City, Cebu 6038 Philippines</t>
  </si>
  <si>
    <t>003-883-626-00000</t>
  </si>
  <si>
    <t>TPEC</t>
  </si>
  <si>
    <t>TeaM (Philippines) Energy Corporation</t>
  </si>
  <si>
    <t xml:space="preserve">25th Floor W. Fifth Ave. Bldg., 5th Ave., Bonifacio Global City, Taguig City, </t>
  </si>
  <si>
    <t>002-243-275-000</t>
  </si>
  <si>
    <t>25th Floor W. Fifth Ave. Bldg., 5th Ave., Bonifacio Global City, Taguig City</t>
  </si>
  <si>
    <t xml:space="preserve">Therma Power -Visayas, Inc. </t>
  </si>
  <si>
    <t>Old Veco Compound, Ermita (POB), Cebu City (Capital), Cebu Philippines</t>
  </si>
  <si>
    <t>006-893-449-00000</t>
  </si>
  <si>
    <t>TRLCO1SLR</t>
  </si>
  <si>
    <t>Tarlac I Electric Cooperative, Inc.</t>
  </si>
  <si>
    <t xml:space="preserve">Amacalan, Gerona, Tarlac </t>
  </si>
  <si>
    <t>TRLCO2SLR</t>
  </si>
  <si>
    <t>Tarlac II Electric Cooperative, Inc.</t>
  </si>
  <si>
    <t>TSC</t>
  </si>
  <si>
    <t xml:space="preserve">Team Sual Corporation </t>
  </si>
  <si>
    <t>003-841-103-000</t>
  </si>
  <si>
    <t>TSCCSTVIS</t>
  </si>
  <si>
    <t>TSCCST</t>
  </si>
  <si>
    <t>TSCSS</t>
  </si>
  <si>
    <t>TVI</t>
  </si>
  <si>
    <t xml:space="preserve">Therma Visayas, Inc. </t>
  </si>
  <si>
    <t>Bato, Toledo City Cebu</t>
  </si>
  <si>
    <t>005-031-663-00000</t>
  </si>
  <si>
    <t>TVISS</t>
  </si>
  <si>
    <t>UPLAB1</t>
  </si>
  <si>
    <t>UPLAB1SS</t>
  </si>
  <si>
    <t>LABAYAT I HYDROPOWER</t>
  </si>
  <si>
    <t>009-110-521-000</t>
  </si>
  <si>
    <t>UPLB</t>
  </si>
  <si>
    <t xml:space="preserve">University of the Philippines Los Baños </t>
  </si>
  <si>
    <t>UPLB Administrative Bldg., Los Baños, Laguna</t>
  </si>
  <si>
    <t>000-864-006-00004</t>
  </si>
  <si>
    <t>UPPC</t>
  </si>
  <si>
    <t>UNITED PULP AND PAPER CO., INC.</t>
  </si>
  <si>
    <t>9/F Fort Legend Towers, 3rd Ave., Cor. 31st St., Fort Bonifacio Global City, Taguig City</t>
  </si>
  <si>
    <t>000-149-834-000</t>
  </si>
  <si>
    <t>UPPCGEN</t>
  </si>
  <si>
    <t>UPPCGENSS</t>
  </si>
  <si>
    <t>UPSISS</t>
  </si>
  <si>
    <t>SMGP BESS POWER INC</t>
  </si>
  <si>
    <t>5th Floor C5 Office Building Complex, #100 E. Rodriguez Jr. Ave., C5 Road Ugong 1604 City of Pasig NCR, Second District Philippines</t>
  </si>
  <si>
    <t>008-471-214-000</t>
  </si>
  <si>
    <t>UPSIVISX</t>
  </si>
  <si>
    <t>UPSIVIS</t>
  </si>
  <si>
    <t>Universal Robina Corporation</t>
  </si>
  <si>
    <t>43/F Robinsons Equitable Tower DB Ave. Cor Poveda St., Ortigas Center, Pasig City</t>
  </si>
  <si>
    <t>000-400-016-000</t>
  </si>
  <si>
    <t xml:space="preserve">Visayan Electric Company </t>
  </si>
  <si>
    <t>VECO Engineering Office J. Panis St., Banilad, Cebu City (Capital) Cebu Philippines 6000</t>
  </si>
  <si>
    <t>000-566-230-000</t>
  </si>
  <si>
    <t>VECOLRE</t>
  </si>
  <si>
    <t xml:space="preserve">Visayan Electric Company, Inc. </t>
  </si>
  <si>
    <t>VECOSLR</t>
  </si>
  <si>
    <t>Visayan Electric Company</t>
  </si>
  <si>
    <t>VESMIRESVISNV</t>
  </si>
  <si>
    <t xml:space="preserve">Vantage Energy Solutions and Management, Inc. </t>
  </si>
  <si>
    <t>3F BSC Bldg., Meralco Center, Ortigas Avenue, Ugong, Pasig City</t>
  </si>
  <si>
    <t>009-464-430-000</t>
  </si>
  <si>
    <t>VESMIRESNV</t>
  </si>
  <si>
    <t xml:space="preserve">Victorias Milling Company, Inc. </t>
  </si>
  <si>
    <t xml:space="preserve">VMC Compund,J.J. Ossorio St., Barangay XVI, Victorias City Negros Occidental, Philippines </t>
  </si>
  <si>
    <t>000-270-220-000</t>
  </si>
  <si>
    <t>VMCSS</t>
  </si>
  <si>
    <t>VMC Compund,J.J. Ossorio St., Barangay XVI, Victorias City Negros Occidental, Philippines</t>
  </si>
  <si>
    <t>VMC2</t>
  </si>
  <si>
    <t>Visayan Oil Mills, Inc.</t>
  </si>
  <si>
    <t>11F Ayala Life-FGU Center, Cebu Business Park, Cebu City</t>
  </si>
  <si>
    <t>213-749-038-000</t>
  </si>
  <si>
    <t>VSEI</t>
  </si>
  <si>
    <t xml:space="preserve">Valenzuela Solar Energy, Inc. </t>
  </si>
  <si>
    <t>198 Isla Road East Side Brgy. Isla Valenzuela City</t>
  </si>
  <si>
    <t>008-924-184-0000</t>
  </si>
  <si>
    <t>VSEISS</t>
  </si>
  <si>
    <t>VSGPC</t>
  </si>
  <si>
    <t xml:space="preserve">VS Gripal Power Corporation  </t>
  </si>
  <si>
    <t>484-078-427-000</t>
  </si>
  <si>
    <t>VSGPCSS</t>
  </si>
  <si>
    <t>WAHC</t>
  </si>
  <si>
    <t>Waterfront Mactan Casino Hotel, Inc.</t>
  </si>
  <si>
    <t>#1 Airport Road, Lapu Lapu City</t>
  </si>
  <si>
    <t>003-978-246-000</t>
  </si>
  <si>
    <t>WAHCRES</t>
  </si>
  <si>
    <t xml:space="preserve">Waterfront Mactan Casino Hotel, Inc. </t>
  </si>
  <si>
    <t>YHGEI</t>
  </si>
  <si>
    <t xml:space="preserve">YH Green Energy, Incorporated </t>
  </si>
  <si>
    <t>8 S.E Jayme St., Paknaan , Mandaue City, Cebu</t>
  </si>
  <si>
    <t>008-906-087-000</t>
  </si>
  <si>
    <t>YHGEISS</t>
  </si>
  <si>
    <t>TLIRES</t>
  </si>
  <si>
    <t>THC</t>
  </si>
  <si>
    <t>Tibag Hydropower Corporation</t>
  </si>
  <si>
    <t>3F JTKC CENTRE, 2155 CHINO ROCES AVE., PIO DEL PILAR, CITY OF MAKATI NCR, FOURTH DISTRICT PHILIPPINE 1230</t>
  </si>
  <si>
    <t>009-752-403-00000</t>
  </si>
  <si>
    <t>QUIRELCO</t>
  </si>
  <si>
    <t>Quirino Electric Cooperative</t>
  </si>
  <si>
    <t xml:space="preserve">Aurora East, Diffun, Quirino </t>
  </si>
  <si>
    <t>000-614-628-000</t>
  </si>
  <si>
    <t>010-253-834-000</t>
  </si>
  <si>
    <t>ALTIMAE</t>
  </si>
  <si>
    <t>SNAPMIGESVIS</t>
  </si>
  <si>
    <t>Magat Hydroelectric Power Plant, Gen. Aguinaldo, Ramon, Isabela Philippines</t>
  </si>
  <si>
    <t>RJSCOM</t>
  </si>
  <si>
    <t>MRDC</t>
  </si>
  <si>
    <t>Matuno River Development Corporation</t>
  </si>
  <si>
    <t>126 5th St. B. Serrano Ave., Bet. 11th &amp; 12th  Ave., Gracepark, Caloocan City</t>
  </si>
  <si>
    <t>008-850-704-00000</t>
  </si>
  <si>
    <t>PFBSI</t>
  </si>
  <si>
    <t>Powersource First Bulacan Solar Inc.</t>
  </si>
  <si>
    <t xml:space="preserve">4TH FLOOR ATHENAEUM BLDG. 160 L.P. LEVISTE ST. BEL-AIR MAKATI CITY </t>
  </si>
  <si>
    <t>NAREDCO</t>
  </si>
  <si>
    <t>Natures Renewable Energy Devt. Corporation</t>
  </si>
  <si>
    <t>Sta. Maria 3509 Lal-Lo Cagayan Philippines</t>
  </si>
  <si>
    <t>009-071-119-000</t>
  </si>
  <si>
    <t>Lide Management Corporation</t>
  </si>
  <si>
    <t>GATE 1 LIDE COMPOUND ADMIN BUILDING BRGY. LIBERTAD, ISABEL LEYTE</t>
  </si>
  <si>
    <t>003-740-115-0000</t>
  </si>
  <si>
    <t>LIANGAN</t>
  </si>
  <si>
    <t>Liangan Power Corporation</t>
  </si>
  <si>
    <t>UNIT 1718 HIGH STREET, SOUTH CORPORATE PLAZA TOWER 1, 26TH ST. COR. 9TH AVE. BONIFACIO GLOBAL CITY, FORT BONIFACIO, TAGUIG CITY 1634</t>
  </si>
  <si>
    <t>008-958-290-000</t>
  </si>
  <si>
    <t>IMREC</t>
  </si>
  <si>
    <t>I-Magat Renewable Energy Corp.</t>
  </si>
  <si>
    <t>Unit 9D/9F Belvedere Tower San Miguel Ave., Ortigas Center, Brgy San Antonio Pasig City</t>
  </si>
  <si>
    <t>008-355-094-000</t>
  </si>
  <si>
    <t>HCC</t>
  </si>
  <si>
    <t>Hydrocore Corp.</t>
  </si>
  <si>
    <t>Unit 1207 The Trade and Financial Tower, 7th Avenue, corner 32nd Street, Fort Bonifacio, Taguig City</t>
  </si>
  <si>
    <t>006-590-937-000</t>
  </si>
  <si>
    <t>SNAPBAT</t>
  </si>
  <si>
    <t>SN Aboitiz Power - Magat, Inc.</t>
  </si>
  <si>
    <t>TAPOCOR</t>
  </si>
  <si>
    <t>Tarlac Power Corporation</t>
  </si>
  <si>
    <t>Sinait-Sto. Nino Road, Sato Niño 2300 City of Tarlac (Capital) Tarlac Philippines</t>
  </si>
  <si>
    <t>003-842-555-00000</t>
  </si>
  <si>
    <t>KRATOSGES</t>
  </si>
  <si>
    <t>Kratos RES, Inc.</t>
  </si>
  <si>
    <t>4TH FLOOR STARMALL IT HUB, CV STARR AVE., PHILAMLIFE VILLAGE PAMPLONA DOS 1740 CITY OF LAS PIÑAS NCR, FOURTH DISTRICT PHILIPPINES</t>
  </si>
  <si>
    <t>ILECO1SLR</t>
  </si>
  <si>
    <t>NAMUCON TIGBAUAN ILOILO 5021</t>
  </si>
  <si>
    <t>TRUSTSLR</t>
  </si>
  <si>
    <t>Trustpower Corporation</t>
  </si>
  <si>
    <t>Barangay Paralayunan, Mabalacat City, Pampanga 2010</t>
  </si>
  <si>
    <t>PVSPI</t>
  </si>
  <si>
    <t>PV Sinag Power, Inc.</t>
  </si>
  <si>
    <t xml:space="preserve">17th Floor, NAC Tower 32nd St. Bonifacio Global City Fort Bonifacio 1634 Taguig City NCR, Fourth District Philippines </t>
  </si>
  <si>
    <t>008-568-562-00000</t>
  </si>
  <si>
    <t>PGBREI</t>
  </si>
  <si>
    <t xml:space="preserve">PAVI Green Bataan Renewable Energy Inc. </t>
  </si>
  <si>
    <t>4TH FLOOR STARMALL IT HUB CV STARR AVE. PHILIPPINES VILLAGE PAMPLONA TRES CITY OF LAS PIÑAS</t>
  </si>
  <si>
    <t>604-425-349-000</t>
  </si>
  <si>
    <t>ACHIRES</t>
  </si>
  <si>
    <t>AX3 CAPITAL HOLDINGS, INC.</t>
  </si>
  <si>
    <t xml:space="preserve">20F Zuellig Bldg. Makati Avenue cor Paseo de Roxas, Urdaneta, 1225 City of Makati, NCR, Fourth District Philippines </t>
  </si>
  <si>
    <t>00967233900000</t>
  </si>
  <si>
    <t>CSCLARKSS</t>
  </si>
  <si>
    <t>HCCSS</t>
  </si>
  <si>
    <t>Unit 1207 The Trade and Financial Tower, 32nd Street cor. 7th Avenue, BGC, Taguig City</t>
  </si>
  <si>
    <t>MRDCSS</t>
  </si>
  <si>
    <t>126 5th St. B. Serrano St. Barangay 89 District 2 Caloocan City</t>
  </si>
  <si>
    <t>NAREDCOSS</t>
  </si>
  <si>
    <t>THCSS</t>
  </si>
  <si>
    <t>TRUSTSOLR</t>
  </si>
  <si>
    <t>TRUSTSOLRSS</t>
  </si>
  <si>
    <t>BENECOGEN</t>
  </si>
  <si>
    <t xml:space="preserve">Benguet Electric Cooperative, Inc. </t>
  </si>
  <si>
    <t>SCSEI</t>
  </si>
  <si>
    <t xml:space="preserve">Santa Cruz Solar Energy Inc. </t>
  </si>
  <si>
    <t>35th Floor Ayala Triangle Gardens Tower 2, Paseo De Roxas Cor. Makati Avenue Bel-Air 1209 City of Makati NCR, Fourth District Philippines</t>
  </si>
  <si>
    <t>009-346-494-00000</t>
  </si>
  <si>
    <t>AREC</t>
  </si>
  <si>
    <t xml:space="preserve">Amihan Renewable Energy Corp. </t>
  </si>
  <si>
    <t>Brgy. Caparispisan, Pagudpud, Ilocos Norte 2919</t>
  </si>
  <si>
    <t>009-526-953-000</t>
  </si>
  <si>
    <t>PVSPISS</t>
  </si>
  <si>
    <t>PGBREISS</t>
  </si>
  <si>
    <t>EERI</t>
  </si>
  <si>
    <t>Excellent Energy Resources Inc.</t>
  </si>
  <si>
    <t>6th Floor, C5 Office Building Complex, #100 E. Rodriguez Jr. Ave., C5 Road Ugong  Pasig City NCR, Second District Philippines</t>
  </si>
  <si>
    <t>010-438-198-00000</t>
  </si>
  <si>
    <t>Zambales II Electric Cooperative, Inc.</t>
  </si>
  <si>
    <t>National Road Nagbunga 2208 Castillejos Zambales Philippines</t>
  </si>
  <si>
    <t>001-133-567-00000</t>
  </si>
  <si>
    <t>Biliran Geothermal Incorporated</t>
  </si>
  <si>
    <t>1004, EAST TOWER PSE CENTRE EXCHANGE ROAD ORTIGAS CENTER, SAN ANTONIO PASIG CITY</t>
  </si>
  <si>
    <t>006-911-279-00000</t>
  </si>
  <si>
    <t>ESCI</t>
  </si>
  <si>
    <t xml:space="preserve">Enervantage Suppliers Co., Inc. </t>
  </si>
  <si>
    <t>KM 26 (FIBERTEX COMPOUND) BRGY DOLORES TAYTAY RIZAL 1920</t>
  </si>
  <si>
    <t>234-538-475-000</t>
  </si>
  <si>
    <t>CENECOSOLR</t>
  </si>
  <si>
    <t>CENECOSLR</t>
  </si>
  <si>
    <t>EERISS</t>
  </si>
  <si>
    <t>BEHMCLLHCSS</t>
  </si>
  <si>
    <t>JNSI</t>
  </si>
  <si>
    <t>Joy-Nostalg Solaris Incorporated</t>
  </si>
  <si>
    <t>41st Fl. Joy Nostalg Center #17 ADB Ave Ortigas Center San Antonio 1605 City of Pasig NCR , Second District Philippines</t>
  </si>
  <si>
    <t>616-761-814-00000</t>
  </si>
  <si>
    <t>CALABANGA</t>
  </si>
  <si>
    <t xml:space="preserve">Calabanga Renewable Energy </t>
  </si>
  <si>
    <t>20/F REGUS, ZUELLIG BLDG. MAKATI AVE. COR. PASEO DE ROXAS URDANETA 1225 CITY OF MAKATI NCR, FOURTH DISTRICT PHILIPPINES</t>
  </si>
  <si>
    <t>485-175-636-00000</t>
  </si>
  <si>
    <t>SCSEISS</t>
  </si>
  <si>
    <t>Zambales I Electric Cooperative Inc.</t>
  </si>
  <si>
    <t xml:space="preserve">SAN VICENTE, PALAUIG, ZAMBALES </t>
  </si>
  <si>
    <t>000-992-761-000</t>
  </si>
  <si>
    <t>CMHEPPC</t>
  </si>
  <si>
    <t>Colasi Mini Hydro Electric Power Plant Corporation</t>
  </si>
  <si>
    <t>#13 OSLO AVEIAS ST. CAPITOL HOMES OLD BALARA DIST II QUEZON CITY 1119</t>
  </si>
  <si>
    <t>247-150-064-000</t>
  </si>
  <si>
    <t>FRLC</t>
  </si>
  <si>
    <t>Fresh River Lakes Corp.</t>
  </si>
  <si>
    <t>6th Floor Rockwell Business Center Tower 3, Ortigas Ave., Ugong, 1604 City of Pasig, NCR, Second District, Philippines</t>
  </si>
  <si>
    <t>609-510-450-000</t>
  </si>
  <si>
    <t>REALSTEEL</t>
  </si>
  <si>
    <t>Realsteel Corporation</t>
  </si>
  <si>
    <t>No.8 Quezon Road San Isidro San Simon Pampanga</t>
  </si>
  <si>
    <t>008-172-735-000</t>
  </si>
  <si>
    <t>ALSONSRES</t>
  </si>
  <si>
    <t>Alsons Power Supply Corporation</t>
  </si>
  <si>
    <t>4/F League One Southgate Tower, 2258 Chino Roces Ave. Ext., Corner EDSA, Magallanes 1232 City of Makati NCR, Fourth District Philippines</t>
  </si>
  <si>
    <t>009-454-753-00000</t>
  </si>
  <si>
    <t>ARECSS</t>
  </si>
  <si>
    <t>Meridian Power Inc.</t>
  </si>
  <si>
    <t>9th Floor, Oakridge IT Center 3, Oakridge Business Park A.S. Fortuna Street Banilad Mandaue City Philippines 6014</t>
  </si>
  <si>
    <t>625-481-957-00000</t>
  </si>
  <si>
    <t>STC</t>
  </si>
  <si>
    <t>Solar Tanauan Corporation</t>
  </si>
  <si>
    <t>16TH FLOOR THREE ECOM CENTER BLDG BLOCK 21 OCEAN DRIVE , BAYSHORE CORNER BARANGAY 76 ZONE 10 1300 PASAY CITY NCR FOURTH DISTRICT PHILIPPINES</t>
  </si>
  <si>
    <t>009-403-211-00000</t>
  </si>
  <si>
    <t>FRLCSS</t>
  </si>
  <si>
    <t>Unit 1905 The Orient Square Don F. Ortigas Jr. Road Ortigas Center San Antonio 1605 City of Pasig, NCR, Philippines</t>
  </si>
  <si>
    <t>202-920-663-000</t>
  </si>
  <si>
    <t>MRLCOLGE</t>
  </si>
  <si>
    <t>APRIBIN</t>
  </si>
  <si>
    <t>CALIBU</t>
  </si>
  <si>
    <t>Angeles Power Inc.</t>
  </si>
  <si>
    <t>1905 Robinsons Equitable Tower, Poveda St., Ortigas</t>
  </si>
  <si>
    <t>002-193-769-000</t>
  </si>
  <si>
    <t>CALABANGASS</t>
  </si>
  <si>
    <t>PWEIGEA1</t>
  </si>
  <si>
    <t>PENLCOSOLR</t>
  </si>
  <si>
    <t>SUNPALO</t>
  </si>
  <si>
    <t xml:space="preserve">Sunpalo Solar Energy Inc. </t>
  </si>
  <si>
    <t>Hacienda Veloso, Brgy. Guinciaman, San Miguel, Leyte</t>
  </si>
  <si>
    <t>FDCGES</t>
  </si>
  <si>
    <t>9F Filinvest One Bldg. Northgate Cyberzone,Alabang-Zapote Road Cor. Northgate Ave. Filinvest City,Alabang,Muntinlupa City</t>
  </si>
  <si>
    <t>GSEI</t>
  </si>
  <si>
    <t xml:space="preserve">Greentech Solar Energy, Inc. </t>
  </si>
  <si>
    <t xml:space="preserve">8/F ROCKWELL BUSINESS CENTER TOWER I ORTIGAS AVENUE UGONG 1604 CITY OF PASIG NCR, SECOND DISTRICT PHILIPPINES </t>
  </si>
  <si>
    <t>009-096-343-00000</t>
  </si>
  <si>
    <t xml:space="preserve">Iraya Ventures, Inc. </t>
  </si>
  <si>
    <t>126 5th St. B. Serrano St. Bet. 11th &amp; 12th Ave. Barangay 89 District 2 Caloocan City</t>
  </si>
  <si>
    <t>GESSIRES</t>
  </si>
  <si>
    <t>Green Energy Supply Solutions, Inc.</t>
  </si>
  <si>
    <t>Unit G7 Asian Mansion 2 Condominium Corp. 107 dela Rosa corner Nieva Streets, Legaspi Village, Makati City</t>
  </si>
  <si>
    <t>009-455-967-0000</t>
  </si>
  <si>
    <t>APRIBINSS</t>
  </si>
  <si>
    <t>PRIMERES</t>
  </si>
  <si>
    <t>PRIMERES ENERGY CORPORATION</t>
  </si>
  <si>
    <t>16F Three E-Com Center, Bayshore Cor. Mall of Asia Complex Barangay 76 Pasay City</t>
  </si>
  <si>
    <t>608-415-918-0000</t>
  </si>
  <si>
    <t>GCGIGESNV</t>
  </si>
  <si>
    <t xml:space="preserve">Green Core Geothermal Inc. </t>
  </si>
  <si>
    <t>SHIZEN</t>
  </si>
  <si>
    <t xml:space="preserve">Shizen Inc. </t>
  </si>
  <si>
    <t>41/F GT Tower International 6813 Ayala Avenue Cor. H.V. Dela Costa St. Bel-Air 1209 City of Makati NCR, Fourth District Philippines</t>
  </si>
  <si>
    <t>010-105-854-000</t>
  </si>
  <si>
    <t>CHC</t>
  </si>
  <si>
    <t>Conal Holdings Corporation</t>
  </si>
  <si>
    <t>4th Floor Alphaland Southgate Tower 2258 Chino Roces Avenue Corner EDSA Magallanes 1232 City of Makati NCR, Fourth District Philippines</t>
  </si>
  <si>
    <t>005-182-763-00000</t>
  </si>
  <si>
    <t>BGIGESNV</t>
  </si>
  <si>
    <t>RPPOWGES</t>
  </si>
  <si>
    <t>CLI</t>
  </si>
  <si>
    <t>Consort Land Inc.</t>
  </si>
  <si>
    <t>Cabangaan Point, Brgy. Cawag, Subic, Zambales 2209</t>
  </si>
  <si>
    <t>003-934-671-000</t>
  </si>
  <si>
    <t>BENECO</t>
  </si>
  <si>
    <t>ANECO</t>
  </si>
  <si>
    <t xml:space="preserve">Agusan del Norte Electric Cooperative, Inc. </t>
  </si>
  <si>
    <t>KM. 2 J.C. AQUINO AVENUE BAYANIHAN POB. (BRGY. 27) BUTUAN CITY, AGUSAN DEL NORTE</t>
  </si>
  <si>
    <t>000-905-276-00000</t>
  </si>
  <si>
    <t>ASELCO</t>
  </si>
  <si>
    <t xml:space="preserve">Agusan Del Sur Electric Cooperative, Inc. </t>
  </si>
  <si>
    <t>SAN ISIDRO, SAN FRANCISCO, AGUSAN DEL SUR</t>
  </si>
  <si>
    <t>000-549-263-0000</t>
  </si>
  <si>
    <t>APC</t>
  </si>
  <si>
    <t>Agusan Power Corporation</t>
  </si>
  <si>
    <t>Unit 1704, 17th Floor Frabelle Business Center, 111 Rada Street, Lagaspi Village San Lorenzo, , Makati City</t>
  </si>
  <si>
    <t>004-377-362-00000</t>
  </si>
  <si>
    <t>APDIGOS</t>
  </si>
  <si>
    <t>Alterpower Digos Solar, Inc.</t>
  </si>
  <si>
    <t>UNIT 2701 ONE CORPORATE CENTRE MERALCO AVENUE CORNER JULIA VARGAS AVENUE ORTIGAS CENTER SAN ANTONIO 1605 CITY OF PASIG NCR, SECOND DISTRICT PHILIPPINES</t>
  </si>
  <si>
    <t>008-810-055-00000</t>
  </si>
  <si>
    <t>APDIGOSSS</t>
  </si>
  <si>
    <t xml:space="preserve">Alterpower Digos Solar, Inc. </t>
  </si>
  <si>
    <t>APEX</t>
  </si>
  <si>
    <t>Apex Mining Co., Inc.</t>
  </si>
  <si>
    <t>3304B West Tower, PSE Centre, Exchange Road, Ortigas Center, Pasig City 1605</t>
  </si>
  <si>
    <t>000-284-138-000</t>
  </si>
  <si>
    <t>AGECO</t>
  </si>
  <si>
    <t>Asian Greenenergy Corp.</t>
  </si>
  <si>
    <t>PUROK 4 LABUAGON, KIBAWE BUKIDNON PHILIPPINES 8720</t>
  </si>
  <si>
    <t>008-722-974-000</t>
  </si>
  <si>
    <t>ASIGA</t>
  </si>
  <si>
    <t xml:space="preserve">Asiga Green Energy Corporation </t>
  </si>
  <si>
    <t>2nd flr. Ramises Bldg. P-2B Libertad, Butuan City</t>
  </si>
  <si>
    <t>427-824-369-000</t>
  </si>
  <si>
    <t>ADGI</t>
  </si>
  <si>
    <t xml:space="preserve">Astronergy Development Gensan Inc. </t>
  </si>
  <si>
    <t>UNIT 202 MIDWAY COURT BLDG, BRGY WACK WACK GREENHILLS 241 EDSA MANDALUYONG CITY</t>
  </si>
  <si>
    <t>008-702-105-00000</t>
  </si>
  <si>
    <t>BFI</t>
  </si>
  <si>
    <t xml:space="preserve">Biotech Farms Incorporated </t>
  </si>
  <si>
    <t xml:space="preserve"> Bo. 6, Banga, South Cotabato 9511</t>
  </si>
  <si>
    <t>005-925-227-000</t>
  </si>
  <si>
    <t>BUBUNAWAN</t>
  </si>
  <si>
    <t xml:space="preserve">Bubunawan Power Company, Inc. </t>
  </si>
  <si>
    <t>IMBATUG (POB.) BAUNGON 8707 BAUNGON BUKIDNON PHILIPPINES</t>
  </si>
  <si>
    <t>004-983-652-00000</t>
  </si>
  <si>
    <t>BUSECO</t>
  </si>
  <si>
    <t xml:space="preserve">Bukidnon Second Electric Cooperative, Inc. </t>
  </si>
  <si>
    <t>TANKULAN, MANOLO FORTICH, BUKIDNON</t>
  </si>
  <si>
    <t>000-620-433-000</t>
  </si>
  <si>
    <t>CEPALCO</t>
  </si>
  <si>
    <t xml:space="preserve">Cagayan Electric Power &amp; Light Company, Inc. </t>
  </si>
  <si>
    <t>CEPALCO Building, Masterson Avenue, Balulang, Cagayan de Oro City (CAPITAL)</t>
  </si>
  <si>
    <t>000-291-936-00000</t>
  </si>
  <si>
    <t>CAMELCO</t>
  </si>
  <si>
    <t xml:space="preserve">Camiguin Electric Cooperative, Inc. </t>
  </si>
  <si>
    <t>Pandan, Mambajao, Camiguin Province</t>
  </si>
  <si>
    <t>000-569-072</t>
  </si>
  <si>
    <t>COTELCO</t>
  </si>
  <si>
    <t xml:space="preserve">Cotabato Electric Cooperative, Inc. </t>
  </si>
  <si>
    <t>Manubuan, Matalam, Cotabato</t>
  </si>
  <si>
    <t>000-560-513-00000</t>
  </si>
  <si>
    <t>CTLCOPLMA</t>
  </si>
  <si>
    <t xml:space="preserve">Cotabato Electric Cooperative, Inc. - PPALMA </t>
  </si>
  <si>
    <t>Poblacion 8,  Midsayap Cotabato</t>
  </si>
  <si>
    <t>701-560-938-0000</t>
  </si>
  <si>
    <t>CLPC</t>
  </si>
  <si>
    <t xml:space="preserve">Cotabato Light &amp; Power Company </t>
  </si>
  <si>
    <t xml:space="preserve">Aboitiz Corporate Center Bldg. Gov. Manuel A. Cuenco Avenue Kasambagan, Cebu City (Capital) Cebu Philippines </t>
  </si>
  <si>
    <t>000-948-784-00000</t>
  </si>
  <si>
    <t>DANECO</t>
  </si>
  <si>
    <t>Northern Davao Electric Cooperative, Inc.</t>
  </si>
  <si>
    <t>KM 100, SAN JOSE (POB.) MONTEVISTA DAVAO DEO ORO PHILIPPINES</t>
  </si>
  <si>
    <t>000-570-516-000</t>
  </si>
  <si>
    <t>DASURECO</t>
  </si>
  <si>
    <t xml:space="preserve">Davao del Sur Electric Cooperative, Inc. </t>
  </si>
  <si>
    <t>COGON, CITY OF DIGOS (CAPITAL) DAVAO DEL SUR</t>
  </si>
  <si>
    <t>000-570-549-000</t>
  </si>
  <si>
    <t>DLPC</t>
  </si>
  <si>
    <t xml:space="preserve">Davao Light &amp; Power Company Inc. </t>
  </si>
  <si>
    <t>Aboitiz Corporate Center Bldg. Gov. Manuel A. Cuenco Avenue Kasambagan, Cebu City (Capital) Cebu Philippines 6000</t>
  </si>
  <si>
    <t>000-553-043-00000</t>
  </si>
  <si>
    <t>DORECO</t>
  </si>
  <si>
    <t xml:space="preserve">Davao Oriental Electric Cooperative, Inc. </t>
  </si>
  <si>
    <t>MADANG CENTRAL CITY OF MATI 8200</t>
  </si>
  <si>
    <t>000-946-042-000</t>
  </si>
  <si>
    <t>EUROHYDRO</t>
  </si>
  <si>
    <t xml:space="preserve">Euro Hydro Power (Asia) Holdings, Inc. </t>
  </si>
  <si>
    <t>DOOR 4, 267 JUNA SUBD., Q. BLVD., BRGY. BUCANA, DAVAO CITY 8000</t>
  </si>
  <si>
    <t>412-638-436-000</t>
  </si>
  <si>
    <t>EDCGMIN</t>
  </si>
  <si>
    <t>EDCGMIN1</t>
  </si>
  <si>
    <t xml:space="preserve">Energy Development Corporation </t>
  </si>
  <si>
    <t>9/F Rockwell Business Center Tower 3, Ortigas Avenue, Ugong, Pasig City</t>
  </si>
  <si>
    <t>EDCGMIN3</t>
  </si>
  <si>
    <t>9/F Rockwell Business Center Tower 3, Ortigas Avenue, Ugong, Pasig City 1604</t>
  </si>
  <si>
    <t>FDC</t>
  </si>
  <si>
    <t xml:space="preserve">FDC Misamis Power Corporation </t>
  </si>
  <si>
    <t>PHIVIDEC INDUSTRIAL ESTATE, TAMBOBONG, VILLANUEVA, MISAMIS ORIENTAL</t>
  </si>
  <si>
    <t>007-475-436-00000</t>
  </si>
  <si>
    <t>FGBPC</t>
  </si>
  <si>
    <t xml:space="preserve">FG Bukidnon Power Corporation </t>
  </si>
  <si>
    <t>6th Floor Rockwell Business Center Tower 3, Ortigas Avenue Pasig Cty</t>
  </si>
  <si>
    <t>236-277-238-000</t>
  </si>
  <si>
    <t>FIBECO</t>
  </si>
  <si>
    <t xml:space="preserve">First Bukidnon Electric Cooperative, Inc. </t>
  </si>
  <si>
    <t>ANAHAWON, MARAMAG, BUKIDNON PHILIPPINES 8714</t>
  </si>
  <si>
    <t>000-224-065-000</t>
  </si>
  <si>
    <t>GNPKLCO</t>
  </si>
  <si>
    <t xml:space="preserve">GNPower Kauswagan Ltd. Co. </t>
  </si>
  <si>
    <t>Libertad 9202 Kauswagan, Lanao del Norte, Philippines</t>
  </si>
  <si>
    <t>008-653-749-00000</t>
  </si>
  <si>
    <t>GREENEEC</t>
  </si>
  <si>
    <t xml:space="preserve">Green Earth Enersource Corporation  </t>
  </si>
  <si>
    <t>Poblacion, Buluan, Maguindanao</t>
  </si>
  <si>
    <t>HEDBUK</t>
  </si>
  <si>
    <t xml:space="preserve">Hedcor Bukidnon, Inc. </t>
  </si>
  <si>
    <t>MALUKO, MANOLO FORTICH, BUKIDNON, PHILIPPINES 8703</t>
  </si>
  <si>
    <t>409-930-580-00000</t>
  </si>
  <si>
    <t>SIBULAN</t>
  </si>
  <si>
    <t>Hedcor Sibulan Inc.</t>
  </si>
  <si>
    <t>Darong Santa Cruz Davao del Sur Philippines 8001</t>
  </si>
  <si>
    <t>005-633-984-00000</t>
  </si>
  <si>
    <t>HTI2</t>
  </si>
  <si>
    <t xml:space="preserve">Hedcor Tudaya, Inc.  </t>
  </si>
  <si>
    <t>SIBULAN, SANTA CRUZ, DAVAO DEL SUR PHILIPPINES 8001</t>
  </si>
  <si>
    <t>409-828-199-00000</t>
  </si>
  <si>
    <t>HEDCORMIN</t>
  </si>
  <si>
    <t>Hedcor, Inc.</t>
  </si>
  <si>
    <t>214 Ambuclao Road Obulan Beckel La Trinidad Benguet</t>
  </si>
  <si>
    <t>MILPI</t>
  </si>
  <si>
    <t xml:space="preserve">Iligan Light &amp; Power, Inc. </t>
  </si>
  <si>
    <t>BROTHER JEFFREY ROAD, PALAO, ILIGAN CITY</t>
  </si>
  <si>
    <t>000-555-133-00000</t>
  </si>
  <si>
    <t>KINGENE</t>
  </si>
  <si>
    <t xml:space="preserve">King Energy Generation Inc. </t>
  </si>
  <si>
    <t>MINLAGAS BRGY. SAN LUIS, GINGOOG CITY</t>
  </si>
  <si>
    <t>007-935-629-000</t>
  </si>
  <si>
    <t>KIRASOL</t>
  </si>
  <si>
    <t xml:space="preserve">Kirahon Solar Energy Corporation </t>
  </si>
  <si>
    <t>MINERRGY Business Park, Phividec Industrial Estate, Iligan-Cagayan de Oro-Butuan, Kirahon San Martin, Villanueva, Misamis Oriental.</t>
  </si>
  <si>
    <t>008-650-941-00000</t>
  </si>
  <si>
    <t>LAMSAN</t>
  </si>
  <si>
    <t xml:space="preserve">Lamsan Power Corporation </t>
  </si>
  <si>
    <t xml:space="preserve">CROSSING SIMUAY SULTAN KUDARAT MAGUINDANAO </t>
  </si>
  <si>
    <t>008-469-494-000</t>
  </si>
  <si>
    <t>LANECO</t>
  </si>
  <si>
    <t xml:space="preserve">Lanao Del Norte Electric Cooperative, Inc. </t>
  </si>
  <si>
    <t>SAGADAN, POBLACION, TUBOD, LANAO DEL NORTE, PHILIPPINES 9209</t>
  </si>
  <si>
    <t>000-954-478-00000</t>
  </si>
  <si>
    <t>MVC</t>
  </si>
  <si>
    <t>Mabuhay Vinyl Corporation</t>
  </si>
  <si>
    <t>ASSUMPTION HEIGHTS, BURUUN, 9200, ILIGAN CITY, LANAO DEL NORTE, PHILIPPINES</t>
  </si>
  <si>
    <t>000-164-009-00003</t>
  </si>
  <si>
    <t>MEGC</t>
  </si>
  <si>
    <t xml:space="preserve">Mapalad Energy Generating Corporation </t>
  </si>
  <si>
    <t>Sitio Mapalad, Dalipuga, Iligan City 9200</t>
  </si>
  <si>
    <t>413-583-943-000</t>
  </si>
  <si>
    <t>MPIDIGOS</t>
  </si>
  <si>
    <t xml:space="preserve">Mapalad Partners Inc.  </t>
  </si>
  <si>
    <t>4/F Alphaland Southgate Tower, 2258 Chino Roces Avenue Ext., Corner Edsa, Brgy. Magallanes, Makati City</t>
  </si>
  <si>
    <t>008-644-102-000</t>
  </si>
  <si>
    <t>MPC</t>
  </si>
  <si>
    <t xml:space="preserve">Mapalad Power Corporation </t>
  </si>
  <si>
    <t>4th Floor Alphaland Southgate Tower, 2258 Chino Roces Avenue Corner EDSA, Makati City 1232</t>
  </si>
  <si>
    <t>007-814-093-000</t>
  </si>
  <si>
    <t>MCCI</t>
  </si>
  <si>
    <t>MCCI Corporation</t>
  </si>
  <si>
    <t>ASSUMPTION HEIGHTS BURU-UN ILIGAN CITY  9200</t>
  </si>
  <si>
    <t>000-131-768-001</t>
  </si>
  <si>
    <t>MINERGY</t>
  </si>
  <si>
    <t>MINERGY2</t>
  </si>
  <si>
    <t xml:space="preserve">Mindanao Energy Systems, Inc. </t>
  </si>
  <si>
    <t>MINERGY ROAD, TABLON, CAGAYAN DE ORO CITY</t>
  </si>
  <si>
    <t>001-922-269-00000</t>
  </si>
  <si>
    <t>MINERGY1</t>
  </si>
  <si>
    <t>Mindanao Energy Systems, Inc.</t>
  </si>
  <si>
    <t>MINERGY ROAD TABLON CAGAYAN DE ORO CITY (CAPITAL) 9000 MISAMIS ORIENTAL PHILIPPINES</t>
  </si>
  <si>
    <t>MINPOWCOR</t>
  </si>
  <si>
    <t xml:space="preserve">Minergy Power Corporation </t>
  </si>
  <si>
    <t>Mandangoa, Balingasag, Misamis Oriental</t>
  </si>
  <si>
    <t>008-473-395-000</t>
  </si>
  <si>
    <t>MOELCI1</t>
  </si>
  <si>
    <t xml:space="preserve">Misamis Occidental I Electric Cooperative, Inc. </t>
  </si>
  <si>
    <t>Calamba, Misamis Occidental</t>
  </si>
  <si>
    <t>002-194-885</t>
  </si>
  <si>
    <t>MORESCO1</t>
  </si>
  <si>
    <t>Misamis Oriental-1 Rural Electric Service Cooperative, Inc.</t>
  </si>
  <si>
    <t>Poblacion, Laguindingan Misamis Oriental</t>
  </si>
  <si>
    <t>000-558-337-000</t>
  </si>
  <si>
    <t>MORESCO2</t>
  </si>
  <si>
    <t xml:space="preserve">Misamis Oriental II Rural Electric Service Cooperative, Inc. </t>
  </si>
  <si>
    <t>Tion Street, North Poblacion, Misamis Oriental</t>
  </si>
  <si>
    <t>000576467</t>
  </si>
  <si>
    <t>Power Center Quezon Avenue cor BIR Road Brgy. Pinyahan, Diliman, Quezon City</t>
  </si>
  <si>
    <t>NEWTECH</t>
  </si>
  <si>
    <t xml:space="preserve">New Tech Pulp, Inc. </t>
  </si>
  <si>
    <t>Ma. Cristina Baloi Lanao del Norte 9200</t>
  </si>
  <si>
    <t>000-274-177-000</t>
  </si>
  <si>
    <t>NACSUR</t>
  </si>
  <si>
    <t xml:space="preserve">Nickel Asia Corporation </t>
  </si>
  <si>
    <t>28th Floor NAC Tower, 32nd Street, Bonifacio Global City, Fort Bonifacio, Taguig City, NCR, Fourth District, Philppines, 1630</t>
  </si>
  <si>
    <t>007-085-191-00000</t>
  </si>
  <si>
    <t>NBPC</t>
  </si>
  <si>
    <t>North BukidnonPower Corporation</t>
  </si>
  <si>
    <t>2ND FLOOR Z-GAS BUILDING PUROK 6A SOUTH POBLACION MARAMAG BUKIDNON 8714</t>
  </si>
  <si>
    <t>009-432-129-000</t>
  </si>
  <si>
    <t>NVVOGTSE1</t>
  </si>
  <si>
    <t xml:space="preserve">Citicore Solar South Cotabato, Inc. </t>
  </si>
  <si>
    <t>SITIO STA.RITA 14TH STREET CENTRALA 9512 SURALLAH SOUTH COTABATO</t>
  </si>
  <si>
    <t>008-523-504-000</t>
  </si>
  <si>
    <t>PACERM1</t>
  </si>
  <si>
    <t xml:space="preserve">PACERM-1 Energy Corporation  </t>
  </si>
  <si>
    <t>Zone-1,  Brgy Quibonbon, El Salvador City,  Misamis Oriental</t>
  </si>
  <si>
    <t>439-568-978-000</t>
  </si>
  <si>
    <t>PEAKBUK</t>
  </si>
  <si>
    <t xml:space="preserve">Peakpower Bukidnon Inc. </t>
  </si>
  <si>
    <t>Purok 3 Alae Manolo Fortich Bukidnon 8703</t>
  </si>
  <si>
    <t>008-826-263-000</t>
  </si>
  <si>
    <t>PEAKPOWER</t>
  </si>
  <si>
    <t xml:space="preserve">Peakpower San Francisco Inc. </t>
  </si>
  <si>
    <t>ASELCO COMPOUND SAN ISIDRO 8501 SAN FRANCISCO AGUSAN DEL SUR PHILIPPINES</t>
  </si>
  <si>
    <t>008-531-813-00000</t>
  </si>
  <si>
    <t>PSI</t>
  </si>
  <si>
    <t xml:space="preserve">Peakpower Soccsargen Inc.  </t>
  </si>
  <si>
    <t>SOCOTECO II Sub Station Cpd Apopong 9500 General Santos City (Dadiangas), South Cotabato, Philippines</t>
  </si>
  <si>
    <t>008-465-098-00000</t>
  </si>
  <si>
    <t>PSALMGMIN</t>
  </si>
  <si>
    <t xml:space="preserve">Power Sector Asset and Liabilities Management Corporation </t>
  </si>
  <si>
    <t>PSALMGMINNV</t>
  </si>
  <si>
    <t>PPEI</t>
  </si>
  <si>
    <t xml:space="preserve">PowerSource Philippines Energy, Inc. </t>
  </si>
  <si>
    <t>PUROK 7, KIWALAN, ILIGAN CITY 9200</t>
  </si>
  <si>
    <t>008-806-451-0000</t>
  </si>
  <si>
    <t>SMCPC</t>
  </si>
  <si>
    <t>Malita Power Inc.</t>
  </si>
  <si>
    <t>SITIO INABURAN, CULAMAN, MALITA, DAVAO OCCIDENTAL 8012, PHILIPPINES</t>
  </si>
  <si>
    <t>008-107-123-00000</t>
  </si>
  <si>
    <t>SEC</t>
  </si>
  <si>
    <t xml:space="preserve">Sarangani Energy Corporation </t>
  </si>
  <si>
    <t>SEC Power Plant Kamanga Agro-Industrial Economic Zone Sitio Tampuan Kamanga Maasim Sarangani</t>
  </si>
  <si>
    <t>007-901-880-000</t>
  </si>
  <si>
    <t>SIARELCO</t>
  </si>
  <si>
    <t xml:space="preserve">Siargao Electric Cooperative, Inc. </t>
  </si>
  <si>
    <t>Catabaan, Barangay 12 Dapa Surigao Del Norte</t>
  </si>
  <si>
    <t>001-004-149-00000</t>
  </si>
  <si>
    <t>SOCOTECOI</t>
  </si>
  <si>
    <t xml:space="preserve">South Cotabato I Electric Cooperative, Inc. </t>
  </si>
  <si>
    <t>Brgy. Morales, City of Koronadal, South Cotabato</t>
  </si>
  <si>
    <t>000-940-174-0000</t>
  </si>
  <si>
    <t>SOCOTECO2</t>
  </si>
  <si>
    <t xml:space="preserve">South Cotabato II Electric Cooperative, Inc. </t>
  </si>
  <si>
    <t>SOCOTECO 2 BLDG. J. CATOLICO SR. AVE. LAGAO (1ST &amp; 3RD) 9500 GENERAL SANTOS CITY (DADIANGAS) SOUTH COTABATO PHILIPPINES</t>
  </si>
  <si>
    <t>000-940-182-00000</t>
  </si>
  <si>
    <t>SEDI</t>
  </si>
  <si>
    <t xml:space="preserve">Strategic Energy Development Inc. </t>
  </si>
  <si>
    <t>3204-B EAST TOWER, PSE CENTER EXCHANGE ROAD, ORTIGAS CENTER, SAN ANTONIO 1605 CITY OF PASIG NCR, SECOND DISTRICT PHILIPPINES</t>
  </si>
  <si>
    <t>010-437-354-000</t>
  </si>
  <si>
    <t>SUKELCO</t>
  </si>
  <si>
    <t xml:space="preserve">Sultan Kudarat Electric Cooperative, Inc. </t>
  </si>
  <si>
    <t>NATIONAL HIGHWAY CARMEN 9800 CITY OF TACURONG SULTAN KUDARAT</t>
  </si>
  <si>
    <t>000582966000</t>
  </si>
  <si>
    <t>SUPREMEPC</t>
  </si>
  <si>
    <t xml:space="preserve">Supreme Power Corporation </t>
  </si>
  <si>
    <t>18 Alunan Drive Poblacion, Tacurong City</t>
  </si>
  <si>
    <t>008-524-898-000</t>
  </si>
  <si>
    <t>SPGI</t>
  </si>
  <si>
    <t xml:space="preserve">Surallah Power Generation Inc. </t>
  </si>
  <si>
    <t>SITIO MORALES, CENTRALA, SURALLAH, SOUTH COTABATO 9505</t>
  </si>
  <si>
    <t>009-515-845-000</t>
  </si>
  <si>
    <t>SURSECO1</t>
  </si>
  <si>
    <t xml:space="preserve">Surigao del Sur I Electric Cooperative, Inc. </t>
  </si>
  <si>
    <t>SAN FERNANDO, CITY OF BISLIG, SURIGAO DEL SUR, 8311</t>
  </si>
  <si>
    <t>000-955-094-000</t>
  </si>
  <si>
    <t>SURSECO2</t>
  </si>
  <si>
    <t xml:space="preserve">Surigao del Sur II Electric Cooperative, Inc. </t>
  </si>
  <si>
    <t>BALILAHAN MABUA TANDAG CITY, SURIGAO DEL SUR</t>
  </si>
  <si>
    <t>000-955-107-000</t>
  </si>
  <si>
    <t>TMI</t>
  </si>
  <si>
    <t xml:space="preserve">Therma Marine, Inc. </t>
  </si>
  <si>
    <t>Mobile 2, Lawis, Santa Ana, 8602 Nasipit Agusan Del Norte Philippines</t>
  </si>
  <si>
    <t>267-090-070-00000</t>
  </si>
  <si>
    <t>TSI</t>
  </si>
  <si>
    <t xml:space="preserve">Therma South, Inc. </t>
  </si>
  <si>
    <t>TORIL BINUGAO, DAVAO, DAVAO DEL SUR PHILIPPINES</t>
  </si>
  <si>
    <t>267-447-083-00000</t>
  </si>
  <si>
    <t>UPSIGMIN</t>
  </si>
  <si>
    <t>SMGP BESS Power Inc.</t>
  </si>
  <si>
    <t>5F, C5 Office Building Complex, # 100 E. Rodriguez Jr. Ave, C5 Road, Bo. Ugong, Pasig City 1604</t>
  </si>
  <si>
    <t>WMPC</t>
  </si>
  <si>
    <t xml:space="preserve">Western Mindanao Power Corporation </t>
  </si>
  <si>
    <t>004-661-556-000</t>
  </si>
  <si>
    <t>ZAMCELCO</t>
  </si>
  <si>
    <t xml:space="preserve">Zamboanga City Electric Cooperative, Inc. </t>
  </si>
  <si>
    <t>Bgry. Putik Zamboanga City Zamboanga Del Sur Philippines</t>
  </si>
  <si>
    <t>000-584-618-0000</t>
  </si>
  <si>
    <t>ZANECO</t>
  </si>
  <si>
    <t>Zamboanga del Norte Electric Cooperative, Inc.</t>
  </si>
  <si>
    <t>General Luna St.,  Dipolog City</t>
  </si>
  <si>
    <t>000-566-594-0000</t>
  </si>
  <si>
    <t>ZAMSUREC1</t>
  </si>
  <si>
    <t>Zamboanga del Sur I Electric Cooperative, Inc.</t>
  </si>
  <si>
    <t>Gov. Vicente M. Cerilles Street, Pagadian City 7016</t>
  </si>
  <si>
    <t>000-835-497-000</t>
  </si>
  <si>
    <t>ZAMSUREC2</t>
  </si>
  <si>
    <t xml:space="preserve">Zamboanga del Sur II Electric Cooperative, Inc. </t>
  </si>
  <si>
    <t>National Highway, Pangi, Ipil, Zamboanga Sibugay 7001</t>
  </si>
  <si>
    <t>000-944-830-000</t>
  </si>
  <si>
    <t>SURNECO</t>
  </si>
  <si>
    <t xml:space="preserve">Surigao del Norte Electric Cooperative, Inc. </t>
  </si>
  <si>
    <t>Espina St. Taft (Pob.) Surigao City (Capital) Surigao del Norte Philippines 8400</t>
  </si>
  <si>
    <t>000-998-653-000</t>
  </si>
  <si>
    <t>SOCOTECO1</t>
  </si>
  <si>
    <t>Brgy. Morales, City of Koronadal (Capital), South Cotabato</t>
  </si>
  <si>
    <t>000-940-174-00000</t>
  </si>
  <si>
    <t>BUSCO</t>
  </si>
  <si>
    <t>Power Sector Asset and Liabilities Management Corporation</t>
  </si>
  <si>
    <t>EUROHYDRO2</t>
  </si>
  <si>
    <t>267 Juna Subd Ecoland Quimpo Blvd Bucana Talomo Dist Davao City</t>
  </si>
  <si>
    <t>412-638-436-0000</t>
  </si>
  <si>
    <t>EUROHYDRO3</t>
  </si>
  <si>
    <t>GNPKLCOSS</t>
  </si>
  <si>
    <t>KINGENESS</t>
  </si>
  <si>
    <t>LASURECO</t>
  </si>
  <si>
    <t>MAGELCO</t>
  </si>
  <si>
    <t>MOELCI2</t>
  </si>
  <si>
    <t>PHIVIDEC INDUSTRIAL ESTATE TAMBOBONG 9002 VILLANUEVA MISAMIS ORIENTAL PHILIPPINES</t>
  </si>
  <si>
    <t>MPCSS</t>
  </si>
  <si>
    <t>007-814-093-00000</t>
  </si>
  <si>
    <t>MSUMIN</t>
  </si>
  <si>
    <t>NIABUTUAN</t>
  </si>
  <si>
    <t>NVVOGTSE1SS</t>
  </si>
  <si>
    <t>PEAKPOWERSS</t>
  </si>
  <si>
    <t>PNOC</t>
  </si>
  <si>
    <t>PSALMGMINCST</t>
  </si>
  <si>
    <t>SIBULANSS</t>
  </si>
  <si>
    <t>TESDARTC</t>
  </si>
  <si>
    <t>24th Floor Vertis North Corporate Center 1 Astra corner Lux Drives, North Avenue, Quezon City</t>
  </si>
  <si>
    <t>TMISS</t>
  </si>
  <si>
    <t>TSISS</t>
  </si>
  <si>
    <t>TORIL BINUGAO DAVAO CITY 8000</t>
  </si>
  <si>
    <t>267-447-083-000</t>
  </si>
  <si>
    <t>UPSIGMINSS</t>
  </si>
  <si>
    <t>WEOP</t>
  </si>
  <si>
    <t>WMPCSS</t>
  </si>
  <si>
    <t>AGECOSS</t>
  </si>
  <si>
    <t>EDCGMIN3SS</t>
  </si>
  <si>
    <t>EUROHYDRO3SS</t>
  </si>
  <si>
    <t>HEDBUKSS</t>
  </si>
  <si>
    <t>409-530-980-00000</t>
  </si>
  <si>
    <t>HEDCORMINSS</t>
  </si>
  <si>
    <t>HTI2SS</t>
  </si>
  <si>
    <t>LAMSANSS</t>
  </si>
  <si>
    <t>CROSSING SIMUAY SULTAN KUDARAT MAGUINDANAO 9605 SULTAN KUDARAT (NULING) MAGUINDANAO PHILIPPINES</t>
  </si>
  <si>
    <t>008-469-494-00000</t>
  </si>
  <si>
    <t>PACERM1SS</t>
  </si>
  <si>
    <t>Zone-1, Kibonbon, El Salvador City, 9017, City of El Salvador, Misamis Oriental, Philippines</t>
  </si>
  <si>
    <t>PSALMGMINNVSS</t>
  </si>
  <si>
    <t>SECSS</t>
  </si>
  <si>
    <t xml:space="preserve">SEC Power Plant Kamanga Agro-Industrial Economic Zone Sitio Tampuan Kamanga 9502 Maasim Sarangani Philippines </t>
  </si>
  <si>
    <t>007-901-880-00000</t>
  </si>
  <si>
    <t>ADGISS</t>
  </si>
  <si>
    <t>008702105</t>
  </si>
  <si>
    <t>LPEC</t>
  </si>
  <si>
    <t>Libertad Power and Energy Corporation</t>
  </si>
  <si>
    <t>Purok Lapu-lapu Barangay Commonwealth, Aurora, Zamboanga del Sur</t>
  </si>
  <si>
    <t>497-484-717-0000</t>
  </si>
  <si>
    <t>FGBPCSS</t>
  </si>
  <si>
    <t>6/F Rockwell Business Center Tower 3, Ortigas Avenue Ugong, City of Pasig NCR Second District Philippines 1604</t>
  </si>
  <si>
    <t>PSALMGMINSS</t>
  </si>
  <si>
    <t>SMCPCSS</t>
  </si>
  <si>
    <t>CSCCI</t>
  </si>
  <si>
    <t>Cotabato Sugar Central Company, Inc.</t>
  </si>
  <si>
    <t>FILINVEST BLDG. #79 EDSA HIGHWAY HILLS 1550 CITY OF MANDALUYONG NCR, SECOND DISTRICT PHILIPPINES</t>
  </si>
  <si>
    <t>216-856-714-00000</t>
  </si>
  <si>
    <t>SEDISS</t>
  </si>
  <si>
    <t>EDCGMIN1SS</t>
  </si>
  <si>
    <t>SIGUIL</t>
  </si>
  <si>
    <t>Siguil Hydro Power Corporation</t>
  </si>
  <si>
    <t>4th Floor Alphaland Southgate Tower 2258 Chino Roces Ave Corner EDSA Magallanes 1232 City of Makati NCR, Fourth District Philippines</t>
  </si>
  <si>
    <t>008-088-150-00000</t>
  </si>
  <si>
    <t>FPEI</t>
  </si>
  <si>
    <t xml:space="preserve">Fort Pilar Energy, Inc. </t>
  </si>
  <si>
    <t>UNIT 2402 DISCOVERY CENTER 25 ADB AVENUE ORTIGAS CENTER SAN ANTONIO PASIG CITY 1605</t>
  </si>
  <si>
    <t>010-251-347-000</t>
  </si>
  <si>
    <t>FPEISS</t>
  </si>
  <si>
    <t xml:space="preserve">Misamis Occidental II Electric Cooperative, Inc. </t>
  </si>
  <si>
    <t>OZAMIZ CITY</t>
  </si>
  <si>
    <t>000-721-308-000</t>
  </si>
  <si>
    <t>CSCCISS</t>
  </si>
  <si>
    <t>DASURSLR</t>
  </si>
  <si>
    <t>SHPC</t>
  </si>
  <si>
    <t>CSCI</t>
  </si>
  <si>
    <t xml:space="preserve">Crystal Sugar Company, Inc. </t>
  </si>
  <si>
    <t>10/F Telecom Plaza Bldg. Sen. Gil Puyat Avenue Makati City 1200</t>
  </si>
  <si>
    <t>004-663-453-000</t>
  </si>
  <si>
    <t>MPPCLRESMIN</t>
  </si>
  <si>
    <t>MPGC2</t>
  </si>
  <si>
    <t>GCGIRESNV</t>
  </si>
  <si>
    <t>PVSPI2</t>
  </si>
  <si>
    <t>RCP4</t>
  </si>
  <si>
    <t>ENRXIARES</t>
  </si>
  <si>
    <t xml:space="preserve">Enerxia Corp. </t>
  </si>
  <si>
    <t>498 A. BONI AVENUE PLAINVIEW 1550 CITY OF MANDALUYONG NCR, SECOND DISTRICT PHILIPPINES</t>
  </si>
  <si>
    <t>010-065-191-00000</t>
  </si>
  <si>
    <t>CPEC</t>
  </si>
  <si>
    <t>Century Peak Energy Corporation</t>
  </si>
  <si>
    <t>UNITS 17B &amp; 17D, 17/F PHILAMLIFE TOWER, 8767 PASEO DE ROXAS, BEL-AIR, MAKATI CITY, 1209, NCR</t>
  </si>
  <si>
    <t>007-323-680-00000</t>
  </si>
  <si>
    <t>SSPC</t>
  </si>
  <si>
    <t>Sinocalan Solar Power Corp.</t>
  </si>
  <si>
    <t>010-613-385-00000</t>
  </si>
  <si>
    <t>MNERGYRES</t>
  </si>
  <si>
    <t>MINERGY RETAIL ENERGY SOLUTIONS, INC.</t>
  </si>
  <si>
    <t>MINERGY ROAD TABLON 9000 CITY OF CAGAYAN DE ORO MISAMIS ORIENTAL PHILIPPINES</t>
  </si>
  <si>
    <t>010-804-149-00000</t>
  </si>
  <si>
    <t xml:space="preserve">Liangan Power Corporation </t>
  </si>
  <si>
    <t>TRUSTSOLR2</t>
  </si>
  <si>
    <t>TRUSTSOLR2SS</t>
  </si>
  <si>
    <t>CALIBUSS</t>
  </si>
  <si>
    <t>ALSONSRESMIN</t>
  </si>
  <si>
    <t>HEDCORLATSS</t>
  </si>
  <si>
    <t>PVSPI2SS</t>
  </si>
  <si>
    <t>AESIRESMIN</t>
  </si>
  <si>
    <t>SHIZENSS</t>
  </si>
  <si>
    <t>SSPCSS</t>
  </si>
  <si>
    <t>NEC</t>
  </si>
  <si>
    <t xml:space="preserve">Nuevasol Energy Corp. </t>
  </si>
  <si>
    <t>Level 07 Ayala Triangle Gardens Tower 2, Paseo de Roxas cor. Makati Avenue, Makati City</t>
  </si>
  <si>
    <t>NECSS</t>
  </si>
  <si>
    <t>ME1I</t>
  </si>
  <si>
    <t>Megasol Energy 1 Inc</t>
  </si>
  <si>
    <t>Level 06 Ayala Triangle Gardens Tower 2, Paseo de Roxas cor. Makati Avenue, Makati City</t>
  </si>
  <si>
    <t>ME1ISS</t>
  </si>
  <si>
    <t>ASPI</t>
  </si>
  <si>
    <t>ABOITIZ SOLAR POWER, INC.</t>
  </si>
  <si>
    <t>17F NAC TOWER 32ND STREET BONIFACIO GLOBAL CITY FORT BONIFACIO 1634 TAGUIG CITY NCR FOURTH DISTRICT PHILIPPINES</t>
  </si>
  <si>
    <t>422-954-971-00000</t>
  </si>
  <si>
    <t>ASPISS</t>
  </si>
  <si>
    <t>DGEC</t>
  </si>
  <si>
    <t>Dagohoy Green Energy Corporation</t>
  </si>
  <si>
    <t>7th Floor JMT Corporate Building ADB Avenue Ortigas Business Center San Antonio 1605 City of Pasig, Second District Philippines</t>
  </si>
  <si>
    <t>635-288-452-00000</t>
  </si>
  <si>
    <t>DGECSS</t>
  </si>
  <si>
    <t xml:space="preserve">Pampanga Rural Electric Service Cooperative Inc. </t>
  </si>
  <si>
    <t>Anao, Mexico, Pampanga 2021</t>
  </si>
  <si>
    <t>004911796000</t>
  </si>
  <si>
    <t>RERI</t>
  </si>
  <si>
    <t xml:space="preserve">RE Resources, Inc (RERI) </t>
  </si>
  <si>
    <t>NAC TOWER 32ND STREET FORT BONIFACIO GLOBAL CITY 1634 TAGUIG CITY NCR FOURTH DISTRICT PHILIPPINES</t>
  </si>
  <si>
    <t>008-762-840-00000</t>
  </si>
  <si>
    <t>RERISS</t>
  </si>
  <si>
    <t>ALSONSRESVIS</t>
  </si>
  <si>
    <t>CMHEPPCSS</t>
  </si>
  <si>
    <t>GCGIRESMIN</t>
  </si>
  <si>
    <t>GSEISS</t>
  </si>
  <si>
    <t>SEPHGESVIS</t>
  </si>
  <si>
    <t>TPECRESMIN</t>
  </si>
  <si>
    <t>VMC2NF</t>
  </si>
  <si>
    <t>CASA2</t>
  </si>
  <si>
    <t>SJGEC</t>
  </si>
  <si>
    <t>San Jose Green Energy Corporation (SJGEC) WESM-GEN</t>
  </si>
  <si>
    <t>7th Floor JMT Corporate Bldg ADB Avenue, Ortigas Center, San Antonio 1605 City of Pasig, NCR, Second District Philippines Pasig City</t>
  </si>
  <si>
    <t>636-962-974-000</t>
  </si>
  <si>
    <t>SJGECSS</t>
  </si>
  <si>
    <t>ADVENTRESMIN</t>
  </si>
  <si>
    <t>CHCSS</t>
  </si>
  <si>
    <t>MNERGYRESMIN</t>
  </si>
  <si>
    <t>MNERGYRESMINNV</t>
  </si>
  <si>
    <t>FDCSS</t>
  </si>
  <si>
    <t>Negros Electric and Power Corp.</t>
  </si>
  <si>
    <t>The Row, Lacson Street, Bata 6100, City of Bacolod, Negros Occidental, Philippines</t>
  </si>
  <si>
    <t>629-153-221-00000</t>
  </si>
  <si>
    <t>G4G</t>
  </si>
  <si>
    <t>GREENERGY FOR GLOBAL INC. DOING BUSINESS UNDER G4G</t>
  </si>
  <si>
    <t>TOWER 1 ROCKWELL BUSINESS CENTER ORTIGAS AVE., UGONG 1604 CITY OF PASIG NCR, SECOND DISTRICT PHILIPPINES</t>
  </si>
  <si>
    <t>010-545-506-00000</t>
  </si>
  <si>
    <t>G4GSS</t>
  </si>
  <si>
    <t>2025-04-25</t>
  </si>
  <si>
    <t>TS-WAC-217F146-0000001</t>
  </si>
  <si>
    <t>TS-WAC-219F23-0000001</t>
  </si>
  <si>
    <t>Aug. 26, 2024 - Sept. 25, 2024</t>
  </si>
  <si>
    <t>TS-WAC-221F39-0000001</t>
  </si>
  <si>
    <t>Oct. 26, 2024 - Nov. 25, 2024</t>
  </si>
  <si>
    <t>TS-WAD-220F102-0038923</t>
  </si>
  <si>
    <t>52403</t>
  </si>
  <si>
    <t>52404</t>
  </si>
  <si>
    <t>52405</t>
  </si>
  <si>
    <t>52406</t>
  </si>
  <si>
    <t>52407</t>
  </si>
  <si>
    <t>52408</t>
  </si>
  <si>
    <t>52409</t>
  </si>
  <si>
    <t>52410</t>
  </si>
  <si>
    <t>52411</t>
  </si>
  <si>
    <t>52412</t>
  </si>
  <si>
    <t>52413</t>
  </si>
  <si>
    <t>52414</t>
  </si>
  <si>
    <t>52415</t>
  </si>
  <si>
    <t>52416</t>
  </si>
  <si>
    <t>52417</t>
  </si>
  <si>
    <t>52418</t>
  </si>
  <si>
    <t>52419</t>
  </si>
  <si>
    <t>52420</t>
  </si>
  <si>
    <t>52421</t>
  </si>
  <si>
    <t>52422</t>
  </si>
  <si>
    <t>52423</t>
  </si>
  <si>
    <t>52424</t>
  </si>
  <si>
    <t>52425</t>
  </si>
  <si>
    <t>52426</t>
  </si>
  <si>
    <t>52427</t>
  </si>
  <si>
    <t>52428</t>
  </si>
  <si>
    <t>52429</t>
  </si>
  <si>
    <t>52430</t>
  </si>
  <si>
    <t>52431</t>
  </si>
  <si>
    <t>52432</t>
  </si>
  <si>
    <t>52433</t>
  </si>
  <si>
    <t>52434</t>
  </si>
  <si>
    <t>52435</t>
  </si>
  <si>
    <t>52436</t>
  </si>
  <si>
    <t>52437</t>
  </si>
  <si>
    <t>52438</t>
  </si>
  <si>
    <t>52439</t>
  </si>
  <si>
    <t>52440</t>
  </si>
  <si>
    <t>52441</t>
  </si>
  <si>
    <t>52442</t>
  </si>
  <si>
    <t>52443</t>
  </si>
  <si>
    <t>52444</t>
  </si>
  <si>
    <t>52445</t>
  </si>
  <si>
    <t>52446</t>
  </si>
  <si>
    <t>52447</t>
  </si>
  <si>
    <t>52448</t>
  </si>
  <si>
    <t>52449</t>
  </si>
  <si>
    <t>52450</t>
  </si>
  <si>
    <t>52451</t>
  </si>
  <si>
    <t>52452</t>
  </si>
  <si>
    <t>52453</t>
  </si>
  <si>
    <t>52454</t>
  </si>
  <si>
    <t>52455</t>
  </si>
  <si>
    <t>52456</t>
  </si>
  <si>
    <t>52457</t>
  </si>
  <si>
    <t>52458</t>
  </si>
  <si>
    <t>52459</t>
  </si>
  <si>
    <t>52460</t>
  </si>
  <si>
    <t>52461</t>
  </si>
  <si>
    <t>52462</t>
  </si>
  <si>
    <t>52463</t>
  </si>
  <si>
    <t>52464</t>
  </si>
  <si>
    <t>52465</t>
  </si>
  <si>
    <t>52466</t>
  </si>
  <si>
    <t>52467</t>
  </si>
  <si>
    <t>52468</t>
  </si>
  <si>
    <t>52469</t>
  </si>
  <si>
    <t>52470</t>
  </si>
  <si>
    <t>52471</t>
  </si>
  <si>
    <t>52472</t>
  </si>
  <si>
    <t>52473</t>
  </si>
  <si>
    <t>52474</t>
  </si>
  <si>
    <t>52475</t>
  </si>
  <si>
    <t>52476</t>
  </si>
  <si>
    <t>52477</t>
  </si>
  <si>
    <t>52478</t>
  </si>
  <si>
    <t>52479</t>
  </si>
  <si>
    <t>52480</t>
  </si>
  <si>
    <t>52481</t>
  </si>
  <si>
    <t>52482</t>
  </si>
  <si>
    <t>52483</t>
  </si>
  <si>
    <t>52484</t>
  </si>
  <si>
    <t>52485</t>
  </si>
  <si>
    <t>52486</t>
  </si>
  <si>
    <t>52487</t>
  </si>
  <si>
    <t>52488</t>
  </si>
  <si>
    <t>52489</t>
  </si>
  <si>
    <t>52490</t>
  </si>
  <si>
    <t>52491</t>
  </si>
  <si>
    <t>52492</t>
  </si>
  <si>
    <t>52493</t>
  </si>
  <si>
    <t>52494</t>
  </si>
  <si>
    <t>52495</t>
  </si>
  <si>
    <t>52496</t>
  </si>
  <si>
    <t>52497</t>
  </si>
  <si>
    <t>52498</t>
  </si>
  <si>
    <t>52499</t>
  </si>
  <si>
    <t>52500</t>
  </si>
  <si>
    <t>52501</t>
  </si>
  <si>
    <t>52502</t>
  </si>
  <si>
    <t>52503</t>
  </si>
  <si>
    <t>52504</t>
  </si>
  <si>
    <t>52505</t>
  </si>
  <si>
    <t>52506</t>
  </si>
  <si>
    <t>52507</t>
  </si>
  <si>
    <t>52508</t>
  </si>
  <si>
    <t>52509</t>
  </si>
  <si>
    <t>52510</t>
  </si>
  <si>
    <t>52511</t>
  </si>
  <si>
    <t>52512</t>
  </si>
  <si>
    <t>52513</t>
  </si>
  <si>
    <t>52514</t>
  </si>
  <si>
    <t>52515</t>
  </si>
  <si>
    <t>52516</t>
  </si>
  <si>
    <t>52517</t>
  </si>
  <si>
    <t>2025-05-25</t>
  </si>
  <si>
    <t>TS-WAC-219F24-0000001</t>
  </si>
  <si>
    <t>52518</t>
  </si>
  <si>
    <t>52519</t>
  </si>
  <si>
    <t>52520</t>
  </si>
  <si>
    <t>52521</t>
  </si>
  <si>
    <t>52522</t>
  </si>
  <si>
    <t>52523</t>
  </si>
  <si>
    <t>52524</t>
  </si>
  <si>
    <t>52525</t>
  </si>
  <si>
    <t>52526</t>
  </si>
  <si>
    <t>52527</t>
  </si>
  <si>
    <t>52528</t>
  </si>
  <si>
    <t>52529</t>
  </si>
  <si>
    <t>52530</t>
  </si>
  <si>
    <t>52531</t>
  </si>
  <si>
    <t>52532</t>
  </si>
  <si>
    <t>52533</t>
  </si>
  <si>
    <t>52534</t>
  </si>
  <si>
    <t>52535</t>
  </si>
  <si>
    <t>52536</t>
  </si>
  <si>
    <t>52537</t>
  </si>
  <si>
    <t>52538</t>
  </si>
  <si>
    <t>52539</t>
  </si>
  <si>
    <t>52540</t>
  </si>
  <si>
    <t>52541</t>
  </si>
  <si>
    <t>52542</t>
  </si>
  <si>
    <t>52543</t>
  </si>
  <si>
    <t>52544</t>
  </si>
  <si>
    <t>52545</t>
  </si>
  <si>
    <t>52546</t>
  </si>
  <si>
    <t>52547</t>
  </si>
  <si>
    <t>52548</t>
  </si>
  <si>
    <t>52549</t>
  </si>
  <si>
    <t>52550</t>
  </si>
  <si>
    <t>52551</t>
  </si>
  <si>
    <t>52552</t>
  </si>
  <si>
    <t>52553</t>
  </si>
  <si>
    <t>52554</t>
  </si>
  <si>
    <t>52555</t>
  </si>
  <si>
    <t>52556</t>
  </si>
  <si>
    <t>52557</t>
  </si>
  <si>
    <t>52558</t>
  </si>
  <si>
    <t>52559</t>
  </si>
  <si>
    <t>52560</t>
  </si>
  <si>
    <t>52561</t>
  </si>
  <si>
    <t>52562</t>
  </si>
  <si>
    <t>52563</t>
  </si>
  <si>
    <t>52564</t>
  </si>
  <si>
    <t>52565</t>
  </si>
  <si>
    <t>52566</t>
  </si>
  <si>
    <t>52567</t>
  </si>
  <si>
    <t>52568</t>
  </si>
  <si>
    <t>52569</t>
  </si>
  <si>
    <t>52570</t>
  </si>
  <si>
    <t>52571</t>
  </si>
  <si>
    <t>52572</t>
  </si>
  <si>
    <t>52573</t>
  </si>
  <si>
    <t>52574</t>
  </si>
  <si>
    <t>52575</t>
  </si>
  <si>
    <t>52576</t>
  </si>
  <si>
    <t>52577</t>
  </si>
  <si>
    <t>52578</t>
  </si>
  <si>
    <t>52579</t>
  </si>
  <si>
    <t>52580</t>
  </si>
  <si>
    <t>52581</t>
  </si>
  <si>
    <t>52582</t>
  </si>
  <si>
    <t>52583</t>
  </si>
  <si>
    <t>52584</t>
  </si>
  <si>
    <t>52585</t>
  </si>
  <si>
    <t>52586</t>
  </si>
  <si>
    <t>52587</t>
  </si>
  <si>
    <t>52588</t>
  </si>
  <si>
    <t>52589</t>
  </si>
  <si>
    <t>52590</t>
  </si>
  <si>
    <t>52591</t>
  </si>
  <si>
    <t>52592</t>
  </si>
  <si>
    <t>52593</t>
  </si>
  <si>
    <t>52594</t>
  </si>
  <si>
    <t>52595</t>
  </si>
  <si>
    <t>52596</t>
  </si>
  <si>
    <t>52597</t>
  </si>
  <si>
    <t>52598</t>
  </si>
  <si>
    <t>TS-WAC-223F1-0000001</t>
  </si>
  <si>
    <t>Dec. 26, 2024 - Jan. 25, 2025</t>
  </si>
  <si>
    <t>MECORESVIS</t>
  </si>
  <si>
    <t>MECORESVISNV</t>
  </si>
  <si>
    <t>TLIRESVIS</t>
  </si>
  <si>
    <t>2025-06-25</t>
  </si>
  <si>
    <t>TS-WAC-219F25-0000001</t>
  </si>
  <si>
    <t>TS-WAC-223F2-0000001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</si>
</sst>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.00_);_(* \(#,##0.00\);_(* &quot;-&quot;??_);_(@_)"/>
    <numFmt numFmtId="165" formatCode="_(* #,##0_);_(* \(#,##0\);_(* &quot;-&quot;??_);_(@_)"/>
  </numFmts>
  <fonts count="26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theme="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</font>
    <font>
      <b/>
      <sz val="11"/>
      <color indexed="8"/>
      <name val="Calibri"/>
      <family val="2"/>
    </font>
    <font>
      <sz val="11"/>
      <color rgb="FF9C0006"/>
      <name val="Calibri"/>
      <family val="2"/>
      <scheme val="minor"/>
    </font>
    <font>
      <sz val="9"/>
      <color rgb="FFFF0000"/>
      <name val="Calibri"/>
      <family val="2"/>
    </font>
    <font>
      <sz val="11"/>
      <color rgb="FFFF0000"/>
      <name val="Calibri"/>
      <family val="2"/>
    </font>
    <font>
      <b/>
      <sz val="11"/>
      <color rgb="FFFA7D00"/>
      <name val="Calibri"/>
      <family val="2"/>
      <scheme val="minor"/>
    </font>
    <font>
      <sz val="9"/>
      <name val="Calibri"/>
      <family val="2"/>
    </font>
    <font>
      <b/>
      <sz val="11"/>
      <color theme="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i/>
      <sz val="11"/>
      <color rgb="FF000000"/>
      <name val="Calibri"/>
      <family val="2"/>
    </font>
    <font>
      <sz val="11"/>
      <color rgb="FF3F3F76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color rgb="FF000000"/>
      <name val="Times New Roman"/>
      <family val="1"/>
    </font>
    <font>
      <b/>
      <sz val="9"/>
      <name val="Tahoma"/>
      <family val="2"/>
    </font>
    <font>
      <sz val="9"/>
      <name val="Tahoma"/>
      <family val="2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0" tint="-0.14996795556505021"/>
        <bgColor theme="0" tint="-0.14996795556505021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FC000"/>
        <bgColor theme="0" tint="-0.14996795556505021"/>
      </patternFill>
    </fill>
    <fill>
      <patternFill patternType="solid">
        <fgColor rgb="FFFFC000"/>
        <bgColor indexed="64"/>
      </patternFill>
    </fill>
    <fill>
      <patternFill patternType="solid">
        <fgColor rgb="FF1C4966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BFD7ED"/>
        <bgColor rgb="FF000000"/>
      </patternFill>
    </fill>
    <fill>
      <patternFill patternType="solid">
        <fgColor theme="7" tint="0.3999450666829432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theme="1"/>
      </bottom>
      <diagonal/>
    </border>
    <border>
      <left/>
      <right/>
      <top style="thin">
        <color rgb="FF000000"/>
      </top>
      <bottom style="thin">
        <color theme="1"/>
      </bottom>
      <diagonal/>
    </border>
    <border>
      <left style="thin">
        <color rgb="FF000000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theme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24">
    <xf numFmtId="0" fontId="0" fillId="0" borderId="0"/>
    <xf numFmtId="164" fontId="24" fillId="0" borderId="0" applyFont="0" applyFill="0" applyBorder="0" applyAlignment="0" applyProtection="0"/>
    <xf numFmtId="0" fontId="24" fillId="16" borderId="6" applyNumberFormat="0" applyFont="0" applyAlignment="0" applyProtection="0"/>
    <xf numFmtId="0" fontId="19" fillId="17" borderId="7" applyNumberFormat="0" applyAlignment="0" applyProtection="0"/>
    <xf numFmtId="0" fontId="13" fillId="13" borderId="7" applyNumberFormat="0" applyAlignment="0" applyProtection="0"/>
    <xf numFmtId="0" fontId="10" fillId="12" borderId="0" applyNumberFormat="0" applyBorder="0" applyAlignment="0" applyProtection="0"/>
    <xf numFmtId="0" fontId="20" fillId="18" borderId="0" applyNumberFormat="0" applyBorder="0" applyAlignment="0" applyProtection="0"/>
    <xf numFmtId="0" fontId="21" fillId="0" borderId="0"/>
    <xf numFmtId="0" fontId="21" fillId="0" borderId="0"/>
    <xf numFmtId="0" fontId="24" fillId="0" borderId="0"/>
    <xf numFmtId="0" fontId="24" fillId="0" borderId="0"/>
    <xf numFmtId="0" fontId="21" fillId="0" borderId="0"/>
    <xf numFmtId="0" fontId="24" fillId="0" borderId="0"/>
    <xf numFmtId="0" fontId="16" fillId="0" borderId="0"/>
    <xf numFmtId="0" fontId="24" fillId="16" borderId="6" applyNumberFormat="0" applyFont="0" applyAlignment="0" applyProtection="0"/>
    <xf numFmtId="0" fontId="24" fillId="16" borderId="6" applyNumberFormat="0" applyFont="0" applyAlignment="0" applyProtection="0"/>
    <xf numFmtId="0" fontId="24" fillId="16" borderId="6" applyNumberFormat="0" applyFont="0" applyAlignment="0" applyProtection="0"/>
    <xf numFmtId="0" fontId="24" fillId="16" borderId="6" applyNumberFormat="0" applyFont="0" applyAlignment="0" applyProtection="0"/>
    <xf numFmtId="0" fontId="20" fillId="19" borderId="0" applyNumberFormat="0" applyBorder="0" applyAlignment="0" applyProtection="0"/>
    <xf numFmtId="0" fontId="19" fillId="20" borderId="7" applyNumberFormat="0" applyAlignment="0" applyProtection="0"/>
    <xf numFmtId="0" fontId="2" fillId="0" borderId="0"/>
    <xf numFmtId="0" fontId="2" fillId="0" borderId="0"/>
    <xf numFmtId="0" fontId="2" fillId="0" borderId="0"/>
    <xf numFmtId="0" fontId="2" fillId="21" borderId="6" applyNumberFormat="0" applyFont="0" applyAlignment="0" applyProtection="0"/>
  </cellStyleXfs>
  <cellXfs count="81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0" fillId="3" borderId="3" xfId="9" applyFont="1" applyFill="1" applyBorder="1" applyAlignment="1">
      <alignment horizontal="center" vertical="center" wrapText="1"/>
    </xf>
    <xf numFmtId="0" fontId="5" fillId="4" borderId="4" xfId="16" applyNumberFormat="1" applyFont="1" applyFill="1" applyBorder="1" applyAlignment="1">
      <alignment horizontal="center" vertical="center" wrapText="1"/>
    </xf>
    <xf numFmtId="0" fontId="6" fillId="5" borderId="4" xfId="3" applyNumberFormat="1" applyFont="1" applyFill="1" applyBorder="1" applyAlignment="1">
      <alignment horizontal="center" vertical="center" wrapText="1"/>
    </xf>
    <xf numFmtId="0" fontId="6" fillId="5" borderId="4" xfId="9" applyFont="1" applyFill="1" applyBorder="1" applyAlignment="1">
      <alignment horizontal="center" vertical="center" wrapText="1"/>
    </xf>
    <xf numFmtId="0" fontId="5" fillId="4" borderId="4" xfId="3" applyNumberFormat="1" applyFont="1" applyFill="1" applyBorder="1" applyAlignment="1">
      <alignment horizontal="center" vertical="center" wrapText="1"/>
    </xf>
    <xf numFmtId="0" fontId="7" fillId="4" borderId="4" xfId="16" applyNumberFormat="1" applyFont="1" applyFill="1" applyBorder="1" applyAlignment="1">
      <alignment horizontal="center" vertical="center" wrapText="1"/>
    </xf>
    <xf numFmtId="0" fontId="7" fillId="4" borderId="4" xfId="9" applyFont="1" applyFill="1" applyBorder="1" applyAlignment="1">
      <alignment horizontal="center" vertical="center" wrapText="1"/>
    </xf>
    <xf numFmtId="0" fontId="5" fillId="4" borderId="4" xfId="16" applyFont="1" applyFill="1" applyBorder="1" applyAlignment="1">
      <alignment horizontal="center" vertical="center" wrapText="1"/>
    </xf>
    <xf numFmtId="0" fontId="5" fillId="4" borderId="4" xfId="6" applyNumberFormat="1" applyFont="1" applyFill="1" applyBorder="1" applyAlignment="1">
      <alignment horizontal="center" vertical="center" wrapText="1"/>
    </xf>
    <xf numFmtId="0" fontId="5" fillId="4" borderId="4" xfId="3" applyFont="1" applyFill="1" applyBorder="1" applyAlignment="1">
      <alignment horizontal="center" vertical="center" wrapText="1"/>
    </xf>
    <xf numFmtId="0" fontId="5" fillId="4" borderId="5" xfId="3" applyNumberFormat="1" applyFont="1" applyFill="1" applyBorder="1" applyAlignment="1">
      <alignment horizontal="center" vertical="center" wrapText="1"/>
    </xf>
    <xf numFmtId="0" fontId="5" fillId="4" borderId="6" xfId="3" applyNumberFormat="1" applyFont="1" applyFill="1" applyBorder="1" applyAlignment="1">
      <alignment horizontal="center" vertical="center" wrapText="1"/>
    </xf>
    <xf numFmtId="0" fontId="5" fillId="4" borderId="5" xfId="16" applyNumberFormat="1" applyFont="1" applyFill="1" applyBorder="1" applyAlignment="1">
      <alignment horizontal="center" vertical="center" wrapText="1"/>
    </xf>
    <xf numFmtId="0" fontId="5" fillId="4" borderId="6" xfId="16" applyNumberFormat="1" applyFont="1" applyFill="1" applyBorder="1" applyAlignment="1">
      <alignment horizontal="center" vertical="center" wrapText="1"/>
    </xf>
    <xf numFmtId="0" fontId="5" fillId="4" borderId="7" xfId="3" applyNumberFormat="1" applyFont="1" applyFill="1" applyBorder="1" applyAlignment="1">
      <alignment horizontal="center" vertical="center" wrapText="1"/>
    </xf>
    <xf numFmtId="0" fontId="0" fillId="6" borderId="3" xfId="9" applyFont="1" applyFill="1" applyBorder="1" applyAlignment="1">
      <alignment horizontal="center" vertical="center" wrapText="1"/>
    </xf>
    <xf numFmtId="0" fontId="5" fillId="7" borderId="4" xfId="3" applyNumberFormat="1" applyFont="1" applyFill="1" applyBorder="1" applyAlignment="1">
      <alignment horizontal="center" vertical="center" wrapText="1"/>
    </xf>
    <xf numFmtId="0" fontId="6" fillId="7" borderId="4" xfId="3" applyNumberFormat="1" applyFont="1" applyFill="1" applyBorder="1" applyAlignment="1">
      <alignment horizontal="center" vertical="center" wrapText="1"/>
    </xf>
    <xf numFmtId="0" fontId="6" fillId="6" borderId="4" xfId="3" applyNumberFormat="1" applyFont="1" applyFill="1" applyBorder="1" applyAlignment="1">
      <alignment horizontal="center" vertical="center" wrapText="1"/>
    </xf>
    <xf numFmtId="0" fontId="6" fillId="6" borderId="4" xfId="9" applyFont="1" applyFill="1" applyBorder="1" applyAlignment="1">
      <alignment horizontal="center" vertical="center" wrapText="1"/>
    </xf>
    <xf numFmtId="0" fontId="6" fillId="3" borderId="4" xfId="3" applyNumberFormat="1" applyFont="1" applyFill="1" applyBorder="1" applyAlignment="1">
      <alignment horizontal="center" vertical="center" wrapText="1"/>
    </xf>
    <xf numFmtId="0" fontId="6" fillId="3" borderId="4" xfId="9" applyFont="1" applyFill="1" applyBorder="1" applyAlignment="1">
      <alignment horizontal="center" vertical="center" wrapText="1"/>
    </xf>
    <xf numFmtId="0" fontId="0" fillId="3" borderId="3" xfId="0" applyFont="1" applyFill="1" applyBorder="1" applyAlignment="1">
      <alignment horizontal="center" vertical="center" wrapText="1"/>
    </xf>
    <xf numFmtId="0" fontId="6" fillId="5" borderId="4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5" fillId="4" borderId="6" xfId="2" applyNumberFormat="1" applyFont="1" applyFill="1" applyBorder="1" applyAlignment="1">
      <alignment horizontal="center" vertical="center" wrapText="1"/>
    </xf>
    <xf numFmtId="0" fontId="5" fillId="4" borderId="4" xfId="2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164" fontId="0" fillId="0" borderId="0" xfId="1" applyFont="1" applyAlignment="1">
      <alignment horizontal="center" vertical="center"/>
    </xf>
    <xf numFmtId="0" fontId="8" fillId="8" borderId="8" xfId="13" applyFont="1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9" borderId="8" xfId="0" applyFill="1" applyBorder="1" applyAlignment="1">
      <alignment vertical="center"/>
    </xf>
    <xf numFmtId="49" fontId="0" fillId="0" borderId="8" xfId="1" applyNumberFormat="1" applyFont="1" applyBorder="1" applyAlignment="1">
      <alignment horizontal="center"/>
    </xf>
    <xf numFmtId="0" fontId="0" fillId="10" borderId="8" xfId="0" applyFill="1" applyBorder="1" applyAlignment="1">
      <alignment horizontal="center"/>
    </xf>
    <xf numFmtId="0" fontId="0" fillId="0" borderId="8" xfId="0" applyBorder="1" applyAlignment="1">
      <alignment vertical="center"/>
    </xf>
    <xf numFmtId="0" fontId="9" fillId="11" borderId="9" xfId="0" applyFont="1" applyFill="1" applyBorder="1" applyAlignment="1">
      <alignment horizontal="center" vertical="center" wrapText="1"/>
    </xf>
    <xf numFmtId="165" fontId="10" fillId="12" borderId="7" xfId="5" applyNumberFormat="1" applyBorder="1" applyAlignment="1"/>
    <xf numFmtId="1" fontId="11" fillId="9" borderId="9" xfId="7" applyNumberFormat="1" applyFont="1" applyFill="1" applyBorder="1" applyAlignment="1">
      <alignment horizontal="center" vertical="center" wrapText="1"/>
    </xf>
    <xf numFmtId="4" fontId="0" fillId="0" borderId="8" xfId="0" applyNumberFormat="1" applyBorder="1" applyAlignment="1">
      <alignment horizontal="center"/>
    </xf>
    <xf numFmtId="4" fontId="12" fillId="0" borderId="8" xfId="0" applyNumberFormat="1" applyFont="1" applyBorder="1" applyAlignment="1">
      <alignment horizontal="center"/>
    </xf>
    <xf numFmtId="165" fontId="13" fillId="13" borderId="7" xfId="1" applyNumberFormat="1" applyFont="1" applyFill="1" applyBorder="1" applyAlignment="1"/>
    <xf numFmtId="1" fontId="14" fillId="9" borderId="9" xfId="7" applyNumberFormat="1" applyFont="1" applyFill="1" applyBorder="1" applyAlignment="1">
      <alignment horizontal="center" vertical="center" wrapText="1"/>
    </xf>
    <xf numFmtId="0" fontId="15" fillId="14" borderId="0" xfId="13" applyFont="1" applyFill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4" fontId="7" fillId="9" borderId="0" xfId="0" applyNumberFormat="1" applyFont="1" applyFill="1" applyAlignment="1">
      <alignment horizontal="center" vertical="center"/>
    </xf>
    <xf numFmtId="0" fontId="10" fillId="12" borderId="7" xfId="5" applyBorder="1" applyAlignment="1"/>
    <xf numFmtId="0" fontId="0" fillId="0" borderId="0" xfId="0" applyAlignment="1">
      <alignment horizontal="left" vertical="center"/>
    </xf>
    <xf numFmtId="0" fontId="13" fillId="13" borderId="7" xfId="4" applyFont="1" applyAlignment="1"/>
    <xf numFmtId="164" fontId="16" fillId="0" borderId="0" xfId="1" applyFont="1" applyAlignment="1">
      <alignment horizontal="center" vertical="center" wrapText="1"/>
    </xf>
    <xf numFmtId="4" fontId="17" fillId="4" borderId="0" xfId="13" applyNumberFormat="1" applyFont="1" applyFill="1" applyAlignment="1">
      <alignment horizontal="center" vertical="center" wrapText="1"/>
    </xf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4" fontId="0" fillId="0" borderId="0" xfId="0" applyNumberFormat="1" applyBorder="1" applyAlignment="1">
      <alignment horizontal="center"/>
    </xf>
    <xf numFmtId="4" fontId="12" fillId="0" borderId="0" xfId="0" applyNumberFormat="1" applyFont="1" applyBorder="1" applyAlignment="1">
      <alignment horizontal="center"/>
    </xf>
    <xf numFmtId="4" fontId="18" fillId="15" borderId="0" xfId="0" applyNumberFormat="1" applyFont="1" applyFill="1" applyAlignment="1">
      <alignment horizontal="center"/>
    </xf>
    <xf numFmtId="4" fontId="0" fillId="9" borderId="0" xfId="0" applyNumberFormat="1" applyFill="1" applyAlignment="1">
      <alignment horizontal="center" vertical="center"/>
    </xf>
    <xf numFmtId="4" fontId="0" fillId="9" borderId="8" xfId="0" applyNumberFormat="1" applyFill="1" applyBorder="1" applyAlignment="1">
      <alignment horizontal="center"/>
    </xf>
    <xf numFmtId="49" fontId="2" fillId="0" borderId="8" xfId="1" applyNumberFormat="1" applyFont="1" applyBorder="1" applyAlignment="1">
      <alignment horizontal="center"/>
    </xf>
    <xf numFmtId="0" fontId="0" fillId="0" borderId="8" xfId="0" applyFill="1" applyBorder="1" applyAlignment="1">
      <alignment vertical="center"/>
    </xf>
    <xf numFmtId="0" fontId="0" fillId="0" borderId="10" xfId="0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9" xfId="0" applyBorder="1" applyAlignment="1">
      <alignment horizontal="left" vertical="center"/>
    </xf>
    <xf numFmtId="4" fontId="0" fillId="0" borderId="9" xfId="0" applyNumberFormat="1" applyBorder="1" applyAlignment="1">
      <alignment horizontal="center"/>
    </xf>
    <xf numFmtId="4" fontId="25" fillId="0" borderId="9" xfId="0" applyNumberFormat="1" applyFont="1" applyBorder="1" applyAlignment="1">
      <alignment horizontal="center" vertical="center"/>
    </xf>
    <xf numFmtId="4" fontId="18" fillId="15" borderId="9" xfId="0" applyNumberFormat="1" applyFont="1" applyFill="1" applyBorder="1" applyAlignment="1">
      <alignment horizontal="center"/>
    </xf>
    <xf numFmtId="0" fontId="0" fillId="0" borderId="9" xfId="0" applyBorder="1" applyAlignment="1">
      <alignment horizontal="center" vertical="center"/>
    </xf>
    <xf numFmtId="4" fontId="25" fillId="0" borderId="9" xfId="0" applyNumberFormat="1" applyFont="1" applyBorder="1" applyAlignment="1">
      <alignment horizontal="center"/>
    </xf>
    <xf numFmtId="49" fontId="1" fillId="0" borderId="8" xfId="1" applyNumberFormat="1" applyFont="1" applyBorder="1" applyAlignment="1">
      <alignment horizontal="center"/>
    </xf>
    <xf numFmtId="49" fontId="1" fillId="0" borderId="0" xfId="0" applyNumberFormat="1" applyFont="1" applyAlignment="1">
      <alignment horizontal="center" vertical="center"/>
    </xf>
    <xf numFmtId="0" fontId="1" fillId="9" borderId="8" xfId="0" applyFont="1" applyFill="1" applyBorder="1" applyAlignment="1">
      <alignment vertical="center"/>
    </xf>
    <xf numFmtId="0" fontId="0" fillId="22" borderId="8" xfId="0" applyFill="1" applyBorder="1" applyAlignment="1">
      <alignment horizontal="center"/>
    </xf>
    <xf numFmtId="0" fontId="1" fillId="22" borderId="8" xfId="0" applyFont="1" applyFill="1" applyBorder="1" applyAlignment="1">
      <alignment vertical="center"/>
    </xf>
    <xf numFmtId="0" fontId="0" fillId="22" borderId="8" xfId="0" applyFill="1" applyBorder="1" applyAlignment="1">
      <alignment vertical="center"/>
    </xf>
  </cellXfs>
  <cellStyles count="24">
    <cellStyle name="Bad" xfId="5" builtinId="27"/>
    <cellStyle name="Calculation" xfId="4" builtinId="22"/>
    <cellStyle name="Comma" xfId="1" builtinId="3"/>
    <cellStyle name="Input" xfId="3" builtinId="20"/>
    <cellStyle name="Input 2" xfId="19"/>
    <cellStyle name="Neutral" xfId="6" builtinId="28"/>
    <cellStyle name="Neutral 2" xfId="18"/>
    <cellStyle name="Normal" xfId="0" builtinId="0"/>
    <cellStyle name="Normal 2" xfId="7"/>
    <cellStyle name="Normal 2 2" xfId="8"/>
    <cellStyle name="Normal 2 2 3" xfId="9"/>
    <cellStyle name="Normal 2 2 3 2" xfId="22"/>
    <cellStyle name="Normal 2 3" xfId="20"/>
    <cellStyle name="Normal 3" xfId="10"/>
    <cellStyle name="Normal 3 2" xfId="21"/>
    <cellStyle name="Normal 4" xfId="11"/>
    <cellStyle name="Normal 4 2" xfId="12"/>
    <cellStyle name="Normal 5" xfId="13"/>
    <cellStyle name="Note" xfId="2" builtinId="10"/>
    <cellStyle name="Note 2" xfId="14"/>
    <cellStyle name="Note 2 2" xfId="15"/>
    <cellStyle name="Note 2 2 2" xfId="16"/>
    <cellStyle name="Note 2 2 2 2" xfId="23"/>
    <cellStyle name="Note 3" xfId="17"/>
  </cellStyles>
  <dxfs count="15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www.wps.cn/officeDocument/2023/relationships/customStorage" Target="customStorage/customStorage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ustomStorage/customStorage.xml><?xml version="1.0" encoding="utf-8"?>
<customStorage xmlns="https://web.wps.cn/et/2018/main">
  <book/>
  <sheets/>
</customStorag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246529</xdr:colOff>
      <xdr:row>122</xdr:row>
      <xdr:rowOff>168087</xdr:rowOff>
    </xdr:from>
    <xdr:to>
      <xdr:col>13</xdr:col>
      <xdr:colOff>532068</xdr:colOff>
      <xdr:row>143</xdr:row>
      <xdr:rowOff>65844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0" y="23599587"/>
          <a:ext cx="10415656" cy="389825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100852</xdr:colOff>
      <xdr:row>119</xdr:row>
      <xdr:rowOff>112059</xdr:rowOff>
    </xdr:from>
    <xdr:to>
      <xdr:col>14</xdr:col>
      <xdr:colOff>224116</xdr:colOff>
      <xdr:row>144</xdr:row>
      <xdr:rowOff>57861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50323" y="23353059"/>
          <a:ext cx="11082617" cy="470830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515471</xdr:colOff>
      <xdr:row>12</xdr:row>
      <xdr:rowOff>0</xdr:rowOff>
    </xdr:from>
    <xdr:to>
      <xdr:col>14</xdr:col>
      <xdr:colOff>336176</xdr:colOff>
      <xdr:row>33</xdr:row>
      <xdr:rowOff>160532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64942" y="2476500"/>
          <a:ext cx="10780058" cy="416103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386"/>
  <sheetViews>
    <sheetView topLeftCell="E92" zoomScale="85" zoomScaleNormal="85" workbookViewId="0">
      <selection activeCell="Q117" sqref="Q117:Q119"/>
    </sheetView>
  </sheetViews>
  <sheetFormatPr defaultColWidth="9.140625" defaultRowHeight="15"/>
  <cols>
    <col min="1" max="1" width="8.7109375" style="31" customWidth="1"/>
    <col min="2" max="2" width="27" style="32" customWidth="1"/>
    <col min="3" max="3" width="9.140625" style="32" customWidth="1"/>
    <col min="4" max="4" width="10.85546875" style="32" customWidth="1"/>
    <col min="5" max="5" width="14.28515625" style="32" customWidth="1"/>
    <col min="6" max="6" width="17.5703125" style="32" customWidth="1"/>
    <col min="7" max="7" width="74.7109375" style="32" customWidth="1"/>
    <col min="8" max="8" width="17.5703125" style="32" customWidth="1"/>
    <col min="9" max="9" width="8.7109375" style="32" customWidth="1"/>
    <col min="10" max="10" width="12.85546875" style="33" customWidth="1"/>
    <col min="11" max="11" width="14.42578125" style="33" customWidth="1"/>
    <col min="12" max="12" width="12" style="33" customWidth="1"/>
    <col min="13" max="13" width="10.5703125" style="33" customWidth="1"/>
    <col min="14" max="14" width="12.42578125" style="33" customWidth="1"/>
    <col min="15" max="15" width="11.7109375" style="32" customWidth="1"/>
    <col min="16" max="16" width="14" style="32" customWidth="1"/>
    <col min="17" max="17" width="12.7109375" style="32" customWidth="1"/>
    <col min="18" max="16384" width="9.140625" style="32"/>
  </cols>
  <sheetData>
    <row r="2" spans="1:18" ht="30">
      <c r="A2" s="34" t="s">
        <v>0</v>
      </c>
      <c r="B2" s="34" t="s">
        <v>1</v>
      </c>
      <c r="C2" s="34" t="s">
        <v>2</v>
      </c>
      <c r="D2" s="34" t="s">
        <v>3</v>
      </c>
      <c r="E2" s="34" t="s">
        <v>4</v>
      </c>
      <c r="F2" s="34" t="s">
        <v>5</v>
      </c>
      <c r="G2" s="34" t="s">
        <v>6</v>
      </c>
      <c r="H2" s="34" t="s">
        <v>7</v>
      </c>
      <c r="I2" s="41" t="s">
        <v>8</v>
      </c>
      <c r="J2" s="34" t="s">
        <v>9</v>
      </c>
      <c r="K2" s="34" t="s">
        <v>10</v>
      </c>
      <c r="L2" s="34" t="s">
        <v>11</v>
      </c>
      <c r="M2" s="34" t="s">
        <v>12</v>
      </c>
      <c r="N2" s="34" t="s">
        <v>13</v>
      </c>
      <c r="P2" s="42">
        <v>28237</v>
      </c>
      <c r="Q2" s="51" t="s">
        <v>14</v>
      </c>
      <c r="R2" s="52" t="s">
        <v>15</v>
      </c>
    </row>
    <row r="3" spans="1:18">
      <c r="A3" s="35">
        <v>1</v>
      </c>
      <c r="B3" s="36" t="s">
        <v>16</v>
      </c>
      <c r="C3" s="40" t="s">
        <v>17</v>
      </c>
      <c r="D3" s="38" t="s">
        <v>18</v>
      </c>
      <c r="E3" s="36" t="s">
        <v>19</v>
      </c>
      <c r="F3" s="36" t="s">
        <v>19</v>
      </c>
      <c r="G3" s="39" t="str">
        <f>VLOOKUP(E3,'Tax Info'!$B$2:$F$1000,3,0)</f>
        <v>Philippine Associated Smelting &amp; Refining Corporation</v>
      </c>
      <c r="H3" s="39" t="str">
        <f>VLOOKUP(E3,'Tax Info'!$B$2:$F$1000,5,0)</f>
        <v>000-226-532-000</v>
      </c>
      <c r="I3" s="47">
        <v>27153</v>
      </c>
      <c r="J3" s="44" t="s">
        <v>20</v>
      </c>
      <c r="K3" s="44">
        <v>6124.66</v>
      </c>
      <c r="L3" s="44" t="s">
        <v>20</v>
      </c>
      <c r="M3" s="45">
        <v>-122.49</v>
      </c>
      <c r="N3" s="44">
        <f>SUM(J3:M3)</f>
        <v>6002.17</v>
      </c>
      <c r="P3" s="46">
        <f>MIN(I3:I384)</f>
        <v>27153</v>
      </c>
      <c r="Q3" s="53" t="s">
        <v>21</v>
      </c>
    </row>
    <row r="4" spans="1:18">
      <c r="A4" s="36">
        <v>2</v>
      </c>
      <c r="B4" s="36" t="s">
        <v>16</v>
      </c>
      <c r="C4" s="40" t="s">
        <v>17</v>
      </c>
      <c r="D4" s="38" t="s">
        <v>18</v>
      </c>
      <c r="E4" s="36" t="s">
        <v>22</v>
      </c>
      <c r="F4" s="36" t="s">
        <v>23</v>
      </c>
      <c r="G4" s="39" t="str">
        <f>VLOOKUP(E4,'Tax Info'!$B$2:$F$1000,3,0)</f>
        <v>Sunwest Water and Electric Company 2, Inc.</v>
      </c>
      <c r="H4" s="39" t="str">
        <f>VLOOKUP(E4,'Tax Info'!$B$2:$F$1000,5,0)</f>
        <v>005-770-958-000</v>
      </c>
      <c r="I4" s="47">
        <v>27154</v>
      </c>
      <c r="J4" s="44" t="s">
        <v>20</v>
      </c>
      <c r="K4" s="44">
        <v>0.54</v>
      </c>
      <c r="L4" s="44" t="s">
        <v>20</v>
      </c>
      <c r="M4" s="45" t="s">
        <v>20</v>
      </c>
      <c r="N4" s="63">
        <f>SUM(J4:M4)</f>
        <v>0.54</v>
      </c>
      <c r="O4" s="62">
        <f>SUM(N3:N4)</f>
        <v>6002.71</v>
      </c>
      <c r="P4" s="46">
        <f>MAX(I3:I344)</f>
        <v>27261</v>
      </c>
      <c r="Q4" s="53" t="s">
        <v>24</v>
      </c>
    </row>
    <row r="5" spans="1:18">
      <c r="A5" s="36">
        <v>3</v>
      </c>
      <c r="B5" s="36" t="s">
        <v>25</v>
      </c>
      <c r="C5" s="40" t="s">
        <v>17</v>
      </c>
      <c r="D5" s="38" t="s">
        <v>18</v>
      </c>
      <c r="E5" s="36" t="s">
        <v>26</v>
      </c>
      <c r="F5" s="36" t="s">
        <v>26</v>
      </c>
      <c r="G5" s="39" t="str">
        <f>VLOOKUP(E5,'Tax Info'!$B$2:$F$1000,3,0)</f>
        <v>Visayan Electric Company</v>
      </c>
      <c r="H5" s="39" t="str">
        <f>VLOOKUP(E5,'Tax Info'!$B$2:$F$1000,5,0)</f>
        <v>000-566-230-000</v>
      </c>
      <c r="I5" s="47">
        <v>27155</v>
      </c>
      <c r="J5" s="44">
        <v>0.02</v>
      </c>
      <c r="K5" s="44" t="s">
        <v>27</v>
      </c>
      <c r="L5" s="44" t="s">
        <v>27</v>
      </c>
      <c r="M5" s="45" t="s">
        <v>27</v>
      </c>
      <c r="N5" s="44">
        <f>SUM(J5:M5)</f>
        <v>0.02</v>
      </c>
    </row>
    <row r="6" spans="1:18">
      <c r="A6" s="36">
        <v>4</v>
      </c>
      <c r="B6" s="36" t="s">
        <v>25</v>
      </c>
      <c r="C6" s="40" t="s">
        <v>17</v>
      </c>
      <c r="D6" s="38" t="s">
        <v>18</v>
      </c>
      <c r="E6" s="36" t="s">
        <v>28</v>
      </c>
      <c r="F6" s="36" t="s">
        <v>29</v>
      </c>
      <c r="G6" s="39" t="str">
        <f>VLOOKUP(E6,'Tax Info'!$B$2:$F$1000,3,0)</f>
        <v>Energy Development Corporation</v>
      </c>
      <c r="H6" s="39" t="str">
        <f>VLOOKUP(E6,'Tax Info'!$B$2:$F$1000,5,0)</f>
        <v>000-169-125-0000</v>
      </c>
      <c r="I6" s="47">
        <v>27156</v>
      </c>
      <c r="J6" s="44">
        <v>7076.71</v>
      </c>
      <c r="K6" s="44" t="s">
        <v>27</v>
      </c>
      <c r="L6" s="44">
        <v>849.21</v>
      </c>
      <c r="M6" s="45">
        <v>-141.53</v>
      </c>
      <c r="N6" s="44">
        <f t="shared" ref="N6:N69" si="0">SUM(J6:M6)</f>
        <v>7784.39</v>
      </c>
      <c r="P6" s="48" t="s">
        <v>30</v>
      </c>
      <c r="Q6" s="48"/>
    </row>
    <row r="7" spans="1:18">
      <c r="A7" s="36">
        <v>5</v>
      </c>
      <c r="B7" s="36" t="s">
        <v>25</v>
      </c>
      <c r="C7" s="40" t="s">
        <v>17</v>
      </c>
      <c r="D7" s="38" t="s">
        <v>18</v>
      </c>
      <c r="E7" s="36" t="s">
        <v>31</v>
      </c>
      <c r="F7" s="36" t="s">
        <v>31</v>
      </c>
      <c r="G7" s="39" t="str">
        <f>VLOOKUP(E7,'Tax Info'!$B$2:$F$1000,3,0)</f>
        <v>Central Negros Electric Cooperative, Inc.</v>
      </c>
      <c r="H7" s="39" t="str">
        <f>VLOOKUP(E7,'Tax Info'!$B$2:$F$1000,5,0)</f>
        <v>000-709-966-000</v>
      </c>
      <c r="I7" s="47">
        <v>27157</v>
      </c>
      <c r="J7" s="44">
        <v>10531.79</v>
      </c>
      <c r="K7" s="44" t="s">
        <v>27</v>
      </c>
      <c r="L7" s="44">
        <v>1263.81</v>
      </c>
      <c r="M7" s="45">
        <v>-210.64</v>
      </c>
      <c r="N7" s="44">
        <f t="shared" si="0"/>
        <v>11584.96</v>
      </c>
      <c r="P7" s="49">
        <f>P3</f>
        <v>27153</v>
      </c>
      <c r="Q7" s="54">
        <f t="shared" ref="Q7:Q70" ca="1" si="1">SUMIF($I$3:$N$385,P7,$N$3:$N$385)</f>
        <v>38108.120000000003</v>
      </c>
    </row>
    <row r="8" spans="1:18">
      <c r="A8" s="36">
        <v>6</v>
      </c>
      <c r="B8" s="36" t="s">
        <v>25</v>
      </c>
      <c r="C8" s="40" t="s">
        <v>17</v>
      </c>
      <c r="D8" s="38" t="s">
        <v>18</v>
      </c>
      <c r="E8" s="36" t="s">
        <v>32</v>
      </c>
      <c r="F8" s="36" t="s">
        <v>32</v>
      </c>
      <c r="G8" s="39" t="str">
        <f>VLOOKUP(E8,'Tax Info'!$B$2:$F$1000,3,0)</f>
        <v>Mactan Electric Company</v>
      </c>
      <c r="H8" s="39" t="str">
        <f>VLOOKUP(E8,'Tax Info'!$B$2:$F$1000,5,0)</f>
        <v>000-259-873-00000</v>
      </c>
      <c r="I8" s="47">
        <v>27158</v>
      </c>
      <c r="J8" s="44">
        <v>1194.8800000000001</v>
      </c>
      <c r="K8" s="44" t="s">
        <v>27</v>
      </c>
      <c r="L8" s="44">
        <v>143.38999999999999</v>
      </c>
      <c r="M8" s="45">
        <v>-23.9</v>
      </c>
      <c r="N8" s="44">
        <f t="shared" si="0"/>
        <v>1314.37</v>
      </c>
      <c r="P8" s="49" t="s">
        <v>33</v>
      </c>
      <c r="Q8" s="54">
        <f t="shared" ca="1" si="1"/>
        <v>19.579999999999998</v>
      </c>
    </row>
    <row r="9" spans="1:18">
      <c r="A9" s="36">
        <v>7</v>
      </c>
      <c r="B9" s="36" t="s">
        <v>25</v>
      </c>
      <c r="C9" s="40" t="s">
        <v>17</v>
      </c>
      <c r="D9" s="38" t="s">
        <v>18</v>
      </c>
      <c r="E9" s="36" t="s">
        <v>34</v>
      </c>
      <c r="F9" s="36" t="s">
        <v>34</v>
      </c>
      <c r="G9" s="39" t="str">
        <f>VLOOKUP(E9,'Tax Info'!$B$2:$F$1000,3,0)</f>
        <v>MORE Electric and Power Corporation</v>
      </c>
      <c r="H9" s="39" t="str">
        <f>VLOOKUP(E9,'Tax Info'!$B$2:$F$1000,5,0)</f>
        <v>007-106-367-000</v>
      </c>
      <c r="I9" s="47">
        <v>27159</v>
      </c>
      <c r="J9" s="44">
        <v>1006.66</v>
      </c>
      <c r="K9" s="44" t="s">
        <v>27</v>
      </c>
      <c r="L9" s="44">
        <v>120.8</v>
      </c>
      <c r="M9" s="45">
        <v>-20.13</v>
      </c>
      <c r="N9" s="44">
        <f t="shared" si="0"/>
        <v>1107.33</v>
      </c>
      <c r="P9" s="49" t="s">
        <v>35</v>
      </c>
      <c r="Q9" s="54">
        <f t="shared" ca="1" si="1"/>
        <v>425133.79000000004</v>
      </c>
    </row>
    <row r="10" spans="1:18">
      <c r="A10" s="36">
        <v>8</v>
      </c>
      <c r="B10" s="36" t="s">
        <v>25</v>
      </c>
      <c r="C10" s="40" t="s">
        <v>17</v>
      </c>
      <c r="D10" s="38" t="s">
        <v>18</v>
      </c>
      <c r="E10" s="36" t="s">
        <v>36</v>
      </c>
      <c r="F10" s="36" t="s">
        <v>36</v>
      </c>
      <c r="G10" s="39" t="str">
        <f>VLOOKUP(E10,'Tax Info'!$B$2:$F$1000,3,0)</f>
        <v>NEGROS ORIENTAL II ELECTRIC COOPERATIVE</v>
      </c>
      <c r="H10" s="39" t="str">
        <f>VLOOKUP(E10,'Tax Info'!$B$2:$F$1000,5,0)</f>
        <v>000-613-546-000</v>
      </c>
      <c r="I10" s="47">
        <v>27160</v>
      </c>
      <c r="J10" s="44">
        <v>334</v>
      </c>
      <c r="K10" s="44" t="s">
        <v>27</v>
      </c>
      <c r="L10" s="44">
        <v>40.08</v>
      </c>
      <c r="M10" s="45">
        <v>-6.68</v>
      </c>
      <c r="N10" s="44">
        <f t="shared" si="0"/>
        <v>367.4</v>
      </c>
      <c r="P10" s="49" t="s">
        <v>37</v>
      </c>
      <c r="Q10" s="54">
        <f t="shared" ca="1" si="1"/>
        <v>155897.63</v>
      </c>
    </row>
    <row r="11" spans="1:18">
      <c r="A11" s="36">
        <v>9</v>
      </c>
      <c r="B11" s="36" t="s">
        <v>25</v>
      </c>
      <c r="C11" s="40" t="s">
        <v>17</v>
      </c>
      <c r="D11" s="38" t="s">
        <v>18</v>
      </c>
      <c r="E11" s="36" t="s">
        <v>38</v>
      </c>
      <c r="F11" s="36" t="s">
        <v>39</v>
      </c>
      <c r="G11" s="39" t="str">
        <f>VLOOKUP(E11,'Tax Info'!$B$2:$F$1000,3,0)</f>
        <v>AdventEnergy, Inc.</v>
      </c>
      <c r="H11" s="39" t="str">
        <f>VLOOKUP(E11,'Tax Info'!$B$2:$F$1000,5,0)</f>
        <v>007-099-197-000</v>
      </c>
      <c r="I11" s="47">
        <v>27161</v>
      </c>
      <c r="J11" s="44">
        <v>39862.74</v>
      </c>
      <c r="K11" s="44" t="s">
        <v>27</v>
      </c>
      <c r="L11" s="44">
        <v>4783.53</v>
      </c>
      <c r="M11" s="45">
        <v>-797.25</v>
      </c>
      <c r="N11" s="44">
        <f t="shared" si="0"/>
        <v>43849.02</v>
      </c>
      <c r="P11" s="49" t="s">
        <v>40</v>
      </c>
      <c r="Q11" s="54">
        <f t="shared" ca="1" si="1"/>
        <v>174904.19999999998</v>
      </c>
    </row>
    <row r="12" spans="1:18">
      <c r="A12" s="36">
        <v>10</v>
      </c>
      <c r="B12" s="36" t="s">
        <v>25</v>
      </c>
      <c r="C12" s="40" t="s">
        <v>17</v>
      </c>
      <c r="D12" s="38" t="s">
        <v>18</v>
      </c>
      <c r="E12" s="36" t="s">
        <v>41</v>
      </c>
      <c r="F12" s="36" t="s">
        <v>41</v>
      </c>
      <c r="G12" s="39" t="str">
        <f>VLOOKUP(E12,'Tax Info'!$B$2:$F$1000,3,0)</f>
        <v>Iloilo I Electric Cooperative, Inc.</v>
      </c>
      <c r="H12" s="39" t="str">
        <f>VLOOKUP(E12,'Tax Info'!$B$2:$F$1000,5,0)</f>
        <v>000-994-935-000</v>
      </c>
      <c r="I12" s="47">
        <v>27162</v>
      </c>
      <c r="J12" s="44">
        <v>3480.13</v>
      </c>
      <c r="K12" s="44" t="s">
        <v>27</v>
      </c>
      <c r="L12" s="44">
        <v>417.62</v>
      </c>
      <c r="M12" s="45">
        <v>-69.599999999999994</v>
      </c>
      <c r="N12" s="44">
        <f t="shared" si="0"/>
        <v>3828.15</v>
      </c>
      <c r="P12" s="49" t="s">
        <v>42</v>
      </c>
      <c r="Q12" s="54">
        <f t="shared" ca="1" si="1"/>
        <v>129750.28</v>
      </c>
    </row>
    <row r="13" spans="1:18">
      <c r="A13" s="36">
        <v>11</v>
      </c>
      <c r="B13" s="36" t="s">
        <v>25</v>
      </c>
      <c r="C13" s="40" t="s">
        <v>17</v>
      </c>
      <c r="D13" s="38" t="s">
        <v>18</v>
      </c>
      <c r="E13" s="36" t="s">
        <v>43</v>
      </c>
      <c r="F13" s="36" t="s">
        <v>43</v>
      </c>
      <c r="G13" s="39" t="str">
        <f>VLOOKUP(E13,'Tax Info'!$B$2:$F$1000,3,0)</f>
        <v>Aklan Electric Cooperative, Inc.</v>
      </c>
      <c r="H13" s="39" t="str">
        <f>VLOOKUP(E13,'Tax Info'!$B$2:$F$1000,5,0)</f>
        <v>000-567-158-000</v>
      </c>
      <c r="I13" s="47">
        <v>27163</v>
      </c>
      <c r="J13" s="44">
        <v>21696.61</v>
      </c>
      <c r="K13" s="44" t="s">
        <v>27</v>
      </c>
      <c r="L13" s="44">
        <v>2603.59</v>
      </c>
      <c r="M13" s="45">
        <v>-433.93</v>
      </c>
      <c r="N13" s="44">
        <f t="shared" si="0"/>
        <v>23866.27</v>
      </c>
      <c r="P13" s="49" t="s">
        <v>44</v>
      </c>
      <c r="Q13" s="54">
        <f t="shared" ca="1" si="1"/>
        <v>107679.65</v>
      </c>
    </row>
    <row r="14" spans="1:18">
      <c r="A14" s="36">
        <v>12</v>
      </c>
      <c r="B14" s="36" t="s">
        <v>25</v>
      </c>
      <c r="C14" s="40" t="s">
        <v>17</v>
      </c>
      <c r="D14" s="38" t="s">
        <v>18</v>
      </c>
      <c r="E14" s="36" t="s">
        <v>45</v>
      </c>
      <c r="F14" s="36" t="s">
        <v>46</v>
      </c>
      <c r="G14" s="39" t="str">
        <f>VLOOKUP(E14,'Tax Info'!$B$2:$F$1000,3,0)</f>
        <v>Toledo Power Company</v>
      </c>
      <c r="H14" s="39" t="str">
        <f>VLOOKUP(E14,'Tax Info'!$B$2:$F$1000,5,0)</f>
        <v>003-883-626-00000</v>
      </c>
      <c r="I14" s="47">
        <v>27164</v>
      </c>
      <c r="J14" s="44" t="s">
        <v>27</v>
      </c>
      <c r="K14" s="44">
        <v>13807.69</v>
      </c>
      <c r="L14" s="44" t="s">
        <v>27</v>
      </c>
      <c r="M14" s="45">
        <v>-276.14999999999998</v>
      </c>
      <c r="N14" s="44">
        <f t="shared" si="0"/>
        <v>13531.54</v>
      </c>
      <c r="P14" s="49" t="s">
        <v>47</v>
      </c>
      <c r="Q14" s="54">
        <f t="shared" ca="1" si="1"/>
        <v>75602.64</v>
      </c>
    </row>
    <row r="15" spans="1:18">
      <c r="A15" s="36">
        <v>13</v>
      </c>
      <c r="B15" s="36" t="s">
        <v>25</v>
      </c>
      <c r="C15" s="40" t="s">
        <v>17</v>
      </c>
      <c r="D15" s="38" t="s">
        <v>18</v>
      </c>
      <c r="E15" s="36" t="s">
        <v>48</v>
      </c>
      <c r="F15" s="36" t="s">
        <v>48</v>
      </c>
      <c r="G15" s="39" t="str">
        <f>VLOOKUP(E15,'Tax Info'!$B$2:$F$1000,3,0)</f>
        <v>Leyte II Electric Cooperative, Inc.</v>
      </c>
      <c r="H15" s="39" t="str">
        <f>VLOOKUP(E15,'Tax Info'!$B$2:$F$1000,5,0)</f>
        <v>000-611-721-00000</v>
      </c>
      <c r="I15" s="47">
        <v>27165</v>
      </c>
      <c r="J15" s="44">
        <v>2121.6</v>
      </c>
      <c r="K15" s="44" t="s">
        <v>27</v>
      </c>
      <c r="L15" s="44">
        <v>254.59</v>
      </c>
      <c r="M15" s="45">
        <v>-42.43</v>
      </c>
      <c r="N15" s="44">
        <f t="shared" si="0"/>
        <v>2333.7600000000002</v>
      </c>
      <c r="P15" s="49" t="s">
        <v>49</v>
      </c>
      <c r="Q15" s="54">
        <f t="shared" ca="1" si="1"/>
        <v>183293.52</v>
      </c>
    </row>
    <row r="16" spans="1:18">
      <c r="A16" s="36">
        <v>14</v>
      </c>
      <c r="B16" s="36" t="s">
        <v>25</v>
      </c>
      <c r="C16" s="40" t="s">
        <v>17</v>
      </c>
      <c r="D16" s="38" t="s">
        <v>18</v>
      </c>
      <c r="E16" s="36" t="s">
        <v>50</v>
      </c>
      <c r="F16" s="36" t="s">
        <v>50</v>
      </c>
      <c r="G16" s="39" t="str">
        <f>VLOOKUP(E16,'Tax Info'!$B$2:$F$1000,3,0)</f>
        <v>NEGROS OCCIDENTAL ELECTRIC COOPERATIVE</v>
      </c>
      <c r="H16" s="39" t="str">
        <f>VLOOKUP(E16,'Tax Info'!$B$2:$F$1000,5,0)</f>
        <v>000-560-345-000</v>
      </c>
      <c r="I16" s="47">
        <v>27166</v>
      </c>
      <c r="J16" s="44">
        <v>509.21</v>
      </c>
      <c r="K16" s="44" t="s">
        <v>27</v>
      </c>
      <c r="L16" s="44">
        <v>61.11</v>
      </c>
      <c r="M16" s="45">
        <v>-10.18</v>
      </c>
      <c r="N16" s="44">
        <f t="shared" si="0"/>
        <v>560.14</v>
      </c>
      <c r="P16" s="49" t="s">
        <v>51</v>
      </c>
      <c r="Q16" s="54">
        <f t="shared" ca="1" si="1"/>
        <v>71992.56</v>
      </c>
    </row>
    <row r="17" spans="1:17">
      <c r="A17" s="36">
        <v>15</v>
      </c>
      <c r="B17" s="36" t="s">
        <v>25</v>
      </c>
      <c r="C17" s="40" t="s">
        <v>17</v>
      </c>
      <c r="D17" s="38" t="s">
        <v>18</v>
      </c>
      <c r="E17" s="36" t="s">
        <v>52</v>
      </c>
      <c r="F17" s="36" t="s">
        <v>53</v>
      </c>
      <c r="G17" s="39" t="str">
        <f>VLOOKUP(E17,'Tax Info'!$B$2:$F$1000,3,0)</f>
        <v>TeaM (Philippines) Energy Corporation</v>
      </c>
      <c r="H17" s="39" t="str">
        <f>VLOOKUP(E17,'Tax Info'!$B$2:$F$1000,5,0)</f>
        <v>002-243-275-000</v>
      </c>
      <c r="I17" s="47">
        <v>27167</v>
      </c>
      <c r="J17" s="44">
        <v>1.1499999999999999</v>
      </c>
      <c r="K17" s="44" t="s">
        <v>27</v>
      </c>
      <c r="L17" s="44">
        <v>0.14000000000000001</v>
      </c>
      <c r="M17" s="45">
        <v>-0.02</v>
      </c>
      <c r="N17" s="44">
        <f t="shared" si="0"/>
        <v>1.27</v>
      </c>
      <c r="P17" s="49" t="s">
        <v>54</v>
      </c>
      <c r="Q17" s="54">
        <f t="shared" ca="1" si="1"/>
        <v>91785.110000000015</v>
      </c>
    </row>
    <row r="18" spans="1:17">
      <c r="A18" s="36">
        <v>16</v>
      </c>
      <c r="B18" s="36" t="s">
        <v>25</v>
      </c>
      <c r="C18" s="40" t="s">
        <v>17</v>
      </c>
      <c r="D18" s="38" t="s">
        <v>18</v>
      </c>
      <c r="E18" s="36" t="s">
        <v>19</v>
      </c>
      <c r="F18" s="36" t="s">
        <v>19</v>
      </c>
      <c r="G18" s="39" t="str">
        <f>VLOOKUP(E18,'Tax Info'!$B$2:$F$1000,3,0)</f>
        <v>Philippine Associated Smelting &amp; Refining Corporation</v>
      </c>
      <c r="H18" s="39" t="str">
        <f>VLOOKUP(E18,'Tax Info'!$B$2:$F$1000,5,0)</f>
        <v>000-226-532-000</v>
      </c>
      <c r="I18" s="47">
        <v>27153</v>
      </c>
      <c r="J18" s="44" t="s">
        <v>27</v>
      </c>
      <c r="K18" s="44">
        <v>147.38</v>
      </c>
      <c r="L18" s="44" t="s">
        <v>27</v>
      </c>
      <c r="M18" s="45">
        <v>-2.95</v>
      </c>
      <c r="N18" s="44">
        <f t="shared" si="0"/>
        <v>144.43</v>
      </c>
      <c r="P18" s="49" t="s">
        <v>55</v>
      </c>
      <c r="Q18" s="54">
        <f t="shared" ca="1" si="1"/>
        <v>59361.200000000004</v>
      </c>
    </row>
    <row r="19" spans="1:17">
      <c r="A19" s="36">
        <v>17</v>
      </c>
      <c r="B19" s="36" t="s">
        <v>25</v>
      </c>
      <c r="C19" s="40" t="s">
        <v>17</v>
      </c>
      <c r="D19" s="38" t="s">
        <v>18</v>
      </c>
      <c r="E19" s="36" t="s">
        <v>56</v>
      </c>
      <c r="F19" s="36" t="s">
        <v>56</v>
      </c>
      <c r="G19" s="39" t="str">
        <f>VLOOKUP(E19,'Tax Info'!$B$2:$F$1000,3,0)</f>
        <v>Cebu II Electric Cooperative, Inc.</v>
      </c>
      <c r="H19" s="39" t="str">
        <f>VLOOKUP(E19,'Tax Info'!$B$2:$F$1000,5,0)</f>
        <v>000-256-731-0000</v>
      </c>
      <c r="I19" s="47">
        <v>27168</v>
      </c>
      <c r="J19" s="44">
        <v>12587.64</v>
      </c>
      <c r="K19" s="44" t="s">
        <v>27</v>
      </c>
      <c r="L19" s="44">
        <v>1510.52</v>
      </c>
      <c r="M19" s="45">
        <v>-251.75</v>
      </c>
      <c r="N19" s="44">
        <f t="shared" si="0"/>
        <v>13846.41</v>
      </c>
      <c r="P19" s="49" t="s">
        <v>57</v>
      </c>
      <c r="Q19" s="54">
        <f t="shared" ca="1" si="1"/>
        <v>58597.399999999994</v>
      </c>
    </row>
    <row r="20" spans="1:17">
      <c r="A20" s="36">
        <v>18</v>
      </c>
      <c r="B20" s="36" t="s">
        <v>25</v>
      </c>
      <c r="C20" s="40" t="s">
        <v>17</v>
      </c>
      <c r="D20" s="38" t="s">
        <v>18</v>
      </c>
      <c r="E20" s="36" t="s">
        <v>58</v>
      </c>
      <c r="F20" s="36" t="s">
        <v>58</v>
      </c>
      <c r="G20" s="39" t="str">
        <f>VLOOKUP(E20,'Tax Info'!$B$2:$F$1000,3,0)</f>
        <v>Capiz Electric Cooperative, Inc.</v>
      </c>
      <c r="H20" s="39" t="str">
        <f>VLOOKUP(E20,'Tax Info'!$B$2:$F$1000,5,0)</f>
        <v>000-569-194-000</v>
      </c>
      <c r="I20" s="47">
        <v>27169</v>
      </c>
      <c r="J20" s="44">
        <v>13870.86</v>
      </c>
      <c r="K20" s="44" t="s">
        <v>27</v>
      </c>
      <c r="L20" s="44">
        <v>1664.5</v>
      </c>
      <c r="M20" s="45">
        <v>-277.42</v>
      </c>
      <c r="N20" s="44">
        <f t="shared" si="0"/>
        <v>15257.94</v>
      </c>
      <c r="P20" s="49" t="s">
        <v>59</v>
      </c>
      <c r="Q20" s="54">
        <f t="shared" ca="1" si="1"/>
        <v>53717.78</v>
      </c>
    </row>
    <row r="21" spans="1:17">
      <c r="A21" s="36">
        <v>19</v>
      </c>
      <c r="B21" s="36" t="s">
        <v>25</v>
      </c>
      <c r="C21" s="40" t="s">
        <v>17</v>
      </c>
      <c r="D21" s="38" t="s">
        <v>18</v>
      </c>
      <c r="E21" s="36" t="s">
        <v>60</v>
      </c>
      <c r="F21" s="36" t="s">
        <v>60</v>
      </c>
      <c r="G21" s="39" t="str">
        <f>VLOOKUP(E21,'Tax Info'!$B$2:$F$1000,3,0)</f>
        <v>Northern Negros Electric Cooperative, Inc.</v>
      </c>
      <c r="H21" s="39" t="str">
        <f>VLOOKUP(E21,'Tax Info'!$B$2:$F$1000,5,0)</f>
        <v>001-005-053-0000</v>
      </c>
      <c r="I21" s="47">
        <v>27170</v>
      </c>
      <c r="J21" s="44">
        <v>499.55</v>
      </c>
      <c r="K21" s="44" t="s">
        <v>27</v>
      </c>
      <c r="L21" s="44">
        <v>59.95</v>
      </c>
      <c r="M21" s="45">
        <v>-9.99</v>
      </c>
      <c r="N21" s="44">
        <f t="shared" si="0"/>
        <v>549.51</v>
      </c>
      <c r="P21" s="49" t="s">
        <v>61</v>
      </c>
      <c r="Q21" s="54">
        <f t="shared" ca="1" si="1"/>
        <v>56758.280000000006</v>
      </c>
    </row>
    <row r="22" spans="1:17">
      <c r="A22" s="36">
        <v>20</v>
      </c>
      <c r="B22" s="36" t="s">
        <v>25</v>
      </c>
      <c r="C22" s="40" t="s">
        <v>17</v>
      </c>
      <c r="D22" s="38" t="s">
        <v>18</v>
      </c>
      <c r="E22" s="36" t="s">
        <v>62</v>
      </c>
      <c r="F22" s="36" t="s">
        <v>62</v>
      </c>
      <c r="G22" s="39" t="str">
        <f>VLOOKUP(E22,'Tax Info'!$B$2:$F$1000,3,0)</f>
        <v>Leyte V Electric Cooperative, Inc.</v>
      </c>
      <c r="H22" s="39" t="str">
        <f>VLOOKUP(E22,'Tax Info'!$B$2:$F$1000,5,0)</f>
        <v>001-383-331-000</v>
      </c>
      <c r="I22" s="47">
        <v>27171</v>
      </c>
      <c r="J22" s="44">
        <v>1530.79</v>
      </c>
      <c r="K22" s="44" t="s">
        <v>27</v>
      </c>
      <c r="L22" s="44">
        <v>183.69</v>
      </c>
      <c r="M22" s="45">
        <v>-30.62</v>
      </c>
      <c r="N22" s="44">
        <f t="shared" si="0"/>
        <v>1683.86</v>
      </c>
      <c r="P22" s="49" t="s">
        <v>63</v>
      </c>
      <c r="Q22" s="54">
        <f t="shared" ca="1" si="1"/>
        <v>68830.38</v>
      </c>
    </row>
    <row r="23" spans="1:17">
      <c r="A23" s="36">
        <v>21</v>
      </c>
      <c r="B23" s="36" t="s">
        <v>25</v>
      </c>
      <c r="C23" s="40" t="s">
        <v>17</v>
      </c>
      <c r="D23" s="38" t="s">
        <v>18</v>
      </c>
      <c r="E23" s="36" t="s">
        <v>64</v>
      </c>
      <c r="F23" s="36" t="s">
        <v>64</v>
      </c>
      <c r="G23" s="39" t="str">
        <f>VLOOKUP(E23,'Tax Info'!$B$2:$F$1000,3,0)</f>
        <v>Cebu I Electric Cooperative, Inc.</v>
      </c>
      <c r="H23" s="39" t="str">
        <f>VLOOKUP(E23,'Tax Info'!$B$2:$F$1000,5,0)</f>
        <v>000-534-977-000</v>
      </c>
      <c r="I23" s="47">
        <v>27172</v>
      </c>
      <c r="J23" s="44">
        <v>13062.14</v>
      </c>
      <c r="K23" s="44" t="s">
        <v>27</v>
      </c>
      <c r="L23" s="44">
        <v>1567.46</v>
      </c>
      <c r="M23" s="45">
        <v>-261.24</v>
      </c>
      <c r="N23" s="44">
        <f t="shared" si="0"/>
        <v>14368.36</v>
      </c>
      <c r="P23" s="49" t="s">
        <v>65</v>
      </c>
      <c r="Q23" s="54">
        <f t="shared" ca="1" si="1"/>
        <v>62010.73</v>
      </c>
    </row>
    <row r="24" spans="1:17">
      <c r="A24" s="36">
        <v>22</v>
      </c>
      <c r="B24" s="36" t="s">
        <v>25</v>
      </c>
      <c r="C24" s="40" t="s">
        <v>17</v>
      </c>
      <c r="D24" s="38" t="s">
        <v>18</v>
      </c>
      <c r="E24" s="36" t="s">
        <v>66</v>
      </c>
      <c r="F24" s="36" t="s">
        <v>66</v>
      </c>
      <c r="G24" s="39" t="str">
        <f>VLOOKUP(E24,'Tax Info'!$B$2:$F$1000,3,0)</f>
        <v>Bohol I Electric Cooperative, Inc.</v>
      </c>
      <c r="H24" s="39" t="str">
        <f>VLOOKUP(E24,'Tax Info'!$B$2:$F$1000,5,0)</f>
        <v>000-534-418-000</v>
      </c>
      <c r="I24" s="47">
        <v>27173</v>
      </c>
      <c r="J24" s="44">
        <v>15725.21</v>
      </c>
      <c r="K24" s="44" t="s">
        <v>27</v>
      </c>
      <c r="L24" s="44">
        <v>1887.03</v>
      </c>
      <c r="M24" s="45">
        <v>-314.5</v>
      </c>
      <c r="N24" s="44">
        <f t="shared" si="0"/>
        <v>17297.740000000002</v>
      </c>
      <c r="P24" s="49" t="s">
        <v>67</v>
      </c>
      <c r="Q24" s="54">
        <f t="shared" ca="1" si="1"/>
        <v>46141.48</v>
      </c>
    </row>
    <row r="25" spans="1:17">
      <c r="A25" s="36">
        <v>23</v>
      </c>
      <c r="B25" s="36" t="s">
        <v>25</v>
      </c>
      <c r="C25" s="40" t="s">
        <v>17</v>
      </c>
      <c r="D25" s="38" t="s">
        <v>18</v>
      </c>
      <c r="E25" s="36" t="s">
        <v>68</v>
      </c>
      <c r="F25" s="36" t="s">
        <v>68</v>
      </c>
      <c r="G25" s="39" t="str">
        <f>VLOOKUP(E25,'Tax Info'!$B$2:$F$1000,3,0)</f>
        <v>Iloilo II Electric Cooperative, Inc.</v>
      </c>
      <c r="H25" s="39" t="str">
        <f>VLOOKUP(E25,'Tax Info'!$B$2:$F$1000,5,0)</f>
        <v>000-994-942-000</v>
      </c>
      <c r="I25" s="47">
        <v>27174</v>
      </c>
      <c r="J25" s="44">
        <v>3341.07</v>
      </c>
      <c r="K25" s="44" t="s">
        <v>27</v>
      </c>
      <c r="L25" s="44">
        <v>400.93</v>
      </c>
      <c r="M25" s="45">
        <v>-66.819999999999993</v>
      </c>
      <c r="N25" s="44">
        <f t="shared" si="0"/>
        <v>3675.18</v>
      </c>
      <c r="P25" s="49" t="s">
        <v>69</v>
      </c>
      <c r="Q25" s="54">
        <f t="shared" ca="1" si="1"/>
        <v>51619.93</v>
      </c>
    </row>
    <row r="26" spans="1:17">
      <c r="A26" s="36">
        <v>24</v>
      </c>
      <c r="B26" s="36" t="s">
        <v>25</v>
      </c>
      <c r="C26" s="40" t="s">
        <v>17</v>
      </c>
      <c r="D26" s="38" t="s">
        <v>18</v>
      </c>
      <c r="E26" s="36" t="s">
        <v>70</v>
      </c>
      <c r="F26" s="36" t="s">
        <v>71</v>
      </c>
      <c r="G26" s="39" t="str">
        <f>VLOOKUP(E26,'Tax Info'!$B$2:$F$1000,3,0)</f>
        <v>LIMAY POWER INC.</v>
      </c>
      <c r="H26" s="39" t="str">
        <f>VLOOKUP(E26,'Tax Info'!$B$2:$F$1000,5,0)</f>
        <v>008-107-131-000</v>
      </c>
      <c r="I26" s="47">
        <v>27175</v>
      </c>
      <c r="J26" s="44">
        <v>7.58</v>
      </c>
      <c r="K26" s="44" t="s">
        <v>27</v>
      </c>
      <c r="L26" s="44">
        <v>0.91</v>
      </c>
      <c r="M26" s="45">
        <v>-0.15</v>
      </c>
      <c r="N26" s="44">
        <f t="shared" si="0"/>
        <v>8.34</v>
      </c>
      <c r="P26" s="49" t="s">
        <v>72</v>
      </c>
      <c r="Q26" s="54">
        <f t="shared" ca="1" si="1"/>
        <v>63139.55</v>
      </c>
    </row>
    <row r="27" spans="1:17">
      <c r="A27" s="36">
        <v>25</v>
      </c>
      <c r="B27" s="36" t="s">
        <v>25</v>
      </c>
      <c r="C27" s="40" t="s">
        <v>17</v>
      </c>
      <c r="D27" s="38" t="s">
        <v>18</v>
      </c>
      <c r="E27" s="36" t="s">
        <v>73</v>
      </c>
      <c r="F27" s="36" t="s">
        <v>74</v>
      </c>
      <c r="G27" s="39" t="str">
        <f>VLOOKUP(E27,'Tax Info'!$B$2:$F$1000,3,0)</f>
        <v>Vantage Energy Solutions and Management, Inc.</v>
      </c>
      <c r="H27" s="39" t="str">
        <f>VLOOKUP(E27,'Tax Info'!$B$2:$F$1000,5,0)</f>
        <v>009-464-430-000</v>
      </c>
      <c r="I27" s="47">
        <v>27176</v>
      </c>
      <c r="J27" s="44">
        <v>0.01</v>
      </c>
      <c r="K27" s="44" t="s">
        <v>27</v>
      </c>
      <c r="L27" s="44" t="s">
        <v>27</v>
      </c>
      <c r="M27" s="45" t="s">
        <v>27</v>
      </c>
      <c r="N27" s="44">
        <f t="shared" si="0"/>
        <v>0.01</v>
      </c>
      <c r="P27" s="49" t="s">
        <v>75</v>
      </c>
      <c r="Q27" s="54">
        <f t="shared" ca="1" si="1"/>
        <v>65827.69</v>
      </c>
    </row>
    <row r="28" spans="1:17">
      <c r="A28" s="36">
        <v>26</v>
      </c>
      <c r="B28" s="36" t="s">
        <v>25</v>
      </c>
      <c r="C28" s="40" t="s">
        <v>17</v>
      </c>
      <c r="D28" s="38" t="s">
        <v>18</v>
      </c>
      <c r="E28" s="36" t="s">
        <v>76</v>
      </c>
      <c r="F28" s="36" t="s">
        <v>76</v>
      </c>
      <c r="G28" s="39" t="str">
        <f>VLOOKUP(E28,'Tax Info'!$B$2:$F$1000,3,0)</f>
        <v>Antique Electric Cooperative, Inc.</v>
      </c>
      <c r="H28" s="39" t="str">
        <f>VLOOKUP(E28,'Tax Info'!$B$2:$F$1000,5,0)</f>
        <v>000-567-498-0000</v>
      </c>
      <c r="I28" s="47">
        <v>27177</v>
      </c>
      <c r="J28" s="44">
        <v>20595.28</v>
      </c>
      <c r="K28" s="44" t="s">
        <v>27</v>
      </c>
      <c r="L28" s="44">
        <v>2471.4299999999998</v>
      </c>
      <c r="M28" s="45">
        <v>-411.91</v>
      </c>
      <c r="N28" s="44">
        <f t="shared" si="0"/>
        <v>22654.799999999999</v>
      </c>
      <c r="P28" s="49" t="s">
        <v>77</v>
      </c>
      <c r="Q28" s="54">
        <f t="shared" ca="1" si="1"/>
        <v>45174.21</v>
      </c>
    </row>
    <row r="29" spans="1:17">
      <c r="A29" s="36">
        <v>27</v>
      </c>
      <c r="B29" s="36" t="s">
        <v>25</v>
      </c>
      <c r="C29" s="40" t="s">
        <v>17</v>
      </c>
      <c r="D29" s="38" t="s">
        <v>18</v>
      </c>
      <c r="E29" s="36" t="s">
        <v>78</v>
      </c>
      <c r="F29" s="36" t="s">
        <v>79</v>
      </c>
      <c r="G29" s="39" t="str">
        <f>VLOOKUP(E29,'Tax Info'!$B$2:$F$1000,3,0)</f>
        <v>Green Core Geothermal, Inc.</v>
      </c>
      <c r="H29" s="39" t="str">
        <f>VLOOKUP(E29,'Tax Info'!$B$2:$F$1000,5,0)</f>
        <v>007-317-982-00000</v>
      </c>
      <c r="I29" s="47">
        <v>27178</v>
      </c>
      <c r="J29" s="44">
        <v>5237.08</v>
      </c>
      <c r="K29" s="44" t="s">
        <v>27</v>
      </c>
      <c r="L29" s="44">
        <v>628.45000000000005</v>
      </c>
      <c r="M29" s="45">
        <v>-104.74</v>
      </c>
      <c r="N29" s="44">
        <f t="shared" si="0"/>
        <v>5760.79</v>
      </c>
      <c r="P29" s="49" t="s">
        <v>80</v>
      </c>
      <c r="Q29" s="54">
        <f t="shared" ca="1" si="1"/>
        <v>25455.010000000002</v>
      </c>
    </row>
    <row r="30" spans="1:17">
      <c r="A30" s="36">
        <v>28</v>
      </c>
      <c r="B30" s="36" t="s">
        <v>25</v>
      </c>
      <c r="C30" s="40" t="s">
        <v>17</v>
      </c>
      <c r="D30" s="38" t="s">
        <v>18</v>
      </c>
      <c r="E30" s="36" t="s">
        <v>81</v>
      </c>
      <c r="F30" s="36" t="s">
        <v>82</v>
      </c>
      <c r="G30" s="39" t="str">
        <f>VLOOKUP(E30,'Tax Info'!$B$2:$F$1000,3,0)</f>
        <v>Global Energy Supply Corporation</v>
      </c>
      <c r="H30" s="39" t="str">
        <f>VLOOKUP(E30,'Tax Info'!$B$2:$F$1000,5,0)</f>
        <v>234-621-270-00000</v>
      </c>
      <c r="I30" s="47">
        <v>27179</v>
      </c>
      <c r="J30" s="44">
        <v>5152.66</v>
      </c>
      <c r="K30" s="44" t="s">
        <v>27</v>
      </c>
      <c r="L30" s="44">
        <v>618.32000000000005</v>
      </c>
      <c r="M30" s="45">
        <v>-103.05</v>
      </c>
      <c r="N30" s="44">
        <f t="shared" si="0"/>
        <v>5667.93</v>
      </c>
      <c r="P30" s="49" t="s">
        <v>83</v>
      </c>
      <c r="Q30" s="54">
        <f t="shared" ca="1" si="1"/>
        <v>36028.69</v>
      </c>
    </row>
    <row r="31" spans="1:17">
      <c r="A31" s="36">
        <v>29</v>
      </c>
      <c r="B31" s="36" t="s">
        <v>25</v>
      </c>
      <c r="C31" s="40" t="s">
        <v>17</v>
      </c>
      <c r="D31" s="38" t="s">
        <v>18</v>
      </c>
      <c r="E31" s="36" t="s">
        <v>84</v>
      </c>
      <c r="F31" s="36" t="s">
        <v>84</v>
      </c>
      <c r="G31" s="39" t="str">
        <f>VLOOKUP(E31,'Tax Info'!$B$2:$F$1000,3,0)</f>
        <v>Bohol II Electric Cooperative, Inc.</v>
      </c>
      <c r="H31" s="39" t="str">
        <f>VLOOKUP(E31,'Tax Info'!$B$2:$F$1000,5,0)</f>
        <v>610-002-030-585</v>
      </c>
      <c r="I31" s="47">
        <v>27180</v>
      </c>
      <c r="J31" s="44">
        <v>14304.02</v>
      </c>
      <c r="K31" s="44" t="s">
        <v>27</v>
      </c>
      <c r="L31" s="44">
        <v>1716.48</v>
      </c>
      <c r="M31" s="45">
        <v>-286.08</v>
      </c>
      <c r="N31" s="44">
        <f t="shared" si="0"/>
        <v>15734.42</v>
      </c>
      <c r="P31" s="49" t="s">
        <v>85</v>
      </c>
      <c r="Q31" s="54">
        <f t="shared" ca="1" si="1"/>
        <v>48720.119999999995</v>
      </c>
    </row>
    <row r="32" spans="1:17">
      <c r="A32" s="36">
        <v>30</v>
      </c>
      <c r="B32" s="36" t="s">
        <v>25</v>
      </c>
      <c r="C32" s="40" t="s">
        <v>17</v>
      </c>
      <c r="D32" s="38" t="s">
        <v>18</v>
      </c>
      <c r="E32" s="36" t="s">
        <v>86</v>
      </c>
      <c r="F32" s="36" t="s">
        <v>87</v>
      </c>
      <c r="G32" s="39" t="str">
        <f>VLOOKUP(E32,'Tax Info'!$B$2:$F$1000,3,0)</f>
        <v>SHELL ENERGY PHILIPPINES INC.</v>
      </c>
      <c r="H32" s="39" t="str">
        <f>VLOOKUP(E32,'Tax Info'!$B$2:$F$1000,5,0)</f>
        <v>006-733-227-0000</v>
      </c>
      <c r="I32" s="47">
        <v>27181</v>
      </c>
      <c r="J32" s="44">
        <v>1320.31</v>
      </c>
      <c r="K32" s="44" t="s">
        <v>27</v>
      </c>
      <c r="L32" s="44">
        <v>158.44</v>
      </c>
      <c r="M32" s="45">
        <v>-26.41</v>
      </c>
      <c r="N32" s="44">
        <f t="shared" si="0"/>
        <v>1452.34</v>
      </c>
      <c r="P32" s="49" t="s">
        <v>88</v>
      </c>
      <c r="Q32" s="54">
        <f t="shared" ca="1" si="1"/>
        <v>35567.299999999996</v>
      </c>
    </row>
    <row r="33" spans="1:17">
      <c r="A33" s="36">
        <v>31</v>
      </c>
      <c r="B33" s="36" t="s">
        <v>25</v>
      </c>
      <c r="C33" s="40" t="s">
        <v>17</v>
      </c>
      <c r="D33" s="38" t="s">
        <v>18</v>
      </c>
      <c r="E33" s="36" t="s">
        <v>89</v>
      </c>
      <c r="F33" s="36" t="s">
        <v>89</v>
      </c>
      <c r="G33" s="39" t="str">
        <f>VLOOKUP(E33,'Tax Info'!$B$2:$F$1000,3,0)</f>
        <v>Bohol Light Company, Inc.</v>
      </c>
      <c r="H33" s="39" t="str">
        <f>VLOOKUP(E33,'Tax Info'!$B$2:$F$1000,5,0)</f>
        <v>005-372-703-000</v>
      </c>
      <c r="I33" s="47">
        <v>27182</v>
      </c>
      <c r="J33" s="44">
        <v>16539.09</v>
      </c>
      <c r="K33" s="44" t="s">
        <v>27</v>
      </c>
      <c r="L33" s="44">
        <v>1984.69</v>
      </c>
      <c r="M33" s="45">
        <v>-330.78</v>
      </c>
      <c r="N33" s="44">
        <f t="shared" si="0"/>
        <v>18193</v>
      </c>
      <c r="P33" s="49" t="s">
        <v>90</v>
      </c>
      <c r="Q33" s="54">
        <f t="shared" ca="1" si="1"/>
        <v>24381.83</v>
      </c>
    </row>
    <row r="34" spans="1:17">
      <c r="A34" s="36">
        <v>32</v>
      </c>
      <c r="B34" s="36" t="s">
        <v>25</v>
      </c>
      <c r="C34" s="40" t="s">
        <v>17</v>
      </c>
      <c r="D34" s="38" t="s">
        <v>18</v>
      </c>
      <c r="E34" s="36" t="s">
        <v>91</v>
      </c>
      <c r="F34" s="36" t="s">
        <v>91</v>
      </c>
      <c r="G34" s="39" t="str">
        <f>VLOOKUP(E34,'Tax Info'!$B$2:$F$1000,3,0)</f>
        <v>Iloilo III Electric Cooperative, Inc.</v>
      </c>
      <c r="H34" s="39" t="str">
        <f>VLOOKUP(E34,'Tax Info'!$B$2:$F$1000,5,0)</f>
        <v>002-391-979-000</v>
      </c>
      <c r="I34" s="47">
        <v>27183</v>
      </c>
      <c r="J34" s="44">
        <v>3173.82</v>
      </c>
      <c r="K34" s="44" t="s">
        <v>27</v>
      </c>
      <c r="L34" s="44">
        <v>380.86</v>
      </c>
      <c r="M34" s="45">
        <v>-63.48</v>
      </c>
      <c r="N34" s="44">
        <f t="shared" si="0"/>
        <v>3491.2</v>
      </c>
      <c r="P34" s="49" t="s">
        <v>92</v>
      </c>
      <c r="Q34" s="54">
        <f t="shared" ca="1" si="1"/>
        <v>45757.39</v>
      </c>
    </row>
    <row r="35" spans="1:17">
      <c r="A35" s="36">
        <v>33</v>
      </c>
      <c r="B35" s="36" t="s">
        <v>25</v>
      </c>
      <c r="C35" s="40" t="s">
        <v>17</v>
      </c>
      <c r="D35" s="38" t="s">
        <v>18</v>
      </c>
      <c r="E35" s="36" t="s">
        <v>93</v>
      </c>
      <c r="F35" s="36" t="s">
        <v>93</v>
      </c>
      <c r="G35" s="39" t="str">
        <f>VLOOKUP(E35,'Tax Info'!$B$2:$F$1000,3,0)</f>
        <v>Southern Leyte Electric Cooperative, Inc.</v>
      </c>
      <c r="H35" s="39" t="str">
        <f>VLOOKUP(E35,'Tax Info'!$B$2:$F$1000,5,0)</f>
        <v>000-819-044-000</v>
      </c>
      <c r="I35" s="47">
        <v>27184</v>
      </c>
      <c r="J35" s="44">
        <v>2.78</v>
      </c>
      <c r="K35" s="44" t="s">
        <v>27</v>
      </c>
      <c r="L35" s="44">
        <v>0.33</v>
      </c>
      <c r="M35" s="45">
        <v>-0.06</v>
      </c>
      <c r="N35" s="44">
        <f t="shared" si="0"/>
        <v>3.05</v>
      </c>
      <c r="P35" s="49" t="s">
        <v>94</v>
      </c>
      <c r="Q35" s="54">
        <f t="shared" ca="1" si="1"/>
        <v>22900.73</v>
      </c>
    </row>
    <row r="36" spans="1:17">
      <c r="A36" s="36">
        <v>34</v>
      </c>
      <c r="B36" s="36" t="s">
        <v>25</v>
      </c>
      <c r="C36" s="40" t="s">
        <v>17</v>
      </c>
      <c r="D36" s="38" t="s">
        <v>18</v>
      </c>
      <c r="E36" s="36" t="s">
        <v>95</v>
      </c>
      <c r="F36" s="36" t="s">
        <v>95</v>
      </c>
      <c r="G36" s="39" t="str">
        <f>VLOOKUP(E36,'Tax Info'!$B$2:$F$1000,3,0)</f>
        <v>Northern Samar Electric Cooperative, Inc.</v>
      </c>
      <c r="H36" s="39" t="str">
        <f>VLOOKUP(E36,'Tax Info'!$B$2:$F$1000,5,0)</f>
        <v>001-585-897-000</v>
      </c>
      <c r="I36" s="47">
        <v>27185</v>
      </c>
      <c r="J36" s="44">
        <v>267.10000000000002</v>
      </c>
      <c r="K36" s="44" t="s">
        <v>27</v>
      </c>
      <c r="L36" s="44">
        <v>32.049999999999997</v>
      </c>
      <c r="M36" s="45">
        <v>-5.34</v>
      </c>
      <c r="N36" s="44">
        <f t="shared" si="0"/>
        <v>293.81</v>
      </c>
      <c r="P36" s="49" t="s">
        <v>96</v>
      </c>
      <c r="Q36" s="54">
        <f t="shared" ca="1" si="1"/>
        <v>42003.81</v>
      </c>
    </row>
    <row r="37" spans="1:17">
      <c r="A37" s="36">
        <v>35</v>
      </c>
      <c r="B37" s="36" t="s">
        <v>25</v>
      </c>
      <c r="C37" s="40" t="s">
        <v>17</v>
      </c>
      <c r="D37" s="38" t="s">
        <v>18</v>
      </c>
      <c r="E37" s="36" t="s">
        <v>97</v>
      </c>
      <c r="F37" s="36" t="s">
        <v>98</v>
      </c>
      <c r="G37" s="39" t="str">
        <f>VLOOKUP(E37,'Tax Info'!$B$2:$F$1000,3,0)</f>
        <v>Aboitiz Energy Solutions, Inc.</v>
      </c>
      <c r="H37" s="39" t="str">
        <f>VLOOKUP(E37,'Tax Info'!$B$2:$F$1000,5,0)</f>
        <v>201-115-150-000</v>
      </c>
      <c r="I37" s="47">
        <v>27186</v>
      </c>
      <c r="J37" s="44">
        <v>22548.86</v>
      </c>
      <c r="K37" s="44" t="s">
        <v>27</v>
      </c>
      <c r="L37" s="44">
        <v>2705.86</v>
      </c>
      <c r="M37" s="45">
        <v>-450.98</v>
      </c>
      <c r="N37" s="44">
        <f t="shared" si="0"/>
        <v>24803.74</v>
      </c>
      <c r="P37" s="49" t="s">
        <v>99</v>
      </c>
      <c r="Q37" s="54">
        <f t="shared" ca="1" si="1"/>
        <v>27703.29</v>
      </c>
    </row>
    <row r="38" spans="1:17">
      <c r="A38" s="36">
        <v>36</v>
      </c>
      <c r="B38" s="36" t="s">
        <v>25</v>
      </c>
      <c r="C38" s="40" t="s">
        <v>17</v>
      </c>
      <c r="D38" s="38" t="s">
        <v>18</v>
      </c>
      <c r="E38" s="36" t="s">
        <v>100</v>
      </c>
      <c r="F38" s="36" t="s">
        <v>101</v>
      </c>
      <c r="G38" s="39" t="str">
        <f>VLOOKUP(E38,'Tax Info'!$B$2:$F$1000,3,0)</f>
        <v>DirectPower Services, Inc.</v>
      </c>
      <c r="H38" s="39" t="str">
        <f>VLOOKUP(E38,'Tax Info'!$B$2:$F$1000,5,0)</f>
        <v>008-122-663-000</v>
      </c>
      <c r="I38" s="47">
        <v>27187</v>
      </c>
      <c r="J38" s="44">
        <v>8114.1</v>
      </c>
      <c r="K38" s="44" t="s">
        <v>27</v>
      </c>
      <c r="L38" s="44">
        <v>973.69</v>
      </c>
      <c r="M38" s="45">
        <v>-162.28</v>
      </c>
      <c r="N38" s="44">
        <f t="shared" si="0"/>
        <v>8925.51</v>
      </c>
      <c r="P38" s="49" t="s">
        <v>102</v>
      </c>
      <c r="Q38" s="54">
        <f t="shared" ca="1" si="1"/>
        <v>25389.27</v>
      </c>
    </row>
    <row r="39" spans="1:17">
      <c r="A39" s="36">
        <v>37</v>
      </c>
      <c r="B39" s="36" t="s">
        <v>25</v>
      </c>
      <c r="C39" s="40" t="s">
        <v>17</v>
      </c>
      <c r="D39" s="38" t="s">
        <v>18</v>
      </c>
      <c r="E39" s="36" t="s">
        <v>103</v>
      </c>
      <c r="F39" s="36" t="s">
        <v>104</v>
      </c>
      <c r="G39" s="39" t="str">
        <f>VLOOKUP(E39,'Tax Info'!$B$2:$F$1000,3,0)</f>
        <v>Bac-Man Geothermal, Inc.</v>
      </c>
      <c r="H39" s="39" t="str">
        <f>VLOOKUP(E39,'Tax Info'!$B$2:$F$1000,5,0)</f>
        <v>007-721-206-0000</v>
      </c>
      <c r="I39" s="47">
        <v>27188</v>
      </c>
      <c r="J39" s="44">
        <v>17375.16</v>
      </c>
      <c r="K39" s="44" t="s">
        <v>27</v>
      </c>
      <c r="L39" s="44">
        <v>2085.02</v>
      </c>
      <c r="M39" s="45">
        <v>-347.5</v>
      </c>
      <c r="N39" s="44">
        <f t="shared" si="0"/>
        <v>19112.68</v>
      </c>
      <c r="P39" s="49" t="s">
        <v>105</v>
      </c>
      <c r="Q39" s="54">
        <f t="shared" ca="1" si="1"/>
        <v>25430.11</v>
      </c>
    </row>
    <row r="40" spans="1:17">
      <c r="A40" s="36">
        <v>38</v>
      </c>
      <c r="B40" s="36" t="s">
        <v>25</v>
      </c>
      <c r="C40" s="40" t="s">
        <v>17</v>
      </c>
      <c r="D40" s="38" t="s">
        <v>18</v>
      </c>
      <c r="E40" s="36" t="s">
        <v>106</v>
      </c>
      <c r="F40" s="36" t="s">
        <v>106</v>
      </c>
      <c r="G40" s="39" t="str">
        <f>VLOOKUP(E40,'Tax Info'!$B$2:$F$1000,3,0)</f>
        <v>Eastern Samar Electric Cooperative, Inc.</v>
      </c>
      <c r="H40" s="39" t="str">
        <f>VLOOKUP(E40,'Tax Info'!$B$2:$F$1000,5,0)</f>
        <v>000-571-316-000</v>
      </c>
      <c r="I40" s="47">
        <v>27189</v>
      </c>
      <c r="J40" s="44">
        <v>6962.58</v>
      </c>
      <c r="K40" s="44" t="s">
        <v>27</v>
      </c>
      <c r="L40" s="44">
        <v>835.51</v>
      </c>
      <c r="M40" s="45">
        <v>-139.25</v>
      </c>
      <c r="N40" s="44">
        <f t="shared" si="0"/>
        <v>7658.84</v>
      </c>
      <c r="P40" s="49" t="s">
        <v>107</v>
      </c>
      <c r="Q40" s="54">
        <f t="shared" ca="1" si="1"/>
        <v>53477.279999999999</v>
      </c>
    </row>
    <row r="41" spans="1:17">
      <c r="A41" s="36">
        <v>39</v>
      </c>
      <c r="B41" s="36" t="s">
        <v>25</v>
      </c>
      <c r="C41" s="40" t="s">
        <v>17</v>
      </c>
      <c r="D41" s="38" t="s">
        <v>18</v>
      </c>
      <c r="E41" s="36" t="s">
        <v>108</v>
      </c>
      <c r="F41" s="36" t="s">
        <v>108</v>
      </c>
      <c r="G41" s="39" t="str">
        <f>VLOOKUP(E41,'Tax Info'!$B$2:$F$1000,3,0)</f>
        <v>Don Orestes Romualdez Cooperative, Inc.</v>
      </c>
      <c r="H41" s="39" t="str">
        <f>VLOOKUP(E41,'Tax Info'!$B$2:$F$1000,5,0)</f>
        <v>000-609-565-000</v>
      </c>
      <c r="I41" s="47">
        <v>27190</v>
      </c>
      <c r="J41" s="44">
        <v>7482.12</v>
      </c>
      <c r="K41" s="44" t="s">
        <v>27</v>
      </c>
      <c r="L41" s="44">
        <v>897.85</v>
      </c>
      <c r="M41" s="45">
        <v>-149.63999999999999</v>
      </c>
      <c r="N41" s="44">
        <f t="shared" si="0"/>
        <v>8230.33</v>
      </c>
      <c r="P41" s="49" t="s">
        <v>109</v>
      </c>
      <c r="Q41" s="54">
        <f t="shared" ca="1" si="1"/>
        <v>39085.64</v>
      </c>
    </row>
    <row r="42" spans="1:17">
      <c r="A42" s="36">
        <v>40</v>
      </c>
      <c r="B42" s="36" t="s">
        <v>25</v>
      </c>
      <c r="C42" s="40" t="s">
        <v>17</v>
      </c>
      <c r="D42" s="38" t="s">
        <v>18</v>
      </c>
      <c r="E42" s="36" t="s">
        <v>110</v>
      </c>
      <c r="F42" s="36" t="s">
        <v>110</v>
      </c>
      <c r="G42" s="39" t="str">
        <f>VLOOKUP(E42,'Tax Info'!$B$2:$F$1000,3,0)</f>
        <v>Leyte IV Electric Cooperative, Inc.</v>
      </c>
      <c r="H42" s="39" t="str">
        <f>VLOOKUP(E42,'Tax Info'!$B$2:$F$1000,5,0)</f>
        <v>000-782-737-000</v>
      </c>
      <c r="I42" s="47">
        <v>27191</v>
      </c>
      <c r="J42" s="44">
        <v>1855.29</v>
      </c>
      <c r="K42" s="44" t="s">
        <v>27</v>
      </c>
      <c r="L42" s="44">
        <v>222.63</v>
      </c>
      <c r="M42" s="45">
        <v>-37.11</v>
      </c>
      <c r="N42" s="44">
        <f t="shared" si="0"/>
        <v>2040.81</v>
      </c>
      <c r="P42" s="49" t="s">
        <v>111</v>
      </c>
      <c r="Q42" s="54">
        <f t="shared" ca="1" si="1"/>
        <v>39066.79</v>
      </c>
    </row>
    <row r="43" spans="1:17">
      <c r="A43" s="36">
        <v>41</v>
      </c>
      <c r="B43" s="36" t="s">
        <v>25</v>
      </c>
      <c r="C43" s="40" t="s">
        <v>17</v>
      </c>
      <c r="D43" s="38" t="s">
        <v>18</v>
      </c>
      <c r="E43" s="36" t="s">
        <v>112</v>
      </c>
      <c r="F43" s="36" t="s">
        <v>112</v>
      </c>
      <c r="G43" s="39" t="str">
        <f>VLOOKUP(E43,'Tax Info'!$B$2:$F$1000,3,0)</f>
        <v>Negros Oriental I Electric Cooperative, Inc.</v>
      </c>
      <c r="H43" s="39" t="str">
        <f>VLOOKUP(E43,'Tax Info'!$B$2:$F$1000,5,0)</f>
        <v>000-613-539-000</v>
      </c>
      <c r="I43" s="47">
        <v>27192</v>
      </c>
      <c r="J43" s="44">
        <v>348.92</v>
      </c>
      <c r="K43" s="44" t="s">
        <v>27</v>
      </c>
      <c r="L43" s="44">
        <v>41.87</v>
      </c>
      <c r="M43" s="45">
        <v>-6.98</v>
      </c>
      <c r="N43" s="44">
        <f t="shared" si="0"/>
        <v>383.81</v>
      </c>
      <c r="P43" s="49" t="s">
        <v>113</v>
      </c>
      <c r="Q43" s="54">
        <f t="shared" ca="1" si="1"/>
        <v>30113.379999999997</v>
      </c>
    </row>
    <row r="44" spans="1:17">
      <c r="A44" s="36">
        <v>42</v>
      </c>
      <c r="B44" s="36" t="s">
        <v>25</v>
      </c>
      <c r="C44" s="40" t="s">
        <v>17</v>
      </c>
      <c r="D44" s="38" t="s">
        <v>18</v>
      </c>
      <c r="E44" s="36" t="s">
        <v>114</v>
      </c>
      <c r="F44" s="36" t="s">
        <v>115</v>
      </c>
      <c r="G44" s="39" t="str">
        <f>VLOOKUP(E44,'Tax Info'!$B$2:$F$1000,3,0)</f>
        <v>Citicore Energy Solutions, Inc.</v>
      </c>
      <c r="H44" s="39" t="str">
        <f>VLOOKUP(E44,'Tax Info'!$B$2:$F$1000,5,0)</f>
        <v>009-333-221-00000</v>
      </c>
      <c r="I44" s="47">
        <v>27193</v>
      </c>
      <c r="J44" s="44">
        <v>8771.68</v>
      </c>
      <c r="K44" s="44" t="s">
        <v>27</v>
      </c>
      <c r="L44" s="44">
        <v>1052.5999999999999</v>
      </c>
      <c r="M44" s="45">
        <v>-175.43</v>
      </c>
      <c r="N44" s="44">
        <f t="shared" si="0"/>
        <v>9648.85</v>
      </c>
      <c r="P44" s="49" t="s">
        <v>116</v>
      </c>
      <c r="Q44" s="54">
        <f t="shared" ca="1" si="1"/>
        <v>29399.11</v>
      </c>
    </row>
    <row r="45" spans="1:17">
      <c r="A45" s="36">
        <v>43</v>
      </c>
      <c r="B45" s="36" t="s">
        <v>25</v>
      </c>
      <c r="C45" s="40" t="s">
        <v>17</v>
      </c>
      <c r="D45" s="38" t="s">
        <v>18</v>
      </c>
      <c r="E45" s="36" t="s">
        <v>117</v>
      </c>
      <c r="F45" s="36" t="s">
        <v>118</v>
      </c>
      <c r="G45" s="39" t="str">
        <f>VLOOKUP(E45,'Tax Info'!$B$2:$F$1000,3,0)</f>
        <v>Citicore Energy Solutions, Inc.</v>
      </c>
      <c r="H45" s="39" t="str">
        <f>VLOOKUP(E45,'Tax Info'!$B$2:$F$1000,5,0)</f>
        <v>009-333-221-00000</v>
      </c>
      <c r="I45" s="47">
        <v>27193</v>
      </c>
      <c r="J45" s="44">
        <v>10336.450000000001</v>
      </c>
      <c r="K45" s="44" t="s">
        <v>27</v>
      </c>
      <c r="L45" s="44">
        <v>1240.3699999999999</v>
      </c>
      <c r="M45" s="45">
        <v>-206.73</v>
      </c>
      <c r="N45" s="44">
        <f t="shared" si="0"/>
        <v>11370.09</v>
      </c>
      <c r="P45" s="49" t="s">
        <v>119</v>
      </c>
      <c r="Q45" s="54">
        <f t="shared" ca="1" si="1"/>
        <v>21453.739999999998</v>
      </c>
    </row>
    <row r="46" spans="1:17">
      <c r="A46" s="36">
        <v>44</v>
      </c>
      <c r="B46" s="36" t="s">
        <v>25</v>
      </c>
      <c r="C46" s="40" t="s">
        <v>17</v>
      </c>
      <c r="D46" s="38" t="s">
        <v>18</v>
      </c>
      <c r="E46" s="36" t="s">
        <v>120</v>
      </c>
      <c r="F46" s="36" t="s">
        <v>120</v>
      </c>
      <c r="G46" s="39" t="str">
        <f>VLOOKUP(E46,'Tax Info'!$B$2:$F$1000,3,0)</f>
        <v>Samar II Electric Cooperative, Inc.</v>
      </c>
      <c r="H46" s="39" t="str">
        <f>VLOOKUP(E46,'Tax Info'!$B$2:$F$1000,5,0)</f>
        <v>000-563-581-000</v>
      </c>
      <c r="I46" s="47">
        <v>27194</v>
      </c>
      <c r="J46" s="44">
        <v>25.04</v>
      </c>
      <c r="K46" s="44" t="s">
        <v>27</v>
      </c>
      <c r="L46" s="44">
        <v>3</v>
      </c>
      <c r="M46" s="45">
        <v>-0.5</v>
      </c>
      <c r="N46" s="44">
        <f t="shared" si="0"/>
        <v>27.54</v>
      </c>
      <c r="P46" s="49" t="s">
        <v>121</v>
      </c>
      <c r="Q46" s="54">
        <f t="shared" ca="1" si="1"/>
        <v>17880.579999999998</v>
      </c>
    </row>
    <row r="47" spans="1:17">
      <c r="A47" s="36">
        <v>45</v>
      </c>
      <c r="B47" s="36" t="s">
        <v>25</v>
      </c>
      <c r="C47" s="40" t="s">
        <v>17</v>
      </c>
      <c r="D47" s="38" t="s">
        <v>18</v>
      </c>
      <c r="E47" s="36" t="s">
        <v>122</v>
      </c>
      <c r="F47" s="36" t="s">
        <v>122</v>
      </c>
      <c r="G47" s="39" t="str">
        <f>VLOOKUP(E47,'Tax Info'!$B$2:$F$1000,3,0)</f>
        <v>Samar I Electric Cooperative, Inc.</v>
      </c>
      <c r="H47" s="39" t="str">
        <f>VLOOKUP(E47,'Tax Info'!$B$2:$F$1000,5,0)</f>
        <v>000-563-573-000</v>
      </c>
      <c r="I47" s="47">
        <v>27195</v>
      </c>
      <c r="J47" s="44">
        <v>68.349999999999994</v>
      </c>
      <c r="K47" s="44" t="s">
        <v>27</v>
      </c>
      <c r="L47" s="44">
        <v>8.1999999999999993</v>
      </c>
      <c r="M47" s="45">
        <v>-1.37</v>
      </c>
      <c r="N47" s="44">
        <f t="shared" si="0"/>
        <v>75.180000000000007</v>
      </c>
      <c r="P47" s="49" t="s">
        <v>123</v>
      </c>
      <c r="Q47" s="54">
        <f t="shared" ca="1" si="1"/>
        <v>44516.57</v>
      </c>
    </row>
    <row r="48" spans="1:17">
      <c r="A48" s="36">
        <v>46</v>
      </c>
      <c r="B48" s="36" t="s">
        <v>25</v>
      </c>
      <c r="C48" s="40" t="s">
        <v>17</v>
      </c>
      <c r="D48" s="38" t="s">
        <v>18</v>
      </c>
      <c r="E48" s="36" t="s">
        <v>124</v>
      </c>
      <c r="F48" s="36" t="s">
        <v>125</v>
      </c>
      <c r="G48" s="39" t="str">
        <f>VLOOKUP(E48,'Tax Info'!$B$2:$F$1000,3,0)</f>
        <v>First Gen Energy Solutions, Inc.</v>
      </c>
      <c r="H48" s="39" t="str">
        <f>VLOOKUP(E48,'Tax Info'!$B$2:$F$1000,5,0)</f>
        <v>006-537-631-000</v>
      </c>
      <c r="I48" s="47">
        <v>27196</v>
      </c>
      <c r="J48" s="44">
        <v>6253.28</v>
      </c>
      <c r="K48" s="44" t="s">
        <v>27</v>
      </c>
      <c r="L48" s="44">
        <v>750.39</v>
      </c>
      <c r="M48" s="45">
        <v>-125.07</v>
      </c>
      <c r="N48" s="44">
        <f t="shared" si="0"/>
        <v>6878.6</v>
      </c>
      <c r="P48" s="49" t="s">
        <v>126</v>
      </c>
      <c r="Q48" s="54">
        <f t="shared" ca="1" si="1"/>
        <v>18766.839999999997</v>
      </c>
    </row>
    <row r="49" spans="1:17">
      <c r="A49" s="36">
        <v>47</v>
      </c>
      <c r="B49" s="36" t="s">
        <v>25</v>
      </c>
      <c r="C49" s="40" t="s">
        <v>17</v>
      </c>
      <c r="D49" s="38" t="s">
        <v>18</v>
      </c>
      <c r="E49" s="36" t="s">
        <v>127</v>
      </c>
      <c r="F49" s="36" t="s">
        <v>127</v>
      </c>
      <c r="G49" s="39" t="str">
        <f>VLOOKUP(E49,'Tax Info'!$B$2:$F$1000,3,0)</f>
        <v>Leyte III Electric Cooperative, Inc.</v>
      </c>
      <c r="H49" s="39" t="str">
        <f>VLOOKUP(E49,'Tax Info'!$B$2:$F$1000,5,0)</f>
        <v>000-977-608-000</v>
      </c>
      <c r="I49" s="47">
        <v>27197</v>
      </c>
      <c r="J49" s="44">
        <v>1976.4</v>
      </c>
      <c r="K49" s="44" t="s">
        <v>27</v>
      </c>
      <c r="L49" s="44">
        <v>237.17</v>
      </c>
      <c r="M49" s="45">
        <v>-39.53</v>
      </c>
      <c r="N49" s="44">
        <f t="shared" si="0"/>
        <v>2174.04</v>
      </c>
      <c r="P49" s="49" t="s">
        <v>128</v>
      </c>
      <c r="Q49" s="54">
        <f t="shared" ca="1" si="1"/>
        <v>16350.779999999999</v>
      </c>
    </row>
    <row r="50" spans="1:17">
      <c r="A50" s="36">
        <v>48</v>
      </c>
      <c r="B50" s="36" t="s">
        <v>25</v>
      </c>
      <c r="C50" s="40" t="s">
        <v>17</v>
      </c>
      <c r="D50" s="38" t="s">
        <v>18</v>
      </c>
      <c r="E50" s="36" t="s">
        <v>129</v>
      </c>
      <c r="F50" s="36" t="s">
        <v>130</v>
      </c>
      <c r="G50" s="39" t="str">
        <f>VLOOKUP(E50,'Tax Info'!$B$2:$F$1000,3,0)</f>
        <v>Jin Navitas Electric Corp.</v>
      </c>
      <c r="H50" s="39" t="str">
        <f>VLOOKUP(E50,'Tax Info'!$B$2:$F$1000,5,0)</f>
        <v>779-471-422-00000</v>
      </c>
      <c r="I50" s="47">
        <v>27198</v>
      </c>
      <c r="J50" s="44">
        <v>2973.26</v>
      </c>
      <c r="K50" s="44" t="s">
        <v>27</v>
      </c>
      <c r="L50" s="44">
        <v>356.79</v>
      </c>
      <c r="M50" s="45" t="s">
        <v>27</v>
      </c>
      <c r="N50" s="44">
        <f t="shared" si="0"/>
        <v>3330.05</v>
      </c>
      <c r="P50" s="49" t="s">
        <v>131</v>
      </c>
      <c r="Q50" s="54">
        <f t="shared" ca="1" si="1"/>
        <v>25384.21</v>
      </c>
    </row>
    <row r="51" spans="1:17">
      <c r="A51" s="36">
        <v>49</v>
      </c>
      <c r="B51" s="36" t="s">
        <v>25</v>
      </c>
      <c r="C51" s="40" t="s">
        <v>17</v>
      </c>
      <c r="D51" s="38" t="s">
        <v>18</v>
      </c>
      <c r="E51" s="36" t="s">
        <v>132</v>
      </c>
      <c r="F51" s="36" t="s">
        <v>132</v>
      </c>
      <c r="G51" s="39" t="str">
        <f>VLOOKUP(E51,'Tax Info'!$B$2:$F$1000,3,0)</f>
        <v>Cebu III Electric Cooperative, Inc.</v>
      </c>
      <c r="H51" s="39" t="str">
        <f>VLOOKUP(E51,'Tax Info'!$B$2:$F$1000,5,0)</f>
        <v>000-534-985-000</v>
      </c>
      <c r="I51" s="47">
        <v>27199</v>
      </c>
      <c r="J51" s="44">
        <v>11949.84</v>
      </c>
      <c r="K51" s="44" t="s">
        <v>27</v>
      </c>
      <c r="L51" s="44">
        <v>1433.98</v>
      </c>
      <c r="M51" s="45">
        <v>-239</v>
      </c>
      <c r="N51" s="44">
        <f t="shared" si="0"/>
        <v>13144.82</v>
      </c>
      <c r="P51" s="49" t="s">
        <v>133</v>
      </c>
      <c r="Q51" s="54">
        <f t="shared" ca="1" si="1"/>
        <v>15761.93</v>
      </c>
    </row>
    <row r="52" spans="1:17">
      <c r="A52" s="36">
        <v>50</v>
      </c>
      <c r="B52" s="36" t="s">
        <v>25</v>
      </c>
      <c r="C52" s="40" t="s">
        <v>17</v>
      </c>
      <c r="D52" s="38" t="s">
        <v>18</v>
      </c>
      <c r="E52" s="36" t="s">
        <v>134</v>
      </c>
      <c r="F52" s="36" t="s">
        <v>134</v>
      </c>
      <c r="G52" s="39" t="str">
        <f>VLOOKUP(E52,'Tax Info'!$B$2:$F$1000,3,0)</f>
        <v>Guimaras Electric Cooperative, Inc.</v>
      </c>
      <c r="H52" s="39" t="str">
        <f>VLOOKUP(E52,'Tax Info'!$B$2:$F$1000,5,0)</f>
        <v>000-994-641-000</v>
      </c>
      <c r="I52" s="47">
        <v>27200</v>
      </c>
      <c r="J52" s="44">
        <v>4998.8500000000004</v>
      </c>
      <c r="K52" s="44" t="s">
        <v>27</v>
      </c>
      <c r="L52" s="44">
        <v>599.86</v>
      </c>
      <c r="M52" s="45">
        <v>-99.98</v>
      </c>
      <c r="N52" s="44">
        <f t="shared" si="0"/>
        <v>5498.73</v>
      </c>
      <c r="P52" s="49" t="s">
        <v>135</v>
      </c>
      <c r="Q52" s="54">
        <f t="shared" ca="1" si="1"/>
        <v>8763.69</v>
      </c>
    </row>
    <row r="53" spans="1:17">
      <c r="A53" s="36">
        <v>51</v>
      </c>
      <c r="B53" s="36" t="s">
        <v>25</v>
      </c>
      <c r="C53" s="40" t="s">
        <v>17</v>
      </c>
      <c r="D53" s="38" t="s">
        <v>18</v>
      </c>
      <c r="E53" s="36" t="s">
        <v>136</v>
      </c>
      <c r="F53" s="36" t="s">
        <v>136</v>
      </c>
      <c r="G53" s="39" t="str">
        <f>VLOOKUP(E53,'Tax Info'!$B$2:$F$1000,3,0)</f>
        <v>Biliran Electric Cooperative, Inc.</v>
      </c>
      <c r="H53" s="39" t="str">
        <f>VLOOKUP(E53,'Tax Info'!$B$2:$F$1000,5,0)</f>
        <v>000-608-067-000</v>
      </c>
      <c r="I53" s="47">
        <v>27201</v>
      </c>
      <c r="J53" s="44">
        <v>17013.490000000002</v>
      </c>
      <c r="K53" s="44" t="s">
        <v>27</v>
      </c>
      <c r="L53" s="44">
        <v>2041.62</v>
      </c>
      <c r="M53" s="45">
        <v>-340.27</v>
      </c>
      <c r="N53" s="44">
        <f t="shared" si="0"/>
        <v>18714.84</v>
      </c>
      <c r="P53" s="49" t="s">
        <v>137</v>
      </c>
      <c r="Q53" s="54">
        <f t="shared" ca="1" si="1"/>
        <v>24992.25</v>
      </c>
    </row>
    <row r="54" spans="1:17">
      <c r="A54" s="36">
        <v>52</v>
      </c>
      <c r="B54" s="36" t="s">
        <v>25</v>
      </c>
      <c r="C54" s="40" t="s">
        <v>17</v>
      </c>
      <c r="D54" s="38" t="s">
        <v>18</v>
      </c>
      <c r="E54" s="36" t="s">
        <v>138</v>
      </c>
      <c r="F54" s="36" t="s">
        <v>139</v>
      </c>
      <c r="G54" s="39" t="str">
        <f>VLOOKUP(E54,'Tax Info'!$B$2:$F$1000,3,0)</f>
        <v>ACEN CORPORATION (FORMERLY KNOWN AS AC ENERGY CORPORATION)</v>
      </c>
      <c r="H54" s="39" t="str">
        <f>VLOOKUP(E54,'Tax Info'!$B$2:$F$1000,5,0)</f>
        <v>000-506-020-000</v>
      </c>
      <c r="I54" s="47">
        <v>27202</v>
      </c>
      <c r="J54" s="44">
        <v>84351.78</v>
      </c>
      <c r="K54" s="44" t="s">
        <v>27</v>
      </c>
      <c r="L54" s="44">
        <v>10122.209999999999</v>
      </c>
      <c r="M54" s="45">
        <v>-1687.04</v>
      </c>
      <c r="N54" s="44">
        <f t="shared" si="0"/>
        <v>92786.95</v>
      </c>
      <c r="P54" s="49" t="s">
        <v>140</v>
      </c>
      <c r="Q54" s="54">
        <f t="shared" ca="1" si="1"/>
        <v>15581.25</v>
      </c>
    </row>
    <row r="55" spans="1:17">
      <c r="A55" s="36">
        <v>53</v>
      </c>
      <c r="B55" s="36" t="s">
        <v>25</v>
      </c>
      <c r="C55" s="40" t="s">
        <v>17</v>
      </c>
      <c r="D55" s="38" t="s">
        <v>18</v>
      </c>
      <c r="E55" s="36" t="s">
        <v>141</v>
      </c>
      <c r="F55" s="36" t="s">
        <v>142</v>
      </c>
      <c r="G55" s="39" t="str">
        <f>VLOOKUP(E55,'Tax Info'!$B$2:$F$1000,3,0)</f>
        <v>GNPower Ltd. Co.</v>
      </c>
      <c r="H55" s="39" t="str">
        <f>VLOOKUP(E55,'Tax Info'!$B$2:$F$1000,5,0)</f>
        <v>202-920-663-00000</v>
      </c>
      <c r="I55" s="47">
        <v>27203</v>
      </c>
      <c r="J55" s="44" t="s">
        <v>27</v>
      </c>
      <c r="K55" s="44">
        <v>5066.4799999999996</v>
      </c>
      <c r="L55" s="44" t="s">
        <v>27</v>
      </c>
      <c r="M55" s="45">
        <v>-101.33</v>
      </c>
      <c r="N55" s="44">
        <f t="shared" si="0"/>
        <v>4965.1499999999996</v>
      </c>
      <c r="P55" s="49" t="s">
        <v>143</v>
      </c>
      <c r="Q55" s="54">
        <f t="shared" ca="1" si="1"/>
        <v>28738.760000000002</v>
      </c>
    </row>
    <row r="56" spans="1:17">
      <c r="A56" s="36">
        <v>54</v>
      </c>
      <c r="B56" s="36" t="s">
        <v>25</v>
      </c>
      <c r="C56" s="40" t="s">
        <v>17</v>
      </c>
      <c r="D56" s="38" t="s">
        <v>18</v>
      </c>
      <c r="E56" s="36" t="s">
        <v>144</v>
      </c>
      <c r="F56" s="36" t="s">
        <v>145</v>
      </c>
      <c r="G56" s="39" t="str">
        <f>VLOOKUP(E56,'Tax Info'!$B$2:$F$1000,3,0)</f>
        <v>KEPCO SPC Power Corporation</v>
      </c>
      <c r="H56" s="39" t="str">
        <f>VLOOKUP(E56,'Tax Info'!$B$2:$F$1000,5,0)</f>
        <v>244-498-539-00000</v>
      </c>
      <c r="I56" s="47">
        <v>27204</v>
      </c>
      <c r="J56" s="44">
        <v>2310.88</v>
      </c>
      <c r="K56" s="44" t="s">
        <v>27</v>
      </c>
      <c r="L56" s="44">
        <v>277.31</v>
      </c>
      <c r="M56" s="45">
        <v>-46.22</v>
      </c>
      <c r="N56" s="44">
        <f t="shared" si="0"/>
        <v>2541.9699999999998</v>
      </c>
      <c r="P56" s="49" t="s">
        <v>146</v>
      </c>
      <c r="Q56" s="54">
        <f t="shared" ca="1" si="1"/>
        <v>245439.76</v>
      </c>
    </row>
    <row r="57" spans="1:17">
      <c r="A57" s="36">
        <v>55</v>
      </c>
      <c r="B57" s="36" t="s">
        <v>25</v>
      </c>
      <c r="C57" s="40" t="s">
        <v>17</v>
      </c>
      <c r="D57" s="38" t="s">
        <v>18</v>
      </c>
      <c r="E57" s="36" t="s">
        <v>147</v>
      </c>
      <c r="F57" s="36" t="s">
        <v>147</v>
      </c>
      <c r="G57" s="39" t="str">
        <f>VLOOKUP(E57,'Tax Info'!$B$2:$F$1000,3,0)</f>
        <v>Mactan Enerzone Corporation</v>
      </c>
      <c r="H57" s="39" t="str">
        <f>VLOOKUP(E57,'Tax Info'!$B$2:$F$1000,5,0)</f>
        <v>250-327-890-000</v>
      </c>
      <c r="I57" s="47">
        <v>27205</v>
      </c>
      <c r="J57" s="44">
        <v>1153.72</v>
      </c>
      <c r="K57" s="44" t="s">
        <v>27</v>
      </c>
      <c r="L57" s="44">
        <v>138.44999999999999</v>
      </c>
      <c r="M57" s="45">
        <v>-23.07</v>
      </c>
      <c r="N57" s="44">
        <f t="shared" si="0"/>
        <v>1269.0999999999999</v>
      </c>
      <c r="P57" s="49" t="s">
        <v>148</v>
      </c>
      <c r="Q57" s="54">
        <f t="shared" ca="1" si="1"/>
        <v>5799.67</v>
      </c>
    </row>
    <row r="58" spans="1:17">
      <c r="A58" s="36">
        <v>56</v>
      </c>
      <c r="B58" s="36" t="s">
        <v>25</v>
      </c>
      <c r="C58" s="40" t="s">
        <v>17</v>
      </c>
      <c r="D58" s="38" t="s">
        <v>18</v>
      </c>
      <c r="E58" s="36" t="s">
        <v>149</v>
      </c>
      <c r="F58" s="36" t="s">
        <v>150</v>
      </c>
      <c r="G58" s="39" t="str">
        <f>VLOOKUP(E58,'Tax Info'!$B$2:$F$1000,3,0)</f>
        <v>Corenergy, Inc.</v>
      </c>
      <c r="H58" s="39" t="str">
        <f>VLOOKUP(E58,'Tax Info'!$B$2:$F$1000,5,0)</f>
        <v>431-572-703-00000</v>
      </c>
      <c r="I58" s="47">
        <v>27206</v>
      </c>
      <c r="J58" s="44">
        <v>8723.48</v>
      </c>
      <c r="K58" s="44" t="s">
        <v>27</v>
      </c>
      <c r="L58" s="44">
        <v>1046.82</v>
      </c>
      <c r="M58" s="45">
        <v>-174.47</v>
      </c>
      <c r="N58" s="44">
        <f t="shared" si="0"/>
        <v>9595.83</v>
      </c>
      <c r="P58" s="49" t="s">
        <v>151</v>
      </c>
      <c r="Q58" s="54">
        <f t="shared" ca="1" si="1"/>
        <v>8141.0599999999995</v>
      </c>
    </row>
    <row r="59" spans="1:17">
      <c r="A59" s="36">
        <v>57</v>
      </c>
      <c r="B59" s="36" t="s">
        <v>25</v>
      </c>
      <c r="C59" s="40" t="s">
        <v>17</v>
      </c>
      <c r="D59" s="38" t="s">
        <v>18</v>
      </c>
      <c r="E59" s="36" t="s">
        <v>152</v>
      </c>
      <c r="F59" s="36" t="s">
        <v>153</v>
      </c>
      <c r="G59" s="39" t="str">
        <f>VLOOKUP(E59,'Tax Info'!$B$2:$F$1000,3,0)</f>
        <v>ACEN CORPORATION (FORMERLY KNOWN AS AC ENERGY CORPORATION)</v>
      </c>
      <c r="H59" s="39" t="str">
        <f>VLOOKUP(E59,'Tax Info'!$B$2:$F$1000,5,0)</f>
        <v>000-506-020-000</v>
      </c>
      <c r="I59" s="47">
        <v>27202</v>
      </c>
      <c r="J59" s="44">
        <v>129863.81</v>
      </c>
      <c r="K59" s="44" t="s">
        <v>27</v>
      </c>
      <c r="L59" s="44">
        <v>15583.66</v>
      </c>
      <c r="M59" s="45">
        <v>-2597.2800000000002</v>
      </c>
      <c r="N59" s="44">
        <f t="shared" si="0"/>
        <v>142850.19</v>
      </c>
      <c r="P59" s="49" t="s">
        <v>154</v>
      </c>
      <c r="Q59" s="54">
        <f t="shared" ca="1" si="1"/>
        <v>6103.2599999999993</v>
      </c>
    </row>
    <row r="60" spans="1:17">
      <c r="A60" s="36">
        <v>58</v>
      </c>
      <c r="B60" s="36" t="s">
        <v>25</v>
      </c>
      <c r="C60" s="40" t="s">
        <v>17</v>
      </c>
      <c r="D60" s="38" t="s">
        <v>18</v>
      </c>
      <c r="E60" s="36" t="s">
        <v>155</v>
      </c>
      <c r="F60" s="36" t="s">
        <v>156</v>
      </c>
      <c r="G60" s="39" t="str">
        <f>VLOOKUP(E60,'Tax Info'!$B$2:$F$1000,3,0)</f>
        <v>Green Core Geothermal, Inc.</v>
      </c>
      <c r="H60" s="39" t="str">
        <f>VLOOKUP(E60,'Tax Info'!$B$2:$F$1000,5,0)</f>
        <v>007-317-982-00000</v>
      </c>
      <c r="I60" s="47">
        <v>27178</v>
      </c>
      <c r="J60" s="44">
        <v>5552.54</v>
      </c>
      <c r="K60" s="44" t="s">
        <v>27</v>
      </c>
      <c r="L60" s="44">
        <v>666.3</v>
      </c>
      <c r="M60" s="45">
        <v>-111.05</v>
      </c>
      <c r="N60" s="44">
        <f t="shared" si="0"/>
        <v>6107.79</v>
      </c>
      <c r="P60" s="49" t="s">
        <v>157</v>
      </c>
      <c r="Q60" s="54">
        <f t="shared" ca="1" si="1"/>
        <v>13220.990000000002</v>
      </c>
    </row>
    <row r="61" spans="1:17">
      <c r="A61" s="36">
        <v>59</v>
      </c>
      <c r="B61" s="36" t="s">
        <v>25</v>
      </c>
      <c r="C61" s="40" t="s">
        <v>17</v>
      </c>
      <c r="D61" s="38" t="s">
        <v>18</v>
      </c>
      <c r="E61" s="36" t="s">
        <v>158</v>
      </c>
      <c r="F61" s="36" t="s">
        <v>159</v>
      </c>
      <c r="G61" s="39" t="str">
        <f>VLOOKUP(E61,'Tax Info'!$B$2:$F$1000,3,0)</f>
        <v>Sual Power Inc.</v>
      </c>
      <c r="H61" s="39" t="str">
        <f>VLOOKUP(E61,'Tax Info'!$B$2:$F$1000,5,0)</f>
        <v>225-353-447-000</v>
      </c>
      <c r="I61" s="47">
        <v>27207</v>
      </c>
      <c r="J61" s="44">
        <v>4.8099999999999996</v>
      </c>
      <c r="K61" s="44" t="s">
        <v>27</v>
      </c>
      <c r="L61" s="44">
        <v>0.57999999999999996</v>
      </c>
      <c r="M61" s="45">
        <v>-0.1</v>
      </c>
      <c r="N61" s="44">
        <f t="shared" si="0"/>
        <v>5.29</v>
      </c>
      <c r="P61" s="49" t="s">
        <v>160</v>
      </c>
      <c r="Q61" s="54">
        <f t="shared" ca="1" si="1"/>
        <v>3055.4399999999996</v>
      </c>
    </row>
    <row r="62" spans="1:17">
      <c r="A62" s="36">
        <v>60</v>
      </c>
      <c r="B62" s="36" t="s">
        <v>25</v>
      </c>
      <c r="C62" s="40" t="s">
        <v>17</v>
      </c>
      <c r="D62" s="38" t="s">
        <v>18</v>
      </c>
      <c r="E62" s="36" t="s">
        <v>38</v>
      </c>
      <c r="F62" s="36" t="s">
        <v>161</v>
      </c>
      <c r="G62" s="39" t="str">
        <f>VLOOKUP(E62,'Tax Info'!$B$2:$F$1000,3,0)</f>
        <v>AdventEnergy, Inc.</v>
      </c>
      <c r="H62" s="39" t="str">
        <f>VLOOKUP(E62,'Tax Info'!$B$2:$F$1000,5,0)</f>
        <v>007-099-197-000</v>
      </c>
      <c r="I62" s="47">
        <v>27161</v>
      </c>
      <c r="J62" s="44" t="s">
        <v>27</v>
      </c>
      <c r="K62" s="44">
        <v>34577.019999999997</v>
      </c>
      <c r="L62" s="44" t="s">
        <v>27</v>
      </c>
      <c r="M62" s="45">
        <v>-691.54</v>
      </c>
      <c r="N62" s="44">
        <f t="shared" si="0"/>
        <v>33885.480000000003</v>
      </c>
      <c r="P62" s="49" t="s">
        <v>162</v>
      </c>
      <c r="Q62" s="54">
        <f t="shared" ca="1" si="1"/>
        <v>1947.04</v>
      </c>
    </row>
    <row r="63" spans="1:17">
      <c r="A63" s="36">
        <v>61</v>
      </c>
      <c r="B63" s="36" t="s">
        <v>25</v>
      </c>
      <c r="C63" s="40" t="s">
        <v>17</v>
      </c>
      <c r="D63" s="38" t="s">
        <v>18</v>
      </c>
      <c r="E63" s="36" t="s">
        <v>163</v>
      </c>
      <c r="F63" s="36" t="s">
        <v>164</v>
      </c>
      <c r="G63" s="39" t="str">
        <f>VLOOKUP(E63,'Tax Info'!$B$2:$F$1000,3,0)</f>
        <v>SN Aboitiz Power- Magat, Inc.</v>
      </c>
      <c r="H63" s="39" t="str">
        <f>VLOOKUP(E63,'Tax Info'!$B$2:$F$1000,5,0)</f>
        <v>242-224-593-00000</v>
      </c>
      <c r="I63" s="47">
        <v>27208</v>
      </c>
      <c r="J63" s="44" t="s">
        <v>27</v>
      </c>
      <c r="K63" s="44">
        <v>4.08</v>
      </c>
      <c r="L63" s="44" t="s">
        <v>27</v>
      </c>
      <c r="M63" s="45">
        <v>-0.08</v>
      </c>
      <c r="N63" s="44">
        <f t="shared" si="0"/>
        <v>4</v>
      </c>
      <c r="P63" s="49" t="s">
        <v>165</v>
      </c>
      <c r="Q63" s="54">
        <f t="shared" ca="1" si="1"/>
        <v>10550.29</v>
      </c>
    </row>
    <row r="64" spans="1:17">
      <c r="A64" s="36">
        <v>62</v>
      </c>
      <c r="B64" s="36" t="s">
        <v>25</v>
      </c>
      <c r="C64" s="40" t="s">
        <v>17</v>
      </c>
      <c r="D64" s="38" t="s">
        <v>18</v>
      </c>
      <c r="E64" s="36" t="s">
        <v>166</v>
      </c>
      <c r="F64" s="36" t="s">
        <v>167</v>
      </c>
      <c r="G64" s="39" t="str">
        <f>VLOOKUP(E64,'Tax Info'!$B$2:$F$1000,3,0)</f>
        <v>FDC Retail Electricity Sales Corporation</v>
      </c>
      <c r="H64" s="39" t="str">
        <f>VLOOKUP(E64,'Tax Info'!$B$2:$F$1000,5,0)</f>
        <v>007-475-660-00000</v>
      </c>
      <c r="I64" s="47">
        <v>27209</v>
      </c>
      <c r="J64" s="44">
        <v>6696.48</v>
      </c>
      <c r="K64" s="44" t="s">
        <v>27</v>
      </c>
      <c r="L64" s="44">
        <v>803.58</v>
      </c>
      <c r="M64" s="45">
        <v>-133.93</v>
      </c>
      <c r="N64" s="44">
        <f t="shared" si="0"/>
        <v>7366.13</v>
      </c>
      <c r="P64" s="49" t="s">
        <v>168</v>
      </c>
      <c r="Q64" s="54">
        <f t="shared" ca="1" si="1"/>
        <v>1031.3799999999999</v>
      </c>
    </row>
    <row r="65" spans="1:17">
      <c r="A65" s="36">
        <v>63</v>
      </c>
      <c r="B65" s="36" t="s">
        <v>25</v>
      </c>
      <c r="C65" s="40" t="s">
        <v>17</v>
      </c>
      <c r="D65" s="38" t="s">
        <v>18</v>
      </c>
      <c r="E65" s="36" t="s">
        <v>169</v>
      </c>
      <c r="F65" s="36" t="s">
        <v>170</v>
      </c>
      <c r="G65" s="39" t="str">
        <f>VLOOKUP(E65,'Tax Info'!$B$2:$F$1000,3,0)</f>
        <v>SMGP Kabankalan Power Co. Ltd.</v>
      </c>
      <c r="H65" s="39" t="str">
        <f>VLOOKUP(E65,'Tax Info'!$B$2:$F$1000,5,0)</f>
        <v>009-064-992-000</v>
      </c>
      <c r="I65" s="47">
        <v>27210</v>
      </c>
      <c r="J65" s="44">
        <v>2.27</v>
      </c>
      <c r="K65" s="44" t="s">
        <v>27</v>
      </c>
      <c r="L65" s="44">
        <v>0.27</v>
      </c>
      <c r="M65" s="45">
        <v>-0.05</v>
      </c>
      <c r="N65" s="44">
        <f t="shared" si="0"/>
        <v>2.4900000000000002</v>
      </c>
      <c r="P65" s="49" t="s">
        <v>171</v>
      </c>
      <c r="Q65" s="54">
        <f t="shared" ca="1" si="1"/>
        <v>2006.9299999999998</v>
      </c>
    </row>
    <row r="66" spans="1:17">
      <c r="A66" s="36">
        <v>64</v>
      </c>
      <c r="B66" s="36" t="s">
        <v>25</v>
      </c>
      <c r="C66" s="40" t="s">
        <v>17</v>
      </c>
      <c r="D66" s="38" t="s">
        <v>18</v>
      </c>
      <c r="E66" s="36" t="s">
        <v>172</v>
      </c>
      <c r="F66" s="36" t="s">
        <v>173</v>
      </c>
      <c r="G66" s="39" t="str">
        <f>VLOOKUP(E66,'Tax Info'!$B$2:$F$1000,3,0)</f>
        <v>SN Aboitiz Power-RES, Inc.</v>
      </c>
      <c r="H66" s="39" t="str">
        <f>VLOOKUP(E66,'Tax Info'!$B$2:$F$1000,5,0)</f>
        <v>007-544-287-00000</v>
      </c>
      <c r="I66" s="47">
        <v>27211</v>
      </c>
      <c r="J66" s="44">
        <v>3.96</v>
      </c>
      <c r="K66" s="44" t="s">
        <v>27</v>
      </c>
      <c r="L66" s="44">
        <v>0.48</v>
      </c>
      <c r="M66" s="45">
        <v>-0.08</v>
      </c>
      <c r="N66" s="44">
        <f t="shared" si="0"/>
        <v>4.3600000000000003</v>
      </c>
      <c r="P66" s="49" t="s">
        <v>174</v>
      </c>
      <c r="Q66" s="54">
        <f t="shared" ca="1" si="1"/>
        <v>5433.77</v>
      </c>
    </row>
    <row r="67" spans="1:17">
      <c r="A67" s="36">
        <v>65</v>
      </c>
      <c r="B67" s="36" t="s">
        <v>25</v>
      </c>
      <c r="C67" s="40" t="s">
        <v>17</v>
      </c>
      <c r="D67" s="38" t="s">
        <v>18</v>
      </c>
      <c r="E67" s="36" t="s">
        <v>175</v>
      </c>
      <c r="F67" s="36" t="s">
        <v>176</v>
      </c>
      <c r="G67" s="39" t="str">
        <f>VLOOKUP(E67,'Tax Info'!$B$2:$F$1000,3,0)</f>
        <v>DirectPower Services, Inc.</v>
      </c>
      <c r="H67" s="39" t="str">
        <f>VLOOKUP(E67,'Tax Info'!$B$2:$F$1000,5,0)</f>
        <v>008-122-663-000</v>
      </c>
      <c r="I67" s="47">
        <v>27187</v>
      </c>
      <c r="J67" s="44">
        <v>8170.48</v>
      </c>
      <c r="K67" s="44" t="s">
        <v>27</v>
      </c>
      <c r="L67" s="44">
        <v>980.46</v>
      </c>
      <c r="M67" s="45">
        <v>-163.41</v>
      </c>
      <c r="N67" s="44">
        <f t="shared" si="0"/>
        <v>8987.5300000000007</v>
      </c>
      <c r="P67" s="49" t="s">
        <v>177</v>
      </c>
      <c r="Q67" s="54">
        <f t="shared" ca="1" si="1"/>
        <v>2834.93</v>
      </c>
    </row>
    <row r="68" spans="1:17">
      <c r="A68" s="36">
        <v>66</v>
      </c>
      <c r="B68" s="36" t="s">
        <v>25</v>
      </c>
      <c r="C68" s="40" t="s">
        <v>17</v>
      </c>
      <c r="D68" s="38" t="s">
        <v>18</v>
      </c>
      <c r="E68" s="36" t="s">
        <v>178</v>
      </c>
      <c r="F68" s="36" t="s">
        <v>179</v>
      </c>
      <c r="G68" s="39" t="str">
        <f>VLOOKUP(E68,'Tax Info'!$B$2:$F$1000,3,0)</f>
        <v>Hawaiian-Philippine Company</v>
      </c>
      <c r="H68" s="39" t="str">
        <f>VLOOKUP(E68,'Tax Info'!$B$2:$F$1000,5,0)</f>
        <v>000-424-722-00000</v>
      </c>
      <c r="I68" s="47">
        <v>27212</v>
      </c>
      <c r="J68" s="44">
        <v>4422.3</v>
      </c>
      <c r="K68" s="44" t="s">
        <v>27</v>
      </c>
      <c r="L68" s="44">
        <v>530.67999999999995</v>
      </c>
      <c r="M68" s="45">
        <v>-88.45</v>
      </c>
      <c r="N68" s="44">
        <f t="shared" si="0"/>
        <v>4864.53</v>
      </c>
      <c r="P68" s="49" t="s">
        <v>180</v>
      </c>
      <c r="Q68" s="54">
        <f t="shared" ca="1" si="1"/>
        <v>4819.3599999999997</v>
      </c>
    </row>
    <row r="69" spans="1:17">
      <c r="A69" s="36">
        <v>67</v>
      </c>
      <c r="B69" s="36" t="s">
        <v>25</v>
      </c>
      <c r="C69" s="40" t="s">
        <v>17</v>
      </c>
      <c r="D69" s="38" t="s">
        <v>18</v>
      </c>
      <c r="E69" s="36" t="s">
        <v>181</v>
      </c>
      <c r="F69" s="36" t="s">
        <v>182</v>
      </c>
      <c r="G69" s="39" t="str">
        <f>VLOOKUP(E69,'Tax Info'!$B$2:$F$1000,3,0)</f>
        <v>National Grid Corporation of the Philippines</v>
      </c>
      <c r="H69" s="39" t="str">
        <f>VLOOKUP(E69,'Tax Info'!$B$2:$F$1000,5,0)</f>
        <v>006-977-514-000</v>
      </c>
      <c r="I69" s="47">
        <v>27213</v>
      </c>
      <c r="J69" s="44">
        <v>668.39</v>
      </c>
      <c r="K69" s="44" t="s">
        <v>27</v>
      </c>
      <c r="L69" s="44">
        <v>80.209999999999994</v>
      </c>
      <c r="M69" s="45">
        <v>-13.37</v>
      </c>
      <c r="N69" s="44">
        <f t="shared" si="0"/>
        <v>735.23</v>
      </c>
      <c r="P69" s="49" t="s">
        <v>183</v>
      </c>
      <c r="Q69" s="54">
        <f t="shared" ca="1" si="1"/>
        <v>23077.3</v>
      </c>
    </row>
    <row r="70" spans="1:17">
      <c r="A70" s="36">
        <v>68</v>
      </c>
      <c r="B70" s="36" t="s">
        <v>25</v>
      </c>
      <c r="C70" s="40" t="s">
        <v>17</v>
      </c>
      <c r="D70" s="38" t="s">
        <v>18</v>
      </c>
      <c r="E70" s="36" t="s">
        <v>184</v>
      </c>
      <c r="F70" s="36" t="s">
        <v>185</v>
      </c>
      <c r="G70" s="39" t="str">
        <f>VLOOKUP(E70,'Tax Info'!$B$2:$F$1000,3,0)</f>
        <v>Kratos RES, Inc.</v>
      </c>
      <c r="H70" s="39" t="str">
        <f>VLOOKUP(E70,'Tax Info'!$B$2:$F$1000,5,0)</f>
        <v>008-098-676-000</v>
      </c>
      <c r="I70" s="47">
        <v>27214</v>
      </c>
      <c r="J70" s="44">
        <v>2945.57</v>
      </c>
      <c r="K70" s="44" t="s">
        <v>27</v>
      </c>
      <c r="L70" s="44">
        <v>353.47</v>
      </c>
      <c r="M70" s="45">
        <v>-58.91</v>
      </c>
      <c r="N70" s="44">
        <f t="shared" ref="N70:N133" si="2">SUM(J70:M70)</f>
        <v>3240.13</v>
      </c>
      <c r="P70" s="49" t="s">
        <v>186</v>
      </c>
      <c r="Q70" s="54">
        <f t="shared" ca="1" si="1"/>
        <v>2033.6399999999999</v>
      </c>
    </row>
    <row r="71" spans="1:17">
      <c r="A71" s="36">
        <v>69</v>
      </c>
      <c r="B71" s="36" t="s">
        <v>25</v>
      </c>
      <c r="C71" s="40" t="s">
        <v>17</v>
      </c>
      <c r="D71" s="38" t="s">
        <v>18</v>
      </c>
      <c r="E71" s="36" t="s">
        <v>187</v>
      </c>
      <c r="F71" s="36" t="s">
        <v>188</v>
      </c>
      <c r="G71" s="39" t="str">
        <f>VLOOKUP(E71,'Tax Info'!$B$2:$F$1000,3,0)</f>
        <v>First Gen Energy Solutions, Inc.</v>
      </c>
      <c r="H71" s="39" t="str">
        <f>VLOOKUP(E71,'Tax Info'!$B$2:$F$1000,5,0)</f>
        <v>006-537-631-000</v>
      </c>
      <c r="I71" s="47">
        <v>27196</v>
      </c>
      <c r="J71" s="44">
        <v>6651.88</v>
      </c>
      <c r="K71" s="44" t="s">
        <v>27</v>
      </c>
      <c r="L71" s="44">
        <v>798.23</v>
      </c>
      <c r="M71" s="45">
        <v>-133.04</v>
      </c>
      <c r="N71" s="44">
        <f t="shared" si="2"/>
        <v>7317.07</v>
      </c>
      <c r="P71" s="49" t="s">
        <v>189</v>
      </c>
      <c r="Q71" s="54">
        <f t="shared" ref="Q71:Q115" ca="1" si="3">SUMIF($I$3:$N$385,P71,$N$3:$N$385)</f>
        <v>1525.79</v>
      </c>
    </row>
    <row r="72" spans="1:17">
      <c r="A72" s="36">
        <v>70</v>
      </c>
      <c r="B72" s="36" t="s">
        <v>25</v>
      </c>
      <c r="C72" s="40" t="s">
        <v>17</v>
      </c>
      <c r="D72" s="38" t="s">
        <v>18</v>
      </c>
      <c r="E72" s="36" t="s">
        <v>190</v>
      </c>
      <c r="F72" s="36" t="s">
        <v>191</v>
      </c>
      <c r="G72" s="39" t="str">
        <f>VLOOKUP(E72,'Tax Info'!$B$2:$F$1000,3,0)</f>
        <v>AdventEnergy, Inc.</v>
      </c>
      <c r="H72" s="39" t="str">
        <f>VLOOKUP(E72,'Tax Info'!$B$2:$F$1000,5,0)</f>
        <v>007-099-197-000</v>
      </c>
      <c r="I72" s="47">
        <v>27161</v>
      </c>
      <c r="J72" s="44">
        <v>48445.55</v>
      </c>
      <c r="K72" s="44" t="s">
        <v>27</v>
      </c>
      <c r="L72" s="44">
        <v>5813.47</v>
      </c>
      <c r="M72" s="45">
        <v>-968.91</v>
      </c>
      <c r="N72" s="44">
        <f t="shared" si="2"/>
        <v>53290.11</v>
      </c>
      <c r="P72" s="49" t="s">
        <v>192</v>
      </c>
      <c r="Q72" s="54">
        <f t="shared" ca="1" si="3"/>
        <v>0</v>
      </c>
    </row>
    <row r="73" spans="1:17">
      <c r="A73" s="36">
        <v>71</v>
      </c>
      <c r="B73" s="36" t="s">
        <v>25</v>
      </c>
      <c r="C73" s="40" t="s">
        <v>17</v>
      </c>
      <c r="D73" s="38" t="s">
        <v>18</v>
      </c>
      <c r="E73" s="36" t="s">
        <v>193</v>
      </c>
      <c r="F73" s="36" t="s">
        <v>193</v>
      </c>
      <c r="G73" s="39" t="str">
        <f>VLOOKUP(E73,'Tax Info'!$B$2:$F$1000,3,0)</f>
        <v>Balamban Enerzone Corporation</v>
      </c>
      <c r="H73" s="39" t="str">
        <f>VLOOKUP(E73,'Tax Info'!$B$2:$F$1000,5,0)</f>
        <v>250-328-123-000</v>
      </c>
      <c r="I73" s="47">
        <v>27215</v>
      </c>
      <c r="J73" s="44">
        <v>20305.849999999999</v>
      </c>
      <c r="K73" s="44" t="s">
        <v>27</v>
      </c>
      <c r="L73" s="44">
        <v>2436.6999999999998</v>
      </c>
      <c r="M73" s="45">
        <v>-406.12</v>
      </c>
      <c r="N73" s="44">
        <f t="shared" si="2"/>
        <v>22336.43</v>
      </c>
      <c r="P73" s="49" t="s">
        <v>194</v>
      </c>
      <c r="Q73" s="54">
        <f t="shared" ca="1" si="3"/>
        <v>0</v>
      </c>
    </row>
    <row r="74" spans="1:17">
      <c r="A74" s="36">
        <v>72</v>
      </c>
      <c r="B74" s="36" t="s">
        <v>25</v>
      </c>
      <c r="C74" s="40" t="s">
        <v>17</v>
      </c>
      <c r="D74" s="38" t="s">
        <v>18</v>
      </c>
      <c r="E74" s="36" t="s">
        <v>195</v>
      </c>
      <c r="F74" s="36" t="s">
        <v>195</v>
      </c>
      <c r="G74" s="39" t="str">
        <f>VLOOKUP(E74,'Tax Info'!$B$2:$F$1000,3,0)</f>
        <v>Lide Management Corporation</v>
      </c>
      <c r="H74" s="39" t="str">
        <f>VLOOKUP(E74,'Tax Info'!$B$2:$F$1000,5,0)</f>
        <v>003-740-115-0000</v>
      </c>
      <c r="I74" s="47">
        <v>27216</v>
      </c>
      <c r="J74" s="44">
        <v>1397.1</v>
      </c>
      <c r="K74" s="44" t="s">
        <v>27</v>
      </c>
      <c r="L74" s="44">
        <v>167.65</v>
      </c>
      <c r="M74" s="45">
        <v>-27.94</v>
      </c>
      <c r="N74" s="44">
        <f t="shared" si="2"/>
        <v>1536.81</v>
      </c>
      <c r="P74" s="49" t="s">
        <v>196</v>
      </c>
      <c r="Q74" s="54">
        <f t="shared" ca="1" si="3"/>
        <v>8231.77</v>
      </c>
    </row>
    <row r="75" spans="1:17">
      <c r="A75" s="36">
        <v>73</v>
      </c>
      <c r="B75" s="36" t="s">
        <v>25</v>
      </c>
      <c r="C75" s="40" t="s">
        <v>17</v>
      </c>
      <c r="D75" s="38" t="s">
        <v>18</v>
      </c>
      <c r="E75" s="36" t="s">
        <v>197</v>
      </c>
      <c r="F75" s="36" t="s">
        <v>198</v>
      </c>
      <c r="G75" s="39" t="str">
        <f>VLOOKUP(E75,'Tax Info'!$B$2:$F$1000,3,0)</f>
        <v>Masinloc Power Co. Ltd</v>
      </c>
      <c r="H75" s="39" t="str">
        <f>VLOOKUP(E75,'Tax Info'!$B$2:$F$1000,5,0)</f>
        <v>006-786-124-000</v>
      </c>
      <c r="I75" s="47">
        <v>27217</v>
      </c>
      <c r="J75" s="44">
        <v>805.92</v>
      </c>
      <c r="K75" s="44" t="s">
        <v>27</v>
      </c>
      <c r="L75" s="44">
        <v>96.71</v>
      </c>
      <c r="M75" s="45">
        <v>-16.12</v>
      </c>
      <c r="N75" s="44">
        <f t="shared" si="2"/>
        <v>886.51</v>
      </c>
      <c r="P75" s="49" t="s">
        <v>199</v>
      </c>
      <c r="Q75" s="54">
        <f t="shared" ca="1" si="3"/>
        <v>142.64000000000001</v>
      </c>
    </row>
    <row r="76" spans="1:17">
      <c r="A76" s="36">
        <v>74</v>
      </c>
      <c r="B76" s="36" t="s">
        <v>25</v>
      </c>
      <c r="C76" s="40" t="s">
        <v>17</v>
      </c>
      <c r="D76" s="38" t="s">
        <v>18</v>
      </c>
      <c r="E76" s="36" t="s">
        <v>45</v>
      </c>
      <c r="F76" s="36" t="s">
        <v>200</v>
      </c>
      <c r="G76" s="39" t="str">
        <f>VLOOKUP(E76,'Tax Info'!$B$2:$F$1000,3,0)</f>
        <v>Toledo Power Company</v>
      </c>
      <c r="H76" s="39" t="str">
        <f>VLOOKUP(E76,'Tax Info'!$B$2:$F$1000,5,0)</f>
        <v>003-883-626-00000</v>
      </c>
      <c r="I76" s="47">
        <v>27164</v>
      </c>
      <c r="J76" s="44">
        <v>97.67</v>
      </c>
      <c r="K76" s="44" t="s">
        <v>27</v>
      </c>
      <c r="L76" s="44">
        <v>11.72</v>
      </c>
      <c r="M76" s="45">
        <v>-1.95</v>
      </c>
      <c r="N76" s="44">
        <f t="shared" si="2"/>
        <v>107.44</v>
      </c>
      <c r="P76" s="49" t="s">
        <v>201</v>
      </c>
      <c r="Q76" s="54">
        <f t="shared" ca="1" si="3"/>
        <v>505.66</v>
      </c>
    </row>
    <row r="77" spans="1:17">
      <c r="A77" s="36">
        <v>75</v>
      </c>
      <c r="B77" s="36" t="s">
        <v>25</v>
      </c>
      <c r="C77" s="40" t="s">
        <v>17</v>
      </c>
      <c r="D77" s="38" t="s">
        <v>18</v>
      </c>
      <c r="E77" s="36" t="s">
        <v>202</v>
      </c>
      <c r="F77" s="36" t="s">
        <v>203</v>
      </c>
      <c r="G77" s="39" t="str">
        <f>VLOOKUP(E77,'Tax Info'!$B$2:$F$1000,3,0)</f>
        <v>East Asia Utilities Corporation</v>
      </c>
      <c r="H77" s="39" t="str">
        <f>VLOOKUP(E77,'Tax Info'!$B$2:$F$1000,5,0)</f>
        <v>004-760-842-00000</v>
      </c>
      <c r="I77" s="47">
        <v>27220</v>
      </c>
      <c r="J77" s="44">
        <v>7472.29</v>
      </c>
      <c r="K77" s="44" t="s">
        <v>27</v>
      </c>
      <c r="L77" s="44">
        <v>896.67</v>
      </c>
      <c r="M77" s="45">
        <v>-149.44999999999999</v>
      </c>
      <c r="N77" s="44">
        <f t="shared" si="2"/>
        <v>8219.51</v>
      </c>
      <c r="P77" s="49" t="s">
        <v>204</v>
      </c>
      <c r="Q77" s="54">
        <f t="shared" ca="1" si="3"/>
        <v>194.88</v>
      </c>
    </row>
    <row r="78" spans="1:17">
      <c r="A78" s="36">
        <v>76</v>
      </c>
      <c r="B78" s="36" t="s">
        <v>25</v>
      </c>
      <c r="C78" s="40" t="s">
        <v>17</v>
      </c>
      <c r="D78" s="38" t="s">
        <v>18</v>
      </c>
      <c r="E78" s="36" t="s">
        <v>205</v>
      </c>
      <c r="F78" s="36" t="s">
        <v>206</v>
      </c>
      <c r="G78" s="39" t="str">
        <f>VLOOKUP(E78,'Tax Info'!$B$2:$F$1000,3,0)</f>
        <v>SPC Island Power Corporation</v>
      </c>
      <c r="H78" s="39" t="str">
        <f>VLOOKUP(E78,'Tax Info'!$B$2:$F$1000,5,0)</f>
        <v>218-474-921-00000</v>
      </c>
      <c r="I78" s="47">
        <v>27221</v>
      </c>
      <c r="J78" s="44">
        <v>8.01</v>
      </c>
      <c r="K78" s="44" t="s">
        <v>27</v>
      </c>
      <c r="L78" s="44">
        <v>0.96</v>
      </c>
      <c r="M78" s="45">
        <v>-0.16</v>
      </c>
      <c r="N78" s="44">
        <f t="shared" si="2"/>
        <v>8.81</v>
      </c>
      <c r="P78" s="49" t="s">
        <v>207</v>
      </c>
      <c r="Q78" s="54">
        <f t="shared" ca="1" si="3"/>
        <v>110.94</v>
      </c>
    </row>
    <row r="79" spans="1:17">
      <c r="A79" s="36">
        <v>77</v>
      </c>
      <c r="B79" s="36" t="s">
        <v>25</v>
      </c>
      <c r="C79" s="40" t="s">
        <v>17</v>
      </c>
      <c r="D79" s="38" t="s">
        <v>18</v>
      </c>
      <c r="E79" s="36" t="s">
        <v>208</v>
      </c>
      <c r="F79" s="36" t="s">
        <v>209</v>
      </c>
      <c r="G79" s="39" t="str">
        <f>VLOOKUP(E79,'Tax Info'!$B$2:$F$1000,3,0)</f>
        <v>San Carlos Biopower Inc.</v>
      </c>
      <c r="H79" s="39" t="str">
        <f>VLOOKUP(E79,'Tax Info'!$B$2:$F$1000,5,0)</f>
        <v>007-339-955-000</v>
      </c>
      <c r="I79" s="47">
        <v>27222</v>
      </c>
      <c r="J79" s="44" t="s">
        <v>27</v>
      </c>
      <c r="K79" s="44">
        <v>17.559999999999999</v>
      </c>
      <c r="L79" s="44" t="s">
        <v>27</v>
      </c>
      <c r="M79" s="45" t="s">
        <v>27</v>
      </c>
      <c r="N79" s="44">
        <f t="shared" si="2"/>
        <v>17.559999999999999</v>
      </c>
      <c r="P79" s="49" t="s">
        <v>210</v>
      </c>
      <c r="Q79" s="54">
        <f t="shared" ca="1" si="3"/>
        <v>2848.85</v>
      </c>
    </row>
    <row r="80" spans="1:17">
      <c r="A80" s="36">
        <v>78</v>
      </c>
      <c r="B80" s="36" t="s">
        <v>25</v>
      </c>
      <c r="C80" s="40" t="s">
        <v>17</v>
      </c>
      <c r="D80" s="38" t="s">
        <v>18</v>
      </c>
      <c r="E80" s="36" t="s">
        <v>45</v>
      </c>
      <c r="F80" s="36" t="s">
        <v>211</v>
      </c>
      <c r="G80" s="39" t="str">
        <f>VLOOKUP(E80,'Tax Info'!$B$2:$F$1000,3,0)</f>
        <v>Toledo Power Company</v>
      </c>
      <c r="H80" s="39" t="str">
        <f>VLOOKUP(E80,'Tax Info'!$B$2:$F$1000,5,0)</f>
        <v>003-883-626-00000</v>
      </c>
      <c r="I80" s="47">
        <v>27164</v>
      </c>
      <c r="J80" s="44">
        <v>1.76</v>
      </c>
      <c r="K80" s="44" t="s">
        <v>27</v>
      </c>
      <c r="L80" s="44">
        <v>0.21</v>
      </c>
      <c r="M80" s="45">
        <v>-0.04</v>
      </c>
      <c r="N80" s="44">
        <f t="shared" si="2"/>
        <v>1.93</v>
      </c>
      <c r="P80" s="49" t="s">
        <v>212</v>
      </c>
      <c r="Q80" s="54">
        <f t="shared" ca="1" si="3"/>
        <v>25.91</v>
      </c>
    </row>
    <row r="81" spans="1:17">
      <c r="A81" s="36">
        <v>79</v>
      </c>
      <c r="B81" s="36" t="s">
        <v>25</v>
      </c>
      <c r="C81" s="40" t="s">
        <v>17</v>
      </c>
      <c r="D81" s="38" t="s">
        <v>18</v>
      </c>
      <c r="E81" s="36" t="s">
        <v>213</v>
      </c>
      <c r="F81" s="36" t="s">
        <v>214</v>
      </c>
      <c r="G81" s="39" t="str">
        <f>VLOOKUP(E81,'Tax Info'!$B$2:$F$1000,3,0)</f>
        <v>San Carlos Bioenergy, Inc.</v>
      </c>
      <c r="H81" s="39" t="str">
        <f>VLOOKUP(E81,'Tax Info'!$B$2:$F$1000,5,0)</f>
        <v>238-494-525-000</v>
      </c>
      <c r="I81" s="47">
        <v>27223</v>
      </c>
      <c r="J81" s="44">
        <v>13.92</v>
      </c>
      <c r="K81" s="44" t="s">
        <v>27</v>
      </c>
      <c r="L81" s="44">
        <v>1.67</v>
      </c>
      <c r="M81" s="45">
        <v>-0.28000000000000003</v>
      </c>
      <c r="N81" s="44">
        <f t="shared" si="2"/>
        <v>15.31</v>
      </c>
      <c r="P81" s="49" t="s">
        <v>215</v>
      </c>
      <c r="Q81" s="54">
        <f t="shared" ca="1" si="3"/>
        <v>156.84</v>
      </c>
    </row>
    <row r="82" spans="1:17">
      <c r="A82" s="36">
        <v>80</v>
      </c>
      <c r="B82" s="36" t="s">
        <v>25</v>
      </c>
      <c r="C82" s="40" t="s">
        <v>17</v>
      </c>
      <c r="D82" s="38" t="s">
        <v>18</v>
      </c>
      <c r="E82" s="36" t="s">
        <v>216</v>
      </c>
      <c r="F82" s="36" t="s">
        <v>217</v>
      </c>
      <c r="G82" s="39" t="str">
        <f>VLOOKUP(E82,'Tax Info'!$B$2:$F$1000,3,0)</f>
        <v>Panay Energy Development Corporation</v>
      </c>
      <c r="H82" s="39" t="str">
        <f>VLOOKUP(E82,'Tax Info'!$B$2:$F$1000,5,0)</f>
        <v>007-243-246-000</v>
      </c>
      <c r="I82" s="47">
        <v>27224</v>
      </c>
      <c r="J82" s="44">
        <v>100.86</v>
      </c>
      <c r="K82" s="44" t="s">
        <v>27</v>
      </c>
      <c r="L82" s="44">
        <v>12.1</v>
      </c>
      <c r="M82" s="45">
        <v>-2.02</v>
      </c>
      <c r="N82" s="44">
        <f t="shared" si="2"/>
        <v>110.94</v>
      </c>
      <c r="P82" s="49" t="s">
        <v>218</v>
      </c>
      <c r="Q82" s="54">
        <f t="shared" ca="1" si="3"/>
        <v>451.46000000000004</v>
      </c>
    </row>
    <row r="83" spans="1:17">
      <c r="A83" s="36">
        <v>81</v>
      </c>
      <c r="B83" s="36" t="s">
        <v>25</v>
      </c>
      <c r="C83" s="40" t="s">
        <v>17</v>
      </c>
      <c r="D83" s="38" t="s">
        <v>18</v>
      </c>
      <c r="E83" s="36" t="s">
        <v>219</v>
      </c>
      <c r="F83" s="36" t="s">
        <v>220</v>
      </c>
      <c r="G83" s="39" t="str">
        <f>VLOOKUP(E83,'Tax Info'!$B$2:$F$1000,3,0)</f>
        <v>SMGP BESS POWER INC</v>
      </c>
      <c r="H83" s="39" t="str">
        <f>VLOOKUP(E83,'Tax Info'!$B$2:$F$1000,5,0)</f>
        <v>008-471-214-000</v>
      </c>
      <c r="I83" s="47">
        <v>27225</v>
      </c>
      <c r="J83" s="44">
        <v>0.12</v>
      </c>
      <c r="K83" s="44" t="s">
        <v>27</v>
      </c>
      <c r="L83" s="44">
        <v>0.01</v>
      </c>
      <c r="M83" s="45" t="s">
        <v>27</v>
      </c>
      <c r="N83" s="44">
        <f t="shared" si="2"/>
        <v>0.13</v>
      </c>
      <c r="P83" s="49" t="s">
        <v>221</v>
      </c>
      <c r="Q83" s="54">
        <f t="shared" ca="1" si="3"/>
        <v>5.34</v>
      </c>
    </row>
    <row r="84" spans="1:17">
      <c r="A84" s="36">
        <v>82</v>
      </c>
      <c r="B84" s="36" t="s">
        <v>25</v>
      </c>
      <c r="C84" s="40" t="s">
        <v>17</v>
      </c>
      <c r="D84" s="38" t="s">
        <v>18</v>
      </c>
      <c r="E84" s="36" t="s">
        <v>222</v>
      </c>
      <c r="F84" s="36" t="s">
        <v>223</v>
      </c>
      <c r="G84" s="39" t="str">
        <f>VLOOKUP(E84,'Tax Info'!$B$2:$F$1000,3,0)</f>
        <v>Therma Power -Visayas, Inc.</v>
      </c>
      <c r="H84" s="39" t="str">
        <f>VLOOKUP(E84,'Tax Info'!$B$2:$F$1000,5,0)</f>
        <v>006-893-449-00000</v>
      </c>
      <c r="I84" s="47">
        <v>27226</v>
      </c>
      <c r="J84" s="44">
        <v>0.17</v>
      </c>
      <c r="K84" s="44" t="s">
        <v>27</v>
      </c>
      <c r="L84" s="44">
        <v>0.02</v>
      </c>
      <c r="M84" s="45" t="s">
        <v>27</v>
      </c>
      <c r="N84" s="44">
        <f t="shared" si="2"/>
        <v>0.19</v>
      </c>
      <c r="P84" s="49" t="s">
        <v>224</v>
      </c>
      <c r="Q84" s="54">
        <f t="shared" ca="1" si="3"/>
        <v>975.73</v>
      </c>
    </row>
    <row r="85" spans="1:17">
      <c r="A85" s="36">
        <v>83</v>
      </c>
      <c r="B85" s="36" t="s">
        <v>25</v>
      </c>
      <c r="C85" s="40" t="s">
        <v>17</v>
      </c>
      <c r="D85" s="38" t="s">
        <v>18</v>
      </c>
      <c r="E85" s="36" t="s">
        <v>225</v>
      </c>
      <c r="F85" s="36" t="s">
        <v>226</v>
      </c>
      <c r="G85" s="39" t="str">
        <f>VLOOKUP(E85,'Tax Info'!$B$2:$F$1000,3,0)</f>
        <v>South Negros Biopower, Inc.</v>
      </c>
      <c r="H85" s="39" t="str">
        <f>VLOOKUP(E85,'Tax Info'!$B$2:$F$1000,5,0)</f>
        <v>008-348-719-000</v>
      </c>
      <c r="I85" s="47">
        <v>27227</v>
      </c>
      <c r="J85" s="44" t="s">
        <v>27</v>
      </c>
      <c r="K85" s="44">
        <v>3.2</v>
      </c>
      <c r="L85" s="44" t="s">
        <v>27</v>
      </c>
      <c r="M85" s="45">
        <v>-0.06</v>
      </c>
      <c r="N85" s="44">
        <f t="shared" si="2"/>
        <v>3.14</v>
      </c>
      <c r="P85" s="49" t="s">
        <v>227</v>
      </c>
      <c r="Q85" s="54">
        <f t="shared" ca="1" si="3"/>
        <v>22624.01</v>
      </c>
    </row>
    <row r="86" spans="1:17">
      <c r="A86" s="36">
        <v>84</v>
      </c>
      <c r="B86" s="36" t="s">
        <v>25</v>
      </c>
      <c r="C86" s="40" t="s">
        <v>17</v>
      </c>
      <c r="D86" s="38" t="s">
        <v>18</v>
      </c>
      <c r="E86" s="36" t="s">
        <v>228</v>
      </c>
      <c r="F86" s="36" t="s">
        <v>228</v>
      </c>
      <c r="G86" s="39" t="str">
        <f>VLOOKUP(E86,'Tax Info'!$B$2:$F$1000,3,0)</f>
        <v>SC GLOBAL COCO PRODUCTS, INC.</v>
      </c>
      <c r="H86" s="39" t="str">
        <f>VLOOKUP(E86,'Tax Info'!$B$2:$F$1000,5,0)</f>
        <v>005-761-999-000</v>
      </c>
      <c r="I86" s="47">
        <v>27228</v>
      </c>
      <c r="J86" s="44">
        <v>11.18</v>
      </c>
      <c r="K86" s="44" t="s">
        <v>27</v>
      </c>
      <c r="L86" s="44">
        <v>1.34</v>
      </c>
      <c r="M86" s="45">
        <v>-0.22</v>
      </c>
      <c r="N86" s="44">
        <f t="shared" si="2"/>
        <v>12.3</v>
      </c>
      <c r="P86" s="49" t="s">
        <v>229</v>
      </c>
      <c r="Q86" s="54">
        <f t="shared" ca="1" si="3"/>
        <v>16070.73</v>
      </c>
    </row>
    <row r="87" spans="1:17">
      <c r="A87" s="36">
        <v>85</v>
      </c>
      <c r="B87" s="36" t="s">
        <v>25</v>
      </c>
      <c r="C87" s="40" t="s">
        <v>17</v>
      </c>
      <c r="D87" s="38" t="s">
        <v>18</v>
      </c>
      <c r="E87" s="36" t="s">
        <v>230</v>
      </c>
      <c r="F87" s="36" t="s">
        <v>231</v>
      </c>
      <c r="G87" s="39" t="str">
        <f>VLOOKUP(E87,'Tax Info'!$B$2:$F$1000,3,0)</f>
        <v>SPC Power Corporation</v>
      </c>
      <c r="H87" s="39" t="str">
        <f>VLOOKUP(E87,'Tax Info'!$B$2:$F$1000,5,0)</f>
        <v>003-868-048-000</v>
      </c>
      <c r="I87" s="47">
        <v>27229</v>
      </c>
      <c r="J87" s="44">
        <v>2.68</v>
      </c>
      <c r="K87" s="44" t="s">
        <v>27</v>
      </c>
      <c r="L87" s="44">
        <v>0.32</v>
      </c>
      <c r="M87" s="45">
        <v>-0.05</v>
      </c>
      <c r="N87" s="44">
        <f t="shared" si="2"/>
        <v>2.95</v>
      </c>
      <c r="P87" s="49" t="s">
        <v>232</v>
      </c>
      <c r="Q87" s="54">
        <f t="shared" ca="1" si="3"/>
        <v>1598.58</v>
      </c>
    </row>
    <row r="88" spans="1:17">
      <c r="A88" s="36">
        <v>86</v>
      </c>
      <c r="B88" s="36" t="s">
        <v>25</v>
      </c>
      <c r="C88" s="40" t="s">
        <v>17</v>
      </c>
      <c r="D88" s="38" t="s">
        <v>18</v>
      </c>
      <c r="E88" s="36" t="s">
        <v>233</v>
      </c>
      <c r="F88" s="36" t="s">
        <v>234</v>
      </c>
      <c r="G88" s="39" t="str">
        <f>VLOOKUP(E88,'Tax Info'!$B$2:$F$1000,3,0)</f>
        <v>Palm Concepcion Power Corporation</v>
      </c>
      <c r="H88" s="39" t="str">
        <f>VLOOKUP(E88,'Tax Info'!$B$2:$F$1000,5,0)</f>
        <v>006-931-417-000</v>
      </c>
      <c r="I88" s="47">
        <v>27230</v>
      </c>
      <c r="J88" s="44">
        <v>146.16</v>
      </c>
      <c r="K88" s="44" t="s">
        <v>27</v>
      </c>
      <c r="L88" s="44">
        <v>17.54</v>
      </c>
      <c r="M88" s="45">
        <v>-2.92</v>
      </c>
      <c r="N88" s="44">
        <f t="shared" si="2"/>
        <v>160.78</v>
      </c>
      <c r="P88" s="49" t="s">
        <v>235</v>
      </c>
      <c r="Q88" s="54">
        <f t="shared" ca="1" si="3"/>
        <v>657.59999999999991</v>
      </c>
    </row>
    <row r="89" spans="1:17">
      <c r="A89" s="36">
        <v>87</v>
      </c>
      <c r="B89" s="36" t="s">
        <v>25</v>
      </c>
      <c r="C89" s="40" t="s">
        <v>17</v>
      </c>
      <c r="D89" s="38" t="s">
        <v>18</v>
      </c>
      <c r="E89" s="36" t="s">
        <v>236</v>
      </c>
      <c r="F89" s="36" t="s">
        <v>237</v>
      </c>
      <c r="G89" s="39" t="str">
        <f>VLOOKUP(E89,'Tax Info'!$B$2:$F$1000,3,0)</f>
        <v>Power Sector Assets &amp; Liabilities Management Corporation</v>
      </c>
      <c r="H89" s="39" t="str">
        <f>VLOOKUP(E89,'Tax Info'!$B$2:$F$1000,5,0)</f>
        <v>215-799-653-00000</v>
      </c>
      <c r="I89" s="47">
        <v>27231</v>
      </c>
      <c r="J89" s="44">
        <v>20512.13</v>
      </c>
      <c r="K89" s="44" t="s">
        <v>27</v>
      </c>
      <c r="L89" s="44">
        <v>2461.46</v>
      </c>
      <c r="M89" s="45">
        <v>-410.24</v>
      </c>
      <c r="N89" s="44">
        <f t="shared" si="2"/>
        <v>22563.35</v>
      </c>
      <c r="P89" s="49" t="s">
        <v>238</v>
      </c>
      <c r="Q89" s="54">
        <f t="shared" ca="1" si="3"/>
        <v>4998.28</v>
      </c>
    </row>
    <row r="90" spans="1:17">
      <c r="A90" s="36">
        <v>88</v>
      </c>
      <c r="B90" s="36" t="s">
        <v>25</v>
      </c>
      <c r="C90" s="40" t="s">
        <v>17</v>
      </c>
      <c r="D90" s="38" t="s">
        <v>18</v>
      </c>
      <c r="E90" s="36" t="s">
        <v>239</v>
      </c>
      <c r="F90" s="36" t="s">
        <v>240</v>
      </c>
      <c r="G90" s="39" t="str">
        <f>VLOOKUP(E90,'Tax Info'!$B$2:$F$1000,3,0)</f>
        <v>Biliran Geothermal Incorporated</v>
      </c>
      <c r="H90" s="39" t="str">
        <f>VLOOKUP(E90,'Tax Info'!$B$2:$F$1000,5,0)</f>
        <v>006-911-279-00000</v>
      </c>
      <c r="I90" s="47">
        <v>27232</v>
      </c>
      <c r="J90" s="44" t="s">
        <v>27</v>
      </c>
      <c r="K90" s="44">
        <v>16389.080000000002</v>
      </c>
      <c r="L90" s="44" t="s">
        <v>27</v>
      </c>
      <c r="M90" s="45">
        <v>-327.78</v>
      </c>
      <c r="N90" s="44">
        <f t="shared" si="2"/>
        <v>16061.3</v>
      </c>
      <c r="P90" s="49" t="s">
        <v>241</v>
      </c>
      <c r="Q90" s="54">
        <f t="shared" ca="1" si="3"/>
        <v>8.34</v>
      </c>
    </row>
    <row r="91" spans="1:17">
      <c r="A91" s="36">
        <v>89</v>
      </c>
      <c r="B91" s="36" t="s">
        <v>25</v>
      </c>
      <c r="C91" s="40" t="s">
        <v>17</v>
      </c>
      <c r="D91" s="38" t="s">
        <v>18</v>
      </c>
      <c r="E91" s="36" t="s">
        <v>242</v>
      </c>
      <c r="F91" s="36" t="s">
        <v>243</v>
      </c>
      <c r="G91" s="39" t="str">
        <f>VLOOKUP(E91,'Tax Info'!$B$2:$F$1000,3,0)</f>
        <v>Victorias Milling Company, Inc.</v>
      </c>
      <c r="H91" s="39" t="str">
        <f>VLOOKUP(E91,'Tax Info'!$B$2:$F$1000,5,0)</f>
        <v>000-270-220-000</v>
      </c>
      <c r="I91" s="47">
        <v>27233</v>
      </c>
      <c r="J91" s="44">
        <v>0.01</v>
      </c>
      <c r="K91" s="44" t="s">
        <v>27</v>
      </c>
      <c r="L91" s="44" t="s">
        <v>27</v>
      </c>
      <c r="M91" s="45" t="s">
        <v>27</v>
      </c>
      <c r="N91" s="44">
        <f t="shared" si="2"/>
        <v>0.01</v>
      </c>
      <c r="P91" s="49" t="s">
        <v>244</v>
      </c>
      <c r="Q91" s="54">
        <f t="shared" ca="1" si="3"/>
        <v>12.51</v>
      </c>
    </row>
    <row r="92" spans="1:17">
      <c r="A92" s="36">
        <v>90</v>
      </c>
      <c r="B92" s="36" t="s">
        <v>25</v>
      </c>
      <c r="C92" s="40" t="s">
        <v>17</v>
      </c>
      <c r="D92" s="38" t="s">
        <v>18</v>
      </c>
      <c r="E92" s="36" t="s">
        <v>245</v>
      </c>
      <c r="F92" s="36" t="s">
        <v>246</v>
      </c>
      <c r="G92" s="39" t="str">
        <f>VLOOKUP(E92,'Tax Info'!$B$2:$F$1000,3,0)</f>
        <v>North Negros Biopower, Inc.</v>
      </c>
      <c r="H92" s="39" t="str">
        <f>VLOOKUP(E92,'Tax Info'!$B$2:$F$1000,5,0)</f>
        <v>006-964-680-000</v>
      </c>
      <c r="I92" s="47">
        <v>27234</v>
      </c>
      <c r="J92" s="44" t="s">
        <v>27</v>
      </c>
      <c r="K92" s="44">
        <v>541.01</v>
      </c>
      <c r="L92" s="44" t="s">
        <v>27</v>
      </c>
      <c r="M92" s="45" t="s">
        <v>27</v>
      </c>
      <c r="N92" s="44">
        <f t="shared" si="2"/>
        <v>541.01</v>
      </c>
      <c r="P92" s="49" t="s">
        <v>247</v>
      </c>
      <c r="Q92" s="54">
        <f t="shared" ca="1" si="3"/>
        <v>5666.18</v>
      </c>
    </row>
    <row r="93" spans="1:17">
      <c r="A93" s="36">
        <v>91</v>
      </c>
      <c r="B93" s="36" t="s">
        <v>25</v>
      </c>
      <c r="C93" s="40" t="s">
        <v>17</v>
      </c>
      <c r="D93" s="38" t="s">
        <v>18</v>
      </c>
      <c r="E93" s="36" t="s">
        <v>248</v>
      </c>
      <c r="F93" s="36" t="s">
        <v>249</v>
      </c>
      <c r="G93" s="39" t="str">
        <f>VLOOKUP(E93,'Tax Info'!$B$2:$F$1000,3,0)</f>
        <v>HELIOS SOLAR ENERGY CORP.</v>
      </c>
      <c r="H93" s="39" t="str">
        <f>VLOOKUP(E93,'Tax Info'!$B$2:$F$1000,5,0)</f>
        <v>008-841-526-000</v>
      </c>
      <c r="I93" s="47">
        <v>27235</v>
      </c>
      <c r="J93" s="44" t="s">
        <v>27</v>
      </c>
      <c r="K93" s="44">
        <v>4988.3900000000003</v>
      </c>
      <c r="L93" s="44" t="s">
        <v>27</v>
      </c>
      <c r="M93" s="45">
        <v>-99.77</v>
      </c>
      <c r="N93" s="44">
        <f t="shared" si="2"/>
        <v>4888.62</v>
      </c>
      <c r="P93" s="49" t="s">
        <v>250</v>
      </c>
      <c r="Q93" s="54">
        <f t="shared" ca="1" si="3"/>
        <v>107.51</v>
      </c>
    </row>
    <row r="94" spans="1:17">
      <c r="A94" s="36">
        <v>92</v>
      </c>
      <c r="B94" s="36" t="s">
        <v>25</v>
      </c>
      <c r="C94" s="40" t="s">
        <v>17</v>
      </c>
      <c r="D94" s="38" t="s">
        <v>18</v>
      </c>
      <c r="E94" s="36" t="s">
        <v>251</v>
      </c>
      <c r="F94" s="36" t="s">
        <v>251</v>
      </c>
      <c r="G94" s="39" t="str">
        <f>VLOOKUP(E94,'Tax Info'!$B$2:$F$1000,3,0)</f>
        <v>Sta. Clara Power Corporation</v>
      </c>
      <c r="H94" s="39" t="str">
        <f>VLOOKUP(E94,'Tax Info'!$B$2:$F$1000,5,0)</f>
        <v>228-833-810-000</v>
      </c>
      <c r="I94" s="47">
        <v>27236</v>
      </c>
      <c r="J94" s="44" t="s">
        <v>27</v>
      </c>
      <c r="K94" s="44">
        <v>2.21</v>
      </c>
      <c r="L94" s="44" t="s">
        <v>27</v>
      </c>
      <c r="M94" s="45">
        <v>-0.04</v>
      </c>
      <c r="N94" s="44">
        <f t="shared" si="2"/>
        <v>2.17</v>
      </c>
      <c r="P94" s="49" t="s">
        <v>252</v>
      </c>
      <c r="Q94" s="54">
        <f t="shared" ca="1" si="3"/>
        <v>1297.01</v>
      </c>
    </row>
    <row r="95" spans="1:17">
      <c r="A95" s="36">
        <v>93</v>
      </c>
      <c r="B95" s="36" t="s">
        <v>25</v>
      </c>
      <c r="C95" s="40" t="s">
        <v>17</v>
      </c>
      <c r="D95" s="38" t="s">
        <v>18</v>
      </c>
      <c r="E95" s="36" t="s">
        <v>253</v>
      </c>
      <c r="F95" s="36" t="s">
        <v>253</v>
      </c>
      <c r="G95" s="39" t="str">
        <f>VLOOKUP(E95,'Tax Info'!$B$2:$F$1000,3,0)</f>
        <v>Visayan Oil Mills, Inc.</v>
      </c>
      <c r="H95" s="39" t="str">
        <f>VLOOKUP(E95,'Tax Info'!$B$2:$F$1000,5,0)</f>
        <v>213-749-038-000</v>
      </c>
      <c r="I95" s="47">
        <v>27237</v>
      </c>
      <c r="J95" s="44">
        <v>0.01</v>
      </c>
      <c r="K95" s="44" t="s">
        <v>27</v>
      </c>
      <c r="L95" s="44" t="s">
        <v>27</v>
      </c>
      <c r="M95" s="45" t="s">
        <v>27</v>
      </c>
      <c r="N95" s="44">
        <f t="shared" si="2"/>
        <v>0.01</v>
      </c>
      <c r="P95" s="49" t="s">
        <v>254</v>
      </c>
      <c r="Q95" s="54">
        <f t="shared" ca="1" si="3"/>
        <v>57.49</v>
      </c>
    </row>
    <row r="96" spans="1:17">
      <c r="A96" s="36">
        <v>94</v>
      </c>
      <c r="B96" s="36" t="s">
        <v>25</v>
      </c>
      <c r="C96" s="40" t="s">
        <v>17</v>
      </c>
      <c r="D96" s="38" t="s">
        <v>18</v>
      </c>
      <c r="E96" s="36" t="s">
        <v>255</v>
      </c>
      <c r="F96" s="36" t="s">
        <v>256</v>
      </c>
      <c r="G96" s="39" t="str">
        <f>VLOOKUP(E96,'Tax Info'!$B$2:$F$1000,3,0)</f>
        <v>Citicore Solar Cebu, Inc.</v>
      </c>
      <c r="H96" s="39" t="str">
        <f>VLOOKUP(E96,'Tax Info'!$B$2:$F$1000,5,0)</f>
        <v>008-943-292-000</v>
      </c>
      <c r="I96" s="47">
        <v>27238</v>
      </c>
      <c r="J96" s="44" t="s">
        <v>27</v>
      </c>
      <c r="K96" s="44">
        <v>5732.47</v>
      </c>
      <c r="L96" s="44" t="s">
        <v>27</v>
      </c>
      <c r="M96" s="45">
        <v>-114.65</v>
      </c>
      <c r="N96" s="44">
        <f t="shared" si="2"/>
        <v>5617.82</v>
      </c>
      <c r="P96" s="49" t="s">
        <v>257</v>
      </c>
      <c r="Q96" s="54">
        <f t="shared" ca="1" si="3"/>
        <v>195.89</v>
      </c>
    </row>
    <row r="97" spans="1:17">
      <c r="A97" s="36">
        <v>95</v>
      </c>
      <c r="B97" s="36" t="s">
        <v>25</v>
      </c>
      <c r="C97" s="40" t="s">
        <v>17</v>
      </c>
      <c r="D97" s="38" t="s">
        <v>18</v>
      </c>
      <c r="E97" s="36" t="s">
        <v>258</v>
      </c>
      <c r="F97" s="36" t="s">
        <v>259</v>
      </c>
      <c r="G97" s="39" t="str">
        <f>VLOOKUP(E97,'Tax Info'!$B$2:$F$1000,3,0)</f>
        <v>San Carlos Sun Power Inc.</v>
      </c>
      <c r="H97" s="39" t="str">
        <f>VLOOKUP(E97,'Tax Info'!$B$2:$F$1000,5,0)</f>
        <v>008-828-101-000</v>
      </c>
      <c r="I97" s="47">
        <v>27239</v>
      </c>
      <c r="J97" s="44" t="s">
        <v>27</v>
      </c>
      <c r="K97" s="44">
        <v>69.900000000000006</v>
      </c>
      <c r="L97" s="44" t="s">
        <v>27</v>
      </c>
      <c r="M97" s="45">
        <v>-1.4</v>
      </c>
      <c r="N97" s="44">
        <f t="shared" si="2"/>
        <v>68.5</v>
      </c>
      <c r="P97" s="49" t="s">
        <v>260</v>
      </c>
      <c r="Q97" s="54">
        <f t="shared" ca="1" si="3"/>
        <v>6004.8600000000006</v>
      </c>
    </row>
    <row r="98" spans="1:17">
      <c r="A98" s="36">
        <v>96</v>
      </c>
      <c r="B98" s="36" t="s">
        <v>25</v>
      </c>
      <c r="C98" s="40" t="s">
        <v>17</v>
      </c>
      <c r="D98" s="38" t="s">
        <v>18</v>
      </c>
      <c r="E98" s="36" t="s">
        <v>261</v>
      </c>
      <c r="F98" s="36" t="s">
        <v>262</v>
      </c>
      <c r="G98" s="39" t="str">
        <f>VLOOKUP(E98,'Tax Info'!$B$2:$F$1000,3,0)</f>
        <v>Negros Island Solar Power Inc.  (NISPI2)</v>
      </c>
      <c r="H98" s="39" t="str">
        <f>VLOOKUP(E98,'Tax Info'!$B$2:$F$1000,5,0)</f>
        <v>008-899-881-000</v>
      </c>
      <c r="I98" s="47">
        <v>27240</v>
      </c>
      <c r="J98" s="44" t="s">
        <v>27</v>
      </c>
      <c r="K98" s="44">
        <v>638.08000000000004</v>
      </c>
      <c r="L98" s="44" t="s">
        <v>27</v>
      </c>
      <c r="M98" s="45">
        <v>-12.76</v>
      </c>
      <c r="N98" s="44">
        <f t="shared" si="2"/>
        <v>625.32000000000005</v>
      </c>
      <c r="P98" s="49" t="s">
        <v>263</v>
      </c>
      <c r="Q98" s="54">
        <f t="shared" ca="1" si="3"/>
        <v>28.910000000000004</v>
      </c>
    </row>
    <row r="99" spans="1:17">
      <c r="A99" s="36">
        <v>97</v>
      </c>
      <c r="B99" s="36" t="s">
        <v>25</v>
      </c>
      <c r="C99" s="40" t="s">
        <v>17</v>
      </c>
      <c r="D99" s="38" t="s">
        <v>18</v>
      </c>
      <c r="E99" s="36" t="s">
        <v>264</v>
      </c>
      <c r="F99" s="36" t="s">
        <v>265</v>
      </c>
      <c r="G99" s="39" t="str">
        <f>VLOOKUP(E99,'Tax Info'!$B$2:$F$1000,3,0)</f>
        <v>Sulu Electric Power and Light (Phils.), Inc.</v>
      </c>
      <c r="H99" s="39" t="str">
        <f>VLOOKUP(E99,'Tax Info'!$B$2:$F$1000,5,0)</f>
        <v>008-685-342-000</v>
      </c>
      <c r="I99" s="47">
        <v>27241</v>
      </c>
      <c r="J99" s="44">
        <v>8.4</v>
      </c>
      <c r="K99" s="44" t="s">
        <v>27</v>
      </c>
      <c r="L99" s="44">
        <v>1.01</v>
      </c>
      <c r="M99" s="45">
        <v>-0.17</v>
      </c>
      <c r="N99" s="44">
        <f t="shared" si="2"/>
        <v>9.24</v>
      </c>
      <c r="P99" s="49" t="s">
        <v>266</v>
      </c>
      <c r="Q99" s="54">
        <f t="shared" ca="1" si="3"/>
        <v>1108.75</v>
      </c>
    </row>
    <row r="100" spans="1:17">
      <c r="A100" s="36">
        <v>98</v>
      </c>
      <c r="B100" s="36" t="s">
        <v>25</v>
      </c>
      <c r="C100" s="40" t="s">
        <v>17</v>
      </c>
      <c r="D100" s="38" t="s">
        <v>18</v>
      </c>
      <c r="E100" s="36" t="s">
        <v>267</v>
      </c>
      <c r="F100" s="36" t="s">
        <v>268</v>
      </c>
      <c r="G100" s="39" t="str">
        <f>VLOOKUP(E100,'Tax Info'!$B$2:$F$1000,3,0)</f>
        <v>San Carlos Solar Energy Inc.</v>
      </c>
      <c r="H100" s="39" t="str">
        <f>VLOOKUP(E100,'Tax Info'!$B$2:$F$1000,5,0)</f>
        <v>008-514-713-000</v>
      </c>
      <c r="I100" s="47">
        <v>27242</v>
      </c>
      <c r="J100" s="44" t="s">
        <v>27</v>
      </c>
      <c r="K100" s="44">
        <v>71.92</v>
      </c>
      <c r="L100" s="44" t="s">
        <v>27</v>
      </c>
      <c r="M100" s="45">
        <v>-1.44</v>
      </c>
      <c r="N100" s="44">
        <f t="shared" si="2"/>
        <v>70.48</v>
      </c>
      <c r="P100" s="49" t="s">
        <v>269</v>
      </c>
      <c r="Q100" s="54">
        <f t="shared" ca="1" si="3"/>
        <v>115.31</v>
      </c>
    </row>
    <row r="101" spans="1:17">
      <c r="A101" s="36">
        <v>99</v>
      </c>
      <c r="B101" s="36" t="s">
        <v>25</v>
      </c>
      <c r="C101" s="40" t="s">
        <v>17</v>
      </c>
      <c r="D101" s="38" t="s">
        <v>18</v>
      </c>
      <c r="E101" s="36" t="s">
        <v>270</v>
      </c>
      <c r="F101" s="36" t="s">
        <v>271</v>
      </c>
      <c r="G101" s="39" t="str">
        <f>VLOOKUP(E101,'Tax Info'!$B$2:$F$1000,3,0)</f>
        <v>Negros Island Solar Power Inc.</v>
      </c>
      <c r="H101" s="39" t="str">
        <f>VLOOKUP(E101,'Tax Info'!$B$2:$F$1000,5,0)</f>
        <v>008-899-881-000</v>
      </c>
      <c r="I101" s="47">
        <v>27240</v>
      </c>
      <c r="J101" s="44" t="s">
        <v>27</v>
      </c>
      <c r="K101" s="44">
        <v>624.05999999999995</v>
      </c>
      <c r="L101" s="44" t="s">
        <v>27</v>
      </c>
      <c r="M101" s="45">
        <v>-12.48</v>
      </c>
      <c r="N101" s="44">
        <f t="shared" si="2"/>
        <v>611.58000000000004</v>
      </c>
      <c r="P101" s="49" t="s">
        <v>272</v>
      </c>
      <c r="Q101" s="54">
        <f t="shared" ca="1" si="3"/>
        <v>1003.98</v>
      </c>
    </row>
    <row r="102" spans="1:17">
      <c r="A102" s="36">
        <v>100</v>
      </c>
      <c r="B102" s="36" t="s">
        <v>25</v>
      </c>
      <c r="C102" s="40" t="s">
        <v>17</v>
      </c>
      <c r="D102" s="38" t="s">
        <v>18</v>
      </c>
      <c r="E102" s="36" t="s">
        <v>273</v>
      </c>
      <c r="F102" s="36" t="s">
        <v>274</v>
      </c>
      <c r="G102" s="39" t="str">
        <f>VLOOKUP(E102,'Tax Info'!$B$2:$F$1000,3,0)</f>
        <v>FIRST SOLEQ ENERGY CORP.</v>
      </c>
      <c r="H102" s="39" t="str">
        <f>VLOOKUP(E102,'Tax Info'!$B$2:$F$1000,5,0)</f>
        <v>008-104-865-000</v>
      </c>
      <c r="I102" s="47">
        <v>27243</v>
      </c>
      <c r="J102" s="44" t="s">
        <v>27</v>
      </c>
      <c r="K102" s="44">
        <v>6099.3</v>
      </c>
      <c r="L102" s="44" t="s">
        <v>27</v>
      </c>
      <c r="M102" s="45">
        <v>-121.99</v>
      </c>
      <c r="N102" s="44">
        <f t="shared" si="2"/>
        <v>5977.31</v>
      </c>
      <c r="P102" s="49" t="s">
        <v>275</v>
      </c>
      <c r="Q102" s="54">
        <f t="shared" ca="1" si="3"/>
        <v>4199.1000000000004</v>
      </c>
    </row>
    <row r="103" spans="1:17">
      <c r="A103" s="36">
        <v>101</v>
      </c>
      <c r="B103" s="36" t="s">
        <v>25</v>
      </c>
      <c r="C103" s="40" t="s">
        <v>17</v>
      </c>
      <c r="D103" s="38" t="s">
        <v>18</v>
      </c>
      <c r="E103" s="36" t="s">
        <v>267</v>
      </c>
      <c r="F103" s="36" t="s">
        <v>276</v>
      </c>
      <c r="G103" s="39" t="str">
        <f>VLOOKUP(E103,'Tax Info'!$B$2:$F$1000,3,0)</f>
        <v>San Carlos Solar Energy Inc.</v>
      </c>
      <c r="H103" s="39" t="str">
        <f>VLOOKUP(E103,'Tax Info'!$B$2:$F$1000,5,0)</f>
        <v>008-514-713-000</v>
      </c>
      <c r="I103" s="47">
        <v>27242</v>
      </c>
      <c r="J103" s="44" t="s">
        <v>27</v>
      </c>
      <c r="K103" s="44">
        <v>77.64</v>
      </c>
      <c r="L103" s="44" t="s">
        <v>27</v>
      </c>
      <c r="M103" s="45">
        <v>-1.55</v>
      </c>
      <c r="N103" s="44">
        <f t="shared" si="2"/>
        <v>76.09</v>
      </c>
      <c r="P103" s="49" t="s">
        <v>277</v>
      </c>
      <c r="Q103" s="54">
        <f t="shared" ca="1" si="3"/>
        <v>107.63</v>
      </c>
    </row>
    <row r="104" spans="1:17">
      <c r="A104" s="36">
        <v>102</v>
      </c>
      <c r="B104" s="36" t="s">
        <v>25</v>
      </c>
      <c r="C104" s="40" t="s">
        <v>17</v>
      </c>
      <c r="D104" s="38" t="s">
        <v>18</v>
      </c>
      <c r="E104" s="36" t="s">
        <v>278</v>
      </c>
      <c r="F104" s="36" t="s">
        <v>279</v>
      </c>
      <c r="G104" s="39" t="str">
        <f>VLOOKUP(E104,'Tax Info'!$B$2:$F$1000,3,0)</f>
        <v>Citicore Solar Negros Occidental, Inc.</v>
      </c>
      <c r="H104" s="39" t="str">
        <f>VLOOKUP(E104,'Tax Info'!$B$2:$F$1000,5,0)</f>
        <v>009-103-282-000</v>
      </c>
      <c r="I104" s="47">
        <v>27244</v>
      </c>
      <c r="J104" s="44" t="s">
        <v>27</v>
      </c>
      <c r="K104" s="44">
        <v>8.06</v>
      </c>
      <c r="L104" s="44" t="s">
        <v>27</v>
      </c>
      <c r="M104" s="45">
        <v>-0.16</v>
      </c>
      <c r="N104" s="44">
        <f t="shared" si="2"/>
        <v>7.9</v>
      </c>
      <c r="P104" s="49" t="s">
        <v>280</v>
      </c>
      <c r="Q104" s="54">
        <f t="shared" ca="1" si="3"/>
        <v>13.45</v>
      </c>
    </row>
    <row r="105" spans="1:17">
      <c r="A105" s="36">
        <v>103</v>
      </c>
      <c r="B105" s="36" t="s">
        <v>25</v>
      </c>
      <c r="C105" s="40" t="s">
        <v>17</v>
      </c>
      <c r="D105" s="38" t="s">
        <v>18</v>
      </c>
      <c r="E105" s="36" t="s">
        <v>281</v>
      </c>
      <c r="F105" s="36" t="s">
        <v>282</v>
      </c>
      <c r="G105" s="39" t="str">
        <f>VLOOKUP(E105,'Tax Info'!$B$2:$F$1000,3,0)</f>
        <v>Monte Solar Energy, Inc.</v>
      </c>
      <c r="H105" s="39" t="str">
        <f>VLOOKUP(E105,'Tax Info'!$B$2:$F$1000,5,0)</f>
        <v>008-828-119-000</v>
      </c>
      <c r="I105" s="47">
        <v>27245</v>
      </c>
      <c r="J105" s="44" t="s">
        <v>27</v>
      </c>
      <c r="K105" s="44">
        <v>1114.76</v>
      </c>
      <c r="L105" s="44" t="s">
        <v>27</v>
      </c>
      <c r="M105" s="45">
        <v>-22.3</v>
      </c>
      <c r="N105" s="44">
        <f t="shared" si="2"/>
        <v>1092.46</v>
      </c>
      <c r="P105" s="49" t="s">
        <v>283</v>
      </c>
      <c r="Q105" s="54">
        <f t="shared" ca="1" si="3"/>
        <v>3.74</v>
      </c>
    </row>
    <row r="106" spans="1:17">
      <c r="A106" s="36">
        <v>104</v>
      </c>
      <c r="B106" s="36" t="s">
        <v>25</v>
      </c>
      <c r="C106" s="40" t="s">
        <v>17</v>
      </c>
      <c r="D106" s="38" t="s">
        <v>18</v>
      </c>
      <c r="E106" s="36" t="s">
        <v>284</v>
      </c>
      <c r="F106" s="36" t="s">
        <v>285</v>
      </c>
      <c r="G106" s="39" t="str">
        <f>VLOOKUP(E106,'Tax Info'!$B$2:$F$1000,3,0)</f>
        <v>PetroWind Energy Inc.</v>
      </c>
      <c r="H106" s="39" t="str">
        <f>VLOOKUP(E106,'Tax Info'!$B$2:$F$1000,5,0)</f>
        <v>008-482-597-000</v>
      </c>
      <c r="I106" s="47">
        <v>27246</v>
      </c>
      <c r="J106" s="44">
        <v>88.25</v>
      </c>
      <c r="K106" s="44" t="s">
        <v>27</v>
      </c>
      <c r="L106" s="44">
        <v>10.59</v>
      </c>
      <c r="M106" s="45">
        <v>-1.76</v>
      </c>
      <c r="N106" s="44">
        <f t="shared" si="2"/>
        <v>97.08</v>
      </c>
      <c r="P106" s="49" t="s">
        <v>286</v>
      </c>
      <c r="Q106" s="54">
        <f t="shared" ca="1" si="3"/>
        <v>5.21</v>
      </c>
    </row>
    <row r="107" spans="1:17">
      <c r="A107" s="36">
        <v>105</v>
      </c>
      <c r="B107" s="36" t="s">
        <v>25</v>
      </c>
      <c r="C107" s="40" t="s">
        <v>17</v>
      </c>
      <c r="D107" s="38" t="s">
        <v>18</v>
      </c>
      <c r="E107" s="36" t="s">
        <v>251</v>
      </c>
      <c r="F107" s="36" t="s">
        <v>287</v>
      </c>
      <c r="G107" s="39" t="str">
        <f>VLOOKUP(E107,'Tax Info'!$B$2:$F$1000,3,0)</f>
        <v>Sta. Clara Power Corporation</v>
      </c>
      <c r="H107" s="39" t="str">
        <f>VLOOKUP(E107,'Tax Info'!$B$2:$F$1000,5,0)</f>
        <v>228-833-810-000</v>
      </c>
      <c r="I107" s="47">
        <v>27236</v>
      </c>
      <c r="J107" s="44" t="s">
        <v>27</v>
      </c>
      <c r="K107" s="44">
        <v>2.16</v>
      </c>
      <c r="L107" s="44" t="s">
        <v>27</v>
      </c>
      <c r="M107" s="45">
        <v>-0.04</v>
      </c>
      <c r="N107" s="44">
        <f t="shared" si="2"/>
        <v>2.12</v>
      </c>
      <c r="P107" s="49" t="s">
        <v>288</v>
      </c>
      <c r="Q107" s="54">
        <f t="shared" ca="1" si="3"/>
        <v>105.27000000000001</v>
      </c>
    </row>
    <row r="108" spans="1:17">
      <c r="A108" s="36">
        <v>106</v>
      </c>
      <c r="B108" s="36" t="s">
        <v>25</v>
      </c>
      <c r="C108" s="40" t="s">
        <v>17</v>
      </c>
      <c r="D108" s="38" t="s">
        <v>18</v>
      </c>
      <c r="E108" s="36" t="s">
        <v>289</v>
      </c>
      <c r="F108" s="36" t="s">
        <v>290</v>
      </c>
      <c r="G108" s="39" t="str">
        <f>VLOOKUP(E108,'Tax Info'!$B$2:$F$1000,3,0)</f>
        <v>Meridian Power Inc.</v>
      </c>
      <c r="H108" s="39" t="str">
        <f>VLOOKUP(E108,'Tax Info'!$B$2:$F$1000,5,0)</f>
        <v>625-481-957-00000</v>
      </c>
      <c r="I108" s="47">
        <v>27247</v>
      </c>
      <c r="J108" s="44">
        <v>879.14</v>
      </c>
      <c r="K108" s="44" t="s">
        <v>27</v>
      </c>
      <c r="L108" s="44">
        <v>105.5</v>
      </c>
      <c r="M108" s="45" t="s">
        <v>27</v>
      </c>
      <c r="N108" s="44">
        <f t="shared" si="2"/>
        <v>984.64</v>
      </c>
      <c r="P108" s="49" t="s">
        <v>291</v>
      </c>
      <c r="Q108" s="54">
        <f t="shared" ca="1" si="3"/>
        <v>245.98</v>
      </c>
    </row>
    <row r="109" spans="1:17">
      <c r="A109" s="36">
        <v>107</v>
      </c>
      <c r="B109" s="36" t="s">
        <v>25</v>
      </c>
      <c r="C109" s="40" t="s">
        <v>17</v>
      </c>
      <c r="D109" s="38" t="s">
        <v>18</v>
      </c>
      <c r="E109" s="36" t="s">
        <v>292</v>
      </c>
      <c r="F109" s="36" t="s">
        <v>293</v>
      </c>
      <c r="G109" s="39" t="str">
        <f>VLOOKUP(E109,'Tax Info'!$B$2:$F$1000,3,0)</f>
        <v>Isabel Ancillary Services Co. Ltd.</v>
      </c>
      <c r="H109" s="39" t="str">
        <f>VLOOKUP(E109,'Tax Info'!$B$2:$F$1000,5,0)</f>
        <v>010-011-077-000</v>
      </c>
      <c r="I109" s="47">
        <v>27248</v>
      </c>
      <c r="J109" s="44">
        <v>3817.37</v>
      </c>
      <c r="K109" s="44" t="s">
        <v>27</v>
      </c>
      <c r="L109" s="44">
        <v>458.08</v>
      </c>
      <c r="M109" s="45">
        <v>-76.349999999999994</v>
      </c>
      <c r="N109" s="44">
        <f t="shared" si="2"/>
        <v>4199.1000000000004</v>
      </c>
      <c r="P109" s="49" t="s">
        <v>294</v>
      </c>
      <c r="Q109" s="54">
        <f t="shared" ca="1" si="3"/>
        <v>258.83999999999997</v>
      </c>
    </row>
    <row r="110" spans="1:17">
      <c r="A110" s="36">
        <v>108</v>
      </c>
      <c r="B110" s="36" t="s">
        <v>25</v>
      </c>
      <c r="C110" s="40" t="s">
        <v>17</v>
      </c>
      <c r="D110" s="38" t="s">
        <v>18</v>
      </c>
      <c r="E110" s="36" t="s">
        <v>295</v>
      </c>
      <c r="F110" s="36" t="s">
        <v>296</v>
      </c>
      <c r="G110" s="39" t="str">
        <f>VLOOKUP(E110,'Tax Info'!$B$2:$F$1000,3,0)</f>
        <v>Panay Power Corporation</v>
      </c>
      <c r="H110" s="39" t="str">
        <f>VLOOKUP(E110,'Tax Info'!$B$2:$F$1000,5,0)</f>
        <v>004-964-861-000</v>
      </c>
      <c r="I110" s="47">
        <v>27249</v>
      </c>
      <c r="J110" s="44">
        <v>93.29</v>
      </c>
      <c r="K110" s="44" t="s">
        <v>27</v>
      </c>
      <c r="L110" s="44">
        <v>11.19</v>
      </c>
      <c r="M110" s="45">
        <v>-1.87</v>
      </c>
      <c r="N110" s="44">
        <f t="shared" si="2"/>
        <v>102.61</v>
      </c>
      <c r="P110" s="49" t="s">
        <v>297</v>
      </c>
      <c r="Q110" s="54">
        <f t="shared" ca="1" si="3"/>
        <v>133.35</v>
      </c>
    </row>
    <row r="111" spans="1:17">
      <c r="A111" s="36">
        <v>109</v>
      </c>
      <c r="B111" s="36" t="s">
        <v>25</v>
      </c>
      <c r="C111" s="40" t="s">
        <v>17</v>
      </c>
      <c r="D111" s="38" t="s">
        <v>18</v>
      </c>
      <c r="E111" s="36" t="s">
        <v>298</v>
      </c>
      <c r="F111" s="36" t="s">
        <v>299</v>
      </c>
      <c r="G111" s="39" t="str">
        <f>VLOOKUP(E111,'Tax Info'!$B$2:$F$1000,3,0)</f>
        <v>Taft HydroEnergy Corporation</v>
      </c>
      <c r="H111" s="39" t="str">
        <f>VLOOKUP(E111,'Tax Info'!$B$2:$F$1000,5,0)</f>
        <v>009-712-420-0000</v>
      </c>
      <c r="I111" s="47">
        <v>27250</v>
      </c>
      <c r="J111" s="44" t="s">
        <v>27</v>
      </c>
      <c r="K111" s="44">
        <v>2.06</v>
      </c>
      <c r="L111" s="44" t="s">
        <v>27</v>
      </c>
      <c r="M111" s="45">
        <v>-0.04</v>
      </c>
      <c r="N111" s="63">
        <f t="shared" si="2"/>
        <v>2.02</v>
      </c>
      <c r="O111" s="62">
        <f>SUM(N5:N111)</f>
        <v>869071.01</v>
      </c>
      <c r="P111" s="49" t="s">
        <v>300</v>
      </c>
      <c r="Q111" s="54">
        <f t="shared" ca="1" si="3"/>
        <v>4.1199999999999992</v>
      </c>
    </row>
    <row r="112" spans="1:17">
      <c r="A112" s="36">
        <v>110</v>
      </c>
      <c r="B112" s="36" t="s">
        <v>301</v>
      </c>
      <c r="C112" s="40" t="s">
        <v>302</v>
      </c>
      <c r="D112" s="38" t="s">
        <v>18</v>
      </c>
      <c r="E112" s="36" t="s">
        <v>303</v>
      </c>
      <c r="F112" s="36" t="s">
        <v>304</v>
      </c>
      <c r="G112" s="39" t="str">
        <f>VLOOKUP(E112,'Tax Info'!$B$2:$F$1000,3,0)</f>
        <v>Amlan Hydroelectric Power Corporation</v>
      </c>
      <c r="H112" s="39" t="str">
        <f>VLOOKUP(E112,'Tax Info'!$B$2:$F$1000,5,0)</f>
        <v>266-589-268-000</v>
      </c>
      <c r="I112" s="47">
        <v>27251</v>
      </c>
      <c r="J112" s="44">
        <v>0.28000000000000003</v>
      </c>
      <c r="K112" s="44" t="s">
        <v>27</v>
      </c>
      <c r="L112" s="44">
        <v>0.03</v>
      </c>
      <c r="M112" s="45">
        <v>-0.01</v>
      </c>
      <c r="N112" s="44">
        <f t="shared" si="2"/>
        <v>0.3</v>
      </c>
      <c r="P112" s="49" t="s">
        <v>305</v>
      </c>
      <c r="Q112" s="54">
        <f t="shared" ca="1" si="3"/>
        <v>189.19</v>
      </c>
    </row>
    <row r="113" spans="1:17">
      <c r="A113" s="36">
        <v>111</v>
      </c>
      <c r="B113" s="36" t="s">
        <v>301</v>
      </c>
      <c r="C113" s="40" t="s">
        <v>302</v>
      </c>
      <c r="D113" s="38" t="s">
        <v>18</v>
      </c>
      <c r="E113" s="36" t="s">
        <v>239</v>
      </c>
      <c r="F113" s="36" t="s">
        <v>240</v>
      </c>
      <c r="G113" s="39" t="str">
        <f>VLOOKUP(E113,'Tax Info'!$B$2:$F$1000,3,0)</f>
        <v>Biliran Geothermal Incorporated</v>
      </c>
      <c r="H113" s="39" t="str">
        <f>VLOOKUP(E113,'Tax Info'!$B$2:$F$1000,5,0)</f>
        <v>006-911-279-00000</v>
      </c>
      <c r="I113" s="47">
        <v>27232</v>
      </c>
      <c r="J113" s="44" t="s">
        <v>27</v>
      </c>
      <c r="K113" s="44">
        <v>6.73</v>
      </c>
      <c r="L113" s="44" t="s">
        <v>27</v>
      </c>
      <c r="M113" s="45">
        <v>-0.13</v>
      </c>
      <c r="N113" s="44">
        <f t="shared" si="2"/>
        <v>6.6</v>
      </c>
      <c r="P113" s="49" t="s">
        <v>306</v>
      </c>
      <c r="Q113" s="54">
        <f t="shared" ca="1" si="3"/>
        <v>0.46</v>
      </c>
    </row>
    <row r="114" spans="1:17">
      <c r="A114" s="36">
        <v>112</v>
      </c>
      <c r="B114" s="36" t="s">
        <v>301</v>
      </c>
      <c r="C114" s="40" t="s">
        <v>302</v>
      </c>
      <c r="D114" s="38" t="s">
        <v>18</v>
      </c>
      <c r="E114" s="36" t="s">
        <v>228</v>
      </c>
      <c r="F114" s="36" t="s">
        <v>228</v>
      </c>
      <c r="G114" s="39" t="str">
        <f>VLOOKUP(E114,'Tax Info'!$B$2:$F$1000,3,0)</f>
        <v>SC GLOBAL COCO PRODUCTS, INC.</v>
      </c>
      <c r="H114" s="39" t="str">
        <f>VLOOKUP(E114,'Tax Info'!$B$2:$F$1000,5,0)</f>
        <v>005-761-999-000</v>
      </c>
      <c r="I114" s="47">
        <v>27228</v>
      </c>
      <c r="J114" s="44">
        <v>127.4</v>
      </c>
      <c r="K114" s="44" t="s">
        <v>27</v>
      </c>
      <c r="L114" s="44">
        <v>15.29</v>
      </c>
      <c r="M114" s="45">
        <v>-2.5499999999999998</v>
      </c>
      <c r="N114" s="44">
        <f t="shared" si="2"/>
        <v>140.13999999999999</v>
      </c>
      <c r="P114" s="49" t="s">
        <v>307</v>
      </c>
      <c r="Q114" s="54">
        <f t="shared" ca="1" si="3"/>
        <v>3.85</v>
      </c>
    </row>
    <row r="115" spans="1:17">
      <c r="A115" s="36">
        <v>113</v>
      </c>
      <c r="B115" s="36" t="s">
        <v>301</v>
      </c>
      <c r="C115" s="40" t="s">
        <v>302</v>
      </c>
      <c r="D115" s="38" t="s">
        <v>18</v>
      </c>
      <c r="E115" s="36" t="s">
        <v>22</v>
      </c>
      <c r="F115" s="36" t="s">
        <v>23</v>
      </c>
      <c r="G115" s="39" t="str">
        <f>VLOOKUP(E115,'Tax Info'!$B$2:$F$1000,3,0)</f>
        <v>Sunwest Water and Electric Company 2, Inc.</v>
      </c>
      <c r="H115" s="39" t="str">
        <f>VLOOKUP(E115,'Tax Info'!$B$2:$F$1000,5,0)</f>
        <v>005-770-958-000</v>
      </c>
      <c r="I115" s="47">
        <v>27154</v>
      </c>
      <c r="J115" s="44" t="s">
        <v>27</v>
      </c>
      <c r="K115" s="44">
        <v>7.86</v>
      </c>
      <c r="L115" s="44" t="s">
        <v>27</v>
      </c>
      <c r="M115" s="45" t="s">
        <v>27</v>
      </c>
      <c r="N115" s="63">
        <f t="shared" si="2"/>
        <v>7.86</v>
      </c>
      <c r="O115" s="62">
        <f>SUM(N112:N115)</f>
        <v>154.9</v>
      </c>
      <c r="P115" s="49" t="s">
        <v>308</v>
      </c>
      <c r="Q115" s="54">
        <f t="shared" ca="1" si="3"/>
        <v>17.79</v>
      </c>
    </row>
    <row r="116" spans="1:17">
      <c r="A116" s="36">
        <v>114</v>
      </c>
      <c r="B116" s="36" t="s">
        <v>309</v>
      </c>
      <c r="C116" s="40" t="s">
        <v>310</v>
      </c>
      <c r="D116" s="38" t="s">
        <v>18</v>
      </c>
      <c r="E116" s="36" t="s">
        <v>22</v>
      </c>
      <c r="F116" s="36" t="s">
        <v>23</v>
      </c>
      <c r="G116" s="39" t="str">
        <f>VLOOKUP(E116,'Tax Info'!$B$2:$F$1000,3,0)</f>
        <v>Sunwest Water and Electric Company 2, Inc.</v>
      </c>
      <c r="H116" s="39" t="str">
        <f>VLOOKUP(E116,'Tax Info'!$B$2:$F$1000,5,0)</f>
        <v>005-770-958-000</v>
      </c>
      <c r="I116" s="47">
        <v>27154</v>
      </c>
      <c r="J116" s="44" t="s">
        <v>27</v>
      </c>
      <c r="K116" s="44">
        <v>0.19</v>
      </c>
      <c r="L116" s="44" t="s">
        <v>27</v>
      </c>
      <c r="M116" s="45" t="s">
        <v>27</v>
      </c>
      <c r="N116" s="44">
        <f t="shared" si="2"/>
        <v>0.19</v>
      </c>
      <c r="Q116" s="54"/>
    </row>
    <row r="117" spans="1:17">
      <c r="A117" s="36">
        <v>115</v>
      </c>
      <c r="B117" s="36" t="s">
        <v>309</v>
      </c>
      <c r="C117" s="40" t="s">
        <v>310</v>
      </c>
      <c r="D117" s="38" t="s">
        <v>18</v>
      </c>
      <c r="E117" s="36" t="s">
        <v>303</v>
      </c>
      <c r="F117" s="36" t="s">
        <v>304</v>
      </c>
      <c r="G117" s="39" t="str">
        <f>VLOOKUP(E117,'Tax Info'!$B$2:$F$1000,3,0)</f>
        <v>Amlan Hydroelectric Power Corporation</v>
      </c>
      <c r="H117" s="39" t="str">
        <f>VLOOKUP(E117,'Tax Info'!$B$2:$F$1000,5,0)</f>
        <v>266-589-268-000</v>
      </c>
      <c r="I117" s="47">
        <v>27251</v>
      </c>
      <c r="J117" s="44">
        <v>0.04</v>
      </c>
      <c r="K117" s="44" t="s">
        <v>27</v>
      </c>
      <c r="L117" s="44" t="s">
        <v>27</v>
      </c>
      <c r="M117" s="45" t="s">
        <v>27</v>
      </c>
      <c r="N117" s="63">
        <f t="shared" ref="N117" si="4">SUM(J117:M117)</f>
        <v>0.04</v>
      </c>
      <c r="O117" s="62">
        <f>SUM(N116:N117)</f>
        <v>0.23</v>
      </c>
      <c r="P117"/>
      <c r="Q117" s="54">
        <f ca="1">SUM(Q1:Q115)</f>
        <v>3291530.6099999994</v>
      </c>
    </row>
    <row r="118" spans="1:17">
      <c r="A118" s="36">
        <v>116</v>
      </c>
      <c r="B118" s="36" t="s">
        <v>311</v>
      </c>
      <c r="C118" s="40" t="s">
        <v>310</v>
      </c>
      <c r="D118" s="38" t="s">
        <v>18</v>
      </c>
      <c r="E118" s="36" t="s">
        <v>303</v>
      </c>
      <c r="F118" s="36" t="s">
        <v>304</v>
      </c>
      <c r="G118" s="39" t="str">
        <f>VLOOKUP(E118,'Tax Info'!$B$2:$F$1000,3,0)</f>
        <v>Amlan Hydroelectric Power Corporation</v>
      </c>
      <c r="H118" s="39" t="str">
        <f>VLOOKUP(E118,'Tax Info'!$B$2:$F$1000,5,0)</f>
        <v>266-589-268-000</v>
      </c>
      <c r="I118" s="47">
        <v>27251</v>
      </c>
      <c r="J118" s="44">
        <v>0.42</v>
      </c>
      <c r="K118" s="44" t="s">
        <v>27</v>
      </c>
      <c r="L118" s="44">
        <v>0.05</v>
      </c>
      <c r="M118" s="45">
        <v>-0.01</v>
      </c>
      <c r="N118" s="44">
        <f t="shared" si="2"/>
        <v>0.46</v>
      </c>
      <c r="Q118" s="55">
        <f>N346</f>
        <v>3291530.61</v>
      </c>
    </row>
    <row r="119" spans="1:17">
      <c r="A119" s="36">
        <v>117</v>
      </c>
      <c r="B119" s="36" t="s">
        <v>311</v>
      </c>
      <c r="C119" s="40" t="s">
        <v>310</v>
      </c>
      <c r="D119" s="38" t="s">
        <v>18</v>
      </c>
      <c r="E119" s="36" t="s">
        <v>298</v>
      </c>
      <c r="F119" s="36" t="s">
        <v>299</v>
      </c>
      <c r="G119" s="39" t="str">
        <f>VLOOKUP(E119,'Tax Info'!$B$2:$F$1000,3,0)</f>
        <v>Taft HydroEnergy Corporation</v>
      </c>
      <c r="H119" s="39" t="str">
        <f>VLOOKUP(E119,'Tax Info'!$B$2:$F$1000,5,0)</f>
        <v>009-712-420-0000</v>
      </c>
      <c r="I119" s="47">
        <v>27250</v>
      </c>
      <c r="J119" s="44" t="s">
        <v>27</v>
      </c>
      <c r="K119" s="44">
        <v>4.0599999999999996</v>
      </c>
      <c r="L119" s="44" t="s">
        <v>27</v>
      </c>
      <c r="M119" s="45">
        <v>-0.08</v>
      </c>
      <c r="N119" s="63">
        <f t="shared" si="2"/>
        <v>3.98</v>
      </c>
      <c r="O119" s="62">
        <f>SUM(N118:N119)</f>
        <v>4.4400000000000004</v>
      </c>
      <c r="Q119" s="56">
        <f ca="1">Q117-Q118</f>
        <v>0</v>
      </c>
    </row>
    <row r="120" spans="1:17">
      <c r="A120" s="36">
        <v>118</v>
      </c>
      <c r="B120" s="36" t="s">
        <v>312</v>
      </c>
      <c r="C120" s="40" t="s">
        <v>310</v>
      </c>
      <c r="D120" s="38" t="s">
        <v>18</v>
      </c>
      <c r="E120" s="36" t="s">
        <v>303</v>
      </c>
      <c r="F120" s="36" t="s">
        <v>304</v>
      </c>
      <c r="G120" s="39" t="str">
        <f>VLOOKUP(E120,'Tax Info'!$B$2:$F$1000,3,0)</f>
        <v>Amlan Hydroelectric Power Corporation</v>
      </c>
      <c r="H120" s="39" t="str">
        <f>VLOOKUP(E120,'Tax Info'!$B$2:$F$1000,5,0)</f>
        <v>266-589-268-000</v>
      </c>
      <c r="I120" s="47">
        <v>27251</v>
      </c>
      <c r="J120" s="44">
        <v>1.56</v>
      </c>
      <c r="K120" s="44" t="s">
        <v>27</v>
      </c>
      <c r="L120" s="44">
        <v>0.19</v>
      </c>
      <c r="M120" s="45">
        <v>-0.03</v>
      </c>
      <c r="N120" s="44">
        <f t="shared" si="2"/>
        <v>1.72</v>
      </c>
    </row>
    <row r="121" spans="1:17">
      <c r="A121" s="36">
        <v>119</v>
      </c>
      <c r="B121" s="36" t="s">
        <v>312</v>
      </c>
      <c r="C121" s="40" t="s">
        <v>310</v>
      </c>
      <c r="D121" s="38" t="s">
        <v>18</v>
      </c>
      <c r="E121" s="36" t="s">
        <v>313</v>
      </c>
      <c r="F121" s="36" t="s">
        <v>314</v>
      </c>
      <c r="G121" s="39" t="str">
        <f>VLOOKUP(E121,'Tax Info'!$B$2:$F$1000,3,0)</f>
        <v>ORIENTAL ENERGY AND POWER GENERATION CORPORATION</v>
      </c>
      <c r="H121" s="39" t="str">
        <f>VLOOKUP(E121,'Tax Info'!$B$2:$F$1000,5,0)</f>
        <v>263-666-452-000</v>
      </c>
      <c r="I121" s="47">
        <v>27252</v>
      </c>
      <c r="J121" s="44" t="s">
        <v>27</v>
      </c>
      <c r="K121" s="44">
        <v>4.54</v>
      </c>
      <c r="L121" s="44" t="s">
        <v>27</v>
      </c>
      <c r="M121" s="45">
        <v>-0.09</v>
      </c>
      <c r="N121" s="44">
        <f t="shared" si="2"/>
        <v>4.45</v>
      </c>
    </row>
    <row r="122" spans="1:17">
      <c r="A122" s="36">
        <v>120</v>
      </c>
      <c r="B122" s="36" t="s">
        <v>312</v>
      </c>
      <c r="C122" s="40" t="s">
        <v>310</v>
      </c>
      <c r="D122" s="38" t="s">
        <v>18</v>
      </c>
      <c r="E122" s="36" t="s">
        <v>233</v>
      </c>
      <c r="F122" s="36" t="s">
        <v>234</v>
      </c>
      <c r="G122" s="39" t="str">
        <f>VLOOKUP(E122,'Tax Info'!$B$2:$F$1000,3,0)</f>
        <v>Palm Concepcion Power Corporation</v>
      </c>
      <c r="H122" s="39" t="str">
        <f>VLOOKUP(E122,'Tax Info'!$B$2:$F$1000,5,0)</f>
        <v>006-931-417-000</v>
      </c>
      <c r="I122" s="47">
        <v>27230</v>
      </c>
      <c r="J122" s="44">
        <v>231.4</v>
      </c>
      <c r="K122" s="44" t="s">
        <v>27</v>
      </c>
      <c r="L122" s="44">
        <v>27.77</v>
      </c>
      <c r="M122" s="45">
        <v>-4.63</v>
      </c>
      <c r="N122" s="44">
        <f t="shared" si="2"/>
        <v>254.54</v>
      </c>
    </row>
    <row r="123" spans="1:17">
      <c r="A123" s="36">
        <v>121</v>
      </c>
      <c r="B123" s="36" t="s">
        <v>312</v>
      </c>
      <c r="C123" s="40" t="s">
        <v>310</v>
      </c>
      <c r="D123" s="38" t="s">
        <v>18</v>
      </c>
      <c r="E123" s="36" t="s">
        <v>22</v>
      </c>
      <c r="F123" s="36" t="s">
        <v>23</v>
      </c>
      <c r="G123" s="39" t="str">
        <f>VLOOKUP(E123,'Tax Info'!$B$2:$F$1000,3,0)</f>
        <v>Sunwest Water and Electric Company 2, Inc.</v>
      </c>
      <c r="H123" s="39" t="str">
        <f>VLOOKUP(E123,'Tax Info'!$B$2:$F$1000,5,0)</f>
        <v>005-770-958-000</v>
      </c>
      <c r="I123" s="47">
        <v>27154</v>
      </c>
      <c r="J123" s="44" t="s">
        <v>27</v>
      </c>
      <c r="K123" s="44">
        <v>6.6</v>
      </c>
      <c r="L123" s="44" t="s">
        <v>27</v>
      </c>
      <c r="M123" s="45" t="s">
        <v>27</v>
      </c>
      <c r="N123" s="44">
        <f t="shared" si="2"/>
        <v>6.6</v>
      </c>
    </row>
    <row r="124" spans="1:17">
      <c r="A124" s="36">
        <v>122</v>
      </c>
      <c r="B124" s="36" t="s">
        <v>312</v>
      </c>
      <c r="C124" s="40" t="s">
        <v>310</v>
      </c>
      <c r="D124" s="38" t="s">
        <v>18</v>
      </c>
      <c r="E124" s="36" t="s">
        <v>298</v>
      </c>
      <c r="F124" s="36" t="s">
        <v>299</v>
      </c>
      <c r="G124" s="39" t="str">
        <f>VLOOKUP(E124,'Tax Info'!$B$2:$F$1000,3,0)</f>
        <v>Taft HydroEnergy Corporation</v>
      </c>
      <c r="H124" s="39" t="str">
        <f>VLOOKUP(E124,'Tax Info'!$B$2:$F$1000,5,0)</f>
        <v>009-712-420-0000</v>
      </c>
      <c r="I124" s="47">
        <v>27250</v>
      </c>
      <c r="J124" s="44" t="s">
        <v>27</v>
      </c>
      <c r="K124" s="44">
        <v>7.6</v>
      </c>
      <c r="L124" s="44" t="s">
        <v>27</v>
      </c>
      <c r="M124" s="45">
        <v>-0.15</v>
      </c>
      <c r="N124" s="63">
        <f t="shared" ref="N124" si="5">SUM(J124:M124)</f>
        <v>7.45</v>
      </c>
      <c r="O124" s="62">
        <f>SUM(N120:N124)</f>
        <v>274.76</v>
      </c>
    </row>
    <row r="125" spans="1:17">
      <c r="A125" s="36">
        <v>123</v>
      </c>
      <c r="B125" s="36" t="s">
        <v>315</v>
      </c>
      <c r="C125" s="40" t="s">
        <v>316</v>
      </c>
      <c r="D125" s="38" t="s">
        <v>18</v>
      </c>
      <c r="E125" s="36" t="s">
        <v>152</v>
      </c>
      <c r="F125" s="36" t="s">
        <v>153</v>
      </c>
      <c r="G125" s="39" t="str">
        <f>VLOOKUP(E125,'Tax Info'!$B$2:$F$1000,3,0)</f>
        <v>ACEN CORPORATION (FORMERLY KNOWN AS AC ENERGY CORPORATION)</v>
      </c>
      <c r="H125" s="39" t="str">
        <f>VLOOKUP(E125,'Tax Info'!$B$2:$F$1000,5,0)</f>
        <v>000-506-020-000</v>
      </c>
      <c r="I125" s="47">
        <v>27202</v>
      </c>
      <c r="J125" s="44">
        <v>93.81</v>
      </c>
      <c r="K125" s="44" t="s">
        <v>27</v>
      </c>
      <c r="L125" s="44">
        <v>11.26</v>
      </c>
      <c r="M125" s="45">
        <v>-1.88</v>
      </c>
      <c r="N125" s="44">
        <f t="shared" si="2"/>
        <v>103.19</v>
      </c>
    </row>
    <row r="126" spans="1:17">
      <c r="A126" s="36">
        <v>124</v>
      </c>
      <c r="B126" s="36" t="s">
        <v>315</v>
      </c>
      <c r="C126" s="40" t="s">
        <v>316</v>
      </c>
      <c r="D126" s="38" t="s">
        <v>18</v>
      </c>
      <c r="E126" s="36" t="s">
        <v>138</v>
      </c>
      <c r="F126" s="36" t="s">
        <v>139</v>
      </c>
      <c r="G126" s="39" t="str">
        <f>VLOOKUP(E126,'Tax Info'!$B$2:$F$1000,3,0)</f>
        <v>ACEN CORPORATION (FORMERLY KNOWN AS AC ENERGY CORPORATION)</v>
      </c>
      <c r="H126" s="39" t="str">
        <f>VLOOKUP(E126,'Tax Info'!$B$2:$F$1000,5,0)</f>
        <v>000-506-020-000</v>
      </c>
      <c r="I126" s="47">
        <v>27202</v>
      </c>
      <c r="J126" s="44">
        <v>73.84</v>
      </c>
      <c r="K126" s="44" t="s">
        <v>27</v>
      </c>
      <c r="L126" s="44">
        <v>8.86</v>
      </c>
      <c r="M126" s="45">
        <v>-1.48</v>
      </c>
      <c r="N126" s="44">
        <f t="shared" si="2"/>
        <v>81.22</v>
      </c>
    </row>
    <row r="127" spans="1:17">
      <c r="A127" s="36">
        <v>125</v>
      </c>
      <c r="B127" s="36" t="s">
        <v>315</v>
      </c>
      <c r="C127" s="40" t="s">
        <v>316</v>
      </c>
      <c r="D127" s="38" t="s">
        <v>18</v>
      </c>
      <c r="E127" s="36" t="s">
        <v>190</v>
      </c>
      <c r="F127" s="36" t="s">
        <v>191</v>
      </c>
      <c r="G127" s="39" t="str">
        <f>VLOOKUP(E127,'Tax Info'!$B$2:$F$1000,3,0)</f>
        <v>AdventEnergy, Inc.</v>
      </c>
      <c r="H127" s="39" t="str">
        <f>VLOOKUP(E127,'Tax Info'!$B$2:$F$1000,5,0)</f>
        <v>007-099-197-000</v>
      </c>
      <c r="I127" s="47">
        <v>27161</v>
      </c>
      <c r="J127" s="44">
        <v>20.34</v>
      </c>
      <c r="K127" s="44" t="s">
        <v>27</v>
      </c>
      <c r="L127" s="44">
        <v>2.44</v>
      </c>
      <c r="M127" s="45">
        <v>-0.41</v>
      </c>
      <c r="N127" s="44">
        <f t="shared" si="2"/>
        <v>22.37</v>
      </c>
    </row>
    <row r="128" spans="1:17">
      <c r="A128" s="36">
        <v>126</v>
      </c>
      <c r="B128" s="36" t="s">
        <v>315</v>
      </c>
      <c r="C128" s="40" t="s">
        <v>316</v>
      </c>
      <c r="D128" s="38" t="s">
        <v>18</v>
      </c>
      <c r="E128" s="36" t="s">
        <v>38</v>
      </c>
      <c r="F128" s="36" t="s">
        <v>39</v>
      </c>
      <c r="G128" s="39" t="str">
        <f>VLOOKUP(E128,'Tax Info'!$B$2:$F$1000,3,0)</f>
        <v>AdventEnergy, Inc.</v>
      </c>
      <c r="H128" s="39" t="str">
        <f>VLOOKUP(E128,'Tax Info'!$B$2:$F$1000,5,0)</f>
        <v>007-099-197-000</v>
      </c>
      <c r="I128" s="47">
        <v>27161</v>
      </c>
      <c r="J128" s="44">
        <v>837.77</v>
      </c>
      <c r="K128" s="44" t="s">
        <v>27</v>
      </c>
      <c r="L128" s="44">
        <v>100.53</v>
      </c>
      <c r="M128" s="45">
        <v>-16.760000000000002</v>
      </c>
      <c r="N128" s="44">
        <f t="shared" si="2"/>
        <v>921.54</v>
      </c>
    </row>
    <row r="129" spans="1:14">
      <c r="A129" s="36">
        <v>127</v>
      </c>
      <c r="B129" s="36" t="s">
        <v>315</v>
      </c>
      <c r="C129" s="40" t="s">
        <v>316</v>
      </c>
      <c r="D129" s="38" t="s">
        <v>18</v>
      </c>
      <c r="E129" s="36" t="s">
        <v>38</v>
      </c>
      <c r="F129" s="36" t="s">
        <v>161</v>
      </c>
      <c r="G129" s="39" t="str">
        <f>VLOOKUP(E129,'Tax Info'!$B$2:$F$1000,3,0)</f>
        <v>AdventEnergy, Inc.</v>
      </c>
      <c r="H129" s="39" t="str">
        <f>VLOOKUP(E129,'Tax Info'!$B$2:$F$1000,5,0)</f>
        <v>007-099-197-000</v>
      </c>
      <c r="I129" s="47">
        <v>27161</v>
      </c>
      <c r="J129" s="44" t="s">
        <v>27</v>
      </c>
      <c r="K129" s="44">
        <v>51.82</v>
      </c>
      <c r="L129" s="44" t="s">
        <v>27</v>
      </c>
      <c r="M129" s="45">
        <v>-1.04</v>
      </c>
      <c r="N129" s="44">
        <f t="shared" si="2"/>
        <v>50.78</v>
      </c>
    </row>
    <row r="130" spans="1:14">
      <c r="A130" s="36">
        <v>128</v>
      </c>
      <c r="B130" s="36" t="s">
        <v>315</v>
      </c>
      <c r="C130" s="40" t="s">
        <v>316</v>
      </c>
      <c r="D130" s="38" t="s">
        <v>18</v>
      </c>
      <c r="E130" s="36" t="s">
        <v>97</v>
      </c>
      <c r="F130" s="36" t="s">
        <v>98</v>
      </c>
      <c r="G130" s="39" t="str">
        <f>VLOOKUP(E130,'Tax Info'!$B$2:$F$1000,3,0)</f>
        <v>Aboitiz Energy Solutions, Inc.</v>
      </c>
      <c r="H130" s="39" t="str">
        <f>VLOOKUP(E130,'Tax Info'!$B$2:$F$1000,5,0)</f>
        <v>201-115-150-000</v>
      </c>
      <c r="I130" s="47">
        <v>27186</v>
      </c>
      <c r="J130" s="44">
        <v>541.91999999999996</v>
      </c>
      <c r="K130" s="44" t="s">
        <v>27</v>
      </c>
      <c r="L130" s="44">
        <v>65.03</v>
      </c>
      <c r="M130" s="45">
        <v>-10.84</v>
      </c>
      <c r="N130" s="44">
        <f t="shared" si="2"/>
        <v>596.11</v>
      </c>
    </row>
    <row r="131" spans="1:14">
      <c r="A131" s="36">
        <v>129</v>
      </c>
      <c r="B131" s="36" t="s">
        <v>315</v>
      </c>
      <c r="C131" s="40" t="s">
        <v>316</v>
      </c>
      <c r="D131" s="38" t="s">
        <v>18</v>
      </c>
      <c r="E131" s="36" t="s">
        <v>43</v>
      </c>
      <c r="F131" s="36" t="s">
        <v>43</v>
      </c>
      <c r="G131" s="39" t="str">
        <f>VLOOKUP(E131,'Tax Info'!$B$2:$F$1000,3,0)</f>
        <v>Aklan Electric Cooperative, Inc.</v>
      </c>
      <c r="H131" s="39" t="str">
        <f>VLOOKUP(E131,'Tax Info'!$B$2:$F$1000,5,0)</f>
        <v>000-567-158-000</v>
      </c>
      <c r="I131" s="47">
        <v>27163</v>
      </c>
      <c r="J131" s="44">
        <v>1057.06</v>
      </c>
      <c r="K131" s="44" t="s">
        <v>27</v>
      </c>
      <c r="L131" s="44">
        <v>126.85</v>
      </c>
      <c r="M131" s="45">
        <v>-21.14</v>
      </c>
      <c r="N131" s="44">
        <f t="shared" si="2"/>
        <v>1162.77</v>
      </c>
    </row>
    <row r="132" spans="1:14">
      <c r="A132" s="36">
        <v>130</v>
      </c>
      <c r="B132" s="36" t="s">
        <v>315</v>
      </c>
      <c r="C132" s="40" t="s">
        <v>316</v>
      </c>
      <c r="D132" s="38" t="s">
        <v>18</v>
      </c>
      <c r="E132" s="36" t="s">
        <v>303</v>
      </c>
      <c r="F132" s="36" t="s">
        <v>304</v>
      </c>
      <c r="G132" s="39" t="str">
        <f>VLOOKUP(E132,'Tax Info'!$B$2:$F$1000,3,0)</f>
        <v>Amlan Hydroelectric Power Corporation</v>
      </c>
      <c r="H132" s="39" t="str">
        <f>VLOOKUP(E132,'Tax Info'!$B$2:$F$1000,5,0)</f>
        <v>266-589-268-000</v>
      </c>
      <c r="I132" s="47">
        <v>27251</v>
      </c>
      <c r="J132" s="44">
        <v>7.0000000000000007E-2</v>
      </c>
      <c r="K132" s="44" t="s">
        <v>27</v>
      </c>
      <c r="L132" s="44">
        <v>0.01</v>
      </c>
      <c r="M132" s="45" t="s">
        <v>27</v>
      </c>
      <c r="N132" s="44">
        <f t="shared" si="2"/>
        <v>0.08</v>
      </c>
    </row>
    <row r="133" spans="1:14">
      <c r="A133" s="36">
        <v>131</v>
      </c>
      <c r="B133" s="36" t="s">
        <v>315</v>
      </c>
      <c r="C133" s="40" t="s">
        <v>316</v>
      </c>
      <c r="D133" s="38" t="s">
        <v>18</v>
      </c>
      <c r="E133" s="36" t="s">
        <v>76</v>
      </c>
      <c r="F133" s="36" t="s">
        <v>76</v>
      </c>
      <c r="G133" s="39" t="str">
        <f>VLOOKUP(E133,'Tax Info'!$B$2:$F$1000,3,0)</f>
        <v>Antique Electric Cooperative, Inc.</v>
      </c>
      <c r="H133" s="39" t="str">
        <f>VLOOKUP(E133,'Tax Info'!$B$2:$F$1000,5,0)</f>
        <v>000-567-498-0000</v>
      </c>
      <c r="I133" s="47">
        <v>27177</v>
      </c>
      <c r="J133" s="44">
        <v>380.19</v>
      </c>
      <c r="K133" s="44" t="s">
        <v>27</v>
      </c>
      <c r="L133" s="44">
        <v>45.62</v>
      </c>
      <c r="M133" s="45">
        <v>-7.6</v>
      </c>
      <c r="N133" s="44">
        <f t="shared" si="2"/>
        <v>418.21</v>
      </c>
    </row>
    <row r="134" spans="1:14">
      <c r="A134" s="36">
        <v>132</v>
      </c>
      <c r="B134" s="36" t="s">
        <v>315</v>
      </c>
      <c r="C134" s="40" t="s">
        <v>316</v>
      </c>
      <c r="D134" s="38" t="s">
        <v>18</v>
      </c>
      <c r="E134" s="36" t="s">
        <v>236</v>
      </c>
      <c r="F134" s="36" t="s">
        <v>237</v>
      </c>
      <c r="G134" s="39" t="str">
        <f>VLOOKUP(E134,'Tax Info'!$B$2:$F$1000,3,0)</f>
        <v>Power Sector Assets &amp; Liabilities Management Corporation</v>
      </c>
      <c r="H134" s="39" t="str">
        <f>VLOOKUP(E134,'Tax Info'!$B$2:$F$1000,5,0)</f>
        <v>215-799-653-00000</v>
      </c>
      <c r="I134" s="47">
        <v>27231</v>
      </c>
      <c r="J134" s="44">
        <v>1.05</v>
      </c>
      <c r="K134" s="44" t="s">
        <v>27</v>
      </c>
      <c r="L134" s="44">
        <v>0.13</v>
      </c>
      <c r="M134" s="45">
        <v>-0.02</v>
      </c>
      <c r="N134" s="44">
        <f t="shared" ref="N134:N197" si="6">SUM(J134:M134)</f>
        <v>1.1599999999999999</v>
      </c>
    </row>
    <row r="135" spans="1:14">
      <c r="A135" s="36">
        <v>133</v>
      </c>
      <c r="B135" s="36" t="s">
        <v>315</v>
      </c>
      <c r="C135" s="40" t="s">
        <v>316</v>
      </c>
      <c r="D135" s="38" t="s">
        <v>18</v>
      </c>
      <c r="E135" s="36" t="s">
        <v>193</v>
      </c>
      <c r="F135" s="36" t="s">
        <v>193</v>
      </c>
      <c r="G135" s="39" t="str">
        <f>VLOOKUP(E135,'Tax Info'!$B$2:$F$1000,3,0)</f>
        <v>Balamban Enerzone Corporation</v>
      </c>
      <c r="H135" s="39" t="str">
        <f>VLOOKUP(E135,'Tax Info'!$B$2:$F$1000,5,0)</f>
        <v>250-328-123-000</v>
      </c>
      <c r="I135" s="47">
        <v>27215</v>
      </c>
      <c r="J135" s="44">
        <v>11.82</v>
      </c>
      <c r="K135" s="44" t="s">
        <v>27</v>
      </c>
      <c r="L135" s="44">
        <v>1.42</v>
      </c>
      <c r="M135" s="45">
        <v>-0.24</v>
      </c>
      <c r="N135" s="44">
        <f t="shared" si="6"/>
        <v>13</v>
      </c>
    </row>
    <row r="136" spans="1:14">
      <c r="A136" s="36">
        <v>134</v>
      </c>
      <c r="B136" s="36" t="s">
        <v>315</v>
      </c>
      <c r="C136" s="40" t="s">
        <v>316</v>
      </c>
      <c r="D136" s="38" t="s">
        <v>18</v>
      </c>
      <c r="E136" s="36" t="s">
        <v>103</v>
      </c>
      <c r="F136" s="36" t="s">
        <v>104</v>
      </c>
      <c r="G136" s="39" t="str">
        <f>VLOOKUP(E136,'Tax Info'!$B$2:$F$1000,3,0)</f>
        <v>Bac-Man Geothermal, Inc.</v>
      </c>
      <c r="H136" s="39" t="str">
        <f>VLOOKUP(E136,'Tax Info'!$B$2:$F$1000,5,0)</f>
        <v>007-721-206-0000</v>
      </c>
      <c r="I136" s="47">
        <v>27188</v>
      </c>
      <c r="J136" s="44">
        <v>344.29</v>
      </c>
      <c r="K136" s="44" t="s">
        <v>27</v>
      </c>
      <c r="L136" s="44">
        <v>41.31</v>
      </c>
      <c r="M136" s="45">
        <v>-6.89</v>
      </c>
      <c r="N136" s="44">
        <f t="shared" si="6"/>
        <v>378.71</v>
      </c>
    </row>
    <row r="137" spans="1:14">
      <c r="A137" s="36">
        <v>135</v>
      </c>
      <c r="B137" s="36" t="s">
        <v>315</v>
      </c>
      <c r="C137" s="40" t="s">
        <v>316</v>
      </c>
      <c r="D137" s="38" t="s">
        <v>18</v>
      </c>
      <c r="E137" s="36" t="s">
        <v>136</v>
      </c>
      <c r="F137" s="36" t="s">
        <v>136</v>
      </c>
      <c r="G137" s="39" t="str">
        <f>VLOOKUP(E137,'Tax Info'!$B$2:$F$1000,3,0)</f>
        <v>Biliran Electric Cooperative, Inc.</v>
      </c>
      <c r="H137" s="39" t="str">
        <f>VLOOKUP(E137,'Tax Info'!$B$2:$F$1000,5,0)</f>
        <v>000-608-067-000</v>
      </c>
      <c r="I137" s="47">
        <v>27201</v>
      </c>
      <c r="J137" s="44">
        <v>179.13</v>
      </c>
      <c r="K137" s="44" t="s">
        <v>27</v>
      </c>
      <c r="L137" s="44">
        <v>21.5</v>
      </c>
      <c r="M137" s="45">
        <v>-3.58</v>
      </c>
      <c r="N137" s="44">
        <f t="shared" si="6"/>
        <v>197.05</v>
      </c>
    </row>
    <row r="138" spans="1:14">
      <c r="A138" s="36">
        <v>136</v>
      </c>
      <c r="B138" s="36" t="s">
        <v>315</v>
      </c>
      <c r="C138" s="40" t="s">
        <v>316</v>
      </c>
      <c r="D138" s="38" t="s">
        <v>18</v>
      </c>
      <c r="E138" s="36" t="s">
        <v>317</v>
      </c>
      <c r="F138" s="36" t="s">
        <v>318</v>
      </c>
      <c r="G138" s="39" t="str">
        <f>VLOOKUP(E138,'Tax Info'!$B$2:$F$1000,3,0)</f>
        <v>BISCOM, Inc.</v>
      </c>
      <c r="H138" s="39" t="str">
        <f>VLOOKUP(E138,'Tax Info'!$B$2:$F$1000,5,0)</f>
        <v>000-108-989-000</v>
      </c>
      <c r="I138" s="47">
        <v>27253</v>
      </c>
      <c r="J138" s="44" t="s">
        <v>27</v>
      </c>
      <c r="K138" s="44">
        <v>10.24</v>
      </c>
      <c r="L138" s="44" t="s">
        <v>27</v>
      </c>
      <c r="M138" s="45">
        <v>-0.2</v>
      </c>
      <c r="N138" s="44">
        <f t="shared" si="6"/>
        <v>10.039999999999999</v>
      </c>
    </row>
    <row r="139" spans="1:14">
      <c r="A139" s="36">
        <v>137</v>
      </c>
      <c r="B139" s="36" t="s">
        <v>315</v>
      </c>
      <c r="C139" s="40" t="s">
        <v>316</v>
      </c>
      <c r="D139" s="38" t="s">
        <v>18</v>
      </c>
      <c r="E139" s="36" t="s">
        <v>89</v>
      </c>
      <c r="F139" s="36" t="s">
        <v>89</v>
      </c>
      <c r="G139" s="39" t="str">
        <f>VLOOKUP(E139,'Tax Info'!$B$2:$F$1000,3,0)</f>
        <v>Bohol Light Company, Inc.</v>
      </c>
      <c r="H139" s="39" t="str">
        <f>VLOOKUP(E139,'Tax Info'!$B$2:$F$1000,5,0)</f>
        <v>005-372-703-000</v>
      </c>
      <c r="I139" s="47">
        <v>27182</v>
      </c>
      <c r="J139" s="44">
        <v>438.22</v>
      </c>
      <c r="K139" s="44" t="s">
        <v>27</v>
      </c>
      <c r="L139" s="44">
        <v>52.59</v>
      </c>
      <c r="M139" s="45">
        <v>-8.76</v>
      </c>
      <c r="N139" s="44">
        <f t="shared" si="6"/>
        <v>482.05</v>
      </c>
    </row>
    <row r="140" spans="1:14">
      <c r="A140" s="36">
        <v>138</v>
      </c>
      <c r="B140" s="36" t="s">
        <v>315</v>
      </c>
      <c r="C140" s="40" t="s">
        <v>316</v>
      </c>
      <c r="D140" s="38" t="s">
        <v>18</v>
      </c>
      <c r="E140" s="36" t="s">
        <v>66</v>
      </c>
      <c r="F140" s="36" t="s">
        <v>66</v>
      </c>
      <c r="G140" s="39" t="str">
        <f>VLOOKUP(E140,'Tax Info'!$B$2:$F$1000,3,0)</f>
        <v>Bohol I Electric Cooperative, Inc.</v>
      </c>
      <c r="H140" s="39" t="str">
        <f>VLOOKUP(E140,'Tax Info'!$B$2:$F$1000,5,0)</f>
        <v>000-534-418-000</v>
      </c>
      <c r="I140" s="47">
        <v>27173</v>
      </c>
      <c r="J140" s="44">
        <v>784.95</v>
      </c>
      <c r="K140" s="44" t="s">
        <v>27</v>
      </c>
      <c r="L140" s="44">
        <v>94.19</v>
      </c>
      <c r="M140" s="45">
        <v>-15.7</v>
      </c>
      <c r="N140" s="44">
        <f t="shared" si="6"/>
        <v>863.44</v>
      </c>
    </row>
    <row r="141" spans="1:14">
      <c r="A141" s="36">
        <v>139</v>
      </c>
      <c r="B141" s="36" t="s">
        <v>315</v>
      </c>
      <c r="C141" s="40" t="s">
        <v>316</v>
      </c>
      <c r="D141" s="38" t="s">
        <v>18</v>
      </c>
      <c r="E141" s="36" t="s">
        <v>84</v>
      </c>
      <c r="F141" s="36" t="s">
        <v>84</v>
      </c>
      <c r="G141" s="39" t="str">
        <f>VLOOKUP(E141,'Tax Info'!$B$2:$F$1000,3,0)</f>
        <v>Bohol II Electric Cooperative, Inc.</v>
      </c>
      <c r="H141" s="39" t="str">
        <f>VLOOKUP(E141,'Tax Info'!$B$2:$F$1000,5,0)</f>
        <v>610-002-030-585</v>
      </c>
      <c r="I141" s="47">
        <v>27180</v>
      </c>
      <c r="J141" s="44">
        <v>458.34</v>
      </c>
      <c r="K141" s="44" t="s">
        <v>27</v>
      </c>
      <c r="L141" s="44">
        <v>55</v>
      </c>
      <c r="M141" s="45">
        <v>-9.17</v>
      </c>
      <c r="N141" s="44">
        <f t="shared" si="6"/>
        <v>504.17</v>
      </c>
    </row>
    <row r="142" spans="1:14">
      <c r="A142" s="36">
        <v>140</v>
      </c>
      <c r="B142" s="36" t="s">
        <v>315</v>
      </c>
      <c r="C142" s="40" t="s">
        <v>316</v>
      </c>
      <c r="D142" s="38" t="s">
        <v>18</v>
      </c>
      <c r="E142" s="36" t="s">
        <v>319</v>
      </c>
      <c r="F142" s="36" t="s">
        <v>320</v>
      </c>
      <c r="G142" s="39" t="str">
        <f>VLOOKUP(E142,'Tax Info'!$B$2:$F$1000,3,0)</f>
        <v>Central Azucarera de Bais, Inc.</v>
      </c>
      <c r="H142" s="39" t="str">
        <f>VLOOKUP(E142,'Tax Info'!$B$2:$F$1000,5,0)</f>
        <v>000-111-111-000</v>
      </c>
      <c r="I142" s="47">
        <v>27254</v>
      </c>
      <c r="J142" s="44">
        <v>3.71</v>
      </c>
      <c r="K142" s="44" t="s">
        <v>27</v>
      </c>
      <c r="L142" s="44">
        <v>0.45</v>
      </c>
      <c r="M142" s="45">
        <v>-7.0000000000000007E-2</v>
      </c>
      <c r="N142" s="44">
        <f t="shared" si="6"/>
        <v>4.09</v>
      </c>
    </row>
    <row r="143" spans="1:14">
      <c r="A143" s="36">
        <v>141</v>
      </c>
      <c r="B143" s="36" t="s">
        <v>315</v>
      </c>
      <c r="C143" s="40" t="s">
        <v>316</v>
      </c>
      <c r="D143" s="38" t="s">
        <v>18</v>
      </c>
      <c r="E143" s="36" t="s">
        <v>58</v>
      </c>
      <c r="F143" s="36" t="s">
        <v>58</v>
      </c>
      <c r="G143" s="39" t="str">
        <f>VLOOKUP(E143,'Tax Info'!$B$2:$F$1000,3,0)</f>
        <v>Capiz Electric Cooperative, Inc.</v>
      </c>
      <c r="H143" s="39" t="str">
        <f>VLOOKUP(E143,'Tax Info'!$B$2:$F$1000,5,0)</f>
        <v>000-569-194-000</v>
      </c>
      <c r="I143" s="47">
        <v>27169</v>
      </c>
      <c r="J143" s="44">
        <v>706.94</v>
      </c>
      <c r="K143" s="44" t="s">
        <v>27</v>
      </c>
      <c r="L143" s="44">
        <v>84.83</v>
      </c>
      <c r="M143" s="45">
        <v>-14.14</v>
      </c>
      <c r="N143" s="44">
        <f t="shared" si="6"/>
        <v>777.63</v>
      </c>
    </row>
    <row r="144" spans="1:14">
      <c r="A144" s="36">
        <v>142</v>
      </c>
      <c r="B144" s="36" t="s">
        <v>315</v>
      </c>
      <c r="C144" s="40" t="s">
        <v>316</v>
      </c>
      <c r="D144" s="38" t="s">
        <v>18</v>
      </c>
      <c r="E144" s="36" t="s">
        <v>321</v>
      </c>
      <c r="F144" s="36" t="s">
        <v>322</v>
      </c>
      <c r="G144" s="39" t="str">
        <f>VLOOKUP(E144,'Tax Info'!$B$2:$F$1000,3,0)</f>
        <v>CENTRAL AZUCARERA DE SAN ANTONIO</v>
      </c>
      <c r="H144" s="39" t="str">
        <f>VLOOKUP(E144,'Tax Info'!$B$2:$F$1000,5,0)</f>
        <v>222-792-837-000</v>
      </c>
      <c r="I144" s="47">
        <v>27255</v>
      </c>
      <c r="J144" s="44">
        <v>5.26</v>
      </c>
      <c r="K144" s="44" t="s">
        <v>27</v>
      </c>
      <c r="L144" s="44">
        <v>0.63</v>
      </c>
      <c r="M144" s="45">
        <v>-0.11</v>
      </c>
      <c r="N144" s="44">
        <f t="shared" si="6"/>
        <v>5.78</v>
      </c>
    </row>
    <row r="145" spans="1:14">
      <c r="A145" s="36">
        <v>143</v>
      </c>
      <c r="B145" s="36" t="s">
        <v>315</v>
      </c>
      <c r="C145" s="40" t="s">
        <v>316</v>
      </c>
      <c r="D145" s="38" t="s">
        <v>18</v>
      </c>
      <c r="E145" s="36" t="s">
        <v>45</v>
      </c>
      <c r="F145" s="36" t="s">
        <v>46</v>
      </c>
      <c r="G145" s="39" t="str">
        <f>VLOOKUP(E145,'Tax Info'!$B$2:$F$1000,3,0)</f>
        <v>Toledo Power Company</v>
      </c>
      <c r="H145" s="39" t="str">
        <f>VLOOKUP(E145,'Tax Info'!$B$2:$F$1000,5,0)</f>
        <v>003-883-626-00000</v>
      </c>
      <c r="I145" s="47">
        <v>27164</v>
      </c>
      <c r="J145" s="44" t="s">
        <v>27</v>
      </c>
      <c r="K145" s="44">
        <v>752.26</v>
      </c>
      <c r="L145" s="44" t="s">
        <v>27</v>
      </c>
      <c r="M145" s="45">
        <v>-15.05</v>
      </c>
      <c r="N145" s="44">
        <f t="shared" si="6"/>
        <v>737.21</v>
      </c>
    </row>
    <row r="146" spans="1:14">
      <c r="A146" s="36">
        <v>144</v>
      </c>
      <c r="B146" s="36" t="s">
        <v>315</v>
      </c>
      <c r="C146" s="40" t="s">
        <v>316</v>
      </c>
      <c r="D146" s="38" t="s">
        <v>18</v>
      </c>
      <c r="E146" s="36" t="s">
        <v>64</v>
      </c>
      <c r="F146" s="36" t="s">
        <v>64</v>
      </c>
      <c r="G146" s="39" t="str">
        <f>VLOOKUP(E146,'Tax Info'!$B$2:$F$1000,3,0)</f>
        <v>Cebu I Electric Cooperative, Inc.</v>
      </c>
      <c r="H146" s="39" t="str">
        <f>VLOOKUP(E146,'Tax Info'!$B$2:$F$1000,5,0)</f>
        <v>000-534-977-000</v>
      </c>
      <c r="I146" s="47">
        <v>27172</v>
      </c>
      <c r="J146" s="44">
        <v>778.81</v>
      </c>
      <c r="K146" s="44" t="s">
        <v>27</v>
      </c>
      <c r="L146" s="44">
        <v>93.46</v>
      </c>
      <c r="M146" s="45">
        <v>-15.58</v>
      </c>
      <c r="N146" s="44">
        <f t="shared" si="6"/>
        <v>856.69</v>
      </c>
    </row>
    <row r="147" spans="1:14">
      <c r="A147" s="36">
        <v>145</v>
      </c>
      <c r="B147" s="36" t="s">
        <v>315</v>
      </c>
      <c r="C147" s="40" t="s">
        <v>316</v>
      </c>
      <c r="D147" s="38" t="s">
        <v>18</v>
      </c>
      <c r="E147" s="36" t="s">
        <v>56</v>
      </c>
      <c r="F147" s="36" t="s">
        <v>56</v>
      </c>
      <c r="G147" s="39" t="str">
        <f>VLOOKUP(E147,'Tax Info'!$B$2:$F$1000,3,0)</f>
        <v>Cebu II Electric Cooperative, Inc.</v>
      </c>
      <c r="H147" s="39" t="str">
        <f>VLOOKUP(E147,'Tax Info'!$B$2:$F$1000,5,0)</f>
        <v>000-256-731-0000</v>
      </c>
      <c r="I147" s="47">
        <v>27168</v>
      </c>
      <c r="J147" s="44">
        <v>824.76</v>
      </c>
      <c r="K147" s="44" t="s">
        <v>27</v>
      </c>
      <c r="L147" s="44">
        <v>98.97</v>
      </c>
      <c r="M147" s="45">
        <v>-16.5</v>
      </c>
      <c r="N147" s="44">
        <f t="shared" si="6"/>
        <v>907.23</v>
      </c>
    </row>
    <row r="148" spans="1:14">
      <c r="A148" s="36">
        <v>146</v>
      </c>
      <c r="B148" s="36" t="s">
        <v>315</v>
      </c>
      <c r="C148" s="40" t="s">
        <v>316</v>
      </c>
      <c r="D148" s="38" t="s">
        <v>18</v>
      </c>
      <c r="E148" s="36" t="s">
        <v>132</v>
      </c>
      <c r="F148" s="36" t="s">
        <v>132</v>
      </c>
      <c r="G148" s="39" t="str">
        <f>VLOOKUP(E148,'Tax Info'!$B$2:$F$1000,3,0)</f>
        <v>Cebu III Electric Cooperative, Inc.</v>
      </c>
      <c r="H148" s="39" t="str">
        <f>VLOOKUP(E148,'Tax Info'!$B$2:$F$1000,5,0)</f>
        <v>000-534-985-000</v>
      </c>
      <c r="I148" s="47">
        <v>27199</v>
      </c>
      <c r="J148" s="44">
        <v>191</v>
      </c>
      <c r="K148" s="44" t="s">
        <v>27</v>
      </c>
      <c r="L148" s="44">
        <v>22.92</v>
      </c>
      <c r="M148" s="45">
        <v>-3.82</v>
      </c>
      <c r="N148" s="44">
        <f t="shared" si="6"/>
        <v>210.1</v>
      </c>
    </row>
    <row r="149" spans="1:14">
      <c r="A149" s="36">
        <v>147</v>
      </c>
      <c r="B149" s="36" t="s">
        <v>315</v>
      </c>
      <c r="C149" s="40" t="s">
        <v>316</v>
      </c>
      <c r="D149" s="38" t="s">
        <v>18</v>
      </c>
      <c r="E149" s="36" t="s">
        <v>31</v>
      </c>
      <c r="F149" s="36" t="s">
        <v>31</v>
      </c>
      <c r="G149" s="39" t="str">
        <f>VLOOKUP(E149,'Tax Info'!$B$2:$F$1000,3,0)</f>
        <v>Central Negros Electric Cooperative, Inc.</v>
      </c>
      <c r="H149" s="39" t="str">
        <f>VLOOKUP(E149,'Tax Info'!$B$2:$F$1000,5,0)</f>
        <v>000-709-966-000</v>
      </c>
      <c r="I149" s="47">
        <v>27157</v>
      </c>
      <c r="J149" s="44">
        <v>2582.0700000000002</v>
      </c>
      <c r="K149" s="44" t="s">
        <v>27</v>
      </c>
      <c r="L149" s="44">
        <v>309.85000000000002</v>
      </c>
      <c r="M149" s="45">
        <v>-51.64</v>
      </c>
      <c r="N149" s="44">
        <f t="shared" si="6"/>
        <v>2840.28</v>
      </c>
    </row>
    <row r="150" spans="1:14">
      <c r="A150" s="36">
        <v>148</v>
      </c>
      <c r="B150" s="36" t="s">
        <v>315</v>
      </c>
      <c r="C150" s="40" t="s">
        <v>316</v>
      </c>
      <c r="D150" s="38" t="s">
        <v>18</v>
      </c>
      <c r="E150" s="36" t="s">
        <v>117</v>
      </c>
      <c r="F150" s="36" t="s">
        <v>118</v>
      </c>
      <c r="G150" s="39" t="str">
        <f>VLOOKUP(E150,'Tax Info'!$B$2:$F$1000,3,0)</f>
        <v>Citicore Energy Solutions, Inc.</v>
      </c>
      <c r="H150" s="39" t="str">
        <f>VLOOKUP(E150,'Tax Info'!$B$2:$F$1000,5,0)</f>
        <v>009-333-221-00000</v>
      </c>
      <c r="I150" s="47">
        <v>27193</v>
      </c>
      <c r="J150" s="44">
        <v>217.73</v>
      </c>
      <c r="K150" s="44" t="s">
        <v>27</v>
      </c>
      <c r="L150" s="44">
        <v>26.13</v>
      </c>
      <c r="M150" s="45">
        <v>-4.3499999999999996</v>
      </c>
      <c r="N150" s="44">
        <f t="shared" si="6"/>
        <v>239.51</v>
      </c>
    </row>
    <row r="151" spans="1:14">
      <c r="A151" s="36">
        <v>149</v>
      </c>
      <c r="B151" s="36" t="s">
        <v>315</v>
      </c>
      <c r="C151" s="40" t="s">
        <v>316</v>
      </c>
      <c r="D151" s="38" t="s">
        <v>18</v>
      </c>
      <c r="E151" s="36" t="s">
        <v>114</v>
      </c>
      <c r="F151" s="36" t="s">
        <v>115</v>
      </c>
      <c r="G151" s="39" t="str">
        <f>VLOOKUP(E151,'Tax Info'!$B$2:$F$1000,3,0)</f>
        <v>Citicore Energy Solutions, Inc.</v>
      </c>
      <c r="H151" s="39" t="str">
        <f>VLOOKUP(E151,'Tax Info'!$B$2:$F$1000,5,0)</f>
        <v>009-333-221-00000</v>
      </c>
      <c r="I151" s="47">
        <v>27193</v>
      </c>
      <c r="J151" s="44">
        <v>240.77</v>
      </c>
      <c r="K151" s="44" t="s">
        <v>27</v>
      </c>
      <c r="L151" s="44">
        <v>28.89</v>
      </c>
      <c r="M151" s="45">
        <v>-4.82</v>
      </c>
      <c r="N151" s="44">
        <f t="shared" si="6"/>
        <v>264.83999999999997</v>
      </c>
    </row>
    <row r="152" spans="1:14">
      <c r="A152" s="36">
        <v>150</v>
      </c>
      <c r="B152" s="36" t="s">
        <v>315</v>
      </c>
      <c r="C152" s="40" t="s">
        <v>316</v>
      </c>
      <c r="D152" s="38" t="s">
        <v>18</v>
      </c>
      <c r="E152" s="36" t="s">
        <v>149</v>
      </c>
      <c r="F152" s="36" t="s">
        <v>150</v>
      </c>
      <c r="G152" s="39" t="str">
        <f>VLOOKUP(E152,'Tax Info'!$B$2:$F$1000,3,0)</f>
        <v>Corenergy, Inc.</v>
      </c>
      <c r="H152" s="39" t="str">
        <f>VLOOKUP(E152,'Tax Info'!$B$2:$F$1000,5,0)</f>
        <v>431-572-703-00000</v>
      </c>
      <c r="I152" s="47">
        <v>27206</v>
      </c>
      <c r="J152" s="44">
        <v>75.489999999999995</v>
      </c>
      <c r="K152" s="44" t="s">
        <v>27</v>
      </c>
      <c r="L152" s="44">
        <v>9.06</v>
      </c>
      <c r="M152" s="45">
        <v>-1.51</v>
      </c>
      <c r="N152" s="44">
        <f t="shared" si="6"/>
        <v>83.04</v>
      </c>
    </row>
    <row r="153" spans="1:14">
      <c r="A153" s="36">
        <v>151</v>
      </c>
      <c r="B153" s="36" t="s">
        <v>315</v>
      </c>
      <c r="C153" s="40" t="s">
        <v>316</v>
      </c>
      <c r="D153" s="38" t="s">
        <v>18</v>
      </c>
      <c r="E153" s="36" t="s">
        <v>175</v>
      </c>
      <c r="F153" s="36" t="s">
        <v>176</v>
      </c>
      <c r="G153" s="39" t="str">
        <f>VLOOKUP(E153,'Tax Info'!$B$2:$F$1000,3,0)</f>
        <v>DirectPower Services, Inc.</v>
      </c>
      <c r="H153" s="39" t="str">
        <f>VLOOKUP(E153,'Tax Info'!$B$2:$F$1000,5,0)</f>
        <v>008-122-663-000</v>
      </c>
      <c r="I153" s="47">
        <v>27187</v>
      </c>
      <c r="J153" s="44">
        <v>37.58</v>
      </c>
      <c r="K153" s="44" t="s">
        <v>27</v>
      </c>
      <c r="L153" s="44">
        <v>4.51</v>
      </c>
      <c r="M153" s="45">
        <v>-0.75</v>
      </c>
      <c r="N153" s="44">
        <f t="shared" si="6"/>
        <v>41.34</v>
      </c>
    </row>
    <row r="154" spans="1:14">
      <c r="A154" s="36">
        <v>152</v>
      </c>
      <c r="B154" s="36" t="s">
        <v>315</v>
      </c>
      <c r="C154" s="40" t="s">
        <v>316</v>
      </c>
      <c r="D154" s="38" t="s">
        <v>18</v>
      </c>
      <c r="E154" s="36" t="s">
        <v>100</v>
      </c>
      <c r="F154" s="36" t="s">
        <v>101</v>
      </c>
      <c r="G154" s="39" t="str">
        <f>VLOOKUP(E154,'Tax Info'!$B$2:$F$1000,3,0)</f>
        <v>DirectPower Services, Inc.</v>
      </c>
      <c r="H154" s="39" t="str">
        <f>VLOOKUP(E154,'Tax Info'!$B$2:$F$1000,5,0)</f>
        <v>008-122-663-000</v>
      </c>
      <c r="I154" s="47">
        <v>27187</v>
      </c>
      <c r="J154" s="44">
        <v>319.57</v>
      </c>
      <c r="K154" s="44" t="s">
        <v>27</v>
      </c>
      <c r="L154" s="44">
        <v>38.35</v>
      </c>
      <c r="M154" s="45">
        <v>-6.39</v>
      </c>
      <c r="N154" s="44">
        <f t="shared" si="6"/>
        <v>351.53</v>
      </c>
    </row>
    <row r="155" spans="1:14">
      <c r="A155" s="36">
        <v>153</v>
      </c>
      <c r="B155" s="36" t="s">
        <v>315</v>
      </c>
      <c r="C155" s="40" t="s">
        <v>316</v>
      </c>
      <c r="D155" s="38" t="s">
        <v>18</v>
      </c>
      <c r="E155" s="36" t="s">
        <v>108</v>
      </c>
      <c r="F155" s="36" t="s">
        <v>108</v>
      </c>
      <c r="G155" s="39" t="str">
        <f>VLOOKUP(E155,'Tax Info'!$B$2:$F$1000,3,0)</f>
        <v>Don Orestes Romualdez Cooperative, Inc.</v>
      </c>
      <c r="H155" s="39" t="str">
        <f>VLOOKUP(E155,'Tax Info'!$B$2:$F$1000,5,0)</f>
        <v>000-609-565-000</v>
      </c>
      <c r="I155" s="47">
        <v>27190</v>
      </c>
      <c r="J155" s="44">
        <v>353.6</v>
      </c>
      <c r="K155" s="44" t="s">
        <v>27</v>
      </c>
      <c r="L155" s="44">
        <v>42.43</v>
      </c>
      <c r="M155" s="45">
        <v>-7.07</v>
      </c>
      <c r="N155" s="44">
        <f t="shared" si="6"/>
        <v>388.96</v>
      </c>
    </row>
    <row r="156" spans="1:14">
      <c r="A156" s="36">
        <v>154</v>
      </c>
      <c r="B156" s="36" t="s">
        <v>315</v>
      </c>
      <c r="C156" s="40" t="s">
        <v>316</v>
      </c>
      <c r="D156" s="38" t="s">
        <v>18</v>
      </c>
      <c r="E156" s="36" t="s">
        <v>28</v>
      </c>
      <c r="F156" s="36" t="s">
        <v>29</v>
      </c>
      <c r="G156" s="39" t="str">
        <f>VLOOKUP(E156,'Tax Info'!$B$2:$F$1000,3,0)</f>
        <v>Energy Development Corporation</v>
      </c>
      <c r="H156" s="39" t="str">
        <f>VLOOKUP(E156,'Tax Info'!$B$2:$F$1000,5,0)</f>
        <v>000-169-125-0000</v>
      </c>
      <c r="I156" s="47">
        <v>27156</v>
      </c>
      <c r="J156" s="44">
        <v>3675.59</v>
      </c>
      <c r="K156" s="44" t="s">
        <v>27</v>
      </c>
      <c r="L156" s="44">
        <v>441.07</v>
      </c>
      <c r="M156" s="45">
        <v>-73.510000000000005</v>
      </c>
      <c r="N156" s="44">
        <f t="shared" si="6"/>
        <v>4043.15</v>
      </c>
    </row>
    <row r="157" spans="1:14">
      <c r="A157" s="36">
        <v>155</v>
      </c>
      <c r="B157" s="36" t="s">
        <v>315</v>
      </c>
      <c r="C157" s="40" t="s">
        <v>316</v>
      </c>
      <c r="D157" s="38" t="s">
        <v>18</v>
      </c>
      <c r="E157" s="36" t="s">
        <v>106</v>
      </c>
      <c r="F157" s="36" t="s">
        <v>106</v>
      </c>
      <c r="G157" s="39" t="str">
        <f>VLOOKUP(E157,'Tax Info'!$B$2:$F$1000,3,0)</f>
        <v>Eastern Samar Electric Cooperative, Inc.</v>
      </c>
      <c r="H157" s="39" t="str">
        <f>VLOOKUP(E157,'Tax Info'!$B$2:$F$1000,5,0)</f>
        <v>000-571-316-000</v>
      </c>
      <c r="I157" s="47">
        <v>27189</v>
      </c>
      <c r="J157" s="44">
        <v>357.57</v>
      </c>
      <c r="K157" s="44" t="s">
        <v>27</v>
      </c>
      <c r="L157" s="44">
        <v>42.91</v>
      </c>
      <c r="M157" s="45">
        <v>-7.15</v>
      </c>
      <c r="N157" s="44">
        <f t="shared" si="6"/>
        <v>393.33</v>
      </c>
    </row>
    <row r="158" spans="1:14">
      <c r="A158" s="36">
        <v>156</v>
      </c>
      <c r="B158" s="36" t="s">
        <v>315</v>
      </c>
      <c r="C158" s="40" t="s">
        <v>316</v>
      </c>
      <c r="D158" s="38" t="s">
        <v>18</v>
      </c>
      <c r="E158" s="36" t="s">
        <v>166</v>
      </c>
      <c r="F158" s="36" t="s">
        <v>167</v>
      </c>
      <c r="G158" s="39" t="str">
        <f>VLOOKUP(E158,'Tax Info'!$B$2:$F$1000,3,0)</f>
        <v>FDC Retail Electricity Sales Corporation</v>
      </c>
      <c r="H158" s="39" t="str">
        <f>VLOOKUP(E158,'Tax Info'!$B$2:$F$1000,5,0)</f>
        <v>007-475-660-00000</v>
      </c>
      <c r="I158" s="47">
        <v>27209</v>
      </c>
      <c r="J158" s="44">
        <v>50.09</v>
      </c>
      <c r="K158" s="44" t="s">
        <v>27</v>
      </c>
      <c r="L158" s="44">
        <v>6.01</v>
      </c>
      <c r="M158" s="45">
        <v>-1</v>
      </c>
      <c r="N158" s="44">
        <f t="shared" si="6"/>
        <v>55.1</v>
      </c>
    </row>
    <row r="159" spans="1:14">
      <c r="A159" s="36">
        <v>157</v>
      </c>
      <c r="B159" s="36" t="s">
        <v>315</v>
      </c>
      <c r="C159" s="40" t="s">
        <v>316</v>
      </c>
      <c r="D159" s="38" t="s">
        <v>18</v>
      </c>
      <c r="E159" s="36" t="s">
        <v>323</v>
      </c>
      <c r="F159" s="36" t="s">
        <v>324</v>
      </c>
      <c r="G159" s="39" t="str">
        <f>VLOOKUP(E159,'Tax Info'!$B$2:$F$1000,3,0)</f>
        <v>First Farmers Holding Corporation</v>
      </c>
      <c r="H159" s="39" t="str">
        <f>VLOOKUP(E159,'Tax Info'!$B$2:$F$1000,5,0)</f>
        <v>002-011-670-000</v>
      </c>
      <c r="I159" s="47">
        <v>27256</v>
      </c>
      <c r="J159" s="44" t="s">
        <v>27</v>
      </c>
      <c r="K159" s="44">
        <v>10.94</v>
      </c>
      <c r="L159" s="44" t="s">
        <v>27</v>
      </c>
      <c r="M159" s="45">
        <v>-0.22</v>
      </c>
      <c r="N159" s="44">
        <f t="shared" si="6"/>
        <v>10.72</v>
      </c>
    </row>
    <row r="160" spans="1:14">
      <c r="A160" s="36">
        <v>158</v>
      </c>
      <c r="B160" s="36" t="s">
        <v>315</v>
      </c>
      <c r="C160" s="40" t="s">
        <v>316</v>
      </c>
      <c r="D160" s="38" t="s">
        <v>18</v>
      </c>
      <c r="E160" s="36" t="s">
        <v>187</v>
      </c>
      <c r="F160" s="36" t="s">
        <v>188</v>
      </c>
      <c r="G160" s="39" t="str">
        <f>VLOOKUP(E160,'Tax Info'!$B$2:$F$1000,3,0)</f>
        <v>First Gen Energy Solutions, Inc.</v>
      </c>
      <c r="H160" s="39" t="str">
        <f>VLOOKUP(E160,'Tax Info'!$B$2:$F$1000,5,0)</f>
        <v>006-537-631-000</v>
      </c>
      <c r="I160" s="47">
        <v>27196</v>
      </c>
      <c r="J160" s="44">
        <v>19.22</v>
      </c>
      <c r="K160" s="44" t="s">
        <v>27</v>
      </c>
      <c r="L160" s="44">
        <v>2.31</v>
      </c>
      <c r="M160" s="45">
        <v>-0.38</v>
      </c>
      <c r="N160" s="44">
        <f t="shared" si="6"/>
        <v>21.15</v>
      </c>
    </row>
    <row r="161" spans="1:14">
      <c r="A161" s="36">
        <v>159</v>
      </c>
      <c r="B161" s="36" t="s">
        <v>315</v>
      </c>
      <c r="C161" s="40" t="s">
        <v>316</v>
      </c>
      <c r="D161" s="38" t="s">
        <v>18</v>
      </c>
      <c r="E161" s="36" t="s">
        <v>124</v>
      </c>
      <c r="F161" s="36" t="s">
        <v>125</v>
      </c>
      <c r="G161" s="39" t="str">
        <f>VLOOKUP(E161,'Tax Info'!$B$2:$F$1000,3,0)</f>
        <v>First Gen Energy Solutions, Inc.</v>
      </c>
      <c r="H161" s="39" t="str">
        <f>VLOOKUP(E161,'Tax Info'!$B$2:$F$1000,5,0)</f>
        <v>006-537-631-000</v>
      </c>
      <c r="I161" s="47">
        <v>27196</v>
      </c>
      <c r="J161" s="44">
        <v>166.15</v>
      </c>
      <c r="K161" s="44" t="s">
        <v>27</v>
      </c>
      <c r="L161" s="44">
        <v>19.940000000000001</v>
      </c>
      <c r="M161" s="45">
        <v>-3.32</v>
      </c>
      <c r="N161" s="44">
        <f t="shared" si="6"/>
        <v>182.77</v>
      </c>
    </row>
    <row r="162" spans="1:14">
      <c r="A162" s="36">
        <v>160</v>
      </c>
      <c r="B162" s="36" t="s">
        <v>315</v>
      </c>
      <c r="C162" s="40" t="s">
        <v>316</v>
      </c>
      <c r="D162" s="38" t="s">
        <v>18</v>
      </c>
      <c r="E162" s="36" t="s">
        <v>255</v>
      </c>
      <c r="F162" s="36" t="s">
        <v>256</v>
      </c>
      <c r="G162" s="39" t="str">
        <f>VLOOKUP(E162,'Tax Info'!$B$2:$F$1000,3,0)</f>
        <v>Citicore Solar Cebu, Inc.</v>
      </c>
      <c r="H162" s="39" t="str">
        <f>VLOOKUP(E162,'Tax Info'!$B$2:$F$1000,5,0)</f>
        <v>008-943-292-000</v>
      </c>
      <c r="I162" s="47">
        <v>27238</v>
      </c>
      <c r="J162" s="44" t="s">
        <v>27</v>
      </c>
      <c r="K162" s="44">
        <v>0.01</v>
      </c>
      <c r="L162" s="44" t="s">
        <v>27</v>
      </c>
      <c r="M162" s="45" t="s">
        <v>27</v>
      </c>
      <c r="N162" s="44">
        <f t="shared" si="6"/>
        <v>0.01</v>
      </c>
    </row>
    <row r="163" spans="1:14">
      <c r="A163" s="36">
        <v>161</v>
      </c>
      <c r="B163" s="36" t="s">
        <v>315</v>
      </c>
      <c r="C163" s="40" t="s">
        <v>316</v>
      </c>
      <c r="D163" s="38" t="s">
        <v>18</v>
      </c>
      <c r="E163" s="36" t="s">
        <v>155</v>
      </c>
      <c r="F163" s="36" t="s">
        <v>156</v>
      </c>
      <c r="G163" s="39" t="str">
        <f>VLOOKUP(E163,'Tax Info'!$B$2:$F$1000,3,0)</f>
        <v>Green Core Geothermal, Inc.</v>
      </c>
      <c r="H163" s="39" t="str">
        <f>VLOOKUP(E163,'Tax Info'!$B$2:$F$1000,5,0)</f>
        <v>007-317-982-00000</v>
      </c>
      <c r="I163" s="47">
        <v>27178</v>
      </c>
      <c r="J163" s="44">
        <v>66.05</v>
      </c>
      <c r="K163" s="44" t="s">
        <v>27</v>
      </c>
      <c r="L163" s="44">
        <v>7.93</v>
      </c>
      <c r="M163" s="45">
        <v>-1.32</v>
      </c>
      <c r="N163" s="44">
        <f t="shared" si="6"/>
        <v>72.66</v>
      </c>
    </row>
    <row r="164" spans="1:14">
      <c r="A164" s="36">
        <v>162</v>
      </c>
      <c r="B164" s="36" t="s">
        <v>315</v>
      </c>
      <c r="C164" s="40" t="s">
        <v>316</v>
      </c>
      <c r="D164" s="38" t="s">
        <v>18</v>
      </c>
      <c r="E164" s="36" t="s">
        <v>78</v>
      </c>
      <c r="F164" s="36" t="s">
        <v>79</v>
      </c>
      <c r="G164" s="39" t="str">
        <f>VLOOKUP(E164,'Tax Info'!$B$2:$F$1000,3,0)</f>
        <v>Green Core Geothermal, Inc.</v>
      </c>
      <c r="H164" s="39" t="str">
        <f>VLOOKUP(E164,'Tax Info'!$B$2:$F$1000,5,0)</f>
        <v>007-317-982-00000</v>
      </c>
      <c r="I164" s="47">
        <v>27178</v>
      </c>
      <c r="J164" s="44">
        <v>269.56</v>
      </c>
      <c r="K164" s="44" t="s">
        <v>27</v>
      </c>
      <c r="L164" s="44">
        <v>32.35</v>
      </c>
      <c r="M164" s="45">
        <v>-5.39</v>
      </c>
      <c r="N164" s="44">
        <f t="shared" si="6"/>
        <v>296.52</v>
      </c>
    </row>
    <row r="165" spans="1:14">
      <c r="A165" s="36">
        <v>163</v>
      </c>
      <c r="B165" s="36" t="s">
        <v>315</v>
      </c>
      <c r="C165" s="40" t="s">
        <v>316</v>
      </c>
      <c r="D165" s="38" t="s">
        <v>18</v>
      </c>
      <c r="E165" s="36" t="s">
        <v>78</v>
      </c>
      <c r="F165" s="36" t="s">
        <v>325</v>
      </c>
      <c r="G165" s="39" t="str">
        <f>VLOOKUP(E165,'Tax Info'!$B$2:$F$1000,3,0)</f>
        <v>Green Core Geothermal, Inc.</v>
      </c>
      <c r="H165" s="39" t="str">
        <f>VLOOKUP(E165,'Tax Info'!$B$2:$F$1000,5,0)</f>
        <v>007-317-982-00000</v>
      </c>
      <c r="I165" s="47">
        <v>27178</v>
      </c>
      <c r="J165" s="44" t="s">
        <v>27</v>
      </c>
      <c r="K165" s="44">
        <v>47.43</v>
      </c>
      <c r="L165" s="44" t="s">
        <v>27</v>
      </c>
      <c r="M165" s="45">
        <v>-0.95</v>
      </c>
      <c r="N165" s="44">
        <f t="shared" si="6"/>
        <v>46.48</v>
      </c>
    </row>
    <row r="166" spans="1:14">
      <c r="A166" s="36">
        <v>164</v>
      </c>
      <c r="B166" s="36" t="s">
        <v>315</v>
      </c>
      <c r="C166" s="40" t="s">
        <v>316</v>
      </c>
      <c r="D166" s="38" t="s">
        <v>18</v>
      </c>
      <c r="E166" s="36" t="s">
        <v>81</v>
      </c>
      <c r="F166" s="36" t="s">
        <v>82</v>
      </c>
      <c r="G166" s="39" t="str">
        <f>VLOOKUP(E166,'Tax Info'!$B$2:$F$1000,3,0)</f>
        <v>Global Energy Supply Corporation</v>
      </c>
      <c r="H166" s="39" t="str">
        <f>VLOOKUP(E166,'Tax Info'!$B$2:$F$1000,5,0)</f>
        <v>234-621-270-00000</v>
      </c>
      <c r="I166" s="47">
        <v>27179</v>
      </c>
      <c r="J166" s="44">
        <v>325.69</v>
      </c>
      <c r="K166" s="44" t="s">
        <v>27</v>
      </c>
      <c r="L166" s="44">
        <v>39.08</v>
      </c>
      <c r="M166" s="45">
        <v>-6.51</v>
      </c>
      <c r="N166" s="44">
        <f t="shared" si="6"/>
        <v>358.26</v>
      </c>
    </row>
    <row r="167" spans="1:14">
      <c r="A167" s="36">
        <v>165</v>
      </c>
      <c r="B167" s="36" t="s">
        <v>315</v>
      </c>
      <c r="C167" s="40" t="s">
        <v>316</v>
      </c>
      <c r="D167" s="38" t="s">
        <v>18</v>
      </c>
      <c r="E167" s="36" t="s">
        <v>141</v>
      </c>
      <c r="F167" s="36" t="s">
        <v>142</v>
      </c>
      <c r="G167" s="39" t="str">
        <f>VLOOKUP(E167,'Tax Info'!$B$2:$F$1000,3,0)</f>
        <v>GNPower Ltd. Co.</v>
      </c>
      <c r="H167" s="39" t="str">
        <f>VLOOKUP(E167,'Tax Info'!$B$2:$F$1000,5,0)</f>
        <v>202-920-663-00000</v>
      </c>
      <c r="I167" s="47">
        <v>27203</v>
      </c>
      <c r="J167" s="44" t="s">
        <v>27</v>
      </c>
      <c r="K167" s="44">
        <v>15.64</v>
      </c>
      <c r="L167" s="44" t="s">
        <v>27</v>
      </c>
      <c r="M167" s="45">
        <v>-0.31</v>
      </c>
      <c r="N167" s="44">
        <f t="shared" si="6"/>
        <v>15.33</v>
      </c>
    </row>
    <row r="168" spans="1:14">
      <c r="A168" s="36">
        <v>166</v>
      </c>
      <c r="B168" s="36" t="s">
        <v>315</v>
      </c>
      <c r="C168" s="40" t="s">
        <v>316</v>
      </c>
      <c r="D168" s="38" t="s">
        <v>18</v>
      </c>
      <c r="E168" s="36" t="s">
        <v>326</v>
      </c>
      <c r="F168" s="36" t="s">
        <v>327</v>
      </c>
      <c r="G168" s="39" t="str">
        <f>VLOOKUP(E168,'Tax Info'!$B$2:$F$1000,3,0)</f>
        <v>GT-Energy Corp.</v>
      </c>
      <c r="H168" s="39" t="str">
        <f>VLOOKUP(E168,'Tax Info'!$B$2:$F$1000,5,0)</f>
        <v>010-253-834-0000</v>
      </c>
      <c r="I168" s="47">
        <v>27257</v>
      </c>
      <c r="J168" s="44">
        <v>0.02</v>
      </c>
      <c r="K168" s="44" t="s">
        <v>27</v>
      </c>
      <c r="L168" s="44" t="s">
        <v>27</v>
      </c>
      <c r="M168" s="45" t="s">
        <v>27</v>
      </c>
      <c r="N168" s="44">
        <f t="shared" si="6"/>
        <v>0.02</v>
      </c>
    </row>
    <row r="169" spans="1:14">
      <c r="A169" s="36">
        <v>167</v>
      </c>
      <c r="B169" s="36" t="s">
        <v>315</v>
      </c>
      <c r="C169" s="40" t="s">
        <v>316</v>
      </c>
      <c r="D169" s="38" t="s">
        <v>18</v>
      </c>
      <c r="E169" s="36" t="s">
        <v>134</v>
      </c>
      <c r="F169" s="36" t="s">
        <v>134</v>
      </c>
      <c r="G169" s="39" t="str">
        <f>VLOOKUP(E169,'Tax Info'!$B$2:$F$1000,3,0)</f>
        <v>Guimaras Electric Cooperative, Inc.</v>
      </c>
      <c r="H169" s="39" t="str">
        <f>VLOOKUP(E169,'Tax Info'!$B$2:$F$1000,5,0)</f>
        <v>000-994-641-000</v>
      </c>
      <c r="I169" s="47">
        <v>27200</v>
      </c>
      <c r="J169" s="44">
        <v>150.13999999999999</v>
      </c>
      <c r="K169" s="44" t="s">
        <v>27</v>
      </c>
      <c r="L169" s="44">
        <v>18.02</v>
      </c>
      <c r="M169" s="45">
        <v>-3</v>
      </c>
      <c r="N169" s="44">
        <f t="shared" si="6"/>
        <v>165.16</v>
      </c>
    </row>
    <row r="170" spans="1:14">
      <c r="A170" s="36">
        <v>168</v>
      </c>
      <c r="B170" s="36" t="s">
        <v>315</v>
      </c>
      <c r="C170" s="40" t="s">
        <v>316</v>
      </c>
      <c r="D170" s="38" t="s">
        <v>18</v>
      </c>
      <c r="E170" s="36" t="s">
        <v>248</v>
      </c>
      <c r="F170" s="36" t="s">
        <v>249</v>
      </c>
      <c r="G170" s="39" t="str">
        <f>VLOOKUP(E170,'Tax Info'!$B$2:$F$1000,3,0)</f>
        <v>HELIOS SOLAR ENERGY CORP.</v>
      </c>
      <c r="H170" s="39" t="str">
        <f>VLOOKUP(E170,'Tax Info'!$B$2:$F$1000,5,0)</f>
        <v>008-841-526-000</v>
      </c>
      <c r="I170" s="47">
        <v>27235</v>
      </c>
      <c r="J170" s="44" t="s">
        <v>27</v>
      </c>
      <c r="K170" s="44">
        <v>0.01</v>
      </c>
      <c r="L170" s="44" t="s">
        <v>27</v>
      </c>
      <c r="M170" s="45" t="s">
        <v>27</v>
      </c>
      <c r="N170" s="44">
        <f t="shared" si="6"/>
        <v>0.01</v>
      </c>
    </row>
    <row r="171" spans="1:14">
      <c r="A171" s="36">
        <v>169</v>
      </c>
      <c r="B171" s="36" t="s">
        <v>315</v>
      </c>
      <c r="C171" s="40" t="s">
        <v>316</v>
      </c>
      <c r="D171" s="38" t="s">
        <v>18</v>
      </c>
      <c r="E171" s="36" t="s">
        <v>178</v>
      </c>
      <c r="F171" s="36" t="s">
        <v>179</v>
      </c>
      <c r="G171" s="39" t="str">
        <f>VLOOKUP(E171,'Tax Info'!$B$2:$F$1000,3,0)</f>
        <v>Hawaiian-Philippine Company</v>
      </c>
      <c r="H171" s="39" t="str">
        <f>VLOOKUP(E171,'Tax Info'!$B$2:$F$1000,5,0)</f>
        <v>000-424-722-00000</v>
      </c>
      <c r="I171" s="47">
        <v>27212</v>
      </c>
      <c r="J171" s="44">
        <v>10.58</v>
      </c>
      <c r="K171" s="44" t="s">
        <v>27</v>
      </c>
      <c r="L171" s="44">
        <v>1.27</v>
      </c>
      <c r="M171" s="45">
        <v>-0.21</v>
      </c>
      <c r="N171" s="44">
        <f t="shared" si="6"/>
        <v>11.64</v>
      </c>
    </row>
    <row r="172" spans="1:14">
      <c r="A172" s="36">
        <v>170</v>
      </c>
      <c r="B172" s="36" t="s">
        <v>315</v>
      </c>
      <c r="C172" s="40" t="s">
        <v>316</v>
      </c>
      <c r="D172" s="38" t="s">
        <v>18</v>
      </c>
      <c r="E172" s="36" t="s">
        <v>41</v>
      </c>
      <c r="F172" s="36" t="s">
        <v>41</v>
      </c>
      <c r="G172" s="39" t="str">
        <f>VLOOKUP(E172,'Tax Info'!$B$2:$F$1000,3,0)</f>
        <v>Iloilo I Electric Cooperative, Inc.</v>
      </c>
      <c r="H172" s="39" t="str">
        <f>VLOOKUP(E172,'Tax Info'!$B$2:$F$1000,5,0)</f>
        <v>000-994-935-000</v>
      </c>
      <c r="I172" s="47">
        <v>27162</v>
      </c>
      <c r="J172" s="44">
        <v>942.16</v>
      </c>
      <c r="K172" s="44" t="s">
        <v>27</v>
      </c>
      <c r="L172" s="44">
        <v>113.06</v>
      </c>
      <c r="M172" s="45">
        <v>-18.84</v>
      </c>
      <c r="N172" s="44">
        <f t="shared" si="6"/>
        <v>1036.3800000000001</v>
      </c>
    </row>
    <row r="173" spans="1:14">
      <c r="A173" s="36">
        <v>171</v>
      </c>
      <c r="B173" s="36" t="s">
        <v>315</v>
      </c>
      <c r="C173" s="40" t="s">
        <v>316</v>
      </c>
      <c r="D173" s="38" t="s">
        <v>18</v>
      </c>
      <c r="E173" s="36" t="s">
        <v>68</v>
      </c>
      <c r="F173" s="36" t="s">
        <v>68</v>
      </c>
      <c r="G173" s="39" t="str">
        <f>VLOOKUP(E173,'Tax Info'!$B$2:$F$1000,3,0)</f>
        <v>Iloilo II Electric Cooperative, Inc.</v>
      </c>
      <c r="H173" s="39" t="str">
        <f>VLOOKUP(E173,'Tax Info'!$B$2:$F$1000,5,0)</f>
        <v>000-994-942-000</v>
      </c>
      <c r="I173" s="47">
        <v>27174</v>
      </c>
      <c r="J173" s="44">
        <v>601.16</v>
      </c>
      <c r="K173" s="44" t="s">
        <v>27</v>
      </c>
      <c r="L173" s="44">
        <v>72.14</v>
      </c>
      <c r="M173" s="45">
        <v>-12.02</v>
      </c>
      <c r="N173" s="44">
        <f t="shared" si="6"/>
        <v>661.28</v>
      </c>
    </row>
    <row r="174" spans="1:14">
      <c r="A174" s="36">
        <v>172</v>
      </c>
      <c r="B174" s="36" t="s">
        <v>315</v>
      </c>
      <c r="C174" s="40" t="s">
        <v>316</v>
      </c>
      <c r="D174" s="38" t="s">
        <v>18</v>
      </c>
      <c r="E174" s="36" t="s">
        <v>91</v>
      </c>
      <c r="F174" s="36" t="s">
        <v>91</v>
      </c>
      <c r="G174" s="39" t="str">
        <f>VLOOKUP(E174,'Tax Info'!$B$2:$F$1000,3,0)</f>
        <v>Iloilo III Electric Cooperative, Inc.</v>
      </c>
      <c r="H174" s="39" t="str">
        <f>VLOOKUP(E174,'Tax Info'!$B$2:$F$1000,5,0)</f>
        <v>002-391-979-000</v>
      </c>
      <c r="I174" s="47">
        <v>27183</v>
      </c>
      <c r="J174" s="44">
        <v>363.31</v>
      </c>
      <c r="K174" s="44" t="s">
        <v>27</v>
      </c>
      <c r="L174" s="44">
        <v>43.6</v>
      </c>
      <c r="M174" s="45">
        <v>-7.27</v>
      </c>
      <c r="N174" s="44">
        <f t="shared" si="6"/>
        <v>399.64</v>
      </c>
    </row>
    <row r="175" spans="1:14">
      <c r="A175" s="36">
        <v>173</v>
      </c>
      <c r="B175" s="36" t="s">
        <v>315</v>
      </c>
      <c r="C175" s="40" t="s">
        <v>316</v>
      </c>
      <c r="D175" s="38" t="s">
        <v>18</v>
      </c>
      <c r="E175" s="36" t="s">
        <v>129</v>
      </c>
      <c r="F175" s="36" t="s">
        <v>130</v>
      </c>
      <c r="G175" s="39" t="str">
        <f>VLOOKUP(E175,'Tax Info'!$B$2:$F$1000,3,0)</f>
        <v>Jin Navitas Electric Corp.</v>
      </c>
      <c r="H175" s="39" t="str">
        <f>VLOOKUP(E175,'Tax Info'!$B$2:$F$1000,5,0)</f>
        <v>779-471-422-00000</v>
      </c>
      <c r="I175" s="47">
        <v>27198</v>
      </c>
      <c r="J175" s="44">
        <v>72.87</v>
      </c>
      <c r="K175" s="44" t="s">
        <v>27</v>
      </c>
      <c r="L175" s="44">
        <v>8.74</v>
      </c>
      <c r="M175" s="45" t="s">
        <v>27</v>
      </c>
      <c r="N175" s="44">
        <f t="shared" si="6"/>
        <v>81.61</v>
      </c>
    </row>
    <row r="176" spans="1:14">
      <c r="A176" s="36">
        <v>174</v>
      </c>
      <c r="B176" s="36" t="s">
        <v>315</v>
      </c>
      <c r="C176" s="40" t="s">
        <v>316</v>
      </c>
      <c r="D176" s="38" t="s">
        <v>18</v>
      </c>
      <c r="E176" s="36" t="s">
        <v>184</v>
      </c>
      <c r="F176" s="36" t="s">
        <v>185</v>
      </c>
      <c r="G176" s="39" t="str">
        <f>VLOOKUP(E176,'Tax Info'!$B$2:$F$1000,3,0)</f>
        <v>Kratos RES, Inc.</v>
      </c>
      <c r="H176" s="39" t="str">
        <f>VLOOKUP(E176,'Tax Info'!$B$2:$F$1000,5,0)</f>
        <v>008-098-676-000</v>
      </c>
      <c r="I176" s="47">
        <v>27214</v>
      </c>
      <c r="J176" s="44">
        <v>30.85</v>
      </c>
      <c r="K176" s="44" t="s">
        <v>27</v>
      </c>
      <c r="L176" s="44">
        <v>3.7</v>
      </c>
      <c r="M176" s="45">
        <v>-0.62</v>
      </c>
      <c r="N176" s="44">
        <f t="shared" si="6"/>
        <v>33.93</v>
      </c>
    </row>
    <row r="177" spans="1:14">
      <c r="A177" s="36">
        <v>175</v>
      </c>
      <c r="B177" s="36" t="s">
        <v>315</v>
      </c>
      <c r="C177" s="40" t="s">
        <v>316</v>
      </c>
      <c r="D177" s="38" t="s">
        <v>18</v>
      </c>
      <c r="E177" s="36" t="s">
        <v>144</v>
      </c>
      <c r="F177" s="36" t="s">
        <v>145</v>
      </c>
      <c r="G177" s="39" t="str">
        <f>VLOOKUP(E177,'Tax Info'!$B$2:$F$1000,3,0)</f>
        <v>KEPCO SPC Power Corporation</v>
      </c>
      <c r="H177" s="39" t="str">
        <f>VLOOKUP(E177,'Tax Info'!$B$2:$F$1000,5,0)</f>
        <v>244-498-539-00000</v>
      </c>
      <c r="I177" s="47">
        <v>27204</v>
      </c>
      <c r="J177" s="44">
        <v>93.52</v>
      </c>
      <c r="K177" s="44" t="s">
        <v>27</v>
      </c>
      <c r="L177" s="44">
        <v>11.22</v>
      </c>
      <c r="M177" s="45">
        <v>-1.87</v>
      </c>
      <c r="N177" s="44">
        <f t="shared" si="6"/>
        <v>102.87</v>
      </c>
    </row>
    <row r="178" spans="1:14">
      <c r="A178" s="36">
        <v>176</v>
      </c>
      <c r="B178" s="36" t="s">
        <v>315</v>
      </c>
      <c r="C178" s="40" t="s">
        <v>316</v>
      </c>
      <c r="D178" s="38" t="s">
        <v>18</v>
      </c>
      <c r="E178" s="36" t="s">
        <v>48</v>
      </c>
      <c r="F178" s="36" t="s">
        <v>48</v>
      </c>
      <c r="G178" s="39" t="str">
        <f>VLOOKUP(E178,'Tax Info'!$B$2:$F$1000,3,0)</f>
        <v>Leyte II Electric Cooperative, Inc.</v>
      </c>
      <c r="H178" s="39" t="str">
        <f>VLOOKUP(E178,'Tax Info'!$B$2:$F$1000,5,0)</f>
        <v>000-611-721-00000</v>
      </c>
      <c r="I178" s="47">
        <v>27165</v>
      </c>
      <c r="J178" s="44">
        <v>966.93</v>
      </c>
      <c r="K178" s="44" t="s">
        <v>27</v>
      </c>
      <c r="L178" s="44">
        <v>116.03</v>
      </c>
      <c r="M178" s="45">
        <v>-19.34</v>
      </c>
      <c r="N178" s="44">
        <f t="shared" si="6"/>
        <v>1063.6199999999999</v>
      </c>
    </row>
    <row r="179" spans="1:14">
      <c r="A179" s="36">
        <v>177</v>
      </c>
      <c r="B179" s="36" t="s">
        <v>315</v>
      </c>
      <c r="C179" s="40" t="s">
        <v>316</v>
      </c>
      <c r="D179" s="38" t="s">
        <v>18</v>
      </c>
      <c r="E179" s="36" t="s">
        <v>127</v>
      </c>
      <c r="F179" s="36" t="s">
        <v>127</v>
      </c>
      <c r="G179" s="39" t="str">
        <f>VLOOKUP(E179,'Tax Info'!$B$2:$F$1000,3,0)</f>
        <v>Leyte III Electric Cooperative, Inc.</v>
      </c>
      <c r="H179" s="39" t="str">
        <f>VLOOKUP(E179,'Tax Info'!$B$2:$F$1000,5,0)</f>
        <v>000-977-608-000</v>
      </c>
      <c r="I179" s="47">
        <v>27197</v>
      </c>
      <c r="J179" s="44">
        <v>215.31</v>
      </c>
      <c r="K179" s="44" t="s">
        <v>27</v>
      </c>
      <c r="L179" s="44">
        <v>25.84</v>
      </c>
      <c r="M179" s="45">
        <v>-4.3099999999999996</v>
      </c>
      <c r="N179" s="44">
        <f t="shared" si="6"/>
        <v>236.84</v>
      </c>
    </row>
    <row r="180" spans="1:14">
      <c r="A180" s="36">
        <v>178</v>
      </c>
      <c r="B180" s="36" t="s">
        <v>315</v>
      </c>
      <c r="C180" s="40" t="s">
        <v>316</v>
      </c>
      <c r="D180" s="38" t="s">
        <v>18</v>
      </c>
      <c r="E180" s="36" t="s">
        <v>110</v>
      </c>
      <c r="F180" s="36" t="s">
        <v>110</v>
      </c>
      <c r="G180" s="39" t="str">
        <f>VLOOKUP(E180,'Tax Info'!$B$2:$F$1000,3,0)</f>
        <v>Leyte IV Electric Cooperative, Inc.</v>
      </c>
      <c r="H180" s="39" t="str">
        <f>VLOOKUP(E180,'Tax Info'!$B$2:$F$1000,5,0)</f>
        <v>000-782-737-000</v>
      </c>
      <c r="I180" s="47">
        <v>27191</v>
      </c>
      <c r="J180" s="44">
        <v>335.82</v>
      </c>
      <c r="K180" s="44" t="s">
        <v>27</v>
      </c>
      <c r="L180" s="44">
        <v>40.299999999999997</v>
      </c>
      <c r="M180" s="45">
        <v>-6.72</v>
      </c>
      <c r="N180" s="44">
        <f t="shared" si="6"/>
        <v>369.4</v>
      </c>
    </row>
    <row r="181" spans="1:14">
      <c r="A181" s="36">
        <v>179</v>
      </c>
      <c r="B181" s="36" t="s">
        <v>315</v>
      </c>
      <c r="C181" s="40" t="s">
        <v>316</v>
      </c>
      <c r="D181" s="38" t="s">
        <v>18</v>
      </c>
      <c r="E181" s="36" t="s">
        <v>62</v>
      </c>
      <c r="F181" s="36" t="s">
        <v>62</v>
      </c>
      <c r="G181" s="39" t="str">
        <f>VLOOKUP(E181,'Tax Info'!$B$2:$F$1000,3,0)</f>
        <v>Leyte V Electric Cooperative, Inc.</v>
      </c>
      <c r="H181" s="39" t="str">
        <f>VLOOKUP(E181,'Tax Info'!$B$2:$F$1000,5,0)</f>
        <v>001-383-331-000</v>
      </c>
      <c r="I181" s="47">
        <v>27171</v>
      </c>
      <c r="J181" s="44">
        <v>819.83</v>
      </c>
      <c r="K181" s="44" t="s">
        <v>27</v>
      </c>
      <c r="L181" s="44">
        <v>98.38</v>
      </c>
      <c r="M181" s="45">
        <v>-16.399999999999999</v>
      </c>
      <c r="N181" s="44">
        <f t="shared" si="6"/>
        <v>901.81</v>
      </c>
    </row>
    <row r="182" spans="1:14">
      <c r="A182" s="36">
        <v>180</v>
      </c>
      <c r="B182" s="36" t="s">
        <v>315</v>
      </c>
      <c r="C182" s="40" t="s">
        <v>316</v>
      </c>
      <c r="D182" s="38" t="s">
        <v>18</v>
      </c>
      <c r="E182" s="36" t="s">
        <v>195</v>
      </c>
      <c r="F182" s="36" t="s">
        <v>195</v>
      </c>
      <c r="G182" s="39" t="str">
        <f>VLOOKUP(E182,'Tax Info'!$B$2:$F$1000,3,0)</f>
        <v>Lide Management Corporation</v>
      </c>
      <c r="H182" s="39" t="str">
        <f>VLOOKUP(E182,'Tax Info'!$B$2:$F$1000,5,0)</f>
        <v>003-740-115-0000</v>
      </c>
      <c r="I182" s="47">
        <v>27216</v>
      </c>
      <c r="J182" s="44">
        <v>8.75</v>
      </c>
      <c r="K182" s="44" t="s">
        <v>27</v>
      </c>
      <c r="L182" s="44">
        <v>1.05</v>
      </c>
      <c r="M182" s="45">
        <v>-0.18</v>
      </c>
      <c r="N182" s="44">
        <f t="shared" si="6"/>
        <v>9.6199999999999992</v>
      </c>
    </row>
    <row r="183" spans="1:14">
      <c r="A183" s="36">
        <v>181</v>
      </c>
      <c r="B183" s="36" t="s">
        <v>315</v>
      </c>
      <c r="C183" s="40" t="s">
        <v>316</v>
      </c>
      <c r="D183" s="38" t="s">
        <v>18</v>
      </c>
      <c r="E183" s="36" t="s">
        <v>86</v>
      </c>
      <c r="F183" s="36" t="s">
        <v>87</v>
      </c>
      <c r="G183" s="39" t="str">
        <f>VLOOKUP(E183,'Tax Info'!$B$2:$F$1000,3,0)</f>
        <v>SHELL ENERGY PHILIPPINES INC.</v>
      </c>
      <c r="H183" s="39" t="str">
        <f>VLOOKUP(E183,'Tax Info'!$B$2:$F$1000,5,0)</f>
        <v>006-733-227-0000</v>
      </c>
      <c r="I183" s="47">
        <v>27181</v>
      </c>
      <c r="J183" s="44">
        <v>389.72</v>
      </c>
      <c r="K183" s="44" t="s">
        <v>27</v>
      </c>
      <c r="L183" s="44">
        <v>46.77</v>
      </c>
      <c r="M183" s="45">
        <v>-7.79</v>
      </c>
      <c r="N183" s="44">
        <f t="shared" si="6"/>
        <v>428.7</v>
      </c>
    </row>
    <row r="184" spans="1:14">
      <c r="A184" s="36">
        <v>182</v>
      </c>
      <c r="B184" s="36" t="s">
        <v>315</v>
      </c>
      <c r="C184" s="40" t="s">
        <v>316</v>
      </c>
      <c r="D184" s="38" t="s">
        <v>18</v>
      </c>
      <c r="E184" s="36" t="s">
        <v>32</v>
      </c>
      <c r="F184" s="36" t="s">
        <v>32</v>
      </c>
      <c r="G184" s="39" t="str">
        <f>VLOOKUP(E184,'Tax Info'!$B$2:$F$1000,3,0)</f>
        <v>Mactan Electric Company</v>
      </c>
      <c r="H184" s="39" t="str">
        <f>VLOOKUP(E184,'Tax Info'!$B$2:$F$1000,5,0)</f>
        <v>000-259-873-00000</v>
      </c>
      <c r="I184" s="47">
        <v>27158</v>
      </c>
      <c r="J184" s="44">
        <v>2064.1799999999998</v>
      </c>
      <c r="K184" s="44" t="s">
        <v>27</v>
      </c>
      <c r="L184" s="44">
        <v>247.7</v>
      </c>
      <c r="M184" s="45">
        <v>-41.28</v>
      </c>
      <c r="N184" s="44">
        <f t="shared" si="6"/>
        <v>2270.6</v>
      </c>
    </row>
    <row r="185" spans="1:14">
      <c r="A185" s="36">
        <v>183</v>
      </c>
      <c r="B185" s="36" t="s">
        <v>315</v>
      </c>
      <c r="C185" s="40" t="s">
        <v>316</v>
      </c>
      <c r="D185" s="38" t="s">
        <v>18</v>
      </c>
      <c r="E185" s="36" t="s">
        <v>147</v>
      </c>
      <c r="F185" s="36" t="s">
        <v>147</v>
      </c>
      <c r="G185" s="39" t="str">
        <f>VLOOKUP(E185,'Tax Info'!$B$2:$F$1000,3,0)</f>
        <v>Mactan Enerzone Corporation</v>
      </c>
      <c r="H185" s="39" t="str">
        <f>VLOOKUP(E185,'Tax Info'!$B$2:$F$1000,5,0)</f>
        <v>250-327-890-000</v>
      </c>
      <c r="I185" s="47">
        <v>27205</v>
      </c>
      <c r="J185" s="44">
        <v>104.26</v>
      </c>
      <c r="K185" s="44" t="s">
        <v>27</v>
      </c>
      <c r="L185" s="44">
        <v>12.51</v>
      </c>
      <c r="M185" s="45">
        <v>-2.09</v>
      </c>
      <c r="N185" s="44">
        <f t="shared" si="6"/>
        <v>114.68</v>
      </c>
    </row>
    <row r="186" spans="1:14">
      <c r="A186" s="36">
        <v>184</v>
      </c>
      <c r="B186" s="36" t="s">
        <v>315</v>
      </c>
      <c r="C186" s="40" t="s">
        <v>316</v>
      </c>
      <c r="D186" s="38" t="s">
        <v>18</v>
      </c>
      <c r="E186" s="36" t="s">
        <v>281</v>
      </c>
      <c r="F186" s="36" t="s">
        <v>282</v>
      </c>
      <c r="G186" s="39" t="str">
        <f>VLOOKUP(E186,'Tax Info'!$B$2:$F$1000,3,0)</f>
        <v>Monte Solar Energy, Inc.</v>
      </c>
      <c r="H186" s="39" t="str">
        <f>VLOOKUP(E186,'Tax Info'!$B$2:$F$1000,5,0)</f>
        <v>008-828-119-000</v>
      </c>
      <c r="I186" s="47">
        <v>27245</v>
      </c>
      <c r="J186" s="44" t="s">
        <v>27</v>
      </c>
      <c r="K186" s="44">
        <v>0.02</v>
      </c>
      <c r="L186" s="44" t="s">
        <v>27</v>
      </c>
      <c r="M186" s="45" t="s">
        <v>27</v>
      </c>
      <c r="N186" s="44">
        <f t="shared" si="6"/>
        <v>0.02</v>
      </c>
    </row>
    <row r="187" spans="1:14">
      <c r="A187" s="36">
        <v>185</v>
      </c>
      <c r="B187" s="36" t="s">
        <v>315</v>
      </c>
      <c r="C187" s="40" t="s">
        <v>316</v>
      </c>
      <c r="D187" s="38" t="s">
        <v>18</v>
      </c>
      <c r="E187" s="36" t="s">
        <v>34</v>
      </c>
      <c r="F187" s="36" t="s">
        <v>34</v>
      </c>
      <c r="G187" s="39" t="str">
        <f>VLOOKUP(E187,'Tax Info'!$B$2:$F$1000,3,0)</f>
        <v>MORE Electric and Power Corporation</v>
      </c>
      <c r="H187" s="39" t="str">
        <f>VLOOKUP(E187,'Tax Info'!$B$2:$F$1000,5,0)</f>
        <v>007-106-367-000</v>
      </c>
      <c r="I187" s="47">
        <v>27159</v>
      </c>
      <c r="J187" s="44">
        <v>1594.29</v>
      </c>
      <c r="K187" s="44" t="s">
        <v>27</v>
      </c>
      <c r="L187" s="44">
        <v>191.31</v>
      </c>
      <c r="M187" s="45">
        <v>-31.89</v>
      </c>
      <c r="N187" s="44">
        <f t="shared" si="6"/>
        <v>1753.71</v>
      </c>
    </row>
    <row r="188" spans="1:14">
      <c r="A188" s="36">
        <v>186</v>
      </c>
      <c r="B188" s="36" t="s">
        <v>315</v>
      </c>
      <c r="C188" s="40" t="s">
        <v>316</v>
      </c>
      <c r="D188" s="38" t="s">
        <v>18</v>
      </c>
      <c r="E188" s="36" t="s">
        <v>197</v>
      </c>
      <c r="F188" s="36" t="s">
        <v>198</v>
      </c>
      <c r="G188" s="39" t="str">
        <f>VLOOKUP(E188,'Tax Info'!$B$2:$F$1000,3,0)</f>
        <v>Masinloc Power Co. Ltd</v>
      </c>
      <c r="H188" s="39" t="str">
        <f>VLOOKUP(E188,'Tax Info'!$B$2:$F$1000,5,0)</f>
        <v>006-786-124-000</v>
      </c>
      <c r="I188" s="47">
        <v>27217</v>
      </c>
      <c r="J188" s="44">
        <v>8.4499999999999993</v>
      </c>
      <c r="K188" s="44" t="s">
        <v>27</v>
      </c>
      <c r="L188" s="44">
        <v>1.01</v>
      </c>
      <c r="M188" s="45">
        <v>-0.17</v>
      </c>
      <c r="N188" s="44">
        <f t="shared" si="6"/>
        <v>9.2899999999999991</v>
      </c>
    </row>
    <row r="189" spans="1:14">
      <c r="A189" s="36">
        <v>187</v>
      </c>
      <c r="B189" s="36" t="s">
        <v>315</v>
      </c>
      <c r="C189" s="40" t="s">
        <v>316</v>
      </c>
      <c r="D189" s="38" t="s">
        <v>18</v>
      </c>
      <c r="E189" s="36" t="s">
        <v>181</v>
      </c>
      <c r="F189" s="36" t="s">
        <v>182</v>
      </c>
      <c r="G189" s="39" t="str">
        <f>VLOOKUP(E189,'Tax Info'!$B$2:$F$1000,3,0)</f>
        <v>National Grid Corporation of the Philippines</v>
      </c>
      <c r="H189" s="39" t="str">
        <f>VLOOKUP(E189,'Tax Info'!$B$2:$F$1000,5,0)</f>
        <v>006-977-514-000</v>
      </c>
      <c r="I189" s="47">
        <v>27213</v>
      </c>
      <c r="J189" s="44">
        <v>33.21</v>
      </c>
      <c r="K189" s="44" t="s">
        <v>27</v>
      </c>
      <c r="L189" s="44">
        <v>3.99</v>
      </c>
      <c r="M189" s="45">
        <v>-0.66</v>
      </c>
      <c r="N189" s="44">
        <f t="shared" si="6"/>
        <v>36.54</v>
      </c>
    </row>
    <row r="190" spans="1:14">
      <c r="A190" s="36">
        <v>188</v>
      </c>
      <c r="B190" s="36" t="s">
        <v>315</v>
      </c>
      <c r="C190" s="40" t="s">
        <v>316</v>
      </c>
      <c r="D190" s="38" t="s">
        <v>18</v>
      </c>
      <c r="E190" s="36" t="s">
        <v>270</v>
      </c>
      <c r="F190" s="36" t="s">
        <v>271</v>
      </c>
      <c r="G190" s="39" t="str">
        <f>VLOOKUP(E190,'Tax Info'!$B$2:$F$1000,3,0)</f>
        <v>Negros Island Solar Power Inc.</v>
      </c>
      <c r="H190" s="39" t="str">
        <f>VLOOKUP(E190,'Tax Info'!$B$2:$F$1000,5,0)</f>
        <v>008-899-881-000</v>
      </c>
      <c r="I190" s="47">
        <v>27240</v>
      </c>
      <c r="J190" s="44" t="s">
        <v>27</v>
      </c>
      <c r="K190" s="44">
        <v>0.01</v>
      </c>
      <c r="L190" s="44" t="s">
        <v>27</v>
      </c>
      <c r="M190" s="45" t="s">
        <v>27</v>
      </c>
      <c r="N190" s="44">
        <f t="shared" si="6"/>
        <v>0.01</v>
      </c>
    </row>
    <row r="191" spans="1:14">
      <c r="A191" s="36">
        <v>189</v>
      </c>
      <c r="B191" s="36" t="s">
        <v>315</v>
      </c>
      <c r="C191" s="40" t="s">
        <v>316</v>
      </c>
      <c r="D191" s="38" t="s">
        <v>18</v>
      </c>
      <c r="E191" s="36" t="s">
        <v>245</v>
      </c>
      <c r="F191" s="36" t="s">
        <v>246</v>
      </c>
      <c r="G191" s="39" t="str">
        <f>VLOOKUP(E191,'Tax Info'!$B$2:$F$1000,3,0)</f>
        <v>North Negros Biopower, Inc.</v>
      </c>
      <c r="H191" s="39" t="str">
        <f>VLOOKUP(E191,'Tax Info'!$B$2:$F$1000,5,0)</f>
        <v>006-964-680-000</v>
      </c>
      <c r="I191" s="47">
        <v>27234</v>
      </c>
      <c r="J191" s="44" t="s">
        <v>27</v>
      </c>
      <c r="K191" s="44">
        <v>2.04</v>
      </c>
      <c r="L191" s="44" t="s">
        <v>27</v>
      </c>
      <c r="M191" s="45" t="s">
        <v>27</v>
      </c>
      <c r="N191" s="44">
        <f t="shared" si="6"/>
        <v>2.04</v>
      </c>
    </row>
    <row r="192" spans="1:14">
      <c r="A192" s="36">
        <v>190</v>
      </c>
      <c r="B192" s="36" t="s">
        <v>315</v>
      </c>
      <c r="C192" s="40" t="s">
        <v>316</v>
      </c>
      <c r="D192" s="38" t="s">
        <v>18</v>
      </c>
      <c r="E192" s="36" t="s">
        <v>50</v>
      </c>
      <c r="F192" s="36" t="s">
        <v>50</v>
      </c>
      <c r="G192" s="39" t="str">
        <f>VLOOKUP(E192,'Tax Info'!$B$2:$F$1000,3,0)</f>
        <v>NEGROS OCCIDENTAL ELECTRIC COOPERATIVE</v>
      </c>
      <c r="H192" s="39" t="str">
        <f>VLOOKUP(E192,'Tax Info'!$B$2:$F$1000,5,0)</f>
        <v>000-560-345-000</v>
      </c>
      <c r="I192" s="47">
        <v>27166</v>
      </c>
      <c r="J192" s="44">
        <v>838.91</v>
      </c>
      <c r="K192" s="44" t="s">
        <v>27</v>
      </c>
      <c r="L192" s="44">
        <v>100.67</v>
      </c>
      <c r="M192" s="45">
        <v>-16.78</v>
      </c>
      <c r="N192" s="44">
        <f t="shared" si="6"/>
        <v>922.8</v>
      </c>
    </row>
    <row r="193" spans="1:14">
      <c r="A193" s="36">
        <v>191</v>
      </c>
      <c r="B193" s="36" t="s">
        <v>315</v>
      </c>
      <c r="C193" s="40" t="s">
        <v>316</v>
      </c>
      <c r="D193" s="38" t="s">
        <v>18</v>
      </c>
      <c r="E193" s="36" t="s">
        <v>60</v>
      </c>
      <c r="F193" s="36" t="s">
        <v>60</v>
      </c>
      <c r="G193" s="39" t="str">
        <f>VLOOKUP(E193,'Tax Info'!$B$2:$F$1000,3,0)</f>
        <v>Northern Negros Electric Cooperative, Inc.</v>
      </c>
      <c r="H193" s="39" t="str">
        <f>VLOOKUP(E193,'Tax Info'!$B$2:$F$1000,5,0)</f>
        <v>001-005-053-0000</v>
      </c>
      <c r="I193" s="47">
        <v>27170</v>
      </c>
      <c r="J193" s="44">
        <v>734.38</v>
      </c>
      <c r="K193" s="44" t="s">
        <v>27</v>
      </c>
      <c r="L193" s="44">
        <v>88.13</v>
      </c>
      <c r="M193" s="45">
        <v>-14.69</v>
      </c>
      <c r="N193" s="44">
        <f t="shared" si="6"/>
        <v>807.82</v>
      </c>
    </row>
    <row r="194" spans="1:14">
      <c r="A194" s="36">
        <v>192</v>
      </c>
      <c r="B194" s="36" t="s">
        <v>315</v>
      </c>
      <c r="C194" s="40" t="s">
        <v>316</v>
      </c>
      <c r="D194" s="38" t="s">
        <v>18</v>
      </c>
      <c r="E194" s="36" t="s">
        <v>112</v>
      </c>
      <c r="F194" s="36" t="s">
        <v>112</v>
      </c>
      <c r="G194" s="39" t="str">
        <f>VLOOKUP(E194,'Tax Info'!$B$2:$F$1000,3,0)</f>
        <v>Negros Oriental I Electric Cooperative, Inc.</v>
      </c>
      <c r="H194" s="39" t="str">
        <f>VLOOKUP(E194,'Tax Info'!$B$2:$F$1000,5,0)</f>
        <v>000-613-539-000</v>
      </c>
      <c r="I194" s="47">
        <v>27192</v>
      </c>
      <c r="J194" s="44">
        <v>289.47000000000003</v>
      </c>
      <c r="K194" s="44" t="s">
        <v>27</v>
      </c>
      <c r="L194" s="44">
        <v>34.74</v>
      </c>
      <c r="M194" s="45">
        <v>-5.79</v>
      </c>
      <c r="N194" s="44">
        <f t="shared" si="6"/>
        <v>318.42</v>
      </c>
    </row>
    <row r="195" spans="1:14">
      <c r="A195" s="36">
        <v>193</v>
      </c>
      <c r="B195" s="36" t="s">
        <v>315</v>
      </c>
      <c r="C195" s="40" t="s">
        <v>316</v>
      </c>
      <c r="D195" s="38" t="s">
        <v>18</v>
      </c>
      <c r="E195" s="36" t="s">
        <v>36</v>
      </c>
      <c r="F195" s="36" t="s">
        <v>36</v>
      </c>
      <c r="G195" s="39" t="str">
        <f>VLOOKUP(E195,'Tax Info'!$B$2:$F$1000,3,0)</f>
        <v>NEGROS ORIENTAL II ELECTRIC COOPERATIVE</v>
      </c>
      <c r="H195" s="39" t="str">
        <f>VLOOKUP(E195,'Tax Info'!$B$2:$F$1000,5,0)</f>
        <v>000-613-546-000</v>
      </c>
      <c r="I195" s="47">
        <v>27160</v>
      </c>
      <c r="J195" s="44">
        <v>1283.17</v>
      </c>
      <c r="K195" s="44" t="s">
        <v>27</v>
      </c>
      <c r="L195" s="44">
        <v>153.97999999999999</v>
      </c>
      <c r="M195" s="45">
        <v>-25.66</v>
      </c>
      <c r="N195" s="44">
        <f t="shared" si="6"/>
        <v>1411.49</v>
      </c>
    </row>
    <row r="196" spans="1:14">
      <c r="A196" s="36">
        <v>194</v>
      </c>
      <c r="B196" s="36" t="s">
        <v>315</v>
      </c>
      <c r="C196" s="40" t="s">
        <v>316</v>
      </c>
      <c r="D196" s="38" t="s">
        <v>18</v>
      </c>
      <c r="E196" s="36" t="s">
        <v>95</v>
      </c>
      <c r="F196" s="36" t="s">
        <v>95</v>
      </c>
      <c r="G196" s="39" t="str">
        <f>VLOOKUP(E196,'Tax Info'!$B$2:$F$1000,3,0)</f>
        <v>Northern Samar Electric Cooperative, Inc.</v>
      </c>
      <c r="H196" s="39" t="str">
        <f>VLOOKUP(E196,'Tax Info'!$B$2:$F$1000,5,0)</f>
        <v>001-585-897-000</v>
      </c>
      <c r="I196" s="47">
        <v>27185</v>
      </c>
      <c r="J196" s="44">
        <v>401.41</v>
      </c>
      <c r="K196" s="44" t="s">
        <v>27</v>
      </c>
      <c r="L196" s="44">
        <v>48.17</v>
      </c>
      <c r="M196" s="45">
        <v>-8.0299999999999994</v>
      </c>
      <c r="N196" s="44">
        <f t="shared" si="6"/>
        <v>441.55</v>
      </c>
    </row>
    <row r="197" spans="1:14">
      <c r="A197" s="36">
        <v>195</v>
      </c>
      <c r="B197" s="36" t="s">
        <v>315</v>
      </c>
      <c r="C197" s="40" t="s">
        <v>316</v>
      </c>
      <c r="D197" s="38" t="s">
        <v>18</v>
      </c>
      <c r="E197" s="36" t="s">
        <v>19</v>
      </c>
      <c r="F197" s="36" t="s">
        <v>19</v>
      </c>
      <c r="G197" s="39" t="str">
        <f>VLOOKUP(E197,'Tax Info'!$B$2:$F$1000,3,0)</f>
        <v>Philippine Associated Smelting &amp; Refining Corporation</v>
      </c>
      <c r="H197" s="39" t="str">
        <f>VLOOKUP(E197,'Tax Info'!$B$2:$F$1000,5,0)</f>
        <v>000-226-532-000</v>
      </c>
      <c r="I197" s="47">
        <v>27153</v>
      </c>
      <c r="J197" s="44" t="s">
        <v>27</v>
      </c>
      <c r="K197" s="44">
        <v>660.4</v>
      </c>
      <c r="L197" s="44" t="s">
        <v>27</v>
      </c>
      <c r="M197" s="45">
        <v>-13.21</v>
      </c>
      <c r="N197" s="44">
        <f t="shared" si="6"/>
        <v>647.19000000000005</v>
      </c>
    </row>
    <row r="198" spans="1:14">
      <c r="A198" s="36">
        <v>196</v>
      </c>
      <c r="B198" s="36" t="s">
        <v>315</v>
      </c>
      <c r="C198" s="40" t="s">
        <v>316</v>
      </c>
      <c r="D198" s="38" t="s">
        <v>18</v>
      </c>
      <c r="E198" s="36" t="s">
        <v>233</v>
      </c>
      <c r="F198" s="36" t="s">
        <v>234</v>
      </c>
      <c r="G198" s="39" t="str">
        <f>VLOOKUP(E198,'Tax Info'!$B$2:$F$1000,3,0)</f>
        <v>Palm Concepcion Power Corporation</v>
      </c>
      <c r="H198" s="39" t="str">
        <f>VLOOKUP(E198,'Tax Info'!$B$2:$F$1000,5,0)</f>
        <v>006-931-417-000</v>
      </c>
      <c r="I198" s="47">
        <v>27230</v>
      </c>
      <c r="J198" s="44">
        <v>4.53</v>
      </c>
      <c r="K198" s="44" t="s">
        <v>27</v>
      </c>
      <c r="L198" s="44">
        <v>0.54</v>
      </c>
      <c r="M198" s="45">
        <v>-0.09</v>
      </c>
      <c r="N198" s="44">
        <f t="shared" ref="N198:N343" si="7">SUM(J198:M198)</f>
        <v>4.9800000000000004</v>
      </c>
    </row>
    <row r="199" spans="1:14">
      <c r="A199" s="36">
        <v>197</v>
      </c>
      <c r="B199" s="36" t="s">
        <v>315</v>
      </c>
      <c r="C199" s="40" t="s">
        <v>316</v>
      </c>
      <c r="D199" s="38" t="s">
        <v>18</v>
      </c>
      <c r="E199" s="36" t="s">
        <v>45</v>
      </c>
      <c r="F199" s="36" t="s">
        <v>200</v>
      </c>
      <c r="G199" s="39" t="str">
        <f>VLOOKUP(E199,'Tax Info'!$B$2:$F$1000,3,0)</f>
        <v>Toledo Power Company</v>
      </c>
      <c r="H199" s="39" t="str">
        <f>VLOOKUP(E199,'Tax Info'!$B$2:$F$1000,5,0)</f>
        <v>003-883-626-00000</v>
      </c>
      <c r="I199" s="47">
        <v>27164</v>
      </c>
      <c r="J199" s="44">
        <v>7.02</v>
      </c>
      <c r="K199" s="44" t="s">
        <v>27</v>
      </c>
      <c r="L199" s="44">
        <v>0.84</v>
      </c>
      <c r="M199" s="45">
        <v>-0.14000000000000001</v>
      </c>
      <c r="N199" s="44">
        <f t="shared" si="7"/>
        <v>7.72</v>
      </c>
    </row>
    <row r="200" spans="1:14">
      <c r="A200" s="36">
        <v>198</v>
      </c>
      <c r="B200" s="36" t="s">
        <v>315</v>
      </c>
      <c r="C200" s="40" t="s">
        <v>316</v>
      </c>
      <c r="D200" s="38" t="s">
        <v>18</v>
      </c>
      <c r="E200" s="36" t="s">
        <v>284</v>
      </c>
      <c r="F200" s="36" t="s">
        <v>285</v>
      </c>
      <c r="G200" s="39" t="str">
        <f>VLOOKUP(E200,'Tax Info'!$B$2:$F$1000,3,0)</f>
        <v>PetroWind Energy Inc.</v>
      </c>
      <c r="H200" s="39" t="str">
        <f>VLOOKUP(E200,'Tax Info'!$B$2:$F$1000,5,0)</f>
        <v>008-482-597-000</v>
      </c>
      <c r="I200" s="47">
        <v>27246</v>
      </c>
      <c r="J200" s="44">
        <v>0.04</v>
      </c>
      <c r="K200" s="44" t="s">
        <v>27</v>
      </c>
      <c r="L200" s="44" t="s">
        <v>27</v>
      </c>
      <c r="M200" s="45" t="s">
        <v>27</v>
      </c>
      <c r="N200" s="44">
        <f t="shared" si="7"/>
        <v>0.04</v>
      </c>
    </row>
    <row r="201" spans="1:14">
      <c r="A201" s="36">
        <v>199</v>
      </c>
      <c r="B201" s="36" t="s">
        <v>315</v>
      </c>
      <c r="C201" s="40" t="s">
        <v>316</v>
      </c>
      <c r="D201" s="38" t="s">
        <v>18</v>
      </c>
      <c r="E201" s="36" t="s">
        <v>258</v>
      </c>
      <c r="F201" s="36" t="s">
        <v>259</v>
      </c>
      <c r="G201" s="39" t="str">
        <f>VLOOKUP(E201,'Tax Info'!$B$2:$F$1000,3,0)</f>
        <v>San Carlos Sun Power Inc.</v>
      </c>
      <c r="H201" s="39" t="str">
        <f>VLOOKUP(E201,'Tax Info'!$B$2:$F$1000,5,0)</f>
        <v>008-828-101-000</v>
      </c>
      <c r="I201" s="47">
        <v>27239</v>
      </c>
      <c r="J201" s="44" t="s">
        <v>27</v>
      </c>
      <c r="K201" s="44">
        <v>0.01</v>
      </c>
      <c r="L201" s="44" t="s">
        <v>27</v>
      </c>
      <c r="M201" s="45" t="s">
        <v>27</v>
      </c>
      <c r="N201" s="44">
        <f t="shared" si="7"/>
        <v>0.01</v>
      </c>
    </row>
    <row r="202" spans="1:14">
      <c r="A202" s="36">
        <v>200</v>
      </c>
      <c r="B202" s="36" t="s">
        <v>315</v>
      </c>
      <c r="C202" s="40" t="s">
        <v>316</v>
      </c>
      <c r="D202" s="38" t="s">
        <v>18</v>
      </c>
      <c r="E202" s="36" t="s">
        <v>122</v>
      </c>
      <c r="F202" s="36" t="s">
        <v>122</v>
      </c>
      <c r="G202" s="39" t="str">
        <f>VLOOKUP(E202,'Tax Info'!$B$2:$F$1000,3,0)</f>
        <v>Samar I Electric Cooperative, Inc.</v>
      </c>
      <c r="H202" s="39" t="str">
        <f>VLOOKUP(E202,'Tax Info'!$B$2:$F$1000,5,0)</f>
        <v>000-563-573-000</v>
      </c>
      <c r="I202" s="47">
        <v>27195</v>
      </c>
      <c r="J202" s="44">
        <v>278.61</v>
      </c>
      <c r="K202" s="44" t="s">
        <v>27</v>
      </c>
      <c r="L202" s="44">
        <v>33.43</v>
      </c>
      <c r="M202" s="45">
        <v>-5.57</v>
      </c>
      <c r="N202" s="44">
        <f t="shared" si="7"/>
        <v>306.47000000000003</v>
      </c>
    </row>
    <row r="203" spans="1:14">
      <c r="A203" s="36">
        <v>201</v>
      </c>
      <c r="B203" s="36" t="s">
        <v>315</v>
      </c>
      <c r="C203" s="40" t="s">
        <v>316</v>
      </c>
      <c r="D203" s="38" t="s">
        <v>18</v>
      </c>
      <c r="E203" s="36" t="s">
        <v>120</v>
      </c>
      <c r="F203" s="36" t="s">
        <v>120</v>
      </c>
      <c r="G203" s="39" t="str">
        <f>VLOOKUP(E203,'Tax Info'!$B$2:$F$1000,3,0)</f>
        <v>Samar II Electric Cooperative, Inc.</v>
      </c>
      <c r="H203" s="39" t="str">
        <f>VLOOKUP(E203,'Tax Info'!$B$2:$F$1000,5,0)</f>
        <v>000-563-581-000</v>
      </c>
      <c r="I203" s="47">
        <v>27194</v>
      </c>
      <c r="J203" s="44">
        <v>305.12</v>
      </c>
      <c r="K203" s="44" t="s">
        <v>27</v>
      </c>
      <c r="L203" s="44">
        <v>36.61</v>
      </c>
      <c r="M203" s="45">
        <v>-6.1</v>
      </c>
      <c r="N203" s="44">
        <f t="shared" si="7"/>
        <v>335.63</v>
      </c>
    </row>
    <row r="204" spans="1:14">
      <c r="A204" s="36">
        <v>202</v>
      </c>
      <c r="B204" s="36" t="s">
        <v>315</v>
      </c>
      <c r="C204" s="40" t="s">
        <v>316</v>
      </c>
      <c r="D204" s="38" t="s">
        <v>18</v>
      </c>
      <c r="E204" s="36" t="s">
        <v>208</v>
      </c>
      <c r="F204" s="36" t="s">
        <v>209</v>
      </c>
      <c r="G204" s="39" t="str">
        <f>VLOOKUP(E204,'Tax Info'!$B$2:$F$1000,3,0)</f>
        <v>San Carlos Biopower Inc.</v>
      </c>
      <c r="H204" s="39" t="str">
        <f>VLOOKUP(E204,'Tax Info'!$B$2:$F$1000,5,0)</f>
        <v>007-339-955-000</v>
      </c>
      <c r="I204" s="47">
        <v>27222</v>
      </c>
      <c r="J204" s="44" t="s">
        <v>27</v>
      </c>
      <c r="K204" s="44">
        <v>8.3800000000000008</v>
      </c>
      <c r="L204" s="44" t="s">
        <v>27</v>
      </c>
      <c r="M204" s="45" t="s">
        <v>27</v>
      </c>
      <c r="N204" s="44">
        <f t="shared" si="7"/>
        <v>8.3800000000000008</v>
      </c>
    </row>
    <row r="205" spans="1:14">
      <c r="A205" s="36">
        <v>203</v>
      </c>
      <c r="B205" s="36" t="s">
        <v>315</v>
      </c>
      <c r="C205" s="40" t="s">
        <v>316</v>
      </c>
      <c r="D205" s="38" t="s">
        <v>18</v>
      </c>
      <c r="E205" s="36" t="s">
        <v>213</v>
      </c>
      <c r="F205" s="36" t="s">
        <v>214</v>
      </c>
      <c r="G205" s="39" t="str">
        <f>VLOOKUP(E205,'Tax Info'!$B$2:$F$1000,3,0)</f>
        <v>San Carlos Bioenergy, Inc.</v>
      </c>
      <c r="H205" s="39" t="str">
        <f>VLOOKUP(E205,'Tax Info'!$B$2:$F$1000,5,0)</f>
        <v>238-494-525-000</v>
      </c>
      <c r="I205" s="47">
        <v>27223</v>
      </c>
      <c r="J205" s="44">
        <v>4.32</v>
      </c>
      <c r="K205" s="44" t="s">
        <v>27</v>
      </c>
      <c r="L205" s="44">
        <v>0.52</v>
      </c>
      <c r="M205" s="45">
        <v>-0.09</v>
      </c>
      <c r="N205" s="44">
        <f t="shared" si="7"/>
        <v>4.75</v>
      </c>
    </row>
    <row r="206" spans="1:14">
      <c r="A206" s="36">
        <v>204</v>
      </c>
      <c r="B206" s="36" t="s">
        <v>315</v>
      </c>
      <c r="C206" s="40" t="s">
        <v>316</v>
      </c>
      <c r="D206" s="38" t="s">
        <v>18</v>
      </c>
      <c r="E206" s="36" t="s">
        <v>228</v>
      </c>
      <c r="F206" s="36" t="s">
        <v>228</v>
      </c>
      <c r="G206" s="39" t="str">
        <f>VLOOKUP(E206,'Tax Info'!$B$2:$F$1000,3,0)</f>
        <v>SC GLOBAL COCO PRODUCTS, INC.</v>
      </c>
      <c r="H206" s="39" t="str">
        <f>VLOOKUP(E206,'Tax Info'!$B$2:$F$1000,5,0)</f>
        <v>005-761-999-000</v>
      </c>
      <c r="I206" s="47">
        <v>27228</v>
      </c>
      <c r="J206" s="44">
        <v>3.1</v>
      </c>
      <c r="K206" s="44" t="s">
        <v>27</v>
      </c>
      <c r="L206" s="44">
        <v>0.37</v>
      </c>
      <c r="M206" s="45">
        <v>-0.06</v>
      </c>
      <c r="N206" s="44">
        <f t="shared" si="7"/>
        <v>3.41</v>
      </c>
    </row>
    <row r="207" spans="1:14">
      <c r="A207" s="36">
        <v>205</v>
      </c>
      <c r="B207" s="36" t="s">
        <v>315</v>
      </c>
      <c r="C207" s="40" t="s">
        <v>316</v>
      </c>
      <c r="D207" s="38" t="s">
        <v>18</v>
      </c>
      <c r="E207" s="36" t="s">
        <v>264</v>
      </c>
      <c r="F207" s="36" t="s">
        <v>265</v>
      </c>
      <c r="G207" s="39" t="str">
        <f>VLOOKUP(E207,'Tax Info'!$B$2:$F$1000,3,0)</f>
        <v>Sulu Electric Power and Light (Phils.), Inc.</v>
      </c>
      <c r="H207" s="39" t="str">
        <f>VLOOKUP(E207,'Tax Info'!$B$2:$F$1000,5,0)</f>
        <v>008-685-342-000</v>
      </c>
      <c r="I207" s="47">
        <v>27241</v>
      </c>
      <c r="J207" s="44">
        <v>0.01</v>
      </c>
      <c r="K207" s="44" t="s">
        <v>27</v>
      </c>
      <c r="L207" s="44" t="s">
        <v>27</v>
      </c>
      <c r="M207" s="45" t="s">
        <v>27</v>
      </c>
      <c r="N207" s="44">
        <f t="shared" si="7"/>
        <v>0.01</v>
      </c>
    </row>
    <row r="208" spans="1:14">
      <c r="A208" s="36">
        <v>206</v>
      </c>
      <c r="B208" s="36" t="s">
        <v>315</v>
      </c>
      <c r="C208" s="40" t="s">
        <v>316</v>
      </c>
      <c r="D208" s="38" t="s">
        <v>18</v>
      </c>
      <c r="E208" s="36" t="s">
        <v>70</v>
      </c>
      <c r="F208" s="36" t="s">
        <v>71</v>
      </c>
      <c r="G208" s="39" t="str">
        <f>VLOOKUP(E208,'Tax Info'!$B$2:$F$1000,3,0)</f>
        <v>LIMAY POWER INC.</v>
      </c>
      <c r="H208" s="39" t="str">
        <f>VLOOKUP(E208,'Tax Info'!$B$2:$F$1000,5,0)</f>
        <v>008-107-131-000</v>
      </c>
      <c r="I208" s="47">
        <v>27175</v>
      </c>
      <c r="J208" s="44">
        <v>435.2</v>
      </c>
      <c r="K208" s="44" t="s">
        <v>27</v>
      </c>
      <c r="L208" s="44">
        <v>52.22</v>
      </c>
      <c r="M208" s="45">
        <v>-8.6999999999999993</v>
      </c>
      <c r="N208" s="44">
        <f t="shared" si="7"/>
        <v>478.72</v>
      </c>
    </row>
    <row r="209" spans="1:14">
      <c r="A209" s="36">
        <v>207</v>
      </c>
      <c r="B209" s="36" t="s">
        <v>315</v>
      </c>
      <c r="C209" s="40" t="s">
        <v>316</v>
      </c>
      <c r="D209" s="38" t="s">
        <v>18</v>
      </c>
      <c r="E209" s="36" t="s">
        <v>158</v>
      </c>
      <c r="F209" s="36" t="s">
        <v>159</v>
      </c>
      <c r="G209" s="39" t="str">
        <f>VLOOKUP(E209,'Tax Info'!$B$2:$F$1000,3,0)</f>
        <v>Sual Power Inc.</v>
      </c>
      <c r="H209" s="39" t="str">
        <f>VLOOKUP(E209,'Tax Info'!$B$2:$F$1000,5,0)</f>
        <v>225-353-447-000</v>
      </c>
      <c r="I209" s="47">
        <v>27207</v>
      </c>
      <c r="J209" s="44">
        <v>45.85</v>
      </c>
      <c r="K209" s="44" t="s">
        <v>27</v>
      </c>
      <c r="L209" s="44">
        <v>5.5</v>
      </c>
      <c r="M209" s="45">
        <v>-0.92</v>
      </c>
      <c r="N209" s="44">
        <f t="shared" si="7"/>
        <v>50.43</v>
      </c>
    </row>
    <row r="210" spans="1:14">
      <c r="A210" s="36">
        <v>208</v>
      </c>
      <c r="B210" s="36" t="s">
        <v>315</v>
      </c>
      <c r="C210" s="40" t="s">
        <v>316</v>
      </c>
      <c r="D210" s="38" t="s">
        <v>18</v>
      </c>
      <c r="E210" s="36" t="s">
        <v>163</v>
      </c>
      <c r="F210" s="36" t="s">
        <v>164</v>
      </c>
      <c r="G210" s="39" t="str">
        <f>VLOOKUP(E210,'Tax Info'!$B$2:$F$1000,3,0)</f>
        <v>SN Aboitiz Power- Magat, Inc.</v>
      </c>
      <c r="H210" s="39" t="str">
        <f>VLOOKUP(E210,'Tax Info'!$B$2:$F$1000,5,0)</f>
        <v>242-224-593-00000</v>
      </c>
      <c r="I210" s="47">
        <v>27208</v>
      </c>
      <c r="J210" s="44" t="s">
        <v>27</v>
      </c>
      <c r="K210" s="44">
        <v>41.69</v>
      </c>
      <c r="L210" s="44" t="s">
        <v>27</v>
      </c>
      <c r="M210" s="45">
        <v>-0.83</v>
      </c>
      <c r="N210" s="44">
        <f t="shared" si="7"/>
        <v>40.86</v>
      </c>
    </row>
    <row r="211" spans="1:14">
      <c r="A211" s="36">
        <v>209</v>
      </c>
      <c r="B211" s="36" t="s">
        <v>315</v>
      </c>
      <c r="C211" s="40" t="s">
        <v>316</v>
      </c>
      <c r="D211" s="38" t="s">
        <v>18</v>
      </c>
      <c r="E211" s="36" t="s">
        <v>172</v>
      </c>
      <c r="F211" s="36" t="s">
        <v>173</v>
      </c>
      <c r="G211" s="39" t="str">
        <f>VLOOKUP(E211,'Tax Info'!$B$2:$F$1000,3,0)</f>
        <v>SN Aboitiz Power-RES, Inc.</v>
      </c>
      <c r="H211" s="39" t="str">
        <f>VLOOKUP(E211,'Tax Info'!$B$2:$F$1000,5,0)</f>
        <v>007-544-287-00000</v>
      </c>
      <c r="I211" s="47">
        <v>27211</v>
      </c>
      <c r="J211" s="44">
        <v>2.73</v>
      </c>
      <c r="K211" s="44" t="s">
        <v>27</v>
      </c>
      <c r="L211" s="44">
        <v>0.33</v>
      </c>
      <c r="M211" s="45">
        <v>-0.05</v>
      </c>
      <c r="N211" s="44">
        <f t="shared" si="7"/>
        <v>3.01</v>
      </c>
    </row>
    <row r="212" spans="1:14">
      <c r="A212" s="36">
        <v>210</v>
      </c>
      <c r="B212" s="36" t="s">
        <v>315</v>
      </c>
      <c r="C212" s="40" t="s">
        <v>316</v>
      </c>
      <c r="D212" s="38" t="s">
        <v>18</v>
      </c>
      <c r="E212" s="36" t="s">
        <v>225</v>
      </c>
      <c r="F212" s="36" t="s">
        <v>226</v>
      </c>
      <c r="G212" s="39" t="str">
        <f>VLOOKUP(E212,'Tax Info'!$B$2:$F$1000,3,0)</f>
        <v>South Negros Biopower, Inc.</v>
      </c>
      <c r="H212" s="39" t="str">
        <f>VLOOKUP(E212,'Tax Info'!$B$2:$F$1000,5,0)</f>
        <v>008-348-719-000</v>
      </c>
      <c r="I212" s="47">
        <v>27227</v>
      </c>
      <c r="J212" s="44" t="s">
        <v>27</v>
      </c>
      <c r="K212" s="44">
        <v>2.78</v>
      </c>
      <c r="L212" s="44" t="s">
        <v>27</v>
      </c>
      <c r="M212" s="45">
        <v>-0.06</v>
      </c>
      <c r="N212" s="44">
        <f t="shared" si="7"/>
        <v>2.72</v>
      </c>
    </row>
    <row r="213" spans="1:14">
      <c r="A213" s="36">
        <v>211</v>
      </c>
      <c r="B213" s="36" t="s">
        <v>315</v>
      </c>
      <c r="C213" s="40" t="s">
        <v>316</v>
      </c>
      <c r="D213" s="38" t="s">
        <v>18</v>
      </c>
      <c r="E213" s="36" t="s">
        <v>93</v>
      </c>
      <c r="F213" s="36" t="s">
        <v>93</v>
      </c>
      <c r="G213" s="39" t="str">
        <f>VLOOKUP(E213,'Tax Info'!$B$2:$F$1000,3,0)</f>
        <v>Southern Leyte Electric Cooperative, Inc.</v>
      </c>
      <c r="H213" s="39" t="str">
        <f>VLOOKUP(E213,'Tax Info'!$B$2:$F$1000,5,0)</f>
        <v>000-819-044-000</v>
      </c>
      <c r="I213" s="47">
        <v>27184</v>
      </c>
      <c r="J213" s="44">
        <v>457.1</v>
      </c>
      <c r="K213" s="44" t="s">
        <v>27</v>
      </c>
      <c r="L213" s="44">
        <v>54.85</v>
      </c>
      <c r="M213" s="45">
        <v>-9.14</v>
      </c>
      <c r="N213" s="44">
        <f t="shared" si="7"/>
        <v>502.81</v>
      </c>
    </row>
    <row r="214" spans="1:14">
      <c r="A214" s="36">
        <v>212</v>
      </c>
      <c r="B214" s="36" t="s">
        <v>315</v>
      </c>
      <c r="C214" s="40" t="s">
        <v>316</v>
      </c>
      <c r="D214" s="38" t="s">
        <v>18</v>
      </c>
      <c r="E214" s="36" t="s">
        <v>169</v>
      </c>
      <c r="F214" s="36" t="s">
        <v>170</v>
      </c>
      <c r="G214" s="39" t="str">
        <f>VLOOKUP(E214,'Tax Info'!$B$2:$F$1000,3,0)</f>
        <v>SMGP Kabankalan Power Co. Ltd.</v>
      </c>
      <c r="H214" s="39" t="str">
        <f>VLOOKUP(E214,'Tax Info'!$B$2:$F$1000,5,0)</f>
        <v>009-064-992-000</v>
      </c>
      <c r="I214" s="47">
        <v>27210</v>
      </c>
      <c r="J214" s="44">
        <v>0.7</v>
      </c>
      <c r="K214" s="44" t="s">
        <v>27</v>
      </c>
      <c r="L214" s="44">
        <v>0.08</v>
      </c>
      <c r="M214" s="45">
        <v>-0.01</v>
      </c>
      <c r="N214" s="44">
        <f t="shared" si="7"/>
        <v>0.77</v>
      </c>
    </row>
    <row r="215" spans="1:14">
      <c r="A215" s="36">
        <v>213</v>
      </c>
      <c r="B215" s="36" t="s">
        <v>315</v>
      </c>
      <c r="C215" s="40" t="s">
        <v>316</v>
      </c>
      <c r="D215" s="38" t="s">
        <v>18</v>
      </c>
      <c r="E215" s="36" t="s">
        <v>251</v>
      </c>
      <c r="F215" s="36" t="s">
        <v>287</v>
      </c>
      <c r="G215" s="39" t="str">
        <f>VLOOKUP(E215,'Tax Info'!$B$2:$F$1000,3,0)</f>
        <v>Sta. Clara Power Corporation</v>
      </c>
      <c r="H215" s="39" t="str">
        <f>VLOOKUP(E215,'Tax Info'!$B$2:$F$1000,5,0)</f>
        <v>228-833-810-000</v>
      </c>
      <c r="I215" s="47">
        <v>27236</v>
      </c>
      <c r="J215" s="44" t="s">
        <v>27</v>
      </c>
      <c r="K215" s="44">
        <v>0.11</v>
      </c>
      <c r="L215" s="44" t="s">
        <v>27</v>
      </c>
      <c r="M215" s="45" t="s">
        <v>27</v>
      </c>
      <c r="N215" s="44">
        <f t="shared" si="7"/>
        <v>0.11</v>
      </c>
    </row>
    <row r="216" spans="1:14">
      <c r="A216" s="36">
        <v>214</v>
      </c>
      <c r="B216" s="36" t="s">
        <v>315</v>
      </c>
      <c r="C216" s="40" t="s">
        <v>316</v>
      </c>
      <c r="D216" s="38" t="s">
        <v>18</v>
      </c>
      <c r="E216" s="36" t="s">
        <v>22</v>
      </c>
      <c r="F216" s="36" t="s">
        <v>23</v>
      </c>
      <c r="G216" s="39" t="str">
        <f>VLOOKUP(E216,'Tax Info'!$B$2:$F$1000,3,0)</f>
        <v>Sunwest Water and Electric Company 2, Inc.</v>
      </c>
      <c r="H216" s="39" t="str">
        <f>VLOOKUP(E216,'Tax Info'!$B$2:$F$1000,5,0)</f>
        <v>005-770-958-000</v>
      </c>
      <c r="I216" s="47">
        <v>27154</v>
      </c>
      <c r="J216" s="44" t="s">
        <v>27</v>
      </c>
      <c r="K216" s="44">
        <v>0.4</v>
      </c>
      <c r="L216" s="44" t="s">
        <v>27</v>
      </c>
      <c r="M216" s="45" t="s">
        <v>27</v>
      </c>
      <c r="N216" s="44">
        <f t="shared" si="7"/>
        <v>0.4</v>
      </c>
    </row>
    <row r="217" spans="1:14">
      <c r="A217" s="36">
        <v>215</v>
      </c>
      <c r="B217" s="36" t="s">
        <v>315</v>
      </c>
      <c r="C217" s="40" t="s">
        <v>316</v>
      </c>
      <c r="D217" s="38" t="s">
        <v>18</v>
      </c>
      <c r="E217" s="36" t="s">
        <v>45</v>
      </c>
      <c r="F217" s="36" t="s">
        <v>211</v>
      </c>
      <c r="G217" s="39" t="str">
        <f>VLOOKUP(E217,'Tax Info'!$B$2:$F$1000,3,0)</f>
        <v>Toledo Power Company</v>
      </c>
      <c r="H217" s="39" t="str">
        <f>VLOOKUP(E217,'Tax Info'!$B$2:$F$1000,5,0)</f>
        <v>003-883-626-00000</v>
      </c>
      <c r="I217" s="47">
        <v>27164</v>
      </c>
      <c r="J217" s="44">
        <v>0.16</v>
      </c>
      <c r="K217" s="44" t="s">
        <v>27</v>
      </c>
      <c r="L217" s="44">
        <v>0.02</v>
      </c>
      <c r="M217" s="45" t="s">
        <v>27</v>
      </c>
      <c r="N217" s="44">
        <f t="shared" si="7"/>
        <v>0.18</v>
      </c>
    </row>
    <row r="218" spans="1:14">
      <c r="A218" s="36">
        <v>216</v>
      </c>
      <c r="B218" s="36" t="s">
        <v>315</v>
      </c>
      <c r="C218" s="40" t="s">
        <v>316</v>
      </c>
      <c r="D218" s="38" t="s">
        <v>18</v>
      </c>
      <c r="E218" s="36" t="s">
        <v>52</v>
      </c>
      <c r="F218" s="36" t="s">
        <v>53</v>
      </c>
      <c r="G218" s="39" t="str">
        <f>VLOOKUP(E218,'Tax Info'!$B$2:$F$1000,3,0)</f>
        <v>TeaM (Philippines) Energy Corporation</v>
      </c>
      <c r="H218" s="39" t="str">
        <f>VLOOKUP(E218,'Tax Info'!$B$2:$F$1000,5,0)</f>
        <v>002-243-275-000</v>
      </c>
      <c r="I218" s="47">
        <v>27167</v>
      </c>
      <c r="J218" s="44">
        <v>830.09</v>
      </c>
      <c r="K218" s="44" t="s">
        <v>27</v>
      </c>
      <c r="L218" s="44">
        <v>99.61</v>
      </c>
      <c r="M218" s="45">
        <v>-16.600000000000001</v>
      </c>
      <c r="N218" s="44">
        <f t="shared" si="7"/>
        <v>913.1</v>
      </c>
    </row>
    <row r="219" spans="1:14">
      <c r="A219" s="36">
        <v>217</v>
      </c>
      <c r="B219" s="36" t="s">
        <v>315</v>
      </c>
      <c r="C219" s="40" t="s">
        <v>316</v>
      </c>
      <c r="D219" s="38" t="s">
        <v>18</v>
      </c>
      <c r="E219" s="36" t="s">
        <v>222</v>
      </c>
      <c r="F219" s="36" t="s">
        <v>223</v>
      </c>
      <c r="G219" s="39" t="str">
        <f>VLOOKUP(E219,'Tax Info'!$B$2:$F$1000,3,0)</f>
        <v>Therma Power -Visayas, Inc.</v>
      </c>
      <c r="H219" s="39" t="str">
        <f>VLOOKUP(E219,'Tax Info'!$B$2:$F$1000,5,0)</f>
        <v>006-893-449-00000</v>
      </c>
      <c r="I219" s="47">
        <v>27226</v>
      </c>
      <c r="J219" s="44">
        <v>0.22</v>
      </c>
      <c r="K219" s="44" t="s">
        <v>27</v>
      </c>
      <c r="L219" s="44">
        <v>0.03</v>
      </c>
      <c r="M219" s="45" t="s">
        <v>27</v>
      </c>
      <c r="N219" s="44">
        <f t="shared" si="7"/>
        <v>0.25</v>
      </c>
    </row>
    <row r="220" spans="1:14">
      <c r="A220" s="36">
        <v>218</v>
      </c>
      <c r="B220" s="36" t="s">
        <v>315</v>
      </c>
      <c r="C220" s="40" t="s">
        <v>316</v>
      </c>
      <c r="D220" s="38" t="s">
        <v>18</v>
      </c>
      <c r="E220" s="36" t="s">
        <v>219</v>
      </c>
      <c r="F220" s="36" t="s">
        <v>220</v>
      </c>
      <c r="G220" s="39" t="str">
        <f>VLOOKUP(E220,'Tax Info'!$B$2:$F$1000,3,0)</f>
        <v>SMGP BESS POWER INC</v>
      </c>
      <c r="H220" s="39" t="str">
        <f>VLOOKUP(E220,'Tax Info'!$B$2:$F$1000,5,0)</f>
        <v>008-471-214-000</v>
      </c>
      <c r="I220" s="47">
        <v>27225</v>
      </c>
      <c r="J220" s="44">
        <v>10.18</v>
      </c>
      <c r="K220" s="44" t="s">
        <v>27</v>
      </c>
      <c r="L220" s="44">
        <v>1.22</v>
      </c>
      <c r="M220" s="45">
        <v>-0.2</v>
      </c>
      <c r="N220" s="44">
        <f t="shared" si="7"/>
        <v>11.2</v>
      </c>
    </row>
    <row r="221" spans="1:14">
      <c r="A221" s="36">
        <v>219</v>
      </c>
      <c r="B221" s="36" t="s">
        <v>315</v>
      </c>
      <c r="C221" s="40" t="s">
        <v>316</v>
      </c>
      <c r="D221" s="38" t="s">
        <v>18</v>
      </c>
      <c r="E221" s="36" t="s">
        <v>328</v>
      </c>
      <c r="F221" s="36" t="s">
        <v>329</v>
      </c>
      <c r="G221" s="39" t="str">
        <f>VLOOKUP(E221,'Tax Info'!$B$2:$F$1000,3,0)</f>
        <v>Universal Robina Corporation</v>
      </c>
      <c r="H221" s="39" t="str">
        <f>VLOOKUP(E221,'Tax Info'!$B$2:$F$1000,5,0)</f>
        <v>000-400-016-000</v>
      </c>
      <c r="I221" s="47">
        <v>27258</v>
      </c>
      <c r="J221" s="44" t="s">
        <v>27</v>
      </c>
      <c r="K221" s="44">
        <v>16.3</v>
      </c>
      <c r="L221" s="44" t="s">
        <v>27</v>
      </c>
      <c r="M221" s="45">
        <v>-0.33</v>
      </c>
      <c r="N221" s="44">
        <f t="shared" si="7"/>
        <v>15.97</v>
      </c>
    </row>
    <row r="222" spans="1:14">
      <c r="A222" s="36">
        <v>220</v>
      </c>
      <c r="B222" s="36" t="s">
        <v>315</v>
      </c>
      <c r="C222" s="40" t="s">
        <v>316</v>
      </c>
      <c r="D222" s="38" t="s">
        <v>18</v>
      </c>
      <c r="E222" s="36" t="s">
        <v>26</v>
      </c>
      <c r="F222" s="36" t="s">
        <v>26</v>
      </c>
      <c r="G222" s="39" t="str">
        <f>VLOOKUP(E222,'Tax Info'!$B$2:$F$1000,3,0)</f>
        <v>Visayan Electric Company</v>
      </c>
      <c r="H222" s="39" t="str">
        <f>VLOOKUP(E222,'Tax Info'!$B$2:$F$1000,5,0)</f>
        <v>000-566-230-000</v>
      </c>
      <c r="I222" s="47">
        <v>27155</v>
      </c>
      <c r="J222" s="44">
        <v>7056.99</v>
      </c>
      <c r="K222" s="44" t="s">
        <v>27</v>
      </c>
      <c r="L222" s="44">
        <v>846.84</v>
      </c>
      <c r="M222" s="45">
        <v>-141.13999999999999</v>
      </c>
      <c r="N222" s="44">
        <f t="shared" si="7"/>
        <v>7762.69</v>
      </c>
    </row>
    <row r="223" spans="1:14">
      <c r="A223" s="36">
        <v>221</v>
      </c>
      <c r="B223" s="36" t="s">
        <v>315</v>
      </c>
      <c r="C223" s="40" t="s">
        <v>316</v>
      </c>
      <c r="D223" s="38" t="s">
        <v>18</v>
      </c>
      <c r="E223" s="36" t="s">
        <v>73</v>
      </c>
      <c r="F223" s="36" t="s">
        <v>74</v>
      </c>
      <c r="G223" s="39" t="str">
        <f>VLOOKUP(E223,'Tax Info'!$B$2:$F$1000,3,0)</f>
        <v>Vantage Energy Solutions and Management, Inc.</v>
      </c>
      <c r="H223" s="39" t="str">
        <f>VLOOKUP(E223,'Tax Info'!$B$2:$F$1000,5,0)</f>
        <v>009-464-430-000</v>
      </c>
      <c r="I223" s="47">
        <v>27176</v>
      </c>
      <c r="J223" s="44">
        <v>600.84</v>
      </c>
      <c r="K223" s="44" t="s">
        <v>27</v>
      </c>
      <c r="L223" s="44">
        <v>72.099999999999994</v>
      </c>
      <c r="M223" s="45">
        <v>-12.02</v>
      </c>
      <c r="N223" s="44">
        <f t="shared" si="7"/>
        <v>660.92</v>
      </c>
    </row>
    <row r="224" spans="1:14">
      <c r="A224" s="36">
        <v>222</v>
      </c>
      <c r="B224" s="36" t="s">
        <v>315</v>
      </c>
      <c r="C224" s="40" t="s">
        <v>316</v>
      </c>
      <c r="D224" s="38" t="s">
        <v>18</v>
      </c>
      <c r="E224" s="36" t="s">
        <v>242</v>
      </c>
      <c r="F224" s="36" t="s">
        <v>243</v>
      </c>
      <c r="G224" s="39" t="str">
        <f>VLOOKUP(E224,'Tax Info'!$B$2:$F$1000,3,0)</f>
        <v>Victorias Milling Company, Inc.</v>
      </c>
      <c r="H224" s="39" t="str">
        <f>VLOOKUP(E224,'Tax Info'!$B$2:$F$1000,5,0)</f>
        <v>000-270-220-000</v>
      </c>
      <c r="I224" s="47">
        <v>27233</v>
      </c>
      <c r="J224" s="44">
        <v>28.89</v>
      </c>
      <c r="K224" s="44" t="s">
        <v>27</v>
      </c>
      <c r="L224" s="44">
        <v>3.47</v>
      </c>
      <c r="M224" s="45">
        <v>-0.57999999999999996</v>
      </c>
      <c r="N224" s="44">
        <f t="shared" si="7"/>
        <v>31.78</v>
      </c>
    </row>
    <row r="225" spans="1:15">
      <c r="A225" s="36">
        <v>223</v>
      </c>
      <c r="B225" s="36" t="s">
        <v>315</v>
      </c>
      <c r="C225" s="40" t="s">
        <v>316</v>
      </c>
      <c r="D225" s="38" t="s">
        <v>18</v>
      </c>
      <c r="E225" s="36" t="s">
        <v>253</v>
      </c>
      <c r="F225" s="36" t="s">
        <v>253</v>
      </c>
      <c r="G225" s="39" t="str">
        <f>VLOOKUP(E225,'Tax Info'!$B$2:$F$1000,3,0)</f>
        <v>Visayan Oil Mills, Inc.</v>
      </c>
      <c r="H225" s="39" t="str">
        <f>VLOOKUP(E225,'Tax Info'!$B$2:$F$1000,5,0)</f>
        <v>213-749-038-000</v>
      </c>
      <c r="I225" s="47">
        <v>27237</v>
      </c>
      <c r="J225" s="44">
        <v>0.28000000000000003</v>
      </c>
      <c r="K225" s="44" t="s">
        <v>27</v>
      </c>
      <c r="L225" s="44">
        <v>0.03</v>
      </c>
      <c r="M225" s="45">
        <v>-0.01</v>
      </c>
      <c r="N225" s="63">
        <f t="shared" ref="N225" si="8">SUM(J225:M225)</f>
        <v>0.3</v>
      </c>
      <c r="O225" s="62">
        <f>SUM(N125:N225)</f>
        <v>44395.91</v>
      </c>
    </row>
    <row r="226" spans="1:15">
      <c r="A226" s="36">
        <v>224</v>
      </c>
      <c r="B226" s="36" t="s">
        <v>330</v>
      </c>
      <c r="C226" s="40" t="s">
        <v>316</v>
      </c>
      <c r="D226" s="38" t="s">
        <v>18</v>
      </c>
      <c r="E226" s="36" t="s">
        <v>152</v>
      </c>
      <c r="F226" s="36" t="s">
        <v>153</v>
      </c>
      <c r="G226" s="39" t="str">
        <f>VLOOKUP(E226,'Tax Info'!$B$2:$F$1000,3,0)</f>
        <v>ACEN CORPORATION (FORMERLY KNOWN AS AC ENERGY CORPORATION)</v>
      </c>
      <c r="H226" s="39" t="str">
        <f>VLOOKUP(E226,'Tax Info'!$B$2:$F$1000,5,0)</f>
        <v>000-506-020-000</v>
      </c>
      <c r="I226" s="47">
        <v>27202</v>
      </c>
      <c r="J226" s="44">
        <v>4824.6899999999996</v>
      </c>
      <c r="K226" s="44" t="s">
        <v>27</v>
      </c>
      <c r="L226" s="44">
        <v>578.96</v>
      </c>
      <c r="M226" s="45">
        <v>-96.49</v>
      </c>
      <c r="N226" s="44">
        <f t="shared" si="7"/>
        <v>5307.16</v>
      </c>
    </row>
    <row r="227" spans="1:15">
      <c r="A227" s="36">
        <v>225</v>
      </c>
      <c r="B227" s="36" t="s">
        <v>330</v>
      </c>
      <c r="C227" s="40" t="s">
        <v>316</v>
      </c>
      <c r="D227" s="38" t="s">
        <v>18</v>
      </c>
      <c r="E227" s="36" t="s">
        <v>138</v>
      </c>
      <c r="F227" s="36" t="s">
        <v>139</v>
      </c>
      <c r="G227" s="39" t="str">
        <f>VLOOKUP(E227,'Tax Info'!$B$2:$F$1000,3,0)</f>
        <v>ACEN CORPORATION (FORMERLY KNOWN AS AC ENERGY CORPORATION)</v>
      </c>
      <c r="H227" s="39" t="str">
        <f>VLOOKUP(E227,'Tax Info'!$B$2:$F$1000,5,0)</f>
        <v>000-506-020-000</v>
      </c>
      <c r="I227" s="47">
        <v>27202</v>
      </c>
      <c r="J227" s="44">
        <v>3919.13</v>
      </c>
      <c r="K227" s="44" t="s">
        <v>27</v>
      </c>
      <c r="L227" s="44">
        <v>470.3</v>
      </c>
      <c r="M227" s="45">
        <v>-78.38</v>
      </c>
      <c r="N227" s="44">
        <f t="shared" si="7"/>
        <v>4311.05</v>
      </c>
    </row>
    <row r="228" spans="1:15">
      <c r="A228" s="36">
        <v>226</v>
      </c>
      <c r="B228" s="36" t="s">
        <v>330</v>
      </c>
      <c r="C228" s="40" t="s">
        <v>316</v>
      </c>
      <c r="D228" s="38" t="s">
        <v>18</v>
      </c>
      <c r="E228" s="36" t="s">
        <v>190</v>
      </c>
      <c r="F228" s="36" t="s">
        <v>191</v>
      </c>
      <c r="G228" s="39" t="str">
        <f>VLOOKUP(E228,'Tax Info'!$B$2:$F$1000,3,0)</f>
        <v>AdventEnergy, Inc.</v>
      </c>
      <c r="H228" s="39" t="str">
        <f>VLOOKUP(E228,'Tax Info'!$B$2:$F$1000,5,0)</f>
        <v>007-099-197-000</v>
      </c>
      <c r="I228" s="47">
        <v>27161</v>
      </c>
      <c r="J228" s="44">
        <v>1105.3399999999999</v>
      </c>
      <c r="K228" s="44" t="s">
        <v>27</v>
      </c>
      <c r="L228" s="44">
        <v>132.63999999999999</v>
      </c>
      <c r="M228" s="45">
        <v>-22.11</v>
      </c>
      <c r="N228" s="44">
        <f t="shared" si="7"/>
        <v>1215.8699999999999</v>
      </c>
    </row>
    <row r="229" spans="1:15">
      <c r="A229" s="36">
        <v>227</v>
      </c>
      <c r="B229" s="36" t="s">
        <v>330</v>
      </c>
      <c r="C229" s="40" t="s">
        <v>316</v>
      </c>
      <c r="D229" s="38" t="s">
        <v>18</v>
      </c>
      <c r="E229" s="36" t="s">
        <v>38</v>
      </c>
      <c r="F229" s="36" t="s">
        <v>39</v>
      </c>
      <c r="G229" s="39" t="str">
        <f>VLOOKUP(E229,'Tax Info'!$B$2:$F$1000,3,0)</f>
        <v>AdventEnergy, Inc.</v>
      </c>
      <c r="H229" s="39" t="str">
        <f>VLOOKUP(E229,'Tax Info'!$B$2:$F$1000,5,0)</f>
        <v>007-099-197-000</v>
      </c>
      <c r="I229" s="47">
        <v>27161</v>
      </c>
      <c r="J229" s="44">
        <v>43351.7</v>
      </c>
      <c r="K229" s="44" t="s">
        <v>27</v>
      </c>
      <c r="L229" s="44">
        <v>5202.2</v>
      </c>
      <c r="M229" s="45">
        <v>-867.03</v>
      </c>
      <c r="N229" s="44">
        <f t="shared" si="7"/>
        <v>47686.87</v>
      </c>
    </row>
    <row r="230" spans="1:15">
      <c r="A230" s="36">
        <v>228</v>
      </c>
      <c r="B230" s="36" t="s">
        <v>330</v>
      </c>
      <c r="C230" s="40" t="s">
        <v>316</v>
      </c>
      <c r="D230" s="38" t="s">
        <v>18</v>
      </c>
      <c r="E230" s="36" t="s">
        <v>38</v>
      </c>
      <c r="F230" s="36" t="s">
        <v>161</v>
      </c>
      <c r="G230" s="39" t="str">
        <f>VLOOKUP(E230,'Tax Info'!$B$2:$F$1000,3,0)</f>
        <v>AdventEnergy, Inc.</v>
      </c>
      <c r="H230" s="39" t="str">
        <f>VLOOKUP(E230,'Tax Info'!$B$2:$F$1000,5,0)</f>
        <v>007-099-197-000</v>
      </c>
      <c r="I230" s="47">
        <v>27161</v>
      </c>
      <c r="J230" s="44" t="s">
        <v>27</v>
      </c>
      <c r="K230" s="44">
        <v>2419.88</v>
      </c>
      <c r="L230" s="44" t="s">
        <v>27</v>
      </c>
      <c r="M230" s="45">
        <v>-48.4</v>
      </c>
      <c r="N230" s="44">
        <f t="shared" ref="N230" si="9">SUM(J230:M230)</f>
        <v>2371.48</v>
      </c>
    </row>
    <row r="231" spans="1:15">
      <c r="A231" s="36">
        <v>229</v>
      </c>
      <c r="B231" s="36" t="s">
        <v>330</v>
      </c>
      <c r="C231" s="40" t="s">
        <v>316</v>
      </c>
      <c r="D231" s="38" t="s">
        <v>18</v>
      </c>
      <c r="E231" s="36" t="s">
        <v>97</v>
      </c>
      <c r="F231" s="36" t="s">
        <v>98</v>
      </c>
      <c r="G231" s="39" t="str">
        <f>VLOOKUP(E231,'Tax Info'!$B$2:$F$1000,3,0)</f>
        <v>Aboitiz Energy Solutions, Inc.</v>
      </c>
      <c r="H231" s="39" t="str">
        <f>VLOOKUP(E231,'Tax Info'!$B$2:$F$1000,5,0)</f>
        <v>201-115-150-000</v>
      </c>
      <c r="I231" s="47">
        <v>27186</v>
      </c>
      <c r="J231" s="44">
        <v>25524.94</v>
      </c>
      <c r="K231" s="44" t="s">
        <v>27</v>
      </c>
      <c r="L231" s="44">
        <v>3062.99</v>
      </c>
      <c r="M231" s="45">
        <v>-510.5</v>
      </c>
      <c r="N231" s="44">
        <f t="shared" si="7"/>
        <v>28077.43</v>
      </c>
    </row>
    <row r="232" spans="1:15">
      <c r="A232" s="36">
        <v>230</v>
      </c>
      <c r="B232" s="36" t="s">
        <v>330</v>
      </c>
      <c r="C232" s="40" t="s">
        <v>316</v>
      </c>
      <c r="D232" s="38" t="s">
        <v>18</v>
      </c>
      <c r="E232" s="36" t="s">
        <v>43</v>
      </c>
      <c r="F232" s="36" t="s">
        <v>43</v>
      </c>
      <c r="G232" s="39" t="str">
        <f>VLOOKUP(E232,'Tax Info'!$B$2:$F$1000,3,0)</f>
        <v>Aklan Electric Cooperative, Inc.</v>
      </c>
      <c r="H232" s="39" t="str">
        <f>VLOOKUP(E232,'Tax Info'!$B$2:$F$1000,5,0)</f>
        <v>000-567-158-000</v>
      </c>
      <c r="I232" s="47">
        <v>27163</v>
      </c>
      <c r="J232" s="44">
        <v>60687.34</v>
      </c>
      <c r="K232" s="44" t="s">
        <v>27</v>
      </c>
      <c r="L232" s="44">
        <v>7282.48</v>
      </c>
      <c r="M232" s="45">
        <v>-1213.75</v>
      </c>
      <c r="N232" s="44">
        <f t="shared" si="7"/>
        <v>66756.070000000007</v>
      </c>
    </row>
    <row r="233" spans="1:15">
      <c r="A233" s="36">
        <v>231</v>
      </c>
      <c r="B233" s="36" t="s">
        <v>330</v>
      </c>
      <c r="C233" s="40" t="s">
        <v>316</v>
      </c>
      <c r="D233" s="38" t="s">
        <v>18</v>
      </c>
      <c r="E233" s="36" t="s">
        <v>303</v>
      </c>
      <c r="F233" s="36" t="s">
        <v>304</v>
      </c>
      <c r="G233" s="39" t="str">
        <f>VLOOKUP(E233,'Tax Info'!$B$2:$F$1000,3,0)</f>
        <v>Amlan Hydroelectric Power Corporation</v>
      </c>
      <c r="H233" s="39" t="str">
        <f>VLOOKUP(E233,'Tax Info'!$B$2:$F$1000,5,0)</f>
        <v>266-589-268-000</v>
      </c>
      <c r="I233" s="47">
        <v>27251</v>
      </c>
      <c r="J233" s="44">
        <v>1.04</v>
      </c>
      <c r="K233" s="44" t="s">
        <v>27</v>
      </c>
      <c r="L233" s="44">
        <v>0.12</v>
      </c>
      <c r="M233" s="45">
        <v>-0.02</v>
      </c>
      <c r="N233" s="44">
        <f t="shared" si="7"/>
        <v>1.1399999999999999</v>
      </c>
    </row>
    <row r="234" spans="1:15">
      <c r="A234" s="36">
        <v>232</v>
      </c>
      <c r="B234" s="36" t="s">
        <v>330</v>
      </c>
      <c r="C234" s="40" t="s">
        <v>316</v>
      </c>
      <c r="D234" s="38" t="s">
        <v>18</v>
      </c>
      <c r="E234" s="36" t="s">
        <v>76</v>
      </c>
      <c r="F234" s="36" t="s">
        <v>76</v>
      </c>
      <c r="G234" s="39" t="str">
        <f>VLOOKUP(E234,'Tax Info'!$B$2:$F$1000,3,0)</f>
        <v>Antique Electric Cooperative, Inc.</v>
      </c>
      <c r="H234" s="39" t="str">
        <f>VLOOKUP(E234,'Tax Info'!$B$2:$F$1000,5,0)</f>
        <v>000-567-498-0000</v>
      </c>
      <c r="I234" s="47">
        <v>27177</v>
      </c>
      <c r="J234" s="44">
        <v>23315.55</v>
      </c>
      <c r="K234" s="44" t="s">
        <v>27</v>
      </c>
      <c r="L234" s="44">
        <v>2797.87</v>
      </c>
      <c r="M234" s="45">
        <v>-466.31</v>
      </c>
      <c r="N234" s="44">
        <f t="shared" si="7"/>
        <v>25647.11</v>
      </c>
    </row>
    <row r="235" spans="1:15">
      <c r="A235" s="36">
        <v>233</v>
      </c>
      <c r="B235" s="36" t="s">
        <v>330</v>
      </c>
      <c r="C235" s="40" t="s">
        <v>316</v>
      </c>
      <c r="D235" s="38" t="s">
        <v>18</v>
      </c>
      <c r="E235" s="36" t="s">
        <v>236</v>
      </c>
      <c r="F235" s="36" t="s">
        <v>237</v>
      </c>
      <c r="G235" s="39" t="str">
        <f>VLOOKUP(E235,'Tax Info'!$B$2:$F$1000,3,0)</f>
        <v>Power Sector Assets &amp; Liabilities Management Corporation</v>
      </c>
      <c r="H235" s="39" t="str">
        <f>VLOOKUP(E235,'Tax Info'!$B$2:$F$1000,5,0)</f>
        <v>215-799-653-00000</v>
      </c>
      <c r="I235" s="47">
        <v>27231</v>
      </c>
      <c r="J235" s="44">
        <v>54.09</v>
      </c>
      <c r="K235" s="44" t="s">
        <v>27</v>
      </c>
      <c r="L235" s="44">
        <v>6.49</v>
      </c>
      <c r="M235" s="45">
        <v>-1.08</v>
      </c>
      <c r="N235" s="44">
        <f t="shared" si="7"/>
        <v>59.5</v>
      </c>
    </row>
    <row r="236" spans="1:15">
      <c r="A236" s="36">
        <v>234</v>
      </c>
      <c r="B236" s="36" t="s">
        <v>330</v>
      </c>
      <c r="C236" s="40" t="s">
        <v>316</v>
      </c>
      <c r="D236" s="38" t="s">
        <v>18</v>
      </c>
      <c r="E236" s="36" t="s">
        <v>193</v>
      </c>
      <c r="F236" s="36" t="s">
        <v>193</v>
      </c>
      <c r="G236" s="39" t="str">
        <f>VLOOKUP(E236,'Tax Info'!$B$2:$F$1000,3,0)</f>
        <v>Balamban Enerzone Corporation</v>
      </c>
      <c r="H236" s="39" t="str">
        <f>VLOOKUP(E236,'Tax Info'!$B$2:$F$1000,5,0)</f>
        <v>250-328-123-000</v>
      </c>
      <c r="I236" s="47">
        <v>27215</v>
      </c>
      <c r="J236" s="44">
        <v>661.7</v>
      </c>
      <c r="K236" s="44" t="s">
        <v>27</v>
      </c>
      <c r="L236" s="44">
        <v>79.400000000000006</v>
      </c>
      <c r="M236" s="45">
        <v>-13.23</v>
      </c>
      <c r="N236" s="44">
        <f t="shared" si="7"/>
        <v>727.87</v>
      </c>
    </row>
    <row r="237" spans="1:15">
      <c r="A237" s="36">
        <v>235</v>
      </c>
      <c r="B237" s="36" t="s">
        <v>330</v>
      </c>
      <c r="C237" s="40" t="s">
        <v>316</v>
      </c>
      <c r="D237" s="38" t="s">
        <v>18</v>
      </c>
      <c r="E237" s="36" t="s">
        <v>103</v>
      </c>
      <c r="F237" s="36" t="s">
        <v>104</v>
      </c>
      <c r="G237" s="39" t="str">
        <f>VLOOKUP(E237,'Tax Info'!$B$2:$F$1000,3,0)</f>
        <v>Bac-Man Geothermal, Inc.</v>
      </c>
      <c r="H237" s="39" t="str">
        <f>VLOOKUP(E237,'Tax Info'!$B$2:$F$1000,5,0)</f>
        <v>007-721-206-0000</v>
      </c>
      <c r="I237" s="47">
        <v>27188</v>
      </c>
      <c r="J237" s="44">
        <v>17795.82</v>
      </c>
      <c r="K237" s="44" t="s">
        <v>27</v>
      </c>
      <c r="L237" s="44">
        <v>2135.5</v>
      </c>
      <c r="M237" s="45">
        <v>-355.92</v>
      </c>
      <c r="N237" s="44">
        <f t="shared" si="7"/>
        <v>19575.400000000001</v>
      </c>
    </row>
    <row r="238" spans="1:15">
      <c r="A238" s="36">
        <v>236</v>
      </c>
      <c r="B238" s="36" t="s">
        <v>330</v>
      </c>
      <c r="C238" s="40" t="s">
        <v>316</v>
      </c>
      <c r="D238" s="38" t="s">
        <v>18</v>
      </c>
      <c r="E238" s="36" t="s">
        <v>136</v>
      </c>
      <c r="F238" s="36" t="s">
        <v>136</v>
      </c>
      <c r="G238" s="39" t="str">
        <f>VLOOKUP(E238,'Tax Info'!$B$2:$F$1000,3,0)</f>
        <v>Biliran Electric Cooperative, Inc.</v>
      </c>
      <c r="H238" s="39" t="str">
        <f>VLOOKUP(E238,'Tax Info'!$B$2:$F$1000,5,0)</f>
        <v>000-608-067-000</v>
      </c>
      <c r="I238" s="47">
        <v>27201</v>
      </c>
      <c r="J238" s="44">
        <v>8933.52</v>
      </c>
      <c r="K238" s="44" t="s">
        <v>27</v>
      </c>
      <c r="L238" s="44">
        <v>1072.02</v>
      </c>
      <c r="M238" s="45">
        <v>-178.67</v>
      </c>
      <c r="N238" s="44">
        <f t="shared" si="7"/>
        <v>9826.8700000000008</v>
      </c>
    </row>
    <row r="239" spans="1:15">
      <c r="A239" s="36">
        <v>237</v>
      </c>
      <c r="B239" s="36" t="s">
        <v>330</v>
      </c>
      <c r="C239" s="40" t="s">
        <v>316</v>
      </c>
      <c r="D239" s="38" t="s">
        <v>18</v>
      </c>
      <c r="E239" s="36" t="s">
        <v>317</v>
      </c>
      <c r="F239" s="36" t="s">
        <v>318</v>
      </c>
      <c r="G239" s="39" t="str">
        <f>VLOOKUP(E239,'Tax Info'!$B$2:$F$1000,3,0)</f>
        <v>BISCOM, Inc.</v>
      </c>
      <c r="H239" s="39" t="str">
        <f>VLOOKUP(E239,'Tax Info'!$B$2:$F$1000,5,0)</f>
        <v>000-108-989-000</v>
      </c>
      <c r="I239" s="47">
        <v>27253</v>
      </c>
      <c r="J239" s="44" t="s">
        <v>27</v>
      </c>
      <c r="K239" s="44">
        <v>97.17</v>
      </c>
      <c r="L239" s="44" t="s">
        <v>27</v>
      </c>
      <c r="M239" s="45">
        <v>-1.94</v>
      </c>
      <c r="N239" s="44">
        <f t="shared" si="7"/>
        <v>95.23</v>
      </c>
    </row>
    <row r="240" spans="1:15">
      <c r="A240" s="36">
        <v>238</v>
      </c>
      <c r="B240" s="36" t="s">
        <v>330</v>
      </c>
      <c r="C240" s="40" t="s">
        <v>316</v>
      </c>
      <c r="D240" s="38" t="s">
        <v>18</v>
      </c>
      <c r="E240" s="36" t="s">
        <v>89</v>
      </c>
      <c r="F240" s="36" t="s">
        <v>89</v>
      </c>
      <c r="G240" s="39" t="str">
        <f>VLOOKUP(E240,'Tax Info'!$B$2:$F$1000,3,0)</f>
        <v>Bohol Light Company, Inc.</v>
      </c>
      <c r="H240" s="39" t="str">
        <f>VLOOKUP(E240,'Tax Info'!$B$2:$F$1000,5,0)</f>
        <v>005-372-703-000</v>
      </c>
      <c r="I240" s="47">
        <v>27182</v>
      </c>
      <c r="J240" s="44">
        <v>21207.96</v>
      </c>
      <c r="K240" s="44" t="s">
        <v>27</v>
      </c>
      <c r="L240" s="44">
        <v>2544.96</v>
      </c>
      <c r="M240" s="45">
        <v>-424.16</v>
      </c>
      <c r="N240" s="44">
        <f t="shared" si="7"/>
        <v>23328.76</v>
      </c>
    </row>
    <row r="241" spans="1:14">
      <c r="A241" s="36">
        <v>239</v>
      </c>
      <c r="B241" s="36" t="s">
        <v>330</v>
      </c>
      <c r="C241" s="40" t="s">
        <v>316</v>
      </c>
      <c r="D241" s="38" t="s">
        <v>18</v>
      </c>
      <c r="E241" s="36" t="s">
        <v>239</v>
      </c>
      <c r="F241" s="36" t="s">
        <v>240</v>
      </c>
      <c r="G241" s="39" t="str">
        <f>VLOOKUP(E241,'Tax Info'!$B$2:$F$1000,3,0)</f>
        <v>Biliran Geothermal Incorporated</v>
      </c>
      <c r="H241" s="39" t="str">
        <f>VLOOKUP(E241,'Tax Info'!$B$2:$F$1000,5,0)</f>
        <v>006-911-279-00000</v>
      </c>
      <c r="I241" s="47">
        <v>27232</v>
      </c>
      <c r="J241" s="44" t="s">
        <v>27</v>
      </c>
      <c r="K241" s="44">
        <v>2.89</v>
      </c>
      <c r="L241" s="44" t="s">
        <v>27</v>
      </c>
      <c r="M241" s="45">
        <v>-0.06</v>
      </c>
      <c r="N241" s="44">
        <f t="shared" si="7"/>
        <v>2.83</v>
      </c>
    </row>
    <row r="242" spans="1:14">
      <c r="A242" s="36">
        <v>240</v>
      </c>
      <c r="B242" s="36" t="s">
        <v>330</v>
      </c>
      <c r="C242" s="40" t="s">
        <v>316</v>
      </c>
      <c r="D242" s="38" t="s">
        <v>18</v>
      </c>
      <c r="E242" s="36" t="s">
        <v>66</v>
      </c>
      <c r="F242" s="36" t="s">
        <v>66</v>
      </c>
      <c r="G242" s="39" t="str">
        <f>VLOOKUP(E242,'Tax Info'!$B$2:$F$1000,3,0)</f>
        <v>Bohol I Electric Cooperative, Inc.</v>
      </c>
      <c r="H242" s="39" t="str">
        <f>VLOOKUP(E242,'Tax Info'!$B$2:$F$1000,5,0)</f>
        <v>000-534-418-000</v>
      </c>
      <c r="I242" s="47">
        <v>27173</v>
      </c>
      <c r="J242" s="44">
        <v>43333.19</v>
      </c>
      <c r="K242" s="44" t="s">
        <v>27</v>
      </c>
      <c r="L242" s="44">
        <v>5199.9799999999996</v>
      </c>
      <c r="M242" s="45">
        <v>-866.66</v>
      </c>
      <c r="N242" s="44">
        <f t="shared" si="7"/>
        <v>47666.51</v>
      </c>
    </row>
    <row r="243" spans="1:14">
      <c r="A243" s="36">
        <v>241</v>
      </c>
      <c r="B243" s="36" t="s">
        <v>330</v>
      </c>
      <c r="C243" s="40" t="s">
        <v>316</v>
      </c>
      <c r="D243" s="38" t="s">
        <v>18</v>
      </c>
      <c r="E243" s="36" t="s">
        <v>84</v>
      </c>
      <c r="F243" s="36" t="s">
        <v>84</v>
      </c>
      <c r="G243" s="39" t="str">
        <f>VLOOKUP(E243,'Tax Info'!$B$2:$F$1000,3,0)</f>
        <v>Bohol II Electric Cooperative, Inc.</v>
      </c>
      <c r="H243" s="39" t="str">
        <f>VLOOKUP(E243,'Tax Info'!$B$2:$F$1000,5,0)</f>
        <v>610-002-030-585</v>
      </c>
      <c r="I243" s="47">
        <v>27180</v>
      </c>
      <c r="J243" s="44">
        <v>26835.279999999999</v>
      </c>
      <c r="K243" s="44" t="s">
        <v>27</v>
      </c>
      <c r="L243" s="44">
        <v>3220.23</v>
      </c>
      <c r="M243" s="45">
        <v>-536.71</v>
      </c>
      <c r="N243" s="44">
        <f t="shared" si="7"/>
        <v>29518.799999999999</v>
      </c>
    </row>
    <row r="244" spans="1:14">
      <c r="A244" s="36">
        <v>242</v>
      </c>
      <c r="B244" s="36" t="s">
        <v>330</v>
      </c>
      <c r="C244" s="40" t="s">
        <v>316</v>
      </c>
      <c r="D244" s="38" t="s">
        <v>18</v>
      </c>
      <c r="E244" s="36" t="s">
        <v>319</v>
      </c>
      <c r="F244" s="36" t="s">
        <v>320</v>
      </c>
      <c r="G244" s="39" t="str">
        <f>VLOOKUP(E244,'Tax Info'!$B$2:$F$1000,3,0)</f>
        <v>Central Azucarera de Bais, Inc.</v>
      </c>
      <c r="H244" s="39" t="str">
        <f>VLOOKUP(E244,'Tax Info'!$B$2:$F$1000,5,0)</f>
        <v>000-111-111-000</v>
      </c>
      <c r="I244" s="47">
        <v>27254</v>
      </c>
      <c r="J244" s="44">
        <v>219.9</v>
      </c>
      <c r="K244" s="44" t="s">
        <v>27</v>
      </c>
      <c r="L244" s="44">
        <v>26.39</v>
      </c>
      <c r="M244" s="45">
        <v>-4.4000000000000004</v>
      </c>
      <c r="N244" s="44">
        <f t="shared" si="7"/>
        <v>241.89</v>
      </c>
    </row>
    <row r="245" spans="1:14">
      <c r="A245" s="36">
        <v>243</v>
      </c>
      <c r="B245" s="36" t="s">
        <v>330</v>
      </c>
      <c r="C245" s="40" t="s">
        <v>316</v>
      </c>
      <c r="D245" s="38" t="s">
        <v>18</v>
      </c>
      <c r="E245" s="36" t="s">
        <v>58</v>
      </c>
      <c r="F245" s="36" t="s">
        <v>58</v>
      </c>
      <c r="G245" s="39" t="str">
        <f>VLOOKUP(E245,'Tax Info'!$B$2:$F$1000,3,0)</f>
        <v>Capiz Electric Cooperative, Inc.</v>
      </c>
      <c r="H245" s="39" t="str">
        <f>VLOOKUP(E245,'Tax Info'!$B$2:$F$1000,5,0)</f>
        <v>000-569-194-000</v>
      </c>
      <c r="I245" s="47">
        <v>27169</v>
      </c>
      <c r="J245" s="44">
        <v>41795.599999999999</v>
      </c>
      <c r="K245" s="44" t="s">
        <v>27</v>
      </c>
      <c r="L245" s="44">
        <v>5015.47</v>
      </c>
      <c r="M245" s="45">
        <v>-835.91</v>
      </c>
      <c r="N245" s="44">
        <f t="shared" si="7"/>
        <v>45975.16</v>
      </c>
    </row>
    <row r="246" spans="1:14">
      <c r="A246" s="36">
        <v>244</v>
      </c>
      <c r="B246" s="36" t="s">
        <v>330</v>
      </c>
      <c r="C246" s="40" t="s">
        <v>316</v>
      </c>
      <c r="D246" s="38" t="s">
        <v>18</v>
      </c>
      <c r="E246" s="36" t="s">
        <v>321</v>
      </c>
      <c r="F246" s="36" t="s">
        <v>322</v>
      </c>
      <c r="G246" s="39" t="str">
        <f>VLOOKUP(E246,'Tax Info'!$B$2:$F$1000,3,0)</f>
        <v>CENTRAL AZUCARERA DE SAN ANTONIO</v>
      </c>
      <c r="H246" s="39" t="str">
        <f>VLOOKUP(E246,'Tax Info'!$B$2:$F$1000,5,0)</f>
        <v>222-792-837-000</v>
      </c>
      <c r="I246" s="47">
        <v>27255</v>
      </c>
      <c r="J246" s="44">
        <v>230.05</v>
      </c>
      <c r="K246" s="44" t="s">
        <v>27</v>
      </c>
      <c r="L246" s="44">
        <v>27.61</v>
      </c>
      <c r="M246" s="45">
        <v>-4.5999999999999996</v>
      </c>
      <c r="N246" s="44">
        <f t="shared" si="7"/>
        <v>253.06</v>
      </c>
    </row>
    <row r="247" spans="1:14">
      <c r="A247" s="36">
        <v>245</v>
      </c>
      <c r="B247" s="36" t="s">
        <v>330</v>
      </c>
      <c r="C247" s="40" t="s">
        <v>316</v>
      </c>
      <c r="D247" s="38" t="s">
        <v>18</v>
      </c>
      <c r="E247" s="36" t="s">
        <v>45</v>
      </c>
      <c r="F247" s="36" t="s">
        <v>46</v>
      </c>
      <c r="G247" s="39" t="str">
        <f>VLOOKUP(E247,'Tax Info'!$B$2:$F$1000,3,0)</f>
        <v>Toledo Power Company</v>
      </c>
      <c r="H247" s="39" t="str">
        <f>VLOOKUP(E247,'Tax Info'!$B$2:$F$1000,5,0)</f>
        <v>003-883-626-00000</v>
      </c>
      <c r="I247" s="47">
        <v>27164</v>
      </c>
      <c r="J247" s="44" t="s">
        <v>27</v>
      </c>
      <c r="K247" s="44">
        <v>45301.66</v>
      </c>
      <c r="L247" s="44" t="s">
        <v>27</v>
      </c>
      <c r="M247" s="45">
        <v>-906.03</v>
      </c>
      <c r="N247" s="44">
        <f t="shared" si="7"/>
        <v>44395.63</v>
      </c>
    </row>
    <row r="248" spans="1:14">
      <c r="A248" s="36">
        <v>246</v>
      </c>
      <c r="B248" s="36" t="s">
        <v>330</v>
      </c>
      <c r="C248" s="40" t="s">
        <v>316</v>
      </c>
      <c r="D248" s="38" t="s">
        <v>18</v>
      </c>
      <c r="E248" s="36" t="s">
        <v>64</v>
      </c>
      <c r="F248" s="36" t="s">
        <v>64</v>
      </c>
      <c r="G248" s="39" t="str">
        <f>VLOOKUP(E248,'Tax Info'!$B$2:$F$1000,3,0)</f>
        <v>Cebu I Electric Cooperative, Inc.</v>
      </c>
      <c r="H248" s="39" t="str">
        <f>VLOOKUP(E248,'Tax Info'!$B$2:$F$1000,5,0)</f>
        <v>000-534-977-000</v>
      </c>
      <c r="I248" s="47">
        <v>27172</v>
      </c>
      <c r="J248" s="44">
        <v>43558.63</v>
      </c>
      <c r="K248" s="44" t="s">
        <v>27</v>
      </c>
      <c r="L248" s="44">
        <v>5227.04</v>
      </c>
      <c r="M248" s="45">
        <v>-871.17</v>
      </c>
      <c r="N248" s="44">
        <f t="shared" si="7"/>
        <v>47914.5</v>
      </c>
    </row>
    <row r="249" spans="1:14">
      <c r="A249" s="36">
        <v>247</v>
      </c>
      <c r="B249" s="36" t="s">
        <v>330</v>
      </c>
      <c r="C249" s="40" t="s">
        <v>316</v>
      </c>
      <c r="D249" s="38" t="s">
        <v>18</v>
      </c>
      <c r="E249" s="36" t="s">
        <v>56</v>
      </c>
      <c r="F249" s="36" t="s">
        <v>56</v>
      </c>
      <c r="G249" s="39" t="str">
        <f>VLOOKUP(E249,'Tax Info'!$B$2:$F$1000,3,0)</f>
        <v>Cebu II Electric Cooperative, Inc.</v>
      </c>
      <c r="H249" s="39" t="str">
        <f>VLOOKUP(E249,'Tax Info'!$B$2:$F$1000,5,0)</f>
        <v>000-256-731-0000</v>
      </c>
      <c r="I249" s="47">
        <v>27168</v>
      </c>
      <c r="J249" s="44">
        <v>49160.67</v>
      </c>
      <c r="K249" s="44" t="s">
        <v>27</v>
      </c>
      <c r="L249" s="44">
        <v>5899.28</v>
      </c>
      <c r="M249" s="45">
        <v>-983.21</v>
      </c>
      <c r="N249" s="44">
        <f t="shared" si="7"/>
        <v>54076.74</v>
      </c>
    </row>
    <row r="250" spans="1:14">
      <c r="A250" s="36">
        <v>248</v>
      </c>
      <c r="B250" s="36" t="s">
        <v>330</v>
      </c>
      <c r="C250" s="40" t="s">
        <v>316</v>
      </c>
      <c r="D250" s="38" t="s">
        <v>18</v>
      </c>
      <c r="E250" s="36" t="s">
        <v>132</v>
      </c>
      <c r="F250" s="36" t="s">
        <v>132</v>
      </c>
      <c r="G250" s="39" t="str">
        <f>VLOOKUP(E250,'Tax Info'!$B$2:$F$1000,3,0)</f>
        <v>Cebu III Electric Cooperative, Inc.</v>
      </c>
      <c r="H250" s="39" t="str">
        <f>VLOOKUP(E250,'Tax Info'!$B$2:$F$1000,5,0)</f>
        <v>000-534-985-000</v>
      </c>
      <c r="I250" s="47">
        <v>27199</v>
      </c>
      <c r="J250" s="44">
        <v>10579.39</v>
      </c>
      <c r="K250" s="44" t="s">
        <v>27</v>
      </c>
      <c r="L250" s="44">
        <v>1269.53</v>
      </c>
      <c r="M250" s="45">
        <v>-211.59</v>
      </c>
      <c r="N250" s="44">
        <f t="shared" si="7"/>
        <v>11637.33</v>
      </c>
    </row>
    <row r="251" spans="1:14">
      <c r="A251" s="36">
        <v>249</v>
      </c>
      <c r="B251" s="36" t="s">
        <v>330</v>
      </c>
      <c r="C251" s="40" t="s">
        <v>316</v>
      </c>
      <c r="D251" s="38" t="s">
        <v>18</v>
      </c>
      <c r="E251" s="36" t="s">
        <v>31</v>
      </c>
      <c r="F251" s="36" t="s">
        <v>31</v>
      </c>
      <c r="G251" s="39" t="str">
        <f>VLOOKUP(E251,'Tax Info'!$B$2:$F$1000,3,0)</f>
        <v>Central Negros Electric Cooperative, Inc.</v>
      </c>
      <c r="H251" s="39" t="str">
        <f>VLOOKUP(E251,'Tax Info'!$B$2:$F$1000,5,0)</f>
        <v>000-709-966-000</v>
      </c>
      <c r="I251" s="47">
        <v>27157</v>
      </c>
      <c r="J251" s="44">
        <v>145889.96</v>
      </c>
      <c r="K251" s="44" t="s">
        <v>27</v>
      </c>
      <c r="L251" s="44">
        <v>17506.8</v>
      </c>
      <c r="M251" s="45">
        <v>-2917.8</v>
      </c>
      <c r="N251" s="44">
        <f t="shared" si="7"/>
        <v>160478.96</v>
      </c>
    </row>
    <row r="252" spans="1:14">
      <c r="A252" s="36">
        <v>250</v>
      </c>
      <c r="B252" s="36" t="s">
        <v>330</v>
      </c>
      <c r="C252" s="40" t="s">
        <v>316</v>
      </c>
      <c r="D252" s="38" t="s">
        <v>18</v>
      </c>
      <c r="E252" s="36" t="s">
        <v>331</v>
      </c>
      <c r="F252" s="36" t="s">
        <v>332</v>
      </c>
      <c r="G252" s="39" t="str">
        <f>VLOOKUP(E252,'Tax Info'!$B$2:$F$1000,3,0)</f>
        <v>Central Negros Power Reliability, Inc.</v>
      </c>
      <c r="H252" s="39" t="str">
        <f>VLOOKUP(E252,'Tax Info'!$B$2:$F$1000,5,0)</f>
        <v>008-691-287-00000</v>
      </c>
      <c r="I252" s="47">
        <v>27259</v>
      </c>
      <c r="J252" s="44">
        <v>0.42</v>
      </c>
      <c r="K252" s="44" t="s">
        <v>27</v>
      </c>
      <c r="L252" s="44">
        <v>0.05</v>
      </c>
      <c r="M252" s="45">
        <v>-0.01</v>
      </c>
      <c r="N252" s="44">
        <f t="shared" si="7"/>
        <v>0.46</v>
      </c>
    </row>
    <row r="253" spans="1:14">
      <c r="A253" s="36">
        <v>251</v>
      </c>
      <c r="B253" s="36" t="s">
        <v>330</v>
      </c>
      <c r="C253" s="40" t="s">
        <v>316</v>
      </c>
      <c r="D253" s="38" t="s">
        <v>18</v>
      </c>
      <c r="E253" s="36" t="s">
        <v>117</v>
      </c>
      <c r="F253" s="36" t="s">
        <v>118</v>
      </c>
      <c r="G253" s="39" t="str">
        <f>VLOOKUP(E253,'Tax Info'!$B$2:$F$1000,3,0)</f>
        <v>Citicore Energy Solutions, Inc.</v>
      </c>
      <c r="H253" s="39" t="str">
        <f>VLOOKUP(E253,'Tax Info'!$B$2:$F$1000,5,0)</f>
        <v>009-333-221-00000</v>
      </c>
      <c r="I253" s="47">
        <v>27193</v>
      </c>
      <c r="J253" s="44">
        <v>9310.51</v>
      </c>
      <c r="K253" s="44" t="s">
        <v>27</v>
      </c>
      <c r="L253" s="44">
        <v>1117.26</v>
      </c>
      <c r="M253" s="45">
        <v>-186.21</v>
      </c>
      <c r="N253" s="44">
        <f t="shared" si="7"/>
        <v>10241.56</v>
      </c>
    </row>
    <row r="254" spans="1:14">
      <c r="A254" s="36">
        <v>252</v>
      </c>
      <c r="B254" s="36" t="s">
        <v>330</v>
      </c>
      <c r="C254" s="40" t="s">
        <v>316</v>
      </c>
      <c r="D254" s="38" t="s">
        <v>18</v>
      </c>
      <c r="E254" s="36" t="s">
        <v>114</v>
      </c>
      <c r="F254" s="36" t="s">
        <v>115</v>
      </c>
      <c r="G254" s="39" t="str">
        <f>VLOOKUP(E254,'Tax Info'!$B$2:$F$1000,3,0)</f>
        <v>Citicore Energy Solutions, Inc.</v>
      </c>
      <c r="H254" s="39" t="str">
        <f>VLOOKUP(E254,'Tax Info'!$B$2:$F$1000,5,0)</f>
        <v>009-333-221-00000</v>
      </c>
      <c r="I254" s="47">
        <v>27193</v>
      </c>
      <c r="J254" s="44">
        <v>11592.47</v>
      </c>
      <c r="K254" s="44" t="s">
        <v>27</v>
      </c>
      <c r="L254" s="44">
        <v>1391.1</v>
      </c>
      <c r="M254" s="45">
        <v>-231.85</v>
      </c>
      <c r="N254" s="44">
        <f t="shared" si="7"/>
        <v>12751.72</v>
      </c>
    </row>
    <row r="255" spans="1:14">
      <c r="A255" s="36">
        <v>253</v>
      </c>
      <c r="B255" s="36" t="s">
        <v>330</v>
      </c>
      <c r="C255" s="40" t="s">
        <v>316</v>
      </c>
      <c r="D255" s="38" t="s">
        <v>18</v>
      </c>
      <c r="E255" s="36" t="s">
        <v>149</v>
      </c>
      <c r="F255" s="36" t="s">
        <v>150</v>
      </c>
      <c r="G255" s="39" t="str">
        <f>VLOOKUP(E255,'Tax Info'!$B$2:$F$1000,3,0)</f>
        <v>Corenergy, Inc.</v>
      </c>
      <c r="H255" s="39" t="str">
        <f>VLOOKUP(E255,'Tax Info'!$B$2:$F$1000,5,0)</f>
        <v>431-572-703-00000</v>
      </c>
      <c r="I255" s="47">
        <v>27206</v>
      </c>
      <c r="J255" s="44">
        <v>3220.11</v>
      </c>
      <c r="K255" s="44" t="s">
        <v>27</v>
      </c>
      <c r="L255" s="44">
        <v>386.41</v>
      </c>
      <c r="M255" s="45">
        <v>-64.400000000000006</v>
      </c>
      <c r="N255" s="44">
        <f t="shared" si="7"/>
        <v>3542.12</v>
      </c>
    </row>
    <row r="256" spans="1:14">
      <c r="A256" s="36">
        <v>254</v>
      </c>
      <c r="B256" s="36" t="s">
        <v>330</v>
      </c>
      <c r="C256" s="40" t="s">
        <v>316</v>
      </c>
      <c r="D256" s="38" t="s">
        <v>18</v>
      </c>
      <c r="E256" s="36" t="s">
        <v>175</v>
      </c>
      <c r="F256" s="36" t="s">
        <v>176</v>
      </c>
      <c r="G256" s="39" t="str">
        <f>VLOOKUP(E256,'Tax Info'!$B$2:$F$1000,3,0)</f>
        <v>DirectPower Services, Inc.</v>
      </c>
      <c r="H256" s="39" t="str">
        <f>VLOOKUP(E256,'Tax Info'!$B$2:$F$1000,5,0)</f>
        <v>008-122-663-000</v>
      </c>
      <c r="I256" s="47">
        <v>27187</v>
      </c>
      <c r="J256" s="44">
        <v>2149.4299999999998</v>
      </c>
      <c r="K256" s="44" t="s">
        <v>27</v>
      </c>
      <c r="L256" s="44">
        <v>257.93</v>
      </c>
      <c r="M256" s="45">
        <v>-42.99</v>
      </c>
      <c r="N256" s="44">
        <f t="shared" si="7"/>
        <v>2364.37</v>
      </c>
    </row>
    <row r="257" spans="1:14">
      <c r="A257" s="36">
        <v>255</v>
      </c>
      <c r="B257" s="36" t="s">
        <v>330</v>
      </c>
      <c r="C257" s="40" t="s">
        <v>316</v>
      </c>
      <c r="D257" s="38" t="s">
        <v>18</v>
      </c>
      <c r="E257" s="36" t="s">
        <v>100</v>
      </c>
      <c r="F257" s="36" t="s">
        <v>101</v>
      </c>
      <c r="G257" s="39" t="str">
        <f>VLOOKUP(E257,'Tax Info'!$B$2:$F$1000,3,0)</f>
        <v>DirectPower Services, Inc.</v>
      </c>
      <c r="H257" s="39" t="str">
        <f>VLOOKUP(E257,'Tax Info'!$B$2:$F$1000,5,0)</f>
        <v>008-122-663-000</v>
      </c>
      <c r="I257" s="47">
        <v>27187</v>
      </c>
      <c r="J257" s="44">
        <v>16741.23</v>
      </c>
      <c r="K257" s="44" t="s">
        <v>27</v>
      </c>
      <c r="L257" s="44">
        <v>2008.95</v>
      </c>
      <c r="M257" s="45">
        <v>-334.82</v>
      </c>
      <c r="N257" s="44">
        <f t="shared" si="7"/>
        <v>18415.36</v>
      </c>
    </row>
    <row r="258" spans="1:14">
      <c r="A258" s="36">
        <v>256</v>
      </c>
      <c r="B258" s="36" t="s">
        <v>330</v>
      </c>
      <c r="C258" s="40" t="s">
        <v>316</v>
      </c>
      <c r="D258" s="38" t="s">
        <v>18</v>
      </c>
      <c r="E258" s="36" t="s">
        <v>108</v>
      </c>
      <c r="F258" s="36" t="s">
        <v>108</v>
      </c>
      <c r="G258" s="39" t="str">
        <f>VLOOKUP(E258,'Tax Info'!$B$2:$F$1000,3,0)</f>
        <v>Don Orestes Romualdez Cooperative, Inc.</v>
      </c>
      <c r="H258" s="39" t="str">
        <f>VLOOKUP(E258,'Tax Info'!$B$2:$F$1000,5,0)</f>
        <v>000-609-565-000</v>
      </c>
      <c r="I258" s="47">
        <v>27190</v>
      </c>
      <c r="J258" s="44">
        <v>18890.75</v>
      </c>
      <c r="K258" s="44" t="s">
        <v>27</v>
      </c>
      <c r="L258" s="44">
        <v>2266.89</v>
      </c>
      <c r="M258" s="45">
        <v>-377.82</v>
      </c>
      <c r="N258" s="44">
        <f t="shared" si="7"/>
        <v>20779.82</v>
      </c>
    </row>
    <row r="259" spans="1:14">
      <c r="A259" s="36">
        <v>257</v>
      </c>
      <c r="B259" s="36" t="s">
        <v>330</v>
      </c>
      <c r="C259" s="40" t="s">
        <v>316</v>
      </c>
      <c r="D259" s="38" t="s">
        <v>18</v>
      </c>
      <c r="E259" s="36" t="s">
        <v>202</v>
      </c>
      <c r="F259" s="36" t="s">
        <v>203</v>
      </c>
      <c r="G259" s="39" t="str">
        <f>VLOOKUP(E259,'Tax Info'!$B$2:$F$1000,3,0)</f>
        <v>East Asia Utilities Corporation</v>
      </c>
      <c r="H259" s="39" t="str">
        <f>VLOOKUP(E259,'Tax Info'!$B$2:$F$1000,5,0)</f>
        <v>004-760-842-00000</v>
      </c>
      <c r="I259" s="47">
        <v>27220</v>
      </c>
      <c r="J259" s="44">
        <v>11.14</v>
      </c>
      <c r="K259" s="44" t="s">
        <v>27</v>
      </c>
      <c r="L259" s="44">
        <v>1.34</v>
      </c>
      <c r="M259" s="45">
        <v>-0.22</v>
      </c>
      <c r="N259" s="44">
        <f t="shared" si="7"/>
        <v>12.26</v>
      </c>
    </row>
    <row r="260" spans="1:14">
      <c r="A260" s="36">
        <v>258</v>
      </c>
      <c r="B260" s="36" t="s">
        <v>330</v>
      </c>
      <c r="C260" s="40" t="s">
        <v>316</v>
      </c>
      <c r="D260" s="38" t="s">
        <v>18</v>
      </c>
      <c r="E260" s="36" t="s">
        <v>28</v>
      </c>
      <c r="F260" s="36" t="s">
        <v>29</v>
      </c>
      <c r="G260" s="39" t="str">
        <f>VLOOKUP(E260,'Tax Info'!$B$2:$F$1000,3,0)</f>
        <v>Energy Development Corporation</v>
      </c>
      <c r="H260" s="39" t="str">
        <f>VLOOKUP(E260,'Tax Info'!$B$2:$F$1000,5,0)</f>
        <v>000-169-125-0000</v>
      </c>
      <c r="I260" s="47">
        <v>27156</v>
      </c>
      <c r="J260" s="44">
        <v>130972.81</v>
      </c>
      <c r="K260" s="44" t="s">
        <v>27</v>
      </c>
      <c r="L260" s="44">
        <v>15716.74</v>
      </c>
      <c r="M260" s="45">
        <v>-2619.46</v>
      </c>
      <c r="N260" s="44">
        <f t="shared" si="7"/>
        <v>144070.09</v>
      </c>
    </row>
    <row r="261" spans="1:14">
      <c r="A261" s="36">
        <v>259</v>
      </c>
      <c r="B261" s="36" t="s">
        <v>330</v>
      </c>
      <c r="C261" s="40" t="s">
        <v>316</v>
      </c>
      <c r="D261" s="38" t="s">
        <v>18</v>
      </c>
      <c r="E261" s="36" t="s">
        <v>106</v>
      </c>
      <c r="F261" s="36" t="s">
        <v>106</v>
      </c>
      <c r="G261" s="39" t="str">
        <f>VLOOKUP(E261,'Tax Info'!$B$2:$F$1000,3,0)</f>
        <v>Eastern Samar Electric Cooperative, Inc.</v>
      </c>
      <c r="H261" s="39" t="str">
        <f>VLOOKUP(E261,'Tax Info'!$B$2:$F$1000,5,0)</f>
        <v>000-571-316-000</v>
      </c>
      <c r="I261" s="47">
        <v>27189</v>
      </c>
      <c r="J261" s="44">
        <v>20055.64</v>
      </c>
      <c r="K261" s="44" t="s">
        <v>27</v>
      </c>
      <c r="L261" s="44">
        <v>2406.6799999999998</v>
      </c>
      <c r="M261" s="45">
        <v>-401.11</v>
      </c>
      <c r="N261" s="44">
        <f t="shared" si="7"/>
        <v>22061.21</v>
      </c>
    </row>
    <row r="262" spans="1:14">
      <c r="A262" s="36">
        <v>260</v>
      </c>
      <c r="B262" s="36" t="s">
        <v>330</v>
      </c>
      <c r="C262" s="40" t="s">
        <v>316</v>
      </c>
      <c r="D262" s="38" t="s">
        <v>18</v>
      </c>
      <c r="E262" s="36" t="s">
        <v>166</v>
      </c>
      <c r="F262" s="36" t="s">
        <v>167</v>
      </c>
      <c r="G262" s="39" t="str">
        <f>VLOOKUP(E262,'Tax Info'!$B$2:$F$1000,3,0)</f>
        <v>FDC Retail Electricity Sales Corporation</v>
      </c>
      <c r="H262" s="39" t="str">
        <f>VLOOKUP(E262,'Tax Info'!$B$2:$F$1000,5,0)</f>
        <v>007-475-660-00000</v>
      </c>
      <c r="I262" s="47">
        <v>27209</v>
      </c>
      <c r="J262" s="44">
        <v>2844.6</v>
      </c>
      <c r="K262" s="44" t="s">
        <v>27</v>
      </c>
      <c r="L262" s="44">
        <v>341.35</v>
      </c>
      <c r="M262" s="45">
        <v>-56.89</v>
      </c>
      <c r="N262" s="44">
        <f t="shared" si="7"/>
        <v>3129.06</v>
      </c>
    </row>
    <row r="263" spans="1:14">
      <c r="A263" s="36">
        <v>261</v>
      </c>
      <c r="B263" s="36" t="s">
        <v>330</v>
      </c>
      <c r="C263" s="40" t="s">
        <v>316</v>
      </c>
      <c r="D263" s="38" t="s">
        <v>18</v>
      </c>
      <c r="E263" s="36" t="s">
        <v>323</v>
      </c>
      <c r="F263" s="36" t="s">
        <v>324</v>
      </c>
      <c r="G263" s="39" t="str">
        <f>VLOOKUP(E263,'Tax Info'!$B$2:$F$1000,3,0)</f>
        <v>First Farmers Holding Corporation</v>
      </c>
      <c r="H263" s="39" t="str">
        <f>VLOOKUP(E263,'Tax Info'!$B$2:$F$1000,5,0)</f>
        <v>002-011-670-000</v>
      </c>
      <c r="I263" s="47">
        <v>27256</v>
      </c>
      <c r="J263" s="44" t="s">
        <v>27</v>
      </c>
      <c r="K263" s="44">
        <v>125.13</v>
      </c>
      <c r="L263" s="44" t="s">
        <v>27</v>
      </c>
      <c r="M263" s="45">
        <v>-2.5</v>
      </c>
      <c r="N263" s="44">
        <f t="shared" si="7"/>
        <v>122.63</v>
      </c>
    </row>
    <row r="264" spans="1:14">
      <c r="A264" s="36">
        <v>262</v>
      </c>
      <c r="B264" s="36" t="s">
        <v>330</v>
      </c>
      <c r="C264" s="40" t="s">
        <v>316</v>
      </c>
      <c r="D264" s="38" t="s">
        <v>18</v>
      </c>
      <c r="E264" s="36" t="s">
        <v>187</v>
      </c>
      <c r="F264" s="36" t="s">
        <v>188</v>
      </c>
      <c r="G264" s="39" t="str">
        <f>VLOOKUP(E264,'Tax Info'!$B$2:$F$1000,3,0)</f>
        <v>First Gen Energy Solutions, Inc.</v>
      </c>
      <c r="H264" s="39" t="str">
        <f>VLOOKUP(E264,'Tax Info'!$B$2:$F$1000,5,0)</f>
        <v>006-537-631-000</v>
      </c>
      <c r="I264" s="47">
        <v>27196</v>
      </c>
      <c r="J264" s="44">
        <v>1059.55</v>
      </c>
      <c r="K264" s="44" t="s">
        <v>27</v>
      </c>
      <c r="L264" s="44">
        <v>127.15</v>
      </c>
      <c r="M264" s="45">
        <v>-21.19</v>
      </c>
      <c r="N264" s="44">
        <f t="shared" si="7"/>
        <v>1165.51</v>
      </c>
    </row>
    <row r="265" spans="1:14">
      <c r="A265" s="36">
        <v>263</v>
      </c>
      <c r="B265" s="36" t="s">
        <v>330</v>
      </c>
      <c r="C265" s="40" t="s">
        <v>316</v>
      </c>
      <c r="D265" s="38" t="s">
        <v>18</v>
      </c>
      <c r="E265" s="36" t="s">
        <v>124</v>
      </c>
      <c r="F265" s="36" t="s">
        <v>125</v>
      </c>
      <c r="G265" s="39" t="str">
        <f>VLOOKUP(E265,'Tax Info'!$B$2:$F$1000,3,0)</f>
        <v>First Gen Energy Solutions, Inc.</v>
      </c>
      <c r="H265" s="39" t="str">
        <f>VLOOKUP(E265,'Tax Info'!$B$2:$F$1000,5,0)</f>
        <v>006-537-631-000</v>
      </c>
      <c r="I265" s="47">
        <v>27196</v>
      </c>
      <c r="J265" s="44">
        <v>8926.4599999999991</v>
      </c>
      <c r="K265" s="44" t="s">
        <v>27</v>
      </c>
      <c r="L265" s="44">
        <v>1071.18</v>
      </c>
      <c r="M265" s="45">
        <v>-178.53</v>
      </c>
      <c r="N265" s="44">
        <f t="shared" si="7"/>
        <v>9819.11</v>
      </c>
    </row>
    <row r="266" spans="1:14">
      <c r="A266" s="36">
        <v>264</v>
      </c>
      <c r="B266" s="36" t="s">
        <v>330</v>
      </c>
      <c r="C266" s="40" t="s">
        <v>316</v>
      </c>
      <c r="D266" s="38" t="s">
        <v>18</v>
      </c>
      <c r="E266" s="36" t="s">
        <v>273</v>
      </c>
      <c r="F266" s="36" t="s">
        <v>274</v>
      </c>
      <c r="G266" s="39" t="str">
        <f>VLOOKUP(E266,'Tax Info'!$B$2:$F$1000,3,0)</f>
        <v>FIRST SOLEQ ENERGY CORP.</v>
      </c>
      <c r="H266" s="39" t="str">
        <f>VLOOKUP(E266,'Tax Info'!$B$2:$F$1000,5,0)</f>
        <v>008-104-865-000</v>
      </c>
      <c r="I266" s="47">
        <v>27243</v>
      </c>
      <c r="J266" s="44" t="s">
        <v>27</v>
      </c>
      <c r="K266" s="44">
        <v>28.11</v>
      </c>
      <c r="L266" s="44" t="s">
        <v>27</v>
      </c>
      <c r="M266" s="45">
        <v>-0.56000000000000005</v>
      </c>
      <c r="N266" s="44">
        <f t="shared" si="7"/>
        <v>27.55</v>
      </c>
    </row>
    <row r="267" spans="1:14">
      <c r="A267" s="36">
        <v>265</v>
      </c>
      <c r="B267" s="36" t="s">
        <v>330</v>
      </c>
      <c r="C267" s="40" t="s">
        <v>316</v>
      </c>
      <c r="D267" s="38" t="s">
        <v>18</v>
      </c>
      <c r="E267" s="36" t="s">
        <v>255</v>
      </c>
      <c r="F267" s="36" t="s">
        <v>256</v>
      </c>
      <c r="G267" s="39" t="str">
        <f>VLOOKUP(E267,'Tax Info'!$B$2:$F$1000,3,0)</f>
        <v>Citicore Solar Cebu, Inc.</v>
      </c>
      <c r="H267" s="39" t="str">
        <f>VLOOKUP(E267,'Tax Info'!$B$2:$F$1000,5,0)</f>
        <v>008-943-292-000</v>
      </c>
      <c r="I267" s="47">
        <v>27238</v>
      </c>
      <c r="J267" s="44" t="s">
        <v>27</v>
      </c>
      <c r="K267" s="44">
        <v>49.34</v>
      </c>
      <c r="L267" s="44" t="s">
        <v>27</v>
      </c>
      <c r="M267" s="45">
        <v>-0.99</v>
      </c>
      <c r="N267" s="44">
        <f t="shared" si="7"/>
        <v>48.35</v>
      </c>
    </row>
    <row r="268" spans="1:14">
      <c r="A268" s="36">
        <v>266</v>
      </c>
      <c r="B268" s="36" t="s">
        <v>330</v>
      </c>
      <c r="C268" s="40" t="s">
        <v>316</v>
      </c>
      <c r="D268" s="38" t="s">
        <v>18</v>
      </c>
      <c r="E268" s="36" t="s">
        <v>333</v>
      </c>
      <c r="F268" s="36" t="s">
        <v>333</v>
      </c>
      <c r="G268" s="39" t="str">
        <f>VLOOKUP(E268,'Tax Info'!$B$2:$F$1000,3,0)</f>
        <v>Green Core Geothermal, Inc.</v>
      </c>
      <c r="H268" s="39" t="str">
        <f>VLOOKUP(E268,'Tax Info'!$B$2:$F$1000,5,0)</f>
        <v>007-317-982-00000</v>
      </c>
      <c r="I268" s="47">
        <v>27178</v>
      </c>
      <c r="J268" s="44">
        <v>127.82</v>
      </c>
      <c r="K268" s="44" t="s">
        <v>27</v>
      </c>
      <c r="L268" s="44">
        <v>15.34</v>
      </c>
      <c r="M268" s="45">
        <v>-2.56</v>
      </c>
      <c r="N268" s="44">
        <f t="shared" si="7"/>
        <v>140.6</v>
      </c>
    </row>
    <row r="269" spans="1:14">
      <c r="A269" s="36">
        <v>267</v>
      </c>
      <c r="B269" s="36" t="s">
        <v>330</v>
      </c>
      <c r="C269" s="40" t="s">
        <v>316</v>
      </c>
      <c r="D269" s="38" t="s">
        <v>18</v>
      </c>
      <c r="E269" s="36" t="s">
        <v>155</v>
      </c>
      <c r="F269" s="36" t="s">
        <v>156</v>
      </c>
      <c r="G269" s="39" t="str">
        <f>VLOOKUP(E269,'Tax Info'!$B$2:$F$1000,3,0)</f>
        <v>Green Core Geothermal, Inc.</v>
      </c>
      <c r="H269" s="39" t="str">
        <f>VLOOKUP(E269,'Tax Info'!$B$2:$F$1000,5,0)</f>
        <v>007-317-982-00000</v>
      </c>
      <c r="I269" s="47">
        <v>27178</v>
      </c>
      <c r="J269" s="44">
        <v>3802.65</v>
      </c>
      <c r="K269" s="44" t="s">
        <v>27</v>
      </c>
      <c r="L269" s="44">
        <v>456.32</v>
      </c>
      <c r="M269" s="45">
        <v>-76.05</v>
      </c>
      <c r="N269" s="44">
        <f t="shared" si="7"/>
        <v>4182.92</v>
      </c>
    </row>
    <row r="270" spans="1:14">
      <c r="A270" s="36">
        <v>268</v>
      </c>
      <c r="B270" s="36" t="s">
        <v>330</v>
      </c>
      <c r="C270" s="40" t="s">
        <v>316</v>
      </c>
      <c r="D270" s="38" t="s">
        <v>18</v>
      </c>
      <c r="E270" s="36" t="s">
        <v>78</v>
      </c>
      <c r="F270" s="36" t="s">
        <v>79</v>
      </c>
      <c r="G270" s="39" t="str">
        <f>VLOOKUP(E270,'Tax Info'!$B$2:$F$1000,3,0)</f>
        <v>Green Core Geothermal, Inc.</v>
      </c>
      <c r="H270" s="39" t="str">
        <f>VLOOKUP(E270,'Tax Info'!$B$2:$F$1000,5,0)</f>
        <v>007-317-982-00000</v>
      </c>
      <c r="I270" s="47">
        <v>27178</v>
      </c>
      <c r="J270" s="44">
        <v>14937.39</v>
      </c>
      <c r="K270" s="44" t="s">
        <v>27</v>
      </c>
      <c r="L270" s="44">
        <v>1792.49</v>
      </c>
      <c r="M270" s="45">
        <v>-298.75</v>
      </c>
      <c r="N270" s="44">
        <f t="shared" si="7"/>
        <v>16431.13</v>
      </c>
    </row>
    <row r="271" spans="1:14">
      <c r="A271" s="36">
        <v>269</v>
      </c>
      <c r="B271" s="36" t="s">
        <v>330</v>
      </c>
      <c r="C271" s="40" t="s">
        <v>316</v>
      </c>
      <c r="D271" s="38" t="s">
        <v>18</v>
      </c>
      <c r="E271" s="36" t="s">
        <v>78</v>
      </c>
      <c r="F271" s="36" t="s">
        <v>325</v>
      </c>
      <c r="G271" s="39" t="str">
        <f>VLOOKUP(E271,'Tax Info'!$B$2:$F$1000,3,0)</f>
        <v>Green Core Geothermal, Inc.</v>
      </c>
      <c r="H271" s="39" t="str">
        <f>VLOOKUP(E271,'Tax Info'!$B$2:$F$1000,5,0)</f>
        <v>007-317-982-00000</v>
      </c>
      <c r="I271" s="47">
        <v>27178</v>
      </c>
      <c r="J271" s="44" t="s">
        <v>27</v>
      </c>
      <c r="K271" s="44">
        <v>2520.2199999999998</v>
      </c>
      <c r="L271" s="44" t="s">
        <v>27</v>
      </c>
      <c r="M271" s="45">
        <v>-50.4</v>
      </c>
      <c r="N271" s="44">
        <f t="shared" si="7"/>
        <v>2469.8200000000002</v>
      </c>
    </row>
    <row r="272" spans="1:14">
      <c r="A272" s="36">
        <v>270</v>
      </c>
      <c r="B272" s="36" t="s">
        <v>330</v>
      </c>
      <c r="C272" s="40" t="s">
        <v>316</v>
      </c>
      <c r="D272" s="38" t="s">
        <v>18</v>
      </c>
      <c r="E272" s="36" t="s">
        <v>333</v>
      </c>
      <c r="F272" s="36" t="s">
        <v>334</v>
      </c>
      <c r="G272" s="39" t="str">
        <f>VLOOKUP(E272,'Tax Info'!$B$2:$F$1000,3,0)</f>
        <v>Green Core Geothermal, Inc.</v>
      </c>
      <c r="H272" s="39" t="str">
        <f>VLOOKUP(E272,'Tax Info'!$B$2:$F$1000,5,0)</f>
        <v>007-317-982-00000</v>
      </c>
      <c r="I272" s="47">
        <v>27178</v>
      </c>
      <c r="J272" s="44">
        <v>53.27</v>
      </c>
      <c r="K272" s="44" t="s">
        <v>27</v>
      </c>
      <c r="L272" s="44">
        <v>6.39</v>
      </c>
      <c r="M272" s="45">
        <v>-1.07</v>
      </c>
      <c r="N272" s="44">
        <f t="shared" si="7"/>
        <v>58.59</v>
      </c>
    </row>
    <row r="273" spans="1:14">
      <c r="A273" s="36">
        <v>271</v>
      </c>
      <c r="B273" s="36" t="s">
        <v>330</v>
      </c>
      <c r="C273" s="40" t="s">
        <v>316</v>
      </c>
      <c r="D273" s="38" t="s">
        <v>18</v>
      </c>
      <c r="E273" s="36" t="s">
        <v>81</v>
      </c>
      <c r="F273" s="36" t="s">
        <v>82</v>
      </c>
      <c r="G273" s="39" t="str">
        <f>VLOOKUP(E273,'Tax Info'!$B$2:$F$1000,3,0)</f>
        <v>Global Energy Supply Corporation</v>
      </c>
      <c r="H273" s="39" t="str">
        <f>VLOOKUP(E273,'Tax Info'!$B$2:$F$1000,5,0)</f>
        <v>234-621-270-00000</v>
      </c>
      <c r="I273" s="47">
        <v>27179</v>
      </c>
      <c r="J273" s="44">
        <v>16686.95</v>
      </c>
      <c r="K273" s="44" t="s">
        <v>27</v>
      </c>
      <c r="L273" s="44">
        <v>2002.43</v>
      </c>
      <c r="M273" s="45">
        <v>-333.74</v>
      </c>
      <c r="N273" s="44">
        <f t="shared" si="7"/>
        <v>18355.64</v>
      </c>
    </row>
    <row r="274" spans="1:14">
      <c r="A274" s="36">
        <v>272</v>
      </c>
      <c r="B274" s="36" t="s">
        <v>330</v>
      </c>
      <c r="C274" s="40" t="s">
        <v>316</v>
      </c>
      <c r="D274" s="38" t="s">
        <v>18</v>
      </c>
      <c r="E274" s="36" t="s">
        <v>141</v>
      </c>
      <c r="F274" s="36" t="s">
        <v>142</v>
      </c>
      <c r="G274" s="39" t="str">
        <f>VLOOKUP(E274,'Tax Info'!$B$2:$F$1000,3,0)</f>
        <v>GNPower Ltd. Co.</v>
      </c>
      <c r="H274" s="39" t="str">
        <f>VLOOKUP(E274,'Tax Info'!$B$2:$F$1000,5,0)</f>
        <v>202-920-663-00000</v>
      </c>
      <c r="I274" s="47">
        <v>27203</v>
      </c>
      <c r="J274" s="44" t="s">
        <v>27</v>
      </c>
      <c r="K274" s="44">
        <v>835.91</v>
      </c>
      <c r="L274" s="44" t="s">
        <v>27</v>
      </c>
      <c r="M274" s="45">
        <v>-16.72</v>
      </c>
      <c r="N274" s="44">
        <f t="shared" si="7"/>
        <v>819.19</v>
      </c>
    </row>
    <row r="275" spans="1:14">
      <c r="A275" s="36">
        <v>273</v>
      </c>
      <c r="B275" s="36" t="s">
        <v>330</v>
      </c>
      <c r="C275" s="40" t="s">
        <v>316</v>
      </c>
      <c r="D275" s="38" t="s">
        <v>18</v>
      </c>
      <c r="E275" s="36" t="s">
        <v>326</v>
      </c>
      <c r="F275" s="36" t="s">
        <v>327</v>
      </c>
      <c r="G275" s="39" t="str">
        <f>VLOOKUP(E275,'Tax Info'!$B$2:$F$1000,3,0)</f>
        <v>GT-Energy Corp.</v>
      </c>
      <c r="H275" s="39" t="str">
        <f>VLOOKUP(E275,'Tax Info'!$B$2:$F$1000,5,0)</f>
        <v>010-253-834-0000</v>
      </c>
      <c r="I275" s="47">
        <v>27257</v>
      </c>
      <c r="J275" s="44">
        <v>3.72</v>
      </c>
      <c r="K275" s="44" t="s">
        <v>27</v>
      </c>
      <c r="L275" s="44">
        <v>0.45</v>
      </c>
      <c r="M275" s="45">
        <v>-7.0000000000000007E-2</v>
      </c>
      <c r="N275" s="44">
        <f t="shared" si="7"/>
        <v>4.0999999999999996</v>
      </c>
    </row>
    <row r="276" spans="1:14">
      <c r="A276" s="36">
        <v>274</v>
      </c>
      <c r="B276" s="36" t="s">
        <v>330</v>
      </c>
      <c r="C276" s="40" t="s">
        <v>316</v>
      </c>
      <c r="D276" s="38" t="s">
        <v>18</v>
      </c>
      <c r="E276" s="36" t="s">
        <v>134</v>
      </c>
      <c r="F276" s="36" t="s">
        <v>134</v>
      </c>
      <c r="G276" s="39" t="str">
        <f>VLOOKUP(E276,'Tax Info'!$B$2:$F$1000,3,0)</f>
        <v>Guimaras Electric Cooperative, Inc.</v>
      </c>
      <c r="H276" s="39" t="str">
        <f>VLOOKUP(E276,'Tax Info'!$B$2:$F$1000,5,0)</f>
        <v>000-994-641-000</v>
      </c>
      <c r="I276" s="47">
        <v>27200</v>
      </c>
      <c r="J276" s="44">
        <v>9015.7900000000009</v>
      </c>
      <c r="K276" s="44" t="s">
        <v>27</v>
      </c>
      <c r="L276" s="44">
        <v>1081.8900000000001</v>
      </c>
      <c r="M276" s="45">
        <v>-180.32</v>
      </c>
      <c r="N276" s="44">
        <f t="shared" si="7"/>
        <v>9917.36</v>
      </c>
    </row>
    <row r="277" spans="1:14">
      <c r="A277" s="36">
        <v>275</v>
      </c>
      <c r="B277" s="36" t="s">
        <v>330</v>
      </c>
      <c r="C277" s="40" t="s">
        <v>316</v>
      </c>
      <c r="D277" s="38" t="s">
        <v>18</v>
      </c>
      <c r="E277" s="36" t="s">
        <v>248</v>
      </c>
      <c r="F277" s="36" t="s">
        <v>249</v>
      </c>
      <c r="G277" s="39" t="str">
        <f>VLOOKUP(E277,'Tax Info'!$B$2:$F$1000,3,0)</f>
        <v>HELIOS SOLAR ENERGY CORP.</v>
      </c>
      <c r="H277" s="39" t="str">
        <f>VLOOKUP(E277,'Tax Info'!$B$2:$F$1000,5,0)</f>
        <v>008-841-526-000</v>
      </c>
      <c r="I277" s="47">
        <v>27235</v>
      </c>
      <c r="J277" s="44" t="s">
        <v>27</v>
      </c>
      <c r="K277" s="44">
        <v>111.89</v>
      </c>
      <c r="L277" s="44" t="s">
        <v>27</v>
      </c>
      <c r="M277" s="45">
        <v>-2.2400000000000002</v>
      </c>
      <c r="N277" s="44">
        <f t="shared" si="7"/>
        <v>109.65</v>
      </c>
    </row>
    <row r="278" spans="1:14">
      <c r="A278" s="36">
        <v>276</v>
      </c>
      <c r="B278" s="36" t="s">
        <v>330</v>
      </c>
      <c r="C278" s="40" t="s">
        <v>316</v>
      </c>
      <c r="D278" s="38" t="s">
        <v>18</v>
      </c>
      <c r="E278" s="36" t="s">
        <v>178</v>
      </c>
      <c r="F278" s="36" t="s">
        <v>179</v>
      </c>
      <c r="G278" s="39" t="str">
        <f>VLOOKUP(E278,'Tax Info'!$B$2:$F$1000,3,0)</f>
        <v>Hawaiian-Philippine Company</v>
      </c>
      <c r="H278" s="39" t="str">
        <f>VLOOKUP(E278,'Tax Info'!$B$2:$F$1000,5,0)</f>
        <v>000-424-722-00000</v>
      </c>
      <c r="I278" s="47">
        <v>27212</v>
      </c>
      <c r="J278" s="44">
        <v>506.91</v>
      </c>
      <c r="K278" s="44" t="s">
        <v>27</v>
      </c>
      <c r="L278" s="44">
        <v>60.83</v>
      </c>
      <c r="M278" s="45">
        <v>-10.14</v>
      </c>
      <c r="N278" s="44">
        <f t="shared" si="7"/>
        <v>557.6</v>
      </c>
    </row>
    <row r="279" spans="1:14">
      <c r="A279" s="36">
        <v>277</v>
      </c>
      <c r="B279" s="36" t="s">
        <v>330</v>
      </c>
      <c r="C279" s="40" t="s">
        <v>316</v>
      </c>
      <c r="D279" s="38" t="s">
        <v>18</v>
      </c>
      <c r="E279" s="36" t="s">
        <v>41</v>
      </c>
      <c r="F279" s="36" t="s">
        <v>41</v>
      </c>
      <c r="G279" s="39" t="str">
        <f>VLOOKUP(E279,'Tax Info'!$B$2:$F$1000,3,0)</f>
        <v>Iloilo I Electric Cooperative, Inc.</v>
      </c>
      <c r="H279" s="39" t="str">
        <f>VLOOKUP(E279,'Tax Info'!$B$2:$F$1000,5,0)</f>
        <v>000-994-935-000</v>
      </c>
      <c r="I279" s="47">
        <v>27162</v>
      </c>
      <c r="J279" s="44">
        <v>61025.48</v>
      </c>
      <c r="K279" s="44" t="s">
        <v>27</v>
      </c>
      <c r="L279" s="44">
        <v>7323.06</v>
      </c>
      <c r="M279" s="45">
        <v>-1220.51</v>
      </c>
      <c r="N279" s="44">
        <f t="shared" si="7"/>
        <v>67128.03</v>
      </c>
    </row>
    <row r="280" spans="1:14">
      <c r="A280" s="36">
        <v>278</v>
      </c>
      <c r="B280" s="36" t="s">
        <v>330</v>
      </c>
      <c r="C280" s="40" t="s">
        <v>316</v>
      </c>
      <c r="D280" s="38" t="s">
        <v>18</v>
      </c>
      <c r="E280" s="36" t="s">
        <v>68</v>
      </c>
      <c r="F280" s="36" t="s">
        <v>68</v>
      </c>
      <c r="G280" s="39" t="str">
        <f>VLOOKUP(E280,'Tax Info'!$B$2:$F$1000,3,0)</f>
        <v>Iloilo II Electric Cooperative, Inc.</v>
      </c>
      <c r="H280" s="39" t="str">
        <f>VLOOKUP(E280,'Tax Info'!$B$2:$F$1000,5,0)</f>
        <v>000-994-942-000</v>
      </c>
      <c r="I280" s="47">
        <v>27174</v>
      </c>
      <c r="J280" s="44">
        <v>37125.22</v>
      </c>
      <c r="K280" s="44" t="s">
        <v>27</v>
      </c>
      <c r="L280" s="44">
        <v>4455.03</v>
      </c>
      <c r="M280" s="45">
        <v>-742.5</v>
      </c>
      <c r="N280" s="44">
        <f t="shared" si="7"/>
        <v>40837.75</v>
      </c>
    </row>
    <row r="281" spans="1:14">
      <c r="A281" s="36">
        <v>279</v>
      </c>
      <c r="B281" s="36" t="s">
        <v>330</v>
      </c>
      <c r="C281" s="40" t="s">
        <v>316</v>
      </c>
      <c r="D281" s="38" t="s">
        <v>18</v>
      </c>
      <c r="E281" s="36" t="s">
        <v>91</v>
      </c>
      <c r="F281" s="36" t="s">
        <v>91</v>
      </c>
      <c r="G281" s="39" t="str">
        <f>VLOOKUP(E281,'Tax Info'!$B$2:$F$1000,3,0)</f>
        <v>Iloilo III Electric Cooperative, Inc.</v>
      </c>
      <c r="H281" s="39" t="str">
        <f>VLOOKUP(E281,'Tax Info'!$B$2:$F$1000,5,0)</f>
        <v>002-391-979-000</v>
      </c>
      <c r="I281" s="47">
        <v>27183</v>
      </c>
      <c r="J281" s="44">
        <v>21647.68</v>
      </c>
      <c r="K281" s="44" t="s">
        <v>27</v>
      </c>
      <c r="L281" s="44">
        <v>2597.7199999999998</v>
      </c>
      <c r="M281" s="45">
        <v>-432.95</v>
      </c>
      <c r="N281" s="44">
        <f t="shared" si="7"/>
        <v>23812.45</v>
      </c>
    </row>
    <row r="282" spans="1:14">
      <c r="A282" s="36">
        <v>280</v>
      </c>
      <c r="B282" s="36" t="s">
        <v>330</v>
      </c>
      <c r="C282" s="40" t="s">
        <v>316</v>
      </c>
      <c r="D282" s="38" t="s">
        <v>18</v>
      </c>
      <c r="E282" s="36" t="s">
        <v>129</v>
      </c>
      <c r="F282" s="36" t="s">
        <v>130</v>
      </c>
      <c r="G282" s="39" t="str">
        <f>VLOOKUP(E282,'Tax Info'!$B$2:$F$1000,3,0)</f>
        <v>Jin Navitas Electric Corp.</v>
      </c>
      <c r="H282" s="39" t="str">
        <f>VLOOKUP(E282,'Tax Info'!$B$2:$F$1000,5,0)</f>
        <v>779-471-422-00000</v>
      </c>
      <c r="I282" s="47">
        <v>27198</v>
      </c>
      <c r="J282" s="44">
        <v>4778.6000000000004</v>
      </c>
      <c r="K282" s="44" t="s">
        <v>27</v>
      </c>
      <c r="L282" s="44">
        <v>573.42999999999995</v>
      </c>
      <c r="M282" s="45" t="s">
        <v>27</v>
      </c>
      <c r="N282" s="44">
        <f t="shared" si="7"/>
        <v>5352.03</v>
      </c>
    </row>
    <row r="283" spans="1:14">
      <c r="A283" s="36">
        <v>281</v>
      </c>
      <c r="B283" s="36" t="s">
        <v>330</v>
      </c>
      <c r="C283" s="40" t="s">
        <v>316</v>
      </c>
      <c r="D283" s="38" t="s">
        <v>18</v>
      </c>
      <c r="E283" s="36" t="s">
        <v>184</v>
      </c>
      <c r="F283" s="36" t="s">
        <v>185</v>
      </c>
      <c r="G283" s="39" t="str">
        <f>VLOOKUP(E283,'Tax Info'!$B$2:$F$1000,3,0)</f>
        <v>Kratos RES, Inc.</v>
      </c>
      <c r="H283" s="39" t="str">
        <f>VLOOKUP(E283,'Tax Info'!$B$2:$F$1000,5,0)</f>
        <v>008-098-676-000</v>
      </c>
      <c r="I283" s="47">
        <v>27214</v>
      </c>
      <c r="J283" s="44">
        <v>1404.82</v>
      </c>
      <c r="K283" s="44" t="s">
        <v>27</v>
      </c>
      <c r="L283" s="44">
        <v>168.58</v>
      </c>
      <c r="M283" s="45">
        <v>-28.1</v>
      </c>
      <c r="N283" s="44">
        <f t="shared" si="7"/>
        <v>1545.3</v>
      </c>
    </row>
    <row r="284" spans="1:14">
      <c r="A284" s="36">
        <v>282</v>
      </c>
      <c r="B284" s="36" t="s">
        <v>330</v>
      </c>
      <c r="C284" s="40" t="s">
        <v>316</v>
      </c>
      <c r="D284" s="38" t="s">
        <v>18</v>
      </c>
      <c r="E284" s="36" t="s">
        <v>144</v>
      </c>
      <c r="F284" s="36" t="s">
        <v>145</v>
      </c>
      <c r="G284" s="39" t="str">
        <f>VLOOKUP(E284,'Tax Info'!$B$2:$F$1000,3,0)</f>
        <v>KEPCO SPC Power Corporation</v>
      </c>
      <c r="H284" s="39" t="str">
        <f>VLOOKUP(E284,'Tax Info'!$B$2:$F$1000,5,0)</f>
        <v>244-498-539-00000</v>
      </c>
      <c r="I284" s="47">
        <v>27204</v>
      </c>
      <c r="J284" s="44">
        <v>4996.5600000000004</v>
      </c>
      <c r="K284" s="44" t="s">
        <v>27</v>
      </c>
      <c r="L284" s="44">
        <v>599.59</v>
      </c>
      <c r="M284" s="45">
        <v>-99.93</v>
      </c>
      <c r="N284" s="44">
        <f t="shared" si="7"/>
        <v>5496.22</v>
      </c>
    </row>
    <row r="285" spans="1:14">
      <c r="A285" s="36">
        <v>283</v>
      </c>
      <c r="B285" s="36" t="s">
        <v>330</v>
      </c>
      <c r="C285" s="40" t="s">
        <v>316</v>
      </c>
      <c r="D285" s="38" t="s">
        <v>18</v>
      </c>
      <c r="E285" s="36" t="s">
        <v>48</v>
      </c>
      <c r="F285" s="36" t="s">
        <v>48</v>
      </c>
      <c r="G285" s="39" t="str">
        <f>VLOOKUP(E285,'Tax Info'!$B$2:$F$1000,3,0)</f>
        <v>Leyte II Electric Cooperative, Inc.</v>
      </c>
      <c r="H285" s="39" t="str">
        <f>VLOOKUP(E285,'Tax Info'!$B$2:$F$1000,5,0)</f>
        <v>000-611-721-00000</v>
      </c>
      <c r="I285" s="47">
        <v>27165</v>
      </c>
      <c r="J285" s="44">
        <v>50181.84</v>
      </c>
      <c r="K285" s="44" t="s">
        <v>27</v>
      </c>
      <c r="L285" s="44">
        <v>6021.82</v>
      </c>
      <c r="M285" s="45">
        <v>-1003.64</v>
      </c>
      <c r="N285" s="44">
        <f t="shared" si="7"/>
        <v>55200.02</v>
      </c>
    </row>
    <row r="286" spans="1:14">
      <c r="A286" s="36">
        <v>284</v>
      </c>
      <c r="B286" s="36" t="s">
        <v>330</v>
      </c>
      <c r="C286" s="40" t="s">
        <v>316</v>
      </c>
      <c r="D286" s="38" t="s">
        <v>18</v>
      </c>
      <c r="E286" s="36" t="s">
        <v>127</v>
      </c>
      <c r="F286" s="36" t="s">
        <v>127</v>
      </c>
      <c r="G286" s="39" t="str">
        <f>VLOOKUP(E286,'Tax Info'!$B$2:$F$1000,3,0)</f>
        <v>Leyte III Electric Cooperative, Inc.</v>
      </c>
      <c r="H286" s="39" t="str">
        <f>VLOOKUP(E286,'Tax Info'!$B$2:$F$1000,5,0)</f>
        <v>000-977-608-000</v>
      </c>
      <c r="I286" s="47">
        <v>27197</v>
      </c>
      <c r="J286" s="44">
        <v>12137.32</v>
      </c>
      <c r="K286" s="44" t="s">
        <v>27</v>
      </c>
      <c r="L286" s="44">
        <v>1456.48</v>
      </c>
      <c r="M286" s="45">
        <v>-242.75</v>
      </c>
      <c r="N286" s="44">
        <f t="shared" si="7"/>
        <v>13351.05</v>
      </c>
    </row>
    <row r="287" spans="1:14">
      <c r="A287" s="36">
        <v>285</v>
      </c>
      <c r="B287" s="36" t="s">
        <v>330</v>
      </c>
      <c r="C287" s="40" t="s">
        <v>316</v>
      </c>
      <c r="D287" s="38" t="s">
        <v>18</v>
      </c>
      <c r="E287" s="36" t="s">
        <v>110</v>
      </c>
      <c r="F287" s="36" t="s">
        <v>110</v>
      </c>
      <c r="G287" s="39" t="str">
        <f>VLOOKUP(E287,'Tax Info'!$B$2:$F$1000,3,0)</f>
        <v>Leyte IV Electric Cooperative, Inc.</v>
      </c>
      <c r="H287" s="39" t="str">
        <f>VLOOKUP(E287,'Tax Info'!$B$2:$F$1000,5,0)</f>
        <v>000-782-737-000</v>
      </c>
      <c r="I287" s="47">
        <v>27191</v>
      </c>
      <c r="J287" s="44">
        <v>17312.3</v>
      </c>
      <c r="K287" s="44" t="s">
        <v>27</v>
      </c>
      <c r="L287" s="44">
        <v>2077.48</v>
      </c>
      <c r="M287" s="45">
        <v>-346.25</v>
      </c>
      <c r="N287" s="44">
        <f t="shared" si="7"/>
        <v>19043.53</v>
      </c>
    </row>
    <row r="288" spans="1:14">
      <c r="A288" s="36">
        <v>286</v>
      </c>
      <c r="B288" s="36" t="s">
        <v>330</v>
      </c>
      <c r="C288" s="40" t="s">
        <v>316</v>
      </c>
      <c r="D288" s="38" t="s">
        <v>18</v>
      </c>
      <c r="E288" s="36" t="s">
        <v>62</v>
      </c>
      <c r="F288" s="36" t="s">
        <v>62</v>
      </c>
      <c r="G288" s="39" t="str">
        <f>VLOOKUP(E288,'Tax Info'!$B$2:$F$1000,3,0)</f>
        <v>Leyte V Electric Cooperative, Inc.</v>
      </c>
      <c r="H288" s="39" t="str">
        <f>VLOOKUP(E288,'Tax Info'!$B$2:$F$1000,5,0)</f>
        <v>001-383-331-000</v>
      </c>
      <c r="I288" s="47">
        <v>27171</v>
      </c>
      <c r="J288" s="44">
        <v>44576.6</v>
      </c>
      <c r="K288" s="44" t="s">
        <v>27</v>
      </c>
      <c r="L288" s="44">
        <v>5349.19</v>
      </c>
      <c r="M288" s="45">
        <v>-891.53</v>
      </c>
      <c r="N288" s="44">
        <f t="shared" si="7"/>
        <v>49034.26</v>
      </c>
    </row>
    <row r="289" spans="1:14">
      <c r="A289" s="36">
        <v>287</v>
      </c>
      <c r="B289" s="36" t="s">
        <v>330</v>
      </c>
      <c r="C289" s="40" t="s">
        <v>316</v>
      </c>
      <c r="D289" s="38" t="s">
        <v>18</v>
      </c>
      <c r="E289" s="36" t="s">
        <v>195</v>
      </c>
      <c r="F289" s="36" t="s">
        <v>195</v>
      </c>
      <c r="G289" s="39" t="str">
        <f>VLOOKUP(E289,'Tax Info'!$B$2:$F$1000,3,0)</f>
        <v>Lide Management Corporation</v>
      </c>
      <c r="H289" s="39" t="str">
        <f>VLOOKUP(E289,'Tax Info'!$B$2:$F$1000,5,0)</f>
        <v>003-740-115-0000</v>
      </c>
      <c r="I289" s="47">
        <v>27216</v>
      </c>
      <c r="J289" s="44">
        <v>442.92</v>
      </c>
      <c r="K289" s="44" t="s">
        <v>27</v>
      </c>
      <c r="L289" s="44">
        <v>53.15</v>
      </c>
      <c r="M289" s="45">
        <v>-8.86</v>
      </c>
      <c r="N289" s="44">
        <f t="shared" si="7"/>
        <v>487.21</v>
      </c>
    </row>
    <row r="290" spans="1:14">
      <c r="A290" s="36">
        <v>288</v>
      </c>
      <c r="B290" s="36" t="s">
        <v>330</v>
      </c>
      <c r="C290" s="40" t="s">
        <v>316</v>
      </c>
      <c r="D290" s="38" t="s">
        <v>18</v>
      </c>
      <c r="E290" s="36" t="s">
        <v>86</v>
      </c>
      <c r="F290" s="36" t="s">
        <v>87</v>
      </c>
      <c r="G290" s="39" t="str">
        <f>VLOOKUP(E290,'Tax Info'!$B$2:$F$1000,3,0)</f>
        <v>SHELL ENERGY PHILIPPINES INC.</v>
      </c>
      <c r="H290" s="39" t="str">
        <f>VLOOKUP(E290,'Tax Info'!$B$2:$F$1000,5,0)</f>
        <v>006-733-227-0000</v>
      </c>
      <c r="I290" s="47">
        <v>27181</v>
      </c>
      <c r="J290" s="44">
        <v>19108.810000000001</v>
      </c>
      <c r="K290" s="44" t="s">
        <v>27</v>
      </c>
      <c r="L290" s="44">
        <v>2293.06</v>
      </c>
      <c r="M290" s="45">
        <v>-382.18</v>
      </c>
      <c r="N290" s="44">
        <f t="shared" si="7"/>
        <v>21019.69</v>
      </c>
    </row>
    <row r="291" spans="1:14">
      <c r="A291" s="36">
        <v>289</v>
      </c>
      <c r="B291" s="36" t="s">
        <v>330</v>
      </c>
      <c r="C291" s="40" t="s">
        <v>316</v>
      </c>
      <c r="D291" s="38" t="s">
        <v>18</v>
      </c>
      <c r="E291" s="36" t="s">
        <v>32</v>
      </c>
      <c r="F291" s="36" t="s">
        <v>32</v>
      </c>
      <c r="G291" s="39" t="str">
        <f>VLOOKUP(E291,'Tax Info'!$B$2:$F$1000,3,0)</f>
        <v>Mactan Electric Company</v>
      </c>
      <c r="H291" s="39" t="str">
        <f>VLOOKUP(E291,'Tax Info'!$B$2:$F$1000,5,0)</f>
        <v>000-259-873-00000</v>
      </c>
      <c r="I291" s="47">
        <v>27158</v>
      </c>
      <c r="J291" s="44">
        <v>114695.73</v>
      </c>
      <c r="K291" s="44" t="s">
        <v>27</v>
      </c>
      <c r="L291" s="44">
        <v>13763.49</v>
      </c>
      <c r="M291" s="45">
        <v>-2293.91</v>
      </c>
      <c r="N291" s="44">
        <f t="shared" si="7"/>
        <v>126165.31</v>
      </c>
    </row>
    <row r="292" spans="1:14">
      <c r="A292" s="36">
        <v>290</v>
      </c>
      <c r="B292" s="36" t="s">
        <v>330</v>
      </c>
      <c r="C292" s="40" t="s">
        <v>316</v>
      </c>
      <c r="D292" s="38" t="s">
        <v>18</v>
      </c>
      <c r="E292" s="36" t="s">
        <v>147</v>
      </c>
      <c r="F292" s="36" t="s">
        <v>147</v>
      </c>
      <c r="G292" s="39" t="str">
        <f>VLOOKUP(E292,'Tax Info'!$B$2:$F$1000,3,0)</f>
        <v>Mactan Enerzone Corporation</v>
      </c>
      <c r="H292" s="39" t="str">
        <f>VLOOKUP(E292,'Tax Info'!$B$2:$F$1000,5,0)</f>
        <v>250-327-890-000</v>
      </c>
      <c r="I292" s="47">
        <v>27205</v>
      </c>
      <c r="J292" s="44">
        <v>4290.4399999999996</v>
      </c>
      <c r="K292" s="44" t="s">
        <v>27</v>
      </c>
      <c r="L292" s="44">
        <v>514.85</v>
      </c>
      <c r="M292" s="45">
        <v>-85.81</v>
      </c>
      <c r="N292" s="44">
        <f t="shared" si="7"/>
        <v>4719.4799999999996</v>
      </c>
    </row>
    <row r="293" spans="1:14">
      <c r="A293" s="36">
        <v>291</v>
      </c>
      <c r="B293" s="36" t="s">
        <v>330</v>
      </c>
      <c r="C293" s="40" t="s">
        <v>316</v>
      </c>
      <c r="D293" s="38" t="s">
        <v>18</v>
      </c>
      <c r="E293" s="36" t="s">
        <v>281</v>
      </c>
      <c r="F293" s="36" t="s">
        <v>282</v>
      </c>
      <c r="G293" s="39" t="str">
        <f>VLOOKUP(E293,'Tax Info'!$B$2:$F$1000,3,0)</f>
        <v>Monte Solar Energy, Inc.</v>
      </c>
      <c r="H293" s="39" t="str">
        <f>VLOOKUP(E293,'Tax Info'!$B$2:$F$1000,5,0)</f>
        <v>008-828-119-000</v>
      </c>
      <c r="I293" s="47">
        <v>27245</v>
      </c>
      <c r="J293" s="44" t="s">
        <v>27</v>
      </c>
      <c r="K293" s="44">
        <v>16.600000000000001</v>
      </c>
      <c r="L293" s="44" t="s">
        <v>27</v>
      </c>
      <c r="M293" s="45">
        <v>-0.33</v>
      </c>
      <c r="N293" s="44">
        <f t="shared" si="7"/>
        <v>16.27</v>
      </c>
    </row>
    <row r="294" spans="1:14">
      <c r="A294" s="36">
        <v>292</v>
      </c>
      <c r="B294" s="36" t="s">
        <v>330</v>
      </c>
      <c r="C294" s="40" t="s">
        <v>316</v>
      </c>
      <c r="D294" s="38" t="s">
        <v>18</v>
      </c>
      <c r="E294" s="36" t="s">
        <v>34</v>
      </c>
      <c r="F294" s="36" t="s">
        <v>34</v>
      </c>
      <c r="G294" s="39" t="str">
        <f>VLOOKUP(E294,'Tax Info'!$B$2:$F$1000,3,0)</f>
        <v>MORE Electric and Power Corporation</v>
      </c>
      <c r="H294" s="39" t="str">
        <f>VLOOKUP(E294,'Tax Info'!$B$2:$F$1000,5,0)</f>
        <v>007-106-367-000</v>
      </c>
      <c r="I294" s="47">
        <v>27159</v>
      </c>
      <c r="J294" s="44">
        <v>95289.64</v>
      </c>
      <c r="K294" s="44" t="s">
        <v>27</v>
      </c>
      <c r="L294" s="44">
        <v>11434.76</v>
      </c>
      <c r="M294" s="45">
        <v>-1905.79</v>
      </c>
      <c r="N294" s="44">
        <f t="shared" si="7"/>
        <v>104818.61</v>
      </c>
    </row>
    <row r="295" spans="1:14">
      <c r="A295" s="36">
        <v>293</v>
      </c>
      <c r="B295" s="36" t="s">
        <v>330</v>
      </c>
      <c r="C295" s="40" t="s">
        <v>316</v>
      </c>
      <c r="D295" s="38" t="s">
        <v>18</v>
      </c>
      <c r="E295" s="36" t="s">
        <v>335</v>
      </c>
      <c r="F295" s="36" t="s">
        <v>336</v>
      </c>
      <c r="G295" s="39" t="str">
        <f>VLOOKUP(E295,'Tax Info'!$B$2:$F$1000,3,0)</f>
        <v>MORE Power Barge Inc.</v>
      </c>
      <c r="H295" s="39" t="str">
        <f>VLOOKUP(E295,'Tax Info'!$B$2:$F$1000,5,0)</f>
        <v>601-191-398-000</v>
      </c>
      <c r="I295" s="47">
        <v>27260</v>
      </c>
      <c r="J295" s="44">
        <v>3.5</v>
      </c>
      <c r="K295" s="44" t="s">
        <v>27</v>
      </c>
      <c r="L295" s="44">
        <v>0.42</v>
      </c>
      <c r="M295" s="45">
        <v>-7.0000000000000007E-2</v>
      </c>
      <c r="N295" s="44">
        <f t="shared" si="7"/>
        <v>3.85</v>
      </c>
    </row>
    <row r="296" spans="1:14">
      <c r="A296" s="36">
        <v>294</v>
      </c>
      <c r="B296" s="36" t="s">
        <v>330</v>
      </c>
      <c r="C296" s="40" t="s">
        <v>316</v>
      </c>
      <c r="D296" s="38" t="s">
        <v>18</v>
      </c>
      <c r="E296" s="36" t="s">
        <v>289</v>
      </c>
      <c r="F296" s="36" t="s">
        <v>290</v>
      </c>
      <c r="G296" s="39" t="str">
        <f>VLOOKUP(E296,'Tax Info'!$B$2:$F$1000,3,0)</f>
        <v>Meridian Power Inc.</v>
      </c>
      <c r="H296" s="39" t="str">
        <f>VLOOKUP(E296,'Tax Info'!$B$2:$F$1000,5,0)</f>
        <v>625-481-957-00000</v>
      </c>
      <c r="I296" s="47">
        <v>27247</v>
      </c>
      <c r="J296" s="44">
        <v>17.27</v>
      </c>
      <c r="K296" s="44" t="s">
        <v>27</v>
      </c>
      <c r="L296" s="44">
        <v>2.0699999999999998</v>
      </c>
      <c r="M296" s="45" t="s">
        <v>27</v>
      </c>
      <c r="N296" s="44">
        <f t="shared" si="7"/>
        <v>19.34</v>
      </c>
    </row>
    <row r="297" spans="1:14">
      <c r="A297" s="36">
        <v>295</v>
      </c>
      <c r="B297" s="36" t="s">
        <v>330</v>
      </c>
      <c r="C297" s="40" t="s">
        <v>316</v>
      </c>
      <c r="D297" s="38" t="s">
        <v>18</v>
      </c>
      <c r="E297" s="36" t="s">
        <v>197</v>
      </c>
      <c r="F297" s="36" t="s">
        <v>198</v>
      </c>
      <c r="G297" s="39" t="str">
        <f>VLOOKUP(E297,'Tax Info'!$B$2:$F$1000,3,0)</f>
        <v>Masinloc Power Co. Ltd</v>
      </c>
      <c r="H297" s="39" t="str">
        <f>VLOOKUP(E297,'Tax Info'!$B$2:$F$1000,5,0)</f>
        <v>006-786-124-000</v>
      </c>
      <c r="I297" s="47">
        <v>27217</v>
      </c>
      <c r="J297" s="44">
        <v>572.71</v>
      </c>
      <c r="K297" s="44" t="s">
        <v>27</v>
      </c>
      <c r="L297" s="44">
        <v>68.73</v>
      </c>
      <c r="M297" s="45">
        <v>-11.45</v>
      </c>
      <c r="N297" s="44">
        <f t="shared" si="7"/>
        <v>629.99</v>
      </c>
    </row>
    <row r="298" spans="1:14">
      <c r="A298" s="36">
        <v>296</v>
      </c>
      <c r="B298" s="36" t="s">
        <v>330</v>
      </c>
      <c r="C298" s="40" t="s">
        <v>316</v>
      </c>
      <c r="D298" s="38" t="s">
        <v>18</v>
      </c>
      <c r="E298" s="36" t="s">
        <v>181</v>
      </c>
      <c r="F298" s="36" t="s">
        <v>182</v>
      </c>
      <c r="G298" s="39" t="str">
        <f>VLOOKUP(E298,'Tax Info'!$B$2:$F$1000,3,0)</f>
        <v>National Grid Corporation of the Philippines</v>
      </c>
      <c r="H298" s="39" t="str">
        <f>VLOOKUP(E298,'Tax Info'!$B$2:$F$1000,5,0)</f>
        <v>006-977-514-000</v>
      </c>
      <c r="I298" s="47">
        <v>27213</v>
      </c>
      <c r="J298" s="44">
        <v>1875.6</v>
      </c>
      <c r="K298" s="44" t="s">
        <v>27</v>
      </c>
      <c r="L298" s="44">
        <v>225.07</v>
      </c>
      <c r="M298" s="45">
        <v>-37.51</v>
      </c>
      <c r="N298" s="44">
        <f t="shared" si="7"/>
        <v>2063.16</v>
      </c>
    </row>
    <row r="299" spans="1:14">
      <c r="A299" s="36">
        <v>297</v>
      </c>
      <c r="B299" s="36" t="s">
        <v>330</v>
      </c>
      <c r="C299" s="40" t="s">
        <v>316</v>
      </c>
      <c r="D299" s="38" t="s">
        <v>18</v>
      </c>
      <c r="E299" s="36" t="s">
        <v>261</v>
      </c>
      <c r="F299" s="36" t="s">
        <v>262</v>
      </c>
      <c r="G299" s="39" t="str">
        <f>VLOOKUP(E299,'Tax Info'!$B$2:$F$1000,3,0)</f>
        <v>Negros Island Solar Power Inc.  (NISPI2)</v>
      </c>
      <c r="H299" s="39" t="str">
        <f>VLOOKUP(E299,'Tax Info'!$B$2:$F$1000,5,0)</f>
        <v>008-899-881-000</v>
      </c>
      <c r="I299" s="47">
        <v>27240</v>
      </c>
      <c r="J299" s="44" t="s">
        <v>27</v>
      </c>
      <c r="K299" s="44">
        <v>33.409999999999997</v>
      </c>
      <c r="L299" s="44" t="s">
        <v>27</v>
      </c>
      <c r="M299" s="45">
        <v>-0.67</v>
      </c>
      <c r="N299" s="44">
        <f t="shared" si="7"/>
        <v>32.74</v>
      </c>
    </row>
    <row r="300" spans="1:14">
      <c r="A300" s="36">
        <v>298</v>
      </c>
      <c r="B300" s="36" t="s">
        <v>330</v>
      </c>
      <c r="C300" s="40" t="s">
        <v>316</v>
      </c>
      <c r="D300" s="38" t="s">
        <v>18</v>
      </c>
      <c r="E300" s="36" t="s">
        <v>270</v>
      </c>
      <c r="F300" s="36" t="s">
        <v>271</v>
      </c>
      <c r="G300" s="39" t="str">
        <f>VLOOKUP(E300,'Tax Info'!$B$2:$F$1000,3,0)</f>
        <v>Negros Island Solar Power Inc.</v>
      </c>
      <c r="H300" s="39" t="str">
        <f>VLOOKUP(E300,'Tax Info'!$B$2:$F$1000,5,0)</f>
        <v>008-899-881-000</v>
      </c>
      <c r="I300" s="47">
        <v>27240</v>
      </c>
      <c r="J300" s="44" t="s">
        <v>27</v>
      </c>
      <c r="K300" s="44">
        <v>27.92</v>
      </c>
      <c r="L300" s="44" t="s">
        <v>27</v>
      </c>
      <c r="M300" s="45">
        <v>-0.56000000000000005</v>
      </c>
      <c r="N300" s="44">
        <f t="shared" si="7"/>
        <v>27.36</v>
      </c>
    </row>
    <row r="301" spans="1:14">
      <c r="A301" s="36">
        <v>299</v>
      </c>
      <c r="B301" s="36" t="s">
        <v>330</v>
      </c>
      <c r="C301" s="40" t="s">
        <v>316</v>
      </c>
      <c r="D301" s="38" t="s">
        <v>18</v>
      </c>
      <c r="E301" s="36" t="s">
        <v>245</v>
      </c>
      <c r="F301" s="36" t="s">
        <v>246</v>
      </c>
      <c r="G301" s="39" t="str">
        <f>VLOOKUP(E301,'Tax Info'!$B$2:$F$1000,3,0)</f>
        <v>North Negros Biopower, Inc.</v>
      </c>
      <c r="H301" s="39" t="str">
        <f>VLOOKUP(E301,'Tax Info'!$B$2:$F$1000,5,0)</f>
        <v>006-964-680-000</v>
      </c>
      <c r="I301" s="47">
        <v>27234</v>
      </c>
      <c r="J301" s="44" t="s">
        <v>27</v>
      </c>
      <c r="K301" s="44">
        <v>114.55</v>
      </c>
      <c r="L301" s="44" t="s">
        <v>27</v>
      </c>
      <c r="M301" s="45" t="s">
        <v>27</v>
      </c>
      <c r="N301" s="44">
        <f t="shared" si="7"/>
        <v>114.55</v>
      </c>
    </row>
    <row r="302" spans="1:14">
      <c r="A302" s="36">
        <v>300</v>
      </c>
      <c r="B302" s="36" t="s">
        <v>330</v>
      </c>
      <c r="C302" s="40" t="s">
        <v>316</v>
      </c>
      <c r="D302" s="38" t="s">
        <v>18</v>
      </c>
      <c r="E302" s="36" t="s">
        <v>50</v>
      </c>
      <c r="F302" s="36" t="s">
        <v>50</v>
      </c>
      <c r="G302" s="39" t="str">
        <f>VLOOKUP(E302,'Tax Info'!$B$2:$F$1000,3,0)</f>
        <v>NEGROS OCCIDENTAL ELECTRIC COOPERATIVE</v>
      </c>
      <c r="H302" s="39" t="str">
        <f>VLOOKUP(E302,'Tax Info'!$B$2:$F$1000,5,0)</f>
        <v>000-560-345-000</v>
      </c>
      <c r="I302" s="47">
        <v>27166</v>
      </c>
      <c r="J302" s="44">
        <v>47486.21</v>
      </c>
      <c r="K302" s="44" t="s">
        <v>27</v>
      </c>
      <c r="L302" s="44">
        <v>5698.35</v>
      </c>
      <c r="M302" s="45">
        <v>-949.72</v>
      </c>
      <c r="N302" s="44">
        <f t="shared" si="7"/>
        <v>52234.84</v>
      </c>
    </row>
    <row r="303" spans="1:14">
      <c r="A303" s="36">
        <v>301</v>
      </c>
      <c r="B303" s="36" t="s">
        <v>330</v>
      </c>
      <c r="C303" s="40" t="s">
        <v>316</v>
      </c>
      <c r="D303" s="38" t="s">
        <v>18</v>
      </c>
      <c r="E303" s="36" t="s">
        <v>60</v>
      </c>
      <c r="F303" s="36" t="s">
        <v>60</v>
      </c>
      <c r="G303" s="39" t="str">
        <f>VLOOKUP(E303,'Tax Info'!$B$2:$F$1000,3,0)</f>
        <v>Northern Negros Electric Cooperative, Inc.</v>
      </c>
      <c r="H303" s="39" t="str">
        <f>VLOOKUP(E303,'Tax Info'!$B$2:$F$1000,5,0)</f>
        <v>001-005-053-0000</v>
      </c>
      <c r="I303" s="47">
        <v>27170</v>
      </c>
      <c r="J303" s="44">
        <v>40712.870000000003</v>
      </c>
      <c r="K303" s="44" t="s">
        <v>27</v>
      </c>
      <c r="L303" s="44">
        <v>4885.54</v>
      </c>
      <c r="M303" s="45">
        <v>-814.26</v>
      </c>
      <c r="N303" s="44">
        <f t="shared" si="7"/>
        <v>44784.15</v>
      </c>
    </row>
    <row r="304" spans="1:14">
      <c r="A304" s="36">
        <v>302</v>
      </c>
      <c r="B304" s="36" t="s">
        <v>330</v>
      </c>
      <c r="C304" s="40" t="s">
        <v>316</v>
      </c>
      <c r="D304" s="38" t="s">
        <v>18</v>
      </c>
      <c r="E304" s="36" t="s">
        <v>112</v>
      </c>
      <c r="F304" s="36" t="s">
        <v>112</v>
      </c>
      <c r="G304" s="39" t="str">
        <f>VLOOKUP(E304,'Tax Info'!$B$2:$F$1000,3,0)</f>
        <v>Negros Oriental I Electric Cooperative, Inc.</v>
      </c>
      <c r="H304" s="39" t="str">
        <f>VLOOKUP(E304,'Tax Info'!$B$2:$F$1000,5,0)</f>
        <v>000-613-539-000</v>
      </c>
      <c r="I304" s="47">
        <v>27192</v>
      </c>
      <c r="J304" s="44">
        <v>15616.68</v>
      </c>
      <c r="K304" s="44" t="s">
        <v>27</v>
      </c>
      <c r="L304" s="44">
        <v>1874</v>
      </c>
      <c r="M304" s="45">
        <v>-312.33</v>
      </c>
      <c r="N304" s="44">
        <f t="shared" si="7"/>
        <v>17178.349999999999</v>
      </c>
    </row>
    <row r="305" spans="1:14">
      <c r="A305" s="36">
        <v>303</v>
      </c>
      <c r="B305" s="36" t="s">
        <v>330</v>
      </c>
      <c r="C305" s="40" t="s">
        <v>316</v>
      </c>
      <c r="D305" s="38" t="s">
        <v>18</v>
      </c>
      <c r="E305" s="36" t="s">
        <v>36</v>
      </c>
      <c r="F305" s="36" t="s">
        <v>36</v>
      </c>
      <c r="G305" s="39" t="str">
        <f>VLOOKUP(E305,'Tax Info'!$B$2:$F$1000,3,0)</f>
        <v>NEGROS ORIENTAL II ELECTRIC COOPERATIVE</v>
      </c>
      <c r="H305" s="39" t="str">
        <f>VLOOKUP(E305,'Tax Info'!$B$2:$F$1000,5,0)</f>
        <v>000-613-546-000</v>
      </c>
      <c r="I305" s="47">
        <v>27160</v>
      </c>
      <c r="J305" s="44">
        <v>67112.5</v>
      </c>
      <c r="K305" s="44" t="s">
        <v>27</v>
      </c>
      <c r="L305" s="44">
        <v>8053.5</v>
      </c>
      <c r="M305" s="45">
        <v>-1342.25</v>
      </c>
      <c r="N305" s="44">
        <f t="shared" si="7"/>
        <v>73823.75</v>
      </c>
    </row>
    <row r="306" spans="1:14">
      <c r="A306" s="36">
        <v>304</v>
      </c>
      <c r="B306" s="36" t="s">
        <v>330</v>
      </c>
      <c r="C306" s="40" t="s">
        <v>316</v>
      </c>
      <c r="D306" s="38" t="s">
        <v>18</v>
      </c>
      <c r="E306" s="36" t="s">
        <v>95</v>
      </c>
      <c r="F306" s="36" t="s">
        <v>95</v>
      </c>
      <c r="G306" s="39" t="str">
        <f>VLOOKUP(E306,'Tax Info'!$B$2:$F$1000,3,0)</f>
        <v>Northern Samar Electric Cooperative, Inc.</v>
      </c>
      <c r="H306" s="39" t="str">
        <f>VLOOKUP(E306,'Tax Info'!$B$2:$F$1000,5,0)</f>
        <v>001-585-897-000</v>
      </c>
      <c r="I306" s="47">
        <v>27185</v>
      </c>
      <c r="J306" s="44">
        <v>22449.78</v>
      </c>
      <c r="K306" s="44" t="s">
        <v>27</v>
      </c>
      <c r="L306" s="44">
        <v>2693.97</v>
      </c>
      <c r="M306" s="45">
        <v>-449</v>
      </c>
      <c r="N306" s="44">
        <f t="shared" si="7"/>
        <v>24694.75</v>
      </c>
    </row>
    <row r="307" spans="1:14">
      <c r="A307" s="36">
        <v>305</v>
      </c>
      <c r="B307" s="36" t="s">
        <v>330</v>
      </c>
      <c r="C307" s="40" t="s">
        <v>316</v>
      </c>
      <c r="D307" s="38" t="s">
        <v>18</v>
      </c>
      <c r="E307" s="36" t="s">
        <v>313</v>
      </c>
      <c r="F307" s="36" t="s">
        <v>314</v>
      </c>
      <c r="G307" s="39" t="str">
        <f>VLOOKUP(E307,'Tax Info'!$B$2:$F$1000,3,0)</f>
        <v>ORIENTAL ENERGY AND POWER GENERATION CORPORATION</v>
      </c>
      <c r="H307" s="39" t="str">
        <f>VLOOKUP(E307,'Tax Info'!$B$2:$F$1000,5,0)</f>
        <v>263-666-452-000</v>
      </c>
      <c r="I307" s="47">
        <v>27252</v>
      </c>
      <c r="J307" s="44" t="s">
        <v>27</v>
      </c>
      <c r="K307" s="44">
        <v>0.78</v>
      </c>
      <c r="L307" s="44" t="s">
        <v>27</v>
      </c>
      <c r="M307" s="45">
        <v>-0.02</v>
      </c>
      <c r="N307" s="44">
        <f t="shared" si="7"/>
        <v>0.76</v>
      </c>
    </row>
    <row r="308" spans="1:14">
      <c r="A308" s="36">
        <v>306</v>
      </c>
      <c r="B308" s="36" t="s">
        <v>330</v>
      </c>
      <c r="C308" s="40" t="s">
        <v>316</v>
      </c>
      <c r="D308" s="38" t="s">
        <v>18</v>
      </c>
      <c r="E308" s="36" t="s">
        <v>19</v>
      </c>
      <c r="F308" s="36" t="s">
        <v>19</v>
      </c>
      <c r="G308" s="39" t="str">
        <f>VLOOKUP(E308,'Tax Info'!$B$2:$F$1000,3,0)</f>
        <v>Philippine Associated Smelting &amp; Refining Corporation</v>
      </c>
      <c r="H308" s="39" t="str">
        <f>VLOOKUP(E308,'Tax Info'!$B$2:$F$1000,5,0)</f>
        <v>000-226-532-000</v>
      </c>
      <c r="I308" s="47">
        <v>27153</v>
      </c>
      <c r="J308" s="44" t="s">
        <v>27</v>
      </c>
      <c r="K308" s="44">
        <v>31953.4</v>
      </c>
      <c r="L308" s="44" t="s">
        <v>27</v>
      </c>
      <c r="M308" s="45">
        <v>-639.07000000000005</v>
      </c>
      <c r="N308" s="44">
        <f t="shared" si="7"/>
        <v>31314.33</v>
      </c>
    </row>
    <row r="309" spans="1:14">
      <c r="A309" s="36">
        <v>307</v>
      </c>
      <c r="B309" s="36" t="s">
        <v>330</v>
      </c>
      <c r="C309" s="40" t="s">
        <v>316</v>
      </c>
      <c r="D309" s="38" t="s">
        <v>18</v>
      </c>
      <c r="E309" s="36" t="s">
        <v>233</v>
      </c>
      <c r="F309" s="36" t="s">
        <v>234</v>
      </c>
      <c r="G309" s="39" t="str">
        <f>VLOOKUP(E309,'Tax Info'!$B$2:$F$1000,3,0)</f>
        <v>Palm Concepcion Power Corporation</v>
      </c>
      <c r="H309" s="39" t="str">
        <f>VLOOKUP(E309,'Tax Info'!$B$2:$F$1000,5,0)</f>
        <v>006-931-417-000</v>
      </c>
      <c r="I309" s="47">
        <v>27230</v>
      </c>
      <c r="J309" s="44">
        <v>504.94</v>
      </c>
      <c r="K309" s="44" t="s">
        <v>27</v>
      </c>
      <c r="L309" s="44">
        <v>60.59</v>
      </c>
      <c r="M309" s="45">
        <v>-10.1</v>
      </c>
      <c r="N309" s="44">
        <f t="shared" si="7"/>
        <v>555.42999999999995</v>
      </c>
    </row>
    <row r="310" spans="1:14">
      <c r="A310" s="36">
        <v>308</v>
      </c>
      <c r="B310" s="36" t="s">
        <v>330</v>
      </c>
      <c r="C310" s="40" t="s">
        <v>316</v>
      </c>
      <c r="D310" s="38" t="s">
        <v>18</v>
      </c>
      <c r="E310" s="36" t="s">
        <v>45</v>
      </c>
      <c r="F310" s="36" t="s">
        <v>200</v>
      </c>
      <c r="G310" s="39" t="str">
        <f>VLOOKUP(E310,'Tax Info'!$B$2:$F$1000,3,0)</f>
        <v>Toledo Power Company</v>
      </c>
      <c r="H310" s="39" t="str">
        <f>VLOOKUP(E310,'Tax Info'!$B$2:$F$1000,5,0)</f>
        <v>003-883-626-00000</v>
      </c>
      <c r="I310" s="47">
        <v>27164</v>
      </c>
      <c r="J310" s="44">
        <v>373.39</v>
      </c>
      <c r="K310" s="44" t="s">
        <v>27</v>
      </c>
      <c r="L310" s="44">
        <v>44.81</v>
      </c>
      <c r="M310" s="45">
        <v>-7.47</v>
      </c>
      <c r="N310" s="44">
        <f t="shared" si="7"/>
        <v>410.73</v>
      </c>
    </row>
    <row r="311" spans="1:14">
      <c r="A311" s="36">
        <v>309</v>
      </c>
      <c r="B311" s="36" t="s">
        <v>330</v>
      </c>
      <c r="C311" s="40" t="s">
        <v>316</v>
      </c>
      <c r="D311" s="38" t="s">
        <v>18</v>
      </c>
      <c r="E311" s="36" t="s">
        <v>295</v>
      </c>
      <c r="F311" s="36" t="s">
        <v>296</v>
      </c>
      <c r="G311" s="39" t="str">
        <f>VLOOKUP(E311,'Tax Info'!$B$2:$F$1000,3,0)</f>
        <v>Panay Power Corporation</v>
      </c>
      <c r="H311" s="39" t="str">
        <f>VLOOKUP(E311,'Tax Info'!$B$2:$F$1000,5,0)</f>
        <v>004-964-861-000</v>
      </c>
      <c r="I311" s="47">
        <v>27249</v>
      </c>
      <c r="J311" s="44">
        <v>4.5599999999999996</v>
      </c>
      <c r="K311" s="44" t="s">
        <v>27</v>
      </c>
      <c r="L311" s="44">
        <v>0.55000000000000004</v>
      </c>
      <c r="M311" s="45">
        <v>-0.09</v>
      </c>
      <c r="N311" s="44">
        <f t="shared" si="7"/>
        <v>5.0199999999999996</v>
      </c>
    </row>
    <row r="312" spans="1:14">
      <c r="A312" s="36">
        <v>310</v>
      </c>
      <c r="B312" s="36" t="s">
        <v>330</v>
      </c>
      <c r="C312" s="40" t="s">
        <v>316</v>
      </c>
      <c r="D312" s="38" t="s">
        <v>18</v>
      </c>
      <c r="E312" s="36" t="s">
        <v>284</v>
      </c>
      <c r="F312" s="36" t="s">
        <v>285</v>
      </c>
      <c r="G312" s="39" t="str">
        <f>VLOOKUP(E312,'Tax Info'!$B$2:$F$1000,3,0)</f>
        <v>PetroWind Energy Inc.</v>
      </c>
      <c r="H312" s="39" t="str">
        <f>VLOOKUP(E312,'Tax Info'!$B$2:$F$1000,5,0)</f>
        <v>008-482-597-000</v>
      </c>
      <c r="I312" s="47">
        <v>27246</v>
      </c>
      <c r="J312" s="44">
        <v>16.13</v>
      </c>
      <c r="K312" s="44" t="s">
        <v>27</v>
      </c>
      <c r="L312" s="44">
        <v>1.94</v>
      </c>
      <c r="M312" s="45">
        <v>-0.32</v>
      </c>
      <c r="N312" s="44">
        <f t="shared" si="7"/>
        <v>17.75</v>
      </c>
    </row>
    <row r="313" spans="1:14">
      <c r="A313" s="36">
        <v>311</v>
      </c>
      <c r="B313" s="36" t="s">
        <v>330</v>
      </c>
      <c r="C313" s="40" t="s">
        <v>316</v>
      </c>
      <c r="D313" s="38" t="s">
        <v>18</v>
      </c>
      <c r="E313" s="36" t="s">
        <v>284</v>
      </c>
      <c r="F313" s="36" t="s">
        <v>337</v>
      </c>
      <c r="G313" s="39" t="str">
        <f>VLOOKUP(E313,'Tax Info'!$B$2:$F$1000,3,0)</f>
        <v>PetroWind Energy Inc.</v>
      </c>
      <c r="H313" s="39" t="str">
        <f>VLOOKUP(E313,'Tax Info'!$B$2:$F$1000,5,0)</f>
        <v>008-482-597-000</v>
      </c>
      <c r="I313" s="47">
        <v>27246</v>
      </c>
      <c r="J313" s="44" t="s">
        <v>27</v>
      </c>
      <c r="K313" s="44">
        <v>0.45</v>
      </c>
      <c r="L313" s="44" t="s">
        <v>27</v>
      </c>
      <c r="M313" s="45">
        <v>-0.01</v>
      </c>
      <c r="N313" s="44">
        <f t="shared" si="7"/>
        <v>0.44</v>
      </c>
    </row>
    <row r="314" spans="1:14">
      <c r="A314" s="36">
        <v>312</v>
      </c>
      <c r="B314" s="36" t="s">
        <v>330</v>
      </c>
      <c r="C314" s="40" t="s">
        <v>316</v>
      </c>
      <c r="D314" s="38" t="s">
        <v>18</v>
      </c>
      <c r="E314" s="36" t="s">
        <v>267</v>
      </c>
      <c r="F314" s="36" t="s">
        <v>276</v>
      </c>
      <c r="G314" s="39" t="str">
        <f>VLOOKUP(E314,'Tax Info'!$B$2:$F$1000,3,0)</f>
        <v>San Carlos Solar Energy Inc.</v>
      </c>
      <c r="H314" s="39" t="str">
        <f>VLOOKUP(E314,'Tax Info'!$B$2:$F$1000,5,0)</f>
        <v>008-514-713-000</v>
      </c>
      <c r="I314" s="47">
        <v>27242</v>
      </c>
      <c r="J314" s="44" t="s">
        <v>27</v>
      </c>
      <c r="K314" s="44">
        <v>22.26</v>
      </c>
      <c r="L314" s="44" t="s">
        <v>27</v>
      </c>
      <c r="M314" s="45">
        <v>-0.45</v>
      </c>
      <c r="N314" s="44">
        <f t="shared" si="7"/>
        <v>21.81</v>
      </c>
    </row>
    <row r="315" spans="1:14">
      <c r="A315" s="36">
        <v>313</v>
      </c>
      <c r="B315" s="36" t="s">
        <v>330</v>
      </c>
      <c r="C315" s="40" t="s">
        <v>316</v>
      </c>
      <c r="D315" s="38" t="s">
        <v>18</v>
      </c>
      <c r="E315" s="36" t="s">
        <v>267</v>
      </c>
      <c r="F315" s="36" t="s">
        <v>268</v>
      </c>
      <c r="G315" s="39" t="str">
        <f>VLOOKUP(E315,'Tax Info'!$B$2:$F$1000,3,0)</f>
        <v>San Carlos Solar Energy Inc.</v>
      </c>
      <c r="H315" s="39" t="str">
        <f>VLOOKUP(E315,'Tax Info'!$B$2:$F$1000,5,0)</f>
        <v>008-514-713-000</v>
      </c>
      <c r="I315" s="47">
        <v>27242</v>
      </c>
      <c r="J315" s="44" t="s">
        <v>27</v>
      </c>
      <c r="K315" s="44">
        <v>28.07</v>
      </c>
      <c r="L315" s="44" t="s">
        <v>27</v>
      </c>
      <c r="M315" s="45">
        <v>-0.56000000000000005</v>
      </c>
      <c r="N315" s="44">
        <f t="shared" si="7"/>
        <v>27.51</v>
      </c>
    </row>
    <row r="316" spans="1:14">
      <c r="A316" s="36">
        <v>314</v>
      </c>
      <c r="B316" s="36" t="s">
        <v>330</v>
      </c>
      <c r="C316" s="40" t="s">
        <v>316</v>
      </c>
      <c r="D316" s="38" t="s">
        <v>18</v>
      </c>
      <c r="E316" s="36" t="s">
        <v>258</v>
      </c>
      <c r="F316" s="36" t="s">
        <v>259</v>
      </c>
      <c r="G316" s="39" t="str">
        <f>VLOOKUP(E316,'Tax Info'!$B$2:$F$1000,3,0)</f>
        <v>San Carlos Sun Power Inc.</v>
      </c>
      <c r="H316" s="39" t="str">
        <f>VLOOKUP(E316,'Tax Info'!$B$2:$F$1000,5,0)</f>
        <v>008-828-101-000</v>
      </c>
      <c r="I316" s="47">
        <v>27239</v>
      </c>
      <c r="J316" s="44" t="s">
        <v>27</v>
      </c>
      <c r="K316" s="44">
        <v>39.799999999999997</v>
      </c>
      <c r="L316" s="44" t="s">
        <v>27</v>
      </c>
      <c r="M316" s="45">
        <v>-0.8</v>
      </c>
      <c r="N316" s="44">
        <f t="shared" si="7"/>
        <v>39</v>
      </c>
    </row>
    <row r="317" spans="1:14">
      <c r="A317" s="36">
        <v>315</v>
      </c>
      <c r="B317" s="36" t="s">
        <v>330</v>
      </c>
      <c r="C317" s="40" t="s">
        <v>316</v>
      </c>
      <c r="D317" s="38" t="s">
        <v>18</v>
      </c>
      <c r="E317" s="36" t="s">
        <v>122</v>
      </c>
      <c r="F317" s="36" t="s">
        <v>122</v>
      </c>
      <c r="G317" s="39" t="str">
        <f>VLOOKUP(E317,'Tax Info'!$B$2:$F$1000,3,0)</f>
        <v>Samar I Electric Cooperative, Inc.</v>
      </c>
      <c r="H317" s="39" t="str">
        <f>VLOOKUP(E317,'Tax Info'!$B$2:$F$1000,5,0)</f>
        <v>000-563-573-000</v>
      </c>
      <c r="I317" s="47">
        <v>27195</v>
      </c>
      <c r="J317" s="44">
        <v>14517.39</v>
      </c>
      <c r="K317" s="44" t="s">
        <v>27</v>
      </c>
      <c r="L317" s="44">
        <v>1742.09</v>
      </c>
      <c r="M317" s="45">
        <v>-290.35000000000002</v>
      </c>
      <c r="N317" s="44">
        <f t="shared" si="7"/>
        <v>15969.13</v>
      </c>
    </row>
    <row r="318" spans="1:14">
      <c r="A318" s="36">
        <v>316</v>
      </c>
      <c r="B318" s="36" t="s">
        <v>330</v>
      </c>
      <c r="C318" s="40" t="s">
        <v>316</v>
      </c>
      <c r="D318" s="38" t="s">
        <v>18</v>
      </c>
      <c r="E318" s="36" t="s">
        <v>120</v>
      </c>
      <c r="F318" s="36" t="s">
        <v>120</v>
      </c>
      <c r="G318" s="39" t="str">
        <f>VLOOKUP(E318,'Tax Info'!$B$2:$F$1000,3,0)</f>
        <v>Samar II Electric Cooperative, Inc.</v>
      </c>
      <c r="H318" s="39" t="str">
        <f>VLOOKUP(E318,'Tax Info'!$B$2:$F$1000,5,0)</f>
        <v>000-563-581-000</v>
      </c>
      <c r="I318" s="47">
        <v>27194</v>
      </c>
      <c r="J318" s="44">
        <v>16730.61</v>
      </c>
      <c r="K318" s="44" t="s">
        <v>27</v>
      </c>
      <c r="L318" s="44">
        <v>2007.67</v>
      </c>
      <c r="M318" s="45">
        <v>-334.61</v>
      </c>
      <c r="N318" s="44">
        <f t="shared" si="7"/>
        <v>18403.669999999998</v>
      </c>
    </row>
    <row r="319" spans="1:14">
      <c r="A319" s="36">
        <v>317</v>
      </c>
      <c r="B319" s="36" t="s">
        <v>330</v>
      </c>
      <c r="C319" s="40" t="s">
        <v>316</v>
      </c>
      <c r="D319" s="38" t="s">
        <v>18</v>
      </c>
      <c r="E319" s="36" t="s">
        <v>208</v>
      </c>
      <c r="F319" s="36" t="s">
        <v>209</v>
      </c>
      <c r="G319" s="39" t="str">
        <f>VLOOKUP(E319,'Tax Info'!$B$2:$F$1000,3,0)</f>
        <v>San Carlos Biopower Inc.</v>
      </c>
      <c r="H319" s="39" t="str">
        <f>VLOOKUP(E319,'Tax Info'!$B$2:$F$1000,5,0)</f>
        <v>007-339-955-000</v>
      </c>
      <c r="I319" s="47">
        <v>27222</v>
      </c>
      <c r="J319" s="44" t="s">
        <v>27</v>
      </c>
      <c r="K319" s="44">
        <v>479.72</v>
      </c>
      <c r="L319" s="44" t="s">
        <v>27</v>
      </c>
      <c r="M319" s="45" t="s">
        <v>27</v>
      </c>
      <c r="N319" s="44">
        <f t="shared" si="7"/>
        <v>479.72</v>
      </c>
    </row>
    <row r="320" spans="1:14">
      <c r="A320" s="36">
        <v>318</v>
      </c>
      <c r="B320" s="36" t="s">
        <v>330</v>
      </c>
      <c r="C320" s="40" t="s">
        <v>316</v>
      </c>
      <c r="D320" s="38" t="s">
        <v>18</v>
      </c>
      <c r="E320" s="36" t="s">
        <v>213</v>
      </c>
      <c r="F320" s="36" t="s">
        <v>214</v>
      </c>
      <c r="G320" s="39" t="str">
        <f>VLOOKUP(E320,'Tax Info'!$B$2:$F$1000,3,0)</f>
        <v>San Carlos Bioenergy, Inc.</v>
      </c>
      <c r="H320" s="39" t="str">
        <f>VLOOKUP(E320,'Tax Info'!$B$2:$F$1000,5,0)</f>
        <v>238-494-525-000</v>
      </c>
      <c r="I320" s="47">
        <v>27223</v>
      </c>
      <c r="J320" s="44">
        <v>158.93</v>
      </c>
      <c r="K320" s="44" t="s">
        <v>27</v>
      </c>
      <c r="L320" s="44">
        <v>19.07</v>
      </c>
      <c r="M320" s="45">
        <v>-3.18</v>
      </c>
      <c r="N320" s="44">
        <f t="shared" si="7"/>
        <v>174.82</v>
      </c>
    </row>
    <row r="321" spans="1:14">
      <c r="A321" s="36">
        <v>319</v>
      </c>
      <c r="B321" s="36" t="s">
        <v>330</v>
      </c>
      <c r="C321" s="40" t="s">
        <v>316</v>
      </c>
      <c r="D321" s="38" t="s">
        <v>18</v>
      </c>
      <c r="E321" s="36" t="s">
        <v>228</v>
      </c>
      <c r="F321" s="36" t="s">
        <v>228</v>
      </c>
      <c r="G321" s="39" t="str">
        <f>VLOOKUP(E321,'Tax Info'!$B$2:$F$1000,3,0)</f>
        <v>SC GLOBAL COCO PRODUCTS, INC.</v>
      </c>
      <c r="H321" s="39" t="str">
        <f>VLOOKUP(E321,'Tax Info'!$B$2:$F$1000,5,0)</f>
        <v>005-761-999-000</v>
      </c>
      <c r="I321" s="47">
        <v>27228</v>
      </c>
      <c r="J321" s="44">
        <v>268.73</v>
      </c>
      <c r="K321" s="44" t="s">
        <v>27</v>
      </c>
      <c r="L321" s="44">
        <v>32.25</v>
      </c>
      <c r="M321" s="45">
        <v>-5.37</v>
      </c>
      <c r="N321" s="44">
        <f t="shared" si="7"/>
        <v>295.61</v>
      </c>
    </row>
    <row r="322" spans="1:14">
      <c r="A322" s="36">
        <v>320</v>
      </c>
      <c r="B322" s="36" t="s">
        <v>330</v>
      </c>
      <c r="C322" s="40" t="s">
        <v>316</v>
      </c>
      <c r="D322" s="38" t="s">
        <v>18</v>
      </c>
      <c r="E322" s="36" t="s">
        <v>264</v>
      </c>
      <c r="F322" s="36" t="s">
        <v>265</v>
      </c>
      <c r="G322" s="39" t="str">
        <f>VLOOKUP(E322,'Tax Info'!$B$2:$F$1000,3,0)</f>
        <v>Sulu Electric Power and Light (Phils.), Inc.</v>
      </c>
      <c r="H322" s="39" t="str">
        <f>VLOOKUP(E322,'Tax Info'!$B$2:$F$1000,5,0)</f>
        <v>008-685-342-000</v>
      </c>
      <c r="I322" s="47">
        <v>27241</v>
      </c>
      <c r="J322" s="44">
        <v>43.86</v>
      </c>
      <c r="K322" s="44" t="s">
        <v>27</v>
      </c>
      <c r="L322" s="44">
        <v>5.26</v>
      </c>
      <c r="M322" s="45">
        <v>-0.88</v>
      </c>
      <c r="N322" s="44">
        <f t="shared" si="7"/>
        <v>48.24</v>
      </c>
    </row>
    <row r="323" spans="1:14">
      <c r="A323" s="36">
        <v>321</v>
      </c>
      <c r="B323" s="36" t="s">
        <v>330</v>
      </c>
      <c r="C323" s="40" t="s">
        <v>316</v>
      </c>
      <c r="D323" s="38" t="s">
        <v>18</v>
      </c>
      <c r="E323" s="36" t="s">
        <v>278</v>
      </c>
      <c r="F323" s="36" t="s">
        <v>279</v>
      </c>
      <c r="G323" s="39" t="str">
        <f>VLOOKUP(E323,'Tax Info'!$B$2:$F$1000,3,0)</f>
        <v>Citicore Solar Negros Occidental, Inc.</v>
      </c>
      <c r="H323" s="39" t="str">
        <f>VLOOKUP(E323,'Tax Info'!$B$2:$F$1000,5,0)</f>
        <v>009-103-282-000</v>
      </c>
      <c r="I323" s="47">
        <v>27244</v>
      </c>
      <c r="J323" s="44" t="s">
        <v>27</v>
      </c>
      <c r="K323" s="44">
        <v>21.44</v>
      </c>
      <c r="L323" s="44" t="s">
        <v>27</v>
      </c>
      <c r="M323" s="45">
        <v>-0.43</v>
      </c>
      <c r="N323" s="44">
        <f t="shared" si="7"/>
        <v>21.01</v>
      </c>
    </row>
    <row r="324" spans="1:14">
      <c r="A324" s="36">
        <v>322</v>
      </c>
      <c r="B324" s="36" t="s">
        <v>330</v>
      </c>
      <c r="C324" s="40" t="s">
        <v>316</v>
      </c>
      <c r="D324" s="38" t="s">
        <v>18</v>
      </c>
      <c r="E324" s="36" t="s">
        <v>205</v>
      </c>
      <c r="F324" s="36" t="s">
        <v>206</v>
      </c>
      <c r="G324" s="39" t="str">
        <f>VLOOKUP(E324,'Tax Info'!$B$2:$F$1000,3,0)</f>
        <v>SPC Island Power Corporation</v>
      </c>
      <c r="H324" s="39" t="str">
        <f>VLOOKUP(E324,'Tax Info'!$B$2:$F$1000,5,0)</f>
        <v>218-474-921-00000</v>
      </c>
      <c r="I324" s="47">
        <v>27221</v>
      </c>
      <c r="J324" s="44">
        <v>121.66</v>
      </c>
      <c r="K324" s="44" t="s">
        <v>27</v>
      </c>
      <c r="L324" s="44">
        <v>14.6</v>
      </c>
      <c r="M324" s="45">
        <v>-2.4300000000000002</v>
      </c>
      <c r="N324" s="44">
        <f t="shared" si="7"/>
        <v>133.83000000000001</v>
      </c>
    </row>
    <row r="325" spans="1:14">
      <c r="A325" s="36">
        <v>323</v>
      </c>
      <c r="B325" s="36" t="s">
        <v>330</v>
      </c>
      <c r="C325" s="40" t="s">
        <v>316</v>
      </c>
      <c r="D325" s="38" t="s">
        <v>18</v>
      </c>
      <c r="E325" s="36" t="s">
        <v>70</v>
      </c>
      <c r="F325" s="36" t="s">
        <v>71</v>
      </c>
      <c r="G325" s="39" t="str">
        <f>VLOOKUP(E325,'Tax Info'!$B$2:$F$1000,3,0)</f>
        <v>LIMAY POWER INC.</v>
      </c>
      <c r="H325" s="39" t="str">
        <f>VLOOKUP(E325,'Tax Info'!$B$2:$F$1000,5,0)</f>
        <v>008-107-131-000</v>
      </c>
      <c r="I325" s="47">
        <v>27175</v>
      </c>
      <c r="J325" s="44">
        <v>22698.13</v>
      </c>
      <c r="K325" s="44" t="s">
        <v>27</v>
      </c>
      <c r="L325" s="44">
        <v>2723.78</v>
      </c>
      <c r="M325" s="45">
        <v>-453.96</v>
      </c>
      <c r="N325" s="44">
        <f t="shared" si="7"/>
        <v>24967.95</v>
      </c>
    </row>
    <row r="326" spans="1:14">
      <c r="A326" s="36">
        <v>324</v>
      </c>
      <c r="B326" s="36" t="s">
        <v>330</v>
      </c>
      <c r="C326" s="40" t="s">
        <v>316</v>
      </c>
      <c r="D326" s="38" t="s">
        <v>18</v>
      </c>
      <c r="E326" s="36" t="s">
        <v>158</v>
      </c>
      <c r="F326" s="36" t="s">
        <v>159</v>
      </c>
      <c r="G326" s="39" t="str">
        <f>VLOOKUP(E326,'Tax Info'!$B$2:$F$1000,3,0)</f>
        <v>Sual Power Inc.</v>
      </c>
      <c r="H326" s="39" t="str">
        <f>VLOOKUP(E326,'Tax Info'!$B$2:$F$1000,5,0)</f>
        <v>225-353-447-000</v>
      </c>
      <c r="I326" s="47">
        <v>27207</v>
      </c>
      <c r="J326" s="44">
        <v>2727.02</v>
      </c>
      <c r="K326" s="44" t="s">
        <v>27</v>
      </c>
      <c r="L326" s="44">
        <v>327.24</v>
      </c>
      <c r="M326" s="45">
        <v>-54.54</v>
      </c>
      <c r="N326" s="44">
        <f t="shared" si="7"/>
        <v>2999.72</v>
      </c>
    </row>
    <row r="327" spans="1:14">
      <c r="A327" s="36">
        <v>325</v>
      </c>
      <c r="B327" s="36" t="s">
        <v>330</v>
      </c>
      <c r="C327" s="40" t="s">
        <v>316</v>
      </c>
      <c r="D327" s="38" t="s">
        <v>18</v>
      </c>
      <c r="E327" s="36" t="s">
        <v>163</v>
      </c>
      <c r="F327" s="36" t="s">
        <v>164</v>
      </c>
      <c r="G327" s="39" t="str">
        <f>VLOOKUP(E327,'Tax Info'!$B$2:$F$1000,3,0)</f>
        <v>SN Aboitiz Power- Magat, Inc.</v>
      </c>
      <c r="H327" s="39" t="str">
        <f>VLOOKUP(E327,'Tax Info'!$B$2:$F$1000,5,0)</f>
        <v>242-224-593-00000</v>
      </c>
      <c r="I327" s="47">
        <v>27208</v>
      </c>
      <c r="J327" s="44" t="s">
        <v>27</v>
      </c>
      <c r="K327" s="44">
        <v>1941</v>
      </c>
      <c r="L327" s="44" t="s">
        <v>27</v>
      </c>
      <c r="M327" s="45">
        <v>-38.82</v>
      </c>
      <c r="N327" s="44">
        <f t="shared" si="7"/>
        <v>1902.18</v>
      </c>
    </row>
    <row r="328" spans="1:14">
      <c r="A328" s="36">
        <v>326</v>
      </c>
      <c r="B328" s="36" t="s">
        <v>330</v>
      </c>
      <c r="C328" s="40" t="s">
        <v>316</v>
      </c>
      <c r="D328" s="38" t="s">
        <v>18</v>
      </c>
      <c r="E328" s="36" t="s">
        <v>172</v>
      </c>
      <c r="F328" s="36" t="s">
        <v>173</v>
      </c>
      <c r="G328" s="39" t="str">
        <f>VLOOKUP(E328,'Tax Info'!$B$2:$F$1000,3,0)</f>
        <v>SN Aboitiz Power-RES, Inc.</v>
      </c>
      <c r="H328" s="39" t="str">
        <f>VLOOKUP(E328,'Tax Info'!$B$2:$F$1000,5,0)</f>
        <v>007-544-287-00000</v>
      </c>
      <c r="I328" s="47">
        <v>27211</v>
      </c>
      <c r="J328" s="44">
        <v>1817.79</v>
      </c>
      <c r="K328" s="44" t="s">
        <v>27</v>
      </c>
      <c r="L328" s="44">
        <v>218.13</v>
      </c>
      <c r="M328" s="45">
        <v>-36.36</v>
      </c>
      <c r="N328" s="44">
        <f t="shared" si="7"/>
        <v>1999.56</v>
      </c>
    </row>
    <row r="329" spans="1:14">
      <c r="A329" s="36">
        <v>327</v>
      </c>
      <c r="B329" s="36" t="s">
        <v>330</v>
      </c>
      <c r="C329" s="40" t="s">
        <v>316</v>
      </c>
      <c r="D329" s="38" t="s">
        <v>18</v>
      </c>
      <c r="E329" s="36" t="s">
        <v>225</v>
      </c>
      <c r="F329" s="36" t="s">
        <v>226</v>
      </c>
      <c r="G329" s="39" t="str">
        <f>VLOOKUP(E329,'Tax Info'!$B$2:$F$1000,3,0)</f>
        <v>South Negros Biopower, Inc.</v>
      </c>
      <c r="H329" s="39" t="str">
        <f>VLOOKUP(E329,'Tax Info'!$B$2:$F$1000,5,0)</f>
        <v>008-348-719-000</v>
      </c>
      <c r="I329" s="47">
        <v>27227</v>
      </c>
      <c r="J329" s="44" t="s">
        <v>27</v>
      </c>
      <c r="K329" s="44">
        <v>154.06</v>
      </c>
      <c r="L329" s="44" t="s">
        <v>27</v>
      </c>
      <c r="M329" s="45">
        <v>-3.08</v>
      </c>
      <c r="N329" s="44">
        <f t="shared" si="7"/>
        <v>150.97999999999999</v>
      </c>
    </row>
    <row r="330" spans="1:14">
      <c r="A330" s="36">
        <v>328</v>
      </c>
      <c r="B330" s="36" t="s">
        <v>330</v>
      </c>
      <c r="C330" s="40" t="s">
        <v>316</v>
      </c>
      <c r="D330" s="38" t="s">
        <v>18</v>
      </c>
      <c r="E330" s="36" t="s">
        <v>93</v>
      </c>
      <c r="F330" s="36" t="s">
        <v>93</v>
      </c>
      <c r="G330" s="39" t="str">
        <f>VLOOKUP(E330,'Tax Info'!$B$2:$F$1000,3,0)</f>
        <v>Southern Leyte Electric Cooperative, Inc.</v>
      </c>
      <c r="H330" s="39" t="str">
        <f>VLOOKUP(E330,'Tax Info'!$B$2:$F$1000,5,0)</f>
        <v>000-819-044-000</v>
      </c>
      <c r="I330" s="47">
        <v>27184</v>
      </c>
      <c r="J330" s="44">
        <v>22621.29</v>
      </c>
      <c r="K330" s="44" t="s">
        <v>27</v>
      </c>
      <c r="L330" s="44">
        <v>2714.55</v>
      </c>
      <c r="M330" s="45">
        <v>-452.43</v>
      </c>
      <c r="N330" s="44">
        <f t="shared" si="7"/>
        <v>24883.41</v>
      </c>
    </row>
    <row r="331" spans="1:14">
      <c r="A331" s="36">
        <v>329</v>
      </c>
      <c r="B331" s="36" t="s">
        <v>330</v>
      </c>
      <c r="C331" s="40" t="s">
        <v>316</v>
      </c>
      <c r="D331" s="38" t="s">
        <v>18</v>
      </c>
      <c r="E331" s="36" t="s">
        <v>230</v>
      </c>
      <c r="F331" s="36" t="s">
        <v>231</v>
      </c>
      <c r="G331" s="39" t="str">
        <f>VLOOKUP(E331,'Tax Info'!$B$2:$F$1000,3,0)</f>
        <v>SPC Power Corporation</v>
      </c>
      <c r="H331" s="39" t="str">
        <f>VLOOKUP(E331,'Tax Info'!$B$2:$F$1000,5,0)</f>
        <v>003-868-048-000</v>
      </c>
      <c r="I331" s="47">
        <v>27229</v>
      </c>
      <c r="J331" s="44">
        <v>2.17</v>
      </c>
      <c r="K331" s="44" t="s">
        <v>27</v>
      </c>
      <c r="L331" s="44">
        <v>0.26</v>
      </c>
      <c r="M331" s="45">
        <v>-0.04</v>
      </c>
      <c r="N331" s="44">
        <f t="shared" si="7"/>
        <v>2.39</v>
      </c>
    </row>
    <row r="332" spans="1:14">
      <c r="A332" s="36">
        <v>330</v>
      </c>
      <c r="B332" s="36" t="s">
        <v>330</v>
      </c>
      <c r="C332" s="40" t="s">
        <v>316</v>
      </c>
      <c r="D332" s="38" t="s">
        <v>18</v>
      </c>
      <c r="E332" s="36" t="s">
        <v>169</v>
      </c>
      <c r="F332" s="36" t="s">
        <v>170</v>
      </c>
      <c r="G332" s="39" t="str">
        <f>VLOOKUP(E332,'Tax Info'!$B$2:$F$1000,3,0)</f>
        <v>SMGP Kabankalan Power Co. Ltd.</v>
      </c>
      <c r="H332" s="39" t="str">
        <f>VLOOKUP(E332,'Tax Info'!$B$2:$F$1000,5,0)</f>
        <v>009-064-992-000</v>
      </c>
      <c r="I332" s="47">
        <v>27210</v>
      </c>
      <c r="J332" s="44">
        <v>934.65</v>
      </c>
      <c r="K332" s="44" t="s">
        <v>27</v>
      </c>
      <c r="L332" s="44">
        <v>112.16</v>
      </c>
      <c r="M332" s="45">
        <v>-18.690000000000001</v>
      </c>
      <c r="N332" s="44">
        <f t="shared" si="7"/>
        <v>1028.1199999999999</v>
      </c>
    </row>
    <row r="333" spans="1:14">
      <c r="A333" s="36">
        <v>331</v>
      </c>
      <c r="B333" s="36" t="s">
        <v>330</v>
      </c>
      <c r="C333" s="40" t="s">
        <v>316</v>
      </c>
      <c r="D333" s="38" t="s">
        <v>18</v>
      </c>
      <c r="E333" s="36" t="s">
        <v>251</v>
      </c>
      <c r="F333" s="36" t="s">
        <v>287</v>
      </c>
      <c r="G333" s="39" t="str">
        <f>VLOOKUP(E333,'Tax Info'!$B$2:$F$1000,3,0)</f>
        <v>Sta. Clara Power Corporation</v>
      </c>
      <c r="H333" s="39" t="str">
        <f>VLOOKUP(E333,'Tax Info'!$B$2:$F$1000,5,0)</f>
        <v>228-833-810-000</v>
      </c>
      <c r="I333" s="47">
        <v>27236</v>
      </c>
      <c r="J333" s="44" t="s">
        <v>27</v>
      </c>
      <c r="K333" s="44">
        <v>4.0199999999999996</v>
      </c>
      <c r="L333" s="44" t="s">
        <v>27</v>
      </c>
      <c r="M333" s="45">
        <v>-0.08</v>
      </c>
      <c r="N333" s="44">
        <f t="shared" si="7"/>
        <v>3.94</v>
      </c>
    </row>
    <row r="334" spans="1:14">
      <c r="A334" s="36">
        <v>332</v>
      </c>
      <c r="B334" s="36" t="s">
        <v>330</v>
      </c>
      <c r="C334" s="40" t="s">
        <v>316</v>
      </c>
      <c r="D334" s="38" t="s">
        <v>18</v>
      </c>
      <c r="E334" s="36" t="s">
        <v>22</v>
      </c>
      <c r="F334" s="36" t="s">
        <v>23</v>
      </c>
      <c r="G334" s="39" t="str">
        <f>VLOOKUP(E334,'Tax Info'!$B$2:$F$1000,3,0)</f>
        <v>Sunwest Water and Electric Company 2, Inc.</v>
      </c>
      <c r="H334" s="39" t="str">
        <f>VLOOKUP(E334,'Tax Info'!$B$2:$F$1000,5,0)</f>
        <v>005-770-958-000</v>
      </c>
      <c r="I334" s="47">
        <v>27154</v>
      </c>
      <c r="J334" s="44" t="s">
        <v>27</v>
      </c>
      <c r="K334" s="44">
        <v>3.99</v>
      </c>
      <c r="L334" s="44" t="s">
        <v>27</v>
      </c>
      <c r="M334" s="45" t="s">
        <v>27</v>
      </c>
      <c r="N334" s="44">
        <f t="shared" si="7"/>
        <v>3.99</v>
      </c>
    </row>
    <row r="335" spans="1:14">
      <c r="A335" s="36">
        <v>333</v>
      </c>
      <c r="B335" s="36" t="s">
        <v>330</v>
      </c>
      <c r="C335" s="40" t="s">
        <v>316</v>
      </c>
      <c r="D335" s="38" t="s">
        <v>18</v>
      </c>
      <c r="E335" s="36" t="s">
        <v>338</v>
      </c>
      <c r="F335" s="36" t="s">
        <v>339</v>
      </c>
      <c r="G335" s="39" t="str">
        <f>VLOOKUP(E335,'Tax Info'!$B$2:$F$1000,3,0)</f>
        <v>Guimaras Wind Corporation</v>
      </c>
      <c r="H335" s="39" t="str">
        <f>VLOOKUP(E335,'Tax Info'!$B$2:$F$1000,5,0)</f>
        <v>004-500-956-000</v>
      </c>
      <c r="I335" s="47">
        <v>27261</v>
      </c>
      <c r="J335" s="44" t="s">
        <v>27</v>
      </c>
      <c r="K335" s="44">
        <v>18.149999999999999</v>
      </c>
      <c r="L335" s="44" t="s">
        <v>27</v>
      </c>
      <c r="M335" s="45">
        <v>-0.36</v>
      </c>
      <c r="N335" s="44">
        <f t="shared" si="7"/>
        <v>17.79</v>
      </c>
    </row>
    <row r="336" spans="1:14">
      <c r="A336" s="36">
        <v>334</v>
      </c>
      <c r="B336" s="36" t="s">
        <v>330</v>
      </c>
      <c r="C336" s="40" t="s">
        <v>316</v>
      </c>
      <c r="D336" s="38" t="s">
        <v>18</v>
      </c>
      <c r="E336" s="36" t="s">
        <v>45</v>
      </c>
      <c r="F336" s="36" t="s">
        <v>211</v>
      </c>
      <c r="G336" s="39" t="str">
        <f>VLOOKUP(E336,'Tax Info'!$B$2:$F$1000,3,0)</f>
        <v>Toledo Power Company</v>
      </c>
      <c r="H336" s="39" t="str">
        <f>VLOOKUP(E336,'Tax Info'!$B$2:$F$1000,5,0)</f>
        <v>003-883-626-00000</v>
      </c>
      <c r="I336" s="47">
        <v>27164</v>
      </c>
      <c r="J336" s="44">
        <v>153.47</v>
      </c>
      <c r="K336" s="44" t="s">
        <v>27</v>
      </c>
      <c r="L336" s="44">
        <v>18.420000000000002</v>
      </c>
      <c r="M336" s="45">
        <v>-3.07</v>
      </c>
      <c r="N336" s="44">
        <f t="shared" si="7"/>
        <v>168.82</v>
      </c>
    </row>
    <row r="337" spans="1:15">
      <c r="A337" s="36">
        <v>335</v>
      </c>
      <c r="B337" s="36" t="s">
        <v>330</v>
      </c>
      <c r="C337" s="40" t="s">
        <v>316</v>
      </c>
      <c r="D337" s="38" t="s">
        <v>18</v>
      </c>
      <c r="E337" s="36" t="s">
        <v>52</v>
      </c>
      <c r="F337" s="36" t="s">
        <v>53</v>
      </c>
      <c r="G337" s="39" t="str">
        <f>VLOOKUP(E337,'Tax Info'!$B$2:$F$1000,3,0)</f>
        <v>TeaM (Philippines) Energy Corporation</v>
      </c>
      <c r="H337" s="39" t="str">
        <f>VLOOKUP(E337,'Tax Info'!$B$2:$F$1000,5,0)</f>
        <v>002-243-275-000</v>
      </c>
      <c r="I337" s="47">
        <v>27167</v>
      </c>
      <c r="J337" s="44">
        <v>50767.19</v>
      </c>
      <c r="K337" s="44" t="s">
        <v>27</v>
      </c>
      <c r="L337" s="44">
        <v>6092.06</v>
      </c>
      <c r="M337" s="45">
        <v>-1015.34</v>
      </c>
      <c r="N337" s="44">
        <f t="shared" si="7"/>
        <v>55843.91</v>
      </c>
    </row>
    <row r="338" spans="1:15">
      <c r="A338" s="36">
        <v>336</v>
      </c>
      <c r="B338" s="36" t="s">
        <v>330</v>
      </c>
      <c r="C338" s="40" t="s">
        <v>316</v>
      </c>
      <c r="D338" s="38" t="s">
        <v>18</v>
      </c>
      <c r="E338" s="36" t="s">
        <v>222</v>
      </c>
      <c r="F338" s="36" t="s">
        <v>223</v>
      </c>
      <c r="G338" s="39" t="str">
        <f>VLOOKUP(E338,'Tax Info'!$B$2:$F$1000,3,0)</f>
        <v>Therma Power -Visayas, Inc.</v>
      </c>
      <c r="H338" s="39" t="str">
        <f>VLOOKUP(E338,'Tax Info'!$B$2:$F$1000,5,0)</f>
        <v>006-893-449-00000</v>
      </c>
      <c r="I338" s="47">
        <v>27226</v>
      </c>
      <c r="J338" s="44">
        <v>23.15</v>
      </c>
      <c r="K338" s="44" t="s">
        <v>27</v>
      </c>
      <c r="L338" s="44">
        <v>2.78</v>
      </c>
      <c r="M338" s="45">
        <v>-0.46</v>
      </c>
      <c r="N338" s="44">
        <f t="shared" si="7"/>
        <v>25.47</v>
      </c>
    </row>
    <row r="339" spans="1:15">
      <c r="A339" s="36">
        <v>337</v>
      </c>
      <c r="B339" s="36" t="s">
        <v>330</v>
      </c>
      <c r="C339" s="40" t="s">
        <v>316</v>
      </c>
      <c r="D339" s="38" t="s">
        <v>18</v>
      </c>
      <c r="E339" s="36" t="s">
        <v>219</v>
      </c>
      <c r="F339" s="36" t="s">
        <v>220</v>
      </c>
      <c r="G339" s="39" t="str">
        <f>VLOOKUP(E339,'Tax Info'!$B$2:$F$1000,3,0)</f>
        <v>SMGP BESS POWER INC</v>
      </c>
      <c r="H339" s="39" t="str">
        <f>VLOOKUP(E339,'Tax Info'!$B$2:$F$1000,5,0)</f>
        <v>008-471-214-000</v>
      </c>
      <c r="I339" s="47">
        <v>27225</v>
      </c>
      <c r="J339" s="44">
        <v>2579.56</v>
      </c>
      <c r="K339" s="44" t="s">
        <v>27</v>
      </c>
      <c r="L339" s="44">
        <v>309.55</v>
      </c>
      <c r="M339" s="45">
        <v>-51.59</v>
      </c>
      <c r="N339" s="44">
        <f t="shared" si="7"/>
        <v>2837.52</v>
      </c>
    </row>
    <row r="340" spans="1:15">
      <c r="A340" s="36">
        <v>338</v>
      </c>
      <c r="B340" s="36" t="s">
        <v>330</v>
      </c>
      <c r="C340" s="40" t="s">
        <v>316</v>
      </c>
      <c r="D340" s="38" t="s">
        <v>18</v>
      </c>
      <c r="E340" s="36" t="s">
        <v>328</v>
      </c>
      <c r="F340" s="36" t="s">
        <v>329</v>
      </c>
      <c r="G340" s="39" t="str">
        <f>VLOOKUP(E340,'Tax Info'!$B$2:$F$1000,3,0)</f>
        <v>Universal Robina Corporation</v>
      </c>
      <c r="H340" s="39" t="str">
        <f>VLOOKUP(E340,'Tax Info'!$B$2:$F$1000,5,0)</f>
        <v>000-400-016-000</v>
      </c>
      <c r="I340" s="47">
        <v>27258</v>
      </c>
      <c r="J340" s="44" t="s">
        <v>27</v>
      </c>
      <c r="K340" s="44">
        <v>176.76</v>
      </c>
      <c r="L340" s="44" t="s">
        <v>27</v>
      </c>
      <c r="M340" s="45">
        <v>-3.54</v>
      </c>
      <c r="N340" s="44">
        <f t="shared" si="7"/>
        <v>173.22</v>
      </c>
    </row>
    <row r="341" spans="1:15">
      <c r="A341" s="36">
        <v>339</v>
      </c>
      <c r="B341" s="36" t="s">
        <v>330</v>
      </c>
      <c r="C341" s="40" t="s">
        <v>316</v>
      </c>
      <c r="D341" s="38" t="s">
        <v>18</v>
      </c>
      <c r="E341" s="36" t="s">
        <v>26</v>
      </c>
      <c r="F341" s="36" t="s">
        <v>26</v>
      </c>
      <c r="G341" s="39" t="str">
        <f>VLOOKUP(E341,'Tax Info'!$B$2:$F$1000,3,0)</f>
        <v>Visayan Electric Company</v>
      </c>
      <c r="H341" s="39" t="str">
        <f>VLOOKUP(E341,'Tax Info'!$B$2:$F$1000,5,0)</f>
        <v>000-566-230-000</v>
      </c>
      <c r="I341" s="47">
        <v>27155</v>
      </c>
      <c r="J341" s="44">
        <v>379428.25</v>
      </c>
      <c r="K341" s="44" t="s">
        <v>27</v>
      </c>
      <c r="L341" s="44">
        <v>45531.39</v>
      </c>
      <c r="M341" s="45">
        <v>-7588.56</v>
      </c>
      <c r="N341" s="44">
        <f t="shared" si="7"/>
        <v>417371.08</v>
      </c>
    </row>
    <row r="342" spans="1:15">
      <c r="A342" s="36">
        <v>340</v>
      </c>
      <c r="B342" s="36" t="s">
        <v>330</v>
      </c>
      <c r="C342" s="40" t="s">
        <v>316</v>
      </c>
      <c r="D342" s="38" t="s">
        <v>18</v>
      </c>
      <c r="E342" s="36" t="s">
        <v>73</v>
      </c>
      <c r="F342" s="36" t="s">
        <v>74</v>
      </c>
      <c r="G342" s="39" t="str">
        <f>VLOOKUP(E342,'Tax Info'!$B$2:$F$1000,3,0)</f>
        <v>Vantage Energy Solutions and Management, Inc.</v>
      </c>
      <c r="H342" s="39" t="str">
        <f>VLOOKUP(E342,'Tax Info'!$B$2:$F$1000,5,0)</f>
        <v>009-464-430-000</v>
      </c>
      <c r="I342" s="47">
        <v>27176</v>
      </c>
      <c r="J342" s="44">
        <v>32152.51</v>
      </c>
      <c r="K342" s="44" t="s">
        <v>27</v>
      </c>
      <c r="L342" s="44">
        <v>3858.3</v>
      </c>
      <c r="M342" s="45">
        <v>-643.04999999999995</v>
      </c>
      <c r="N342" s="44">
        <f t="shared" si="7"/>
        <v>35367.760000000002</v>
      </c>
    </row>
    <row r="343" spans="1:15">
      <c r="A343" s="36">
        <v>341</v>
      </c>
      <c r="B343" s="36" t="s">
        <v>330</v>
      </c>
      <c r="C343" s="40" t="s">
        <v>316</v>
      </c>
      <c r="D343" s="38" t="s">
        <v>18</v>
      </c>
      <c r="E343" s="36" t="s">
        <v>242</v>
      </c>
      <c r="F343" s="36" t="s">
        <v>243</v>
      </c>
      <c r="G343" s="39" t="str">
        <f>VLOOKUP(E343,'Tax Info'!$B$2:$F$1000,3,0)</f>
        <v>Victorias Milling Company, Inc.</v>
      </c>
      <c r="H343" s="39" t="str">
        <f>VLOOKUP(E343,'Tax Info'!$B$2:$F$1000,5,0)</f>
        <v>000-270-220-000</v>
      </c>
      <c r="I343" s="47">
        <v>27233</v>
      </c>
      <c r="J343" s="44">
        <v>1424.36</v>
      </c>
      <c r="K343" s="44" t="s">
        <v>27</v>
      </c>
      <c r="L343" s="44">
        <v>170.92</v>
      </c>
      <c r="M343" s="45">
        <v>-28.49</v>
      </c>
      <c r="N343" s="44">
        <f t="shared" si="7"/>
        <v>1566.79</v>
      </c>
    </row>
    <row r="344" spans="1:15">
      <c r="A344" s="36">
        <v>342</v>
      </c>
      <c r="B344" s="36" t="s">
        <v>330</v>
      </c>
      <c r="C344" s="40" t="s">
        <v>316</v>
      </c>
      <c r="D344" s="38" t="s">
        <v>18</v>
      </c>
      <c r="E344" s="36" t="s">
        <v>253</v>
      </c>
      <c r="F344" s="36" t="s">
        <v>253</v>
      </c>
      <c r="G344" s="39" t="str">
        <f>VLOOKUP(E344,'Tax Info'!$B$2:$F$1000,3,0)</f>
        <v>Visayan Oil Mills, Inc.</v>
      </c>
      <c r="H344" s="39" t="str">
        <f>VLOOKUP(E344,'Tax Info'!$B$2:$F$1000,5,0)</f>
        <v>213-749-038-000</v>
      </c>
      <c r="I344" s="47">
        <v>27237</v>
      </c>
      <c r="J344" s="44">
        <v>11.09</v>
      </c>
      <c r="K344" s="44" t="s">
        <v>27</v>
      </c>
      <c r="L344" s="44">
        <v>1.33</v>
      </c>
      <c r="M344" s="45">
        <v>-0.22</v>
      </c>
      <c r="N344" s="63">
        <f t="shared" ref="N344" si="10">SUM(J344:M344)</f>
        <v>12.2</v>
      </c>
      <c r="O344" s="62">
        <f>SUM(N226:N344)</f>
        <v>2371626.65</v>
      </c>
    </row>
    <row r="345" spans="1:15">
      <c r="A345" s="57"/>
      <c r="B345" s="57"/>
      <c r="C345" s="57"/>
      <c r="D345" s="57"/>
      <c r="E345" s="57"/>
      <c r="F345" s="57"/>
      <c r="G345" s="57"/>
      <c r="H345" s="57"/>
      <c r="I345" s="57"/>
      <c r="J345" s="57"/>
      <c r="K345" s="59"/>
      <c r="L345" s="59"/>
      <c r="M345" s="60"/>
      <c r="N345" s="59"/>
    </row>
    <row r="346" spans="1:15">
      <c r="A346" s="57"/>
      <c r="B346" s="57"/>
      <c r="C346" s="57"/>
      <c r="D346" s="57"/>
      <c r="E346" s="57"/>
      <c r="F346" s="57"/>
      <c r="G346" s="57"/>
      <c r="H346" s="57"/>
      <c r="I346" s="57"/>
      <c r="J346" s="61">
        <f>SUM(J3:J345)</f>
        <v>2827929.16</v>
      </c>
      <c r="K346" s="61">
        <f>SUM(K3:K345)</f>
        <v>184296.36</v>
      </c>
      <c r="L346" s="61">
        <f>SUM(L3:L345)</f>
        <v>339351.51</v>
      </c>
      <c r="M346" s="61">
        <f>SUM(M3:M345)</f>
        <v>-60046.42</v>
      </c>
      <c r="N346" s="61">
        <f>SUM(N3:N345)</f>
        <v>3291530.61</v>
      </c>
    </row>
    <row r="347" spans="1:15">
      <c r="A347" s="57"/>
      <c r="B347" s="57"/>
      <c r="C347" s="57"/>
      <c r="D347" s="57"/>
      <c r="E347" s="57"/>
      <c r="F347" s="57"/>
      <c r="G347" s="57"/>
      <c r="H347" s="57"/>
      <c r="I347" s="57"/>
      <c r="J347" s="57"/>
      <c r="K347" s="59"/>
      <c r="L347" s="59"/>
      <c r="M347" s="60"/>
      <c r="N347" s="33">
        <f ca="1">N346-Q117</f>
        <v>0</v>
      </c>
    </row>
    <row r="348" spans="1:15">
      <c r="A348" s="57"/>
      <c r="B348" s="57"/>
      <c r="C348" s="57"/>
      <c r="D348" s="57"/>
      <c r="E348" s="57"/>
      <c r="F348" s="57"/>
      <c r="G348" s="57"/>
      <c r="H348" s="57"/>
      <c r="I348" s="57"/>
      <c r="J348" s="57"/>
      <c r="K348" s="59"/>
      <c r="L348" s="59"/>
      <c r="M348" s="60"/>
      <c r="N348" s="59"/>
    </row>
    <row r="349" spans="1:15">
      <c r="A349" s="57"/>
      <c r="B349" s="57"/>
      <c r="C349" s="57"/>
      <c r="D349" s="57"/>
      <c r="E349" s="57"/>
      <c r="F349" s="57"/>
      <c r="G349" s="57"/>
      <c r="H349" s="57"/>
      <c r="I349" s="57"/>
      <c r="J349" s="57"/>
      <c r="K349" s="59"/>
      <c r="L349" s="59"/>
      <c r="M349" s="60"/>
      <c r="N349" s="59"/>
    </row>
    <row r="350" spans="1:15">
      <c r="A350" s="57"/>
      <c r="B350" s="57"/>
      <c r="C350" s="57"/>
      <c r="D350" s="57"/>
      <c r="E350" s="57"/>
      <c r="F350" s="57"/>
      <c r="G350" s="57"/>
      <c r="H350" s="57"/>
      <c r="I350" s="57"/>
      <c r="J350" s="57"/>
      <c r="K350" s="59"/>
      <c r="L350" s="59"/>
      <c r="M350" s="60"/>
      <c r="N350" s="59"/>
    </row>
    <row r="351" spans="1:15">
      <c r="A351" s="57"/>
      <c r="B351" s="57"/>
      <c r="C351" s="57"/>
      <c r="D351" s="57"/>
      <c r="E351" s="57"/>
      <c r="F351" s="57"/>
      <c r="G351" s="57"/>
      <c r="H351" s="57"/>
      <c r="I351" s="57"/>
      <c r="J351" s="57"/>
      <c r="K351" s="59"/>
      <c r="L351" s="59"/>
      <c r="M351" s="60"/>
      <c r="N351" s="59"/>
    </row>
    <row r="352" spans="1:15">
      <c r="A352" s="57"/>
      <c r="B352" s="57"/>
      <c r="C352" s="57"/>
      <c r="D352" s="57"/>
      <c r="E352" s="57"/>
      <c r="F352" s="57"/>
      <c r="G352" s="57"/>
      <c r="H352" s="57"/>
      <c r="I352" s="57"/>
      <c r="J352" s="57"/>
      <c r="K352" s="59"/>
      <c r="L352" s="59"/>
      <c r="M352" s="60"/>
      <c r="N352" s="59"/>
    </row>
    <row r="353" spans="1:14">
      <c r="A353" s="57"/>
      <c r="B353" s="57"/>
      <c r="C353" s="57"/>
      <c r="D353" s="57"/>
      <c r="E353" s="57"/>
      <c r="F353" s="57"/>
      <c r="G353" s="57"/>
      <c r="H353" s="57"/>
      <c r="I353" s="57"/>
      <c r="J353" s="57"/>
      <c r="K353" s="59"/>
      <c r="L353" s="59"/>
      <c r="M353" s="60"/>
      <c r="N353" s="59"/>
    </row>
    <row r="354" spans="1:14">
      <c r="A354" s="57"/>
      <c r="B354" s="57"/>
      <c r="C354" s="57"/>
      <c r="D354" s="57"/>
      <c r="E354" s="57"/>
      <c r="F354" s="57"/>
      <c r="G354" s="57"/>
      <c r="H354" s="57"/>
      <c r="I354" s="57"/>
      <c r="J354" s="57"/>
      <c r="K354" s="59"/>
      <c r="L354" s="59"/>
      <c r="M354" s="60"/>
      <c r="N354" s="59"/>
    </row>
    <row r="355" spans="1:14">
      <c r="A355" s="57"/>
      <c r="B355" s="57"/>
      <c r="C355" s="57"/>
      <c r="D355" s="57"/>
      <c r="E355" s="57"/>
      <c r="F355" s="57"/>
      <c r="G355" s="57"/>
      <c r="H355" s="57"/>
      <c r="I355" s="57"/>
      <c r="J355" s="57"/>
      <c r="K355" s="59"/>
      <c r="L355" s="59"/>
      <c r="M355" s="60"/>
      <c r="N355" s="59"/>
    </row>
    <row r="356" spans="1:14">
      <c r="A356" s="57"/>
      <c r="B356" s="57"/>
      <c r="C356" s="57"/>
      <c r="D356" s="57"/>
      <c r="E356" s="57"/>
      <c r="F356" s="57"/>
      <c r="G356" s="57"/>
      <c r="H356" s="57"/>
      <c r="I356" s="57"/>
      <c r="J356" s="57"/>
      <c r="K356" s="59"/>
      <c r="L356" s="59"/>
      <c r="M356" s="60"/>
      <c r="N356" s="59"/>
    </row>
    <row r="357" spans="1:14">
      <c r="A357" s="57"/>
      <c r="B357" s="57"/>
      <c r="C357" s="57"/>
      <c r="D357" s="57"/>
      <c r="E357" s="57"/>
      <c r="F357" s="57"/>
      <c r="G357" s="57"/>
      <c r="H357" s="57"/>
      <c r="I357" s="57"/>
      <c r="J357" s="57"/>
      <c r="K357" s="59"/>
      <c r="L357" s="59"/>
      <c r="M357" s="60"/>
      <c r="N357" s="59"/>
    </row>
    <row r="358" spans="1:14">
      <c r="A358" s="57"/>
      <c r="B358" s="57"/>
      <c r="C358" s="57"/>
      <c r="D358" s="57"/>
      <c r="E358" s="57"/>
      <c r="F358" s="57"/>
      <c r="G358" s="57"/>
      <c r="H358" s="57"/>
      <c r="I358" s="57"/>
      <c r="J358" s="57"/>
      <c r="K358" s="59"/>
      <c r="L358" s="59"/>
      <c r="M358" s="60"/>
      <c r="N358" s="59"/>
    </row>
    <row r="359" spans="1:14">
      <c r="A359" s="57"/>
      <c r="B359" s="57"/>
      <c r="C359" s="57"/>
      <c r="D359" s="57"/>
      <c r="E359" s="57"/>
      <c r="F359" s="57"/>
      <c r="G359" s="57"/>
      <c r="H359" s="57"/>
      <c r="I359" s="57"/>
      <c r="J359" s="57"/>
      <c r="K359" s="59"/>
      <c r="L359" s="59"/>
      <c r="M359" s="60"/>
      <c r="N359" s="59"/>
    </row>
    <row r="360" spans="1:14">
      <c r="A360" s="57"/>
      <c r="B360" s="57"/>
      <c r="C360" s="57"/>
      <c r="D360" s="57"/>
      <c r="E360" s="57"/>
      <c r="F360" s="57"/>
      <c r="G360" s="57"/>
      <c r="H360" s="57"/>
      <c r="I360" s="57"/>
      <c r="J360" s="57"/>
      <c r="K360" s="59"/>
      <c r="L360" s="59"/>
      <c r="M360" s="60"/>
      <c r="N360" s="59"/>
    </row>
    <row r="361" spans="1:14">
      <c r="A361" s="57"/>
      <c r="B361" s="57"/>
      <c r="C361" s="57"/>
      <c r="D361" s="57"/>
      <c r="E361" s="57"/>
      <c r="F361" s="57"/>
      <c r="G361" s="57"/>
      <c r="H361" s="57"/>
      <c r="I361" s="57"/>
      <c r="J361" s="57"/>
      <c r="K361" s="59"/>
      <c r="L361" s="59"/>
      <c r="M361" s="60"/>
      <c r="N361" s="59"/>
    </row>
    <row r="362" spans="1:14">
      <c r="A362" s="57"/>
      <c r="B362" s="57"/>
      <c r="C362" s="57"/>
      <c r="D362" s="57"/>
      <c r="E362" s="57"/>
      <c r="F362" s="57"/>
      <c r="G362" s="57"/>
      <c r="H362" s="57"/>
      <c r="I362" s="57"/>
      <c r="J362" s="57"/>
      <c r="K362" s="59"/>
      <c r="L362" s="59"/>
      <c r="M362" s="60"/>
      <c r="N362" s="59"/>
    </row>
    <row r="363" spans="1:14">
      <c r="A363" s="57"/>
      <c r="B363" s="57"/>
      <c r="C363" s="57"/>
      <c r="D363" s="57"/>
      <c r="E363" s="57"/>
      <c r="F363" s="57"/>
      <c r="G363" s="57"/>
      <c r="H363" s="57"/>
      <c r="I363" s="57"/>
      <c r="J363" s="57"/>
      <c r="K363" s="59"/>
      <c r="L363" s="59"/>
      <c r="M363" s="60"/>
      <c r="N363" s="59"/>
    </row>
    <row r="364" spans="1:14">
      <c r="A364" s="57"/>
      <c r="B364" s="57"/>
      <c r="C364" s="57"/>
      <c r="D364" s="57"/>
      <c r="E364" s="57"/>
      <c r="F364" s="57"/>
      <c r="G364" s="57"/>
      <c r="H364" s="57"/>
      <c r="I364" s="57"/>
      <c r="J364" s="57"/>
      <c r="K364" s="59"/>
      <c r="L364" s="59"/>
      <c r="M364" s="60"/>
      <c r="N364" s="59"/>
    </row>
    <row r="365" spans="1:14">
      <c r="A365" s="57"/>
      <c r="B365" s="57"/>
      <c r="C365" s="57"/>
      <c r="D365" s="57"/>
      <c r="E365" s="57"/>
      <c r="F365" s="57"/>
      <c r="G365" s="57"/>
      <c r="H365" s="57"/>
      <c r="I365" s="57"/>
      <c r="J365" s="57"/>
      <c r="K365" s="59"/>
      <c r="L365" s="59"/>
      <c r="M365" s="60"/>
      <c r="N365" s="59"/>
    </row>
    <row r="366" spans="1:14">
      <c r="A366" s="57"/>
      <c r="B366" s="57"/>
      <c r="C366" s="57"/>
      <c r="D366" s="57"/>
      <c r="E366" s="57"/>
      <c r="F366" s="57"/>
      <c r="G366" s="57"/>
      <c r="H366" s="57"/>
      <c r="I366" s="57"/>
      <c r="J366" s="57"/>
      <c r="K366" s="59"/>
      <c r="L366" s="59"/>
      <c r="M366" s="60"/>
      <c r="N366" s="59"/>
    </row>
    <row r="367" spans="1:14">
      <c r="A367" s="57"/>
      <c r="B367" s="57"/>
      <c r="C367" s="57"/>
      <c r="D367" s="57"/>
      <c r="E367" s="57"/>
      <c r="F367" s="57"/>
      <c r="G367" s="57"/>
      <c r="H367" s="57"/>
      <c r="I367" s="57"/>
      <c r="J367" s="57"/>
      <c r="K367" s="59"/>
      <c r="L367" s="59"/>
      <c r="M367" s="60"/>
      <c r="N367" s="59"/>
    </row>
    <row r="368" spans="1:14">
      <c r="A368" s="57"/>
      <c r="B368" s="57"/>
      <c r="C368" s="57"/>
      <c r="D368" s="57"/>
      <c r="E368" s="57"/>
      <c r="F368" s="57"/>
      <c r="G368" s="57"/>
      <c r="H368" s="57"/>
      <c r="I368" s="57"/>
      <c r="J368" s="57"/>
      <c r="K368" s="59"/>
      <c r="L368" s="59"/>
      <c r="M368" s="60"/>
      <c r="N368" s="59"/>
    </row>
    <row r="369" spans="1:14">
      <c r="A369" s="57"/>
      <c r="B369" s="57"/>
      <c r="C369" s="57"/>
      <c r="D369" s="57"/>
      <c r="E369" s="57"/>
      <c r="F369" s="57"/>
      <c r="G369" s="57"/>
      <c r="H369" s="57"/>
      <c r="I369" s="57"/>
      <c r="J369" s="57"/>
      <c r="K369" s="59"/>
      <c r="L369" s="59"/>
      <c r="M369" s="60"/>
      <c r="N369" s="59"/>
    </row>
    <row r="370" spans="1:14">
      <c r="A370" s="57"/>
      <c r="B370" s="57"/>
      <c r="C370" s="57"/>
      <c r="D370" s="57"/>
      <c r="E370" s="57"/>
      <c r="F370" s="57"/>
      <c r="G370" s="57"/>
      <c r="H370" s="57"/>
      <c r="I370" s="57"/>
      <c r="J370" s="57"/>
      <c r="K370" s="59"/>
      <c r="L370" s="59"/>
      <c r="M370" s="60"/>
      <c r="N370" s="59"/>
    </row>
    <row r="371" spans="1:14">
      <c r="A371" s="57"/>
      <c r="B371" s="57"/>
      <c r="C371" s="57"/>
      <c r="D371" s="57"/>
      <c r="E371" s="57"/>
      <c r="F371" s="57"/>
      <c r="G371" s="57"/>
      <c r="H371" s="57"/>
      <c r="I371" s="57"/>
      <c r="J371" s="57"/>
      <c r="K371" s="59"/>
      <c r="L371" s="59"/>
      <c r="M371" s="60"/>
      <c r="N371" s="59"/>
    </row>
    <row r="372" spans="1:14">
      <c r="A372" s="57"/>
      <c r="B372" s="57"/>
      <c r="C372" s="57"/>
      <c r="D372" s="57"/>
      <c r="E372" s="57"/>
      <c r="F372" s="57"/>
      <c r="G372" s="57"/>
      <c r="H372" s="57"/>
      <c r="I372" s="57"/>
      <c r="J372" s="57"/>
      <c r="K372" s="59"/>
      <c r="L372" s="59"/>
      <c r="M372" s="60"/>
      <c r="N372" s="59"/>
    </row>
    <row r="373" spans="1:14">
      <c r="A373" s="57"/>
      <c r="B373" s="57"/>
      <c r="C373" s="57"/>
      <c r="D373" s="57"/>
      <c r="E373" s="57"/>
      <c r="F373" s="57"/>
      <c r="G373" s="57"/>
      <c r="H373" s="57"/>
      <c r="I373" s="57"/>
      <c r="J373" s="57"/>
      <c r="K373" s="59"/>
      <c r="L373" s="59"/>
      <c r="M373" s="60"/>
      <c r="N373" s="59"/>
    </row>
    <row r="374" spans="1:14">
      <c r="A374" s="57"/>
      <c r="B374" s="57"/>
      <c r="C374" s="57"/>
      <c r="D374" s="57"/>
      <c r="E374" s="57"/>
      <c r="F374" s="57"/>
      <c r="G374" s="57"/>
      <c r="H374" s="57"/>
      <c r="I374" s="57"/>
      <c r="J374" s="57"/>
      <c r="K374" s="59"/>
      <c r="L374" s="59"/>
      <c r="M374" s="60"/>
      <c r="N374" s="59"/>
    </row>
    <row r="375" spans="1:14">
      <c r="A375" s="57"/>
      <c r="B375" s="57"/>
      <c r="C375" s="57"/>
      <c r="D375" s="57"/>
      <c r="E375" s="57"/>
      <c r="F375" s="57"/>
      <c r="G375" s="57"/>
      <c r="H375" s="57"/>
      <c r="I375" s="57"/>
      <c r="J375" s="57"/>
      <c r="K375" s="59"/>
      <c r="L375" s="59"/>
      <c r="M375" s="60"/>
      <c r="N375" s="59"/>
    </row>
    <row r="376" spans="1:14">
      <c r="A376" s="57"/>
      <c r="B376" s="57"/>
      <c r="C376" s="57"/>
      <c r="D376" s="57"/>
      <c r="E376" s="57"/>
      <c r="F376" s="57"/>
      <c r="G376" s="57"/>
      <c r="H376" s="57"/>
      <c r="I376" s="57"/>
      <c r="J376" s="57"/>
      <c r="K376" s="59"/>
      <c r="L376" s="59"/>
      <c r="M376" s="60"/>
      <c r="N376" s="59"/>
    </row>
    <row r="377" spans="1:14">
      <c r="A377" s="57"/>
      <c r="B377" s="57"/>
      <c r="C377" s="57"/>
      <c r="D377" s="57"/>
      <c r="E377" s="57"/>
      <c r="F377" s="57"/>
      <c r="G377" s="57"/>
      <c r="H377" s="57"/>
      <c r="I377" s="57"/>
      <c r="J377" s="57"/>
      <c r="K377" s="59"/>
      <c r="L377" s="59"/>
      <c r="M377" s="60"/>
      <c r="N377" s="59"/>
    </row>
    <row r="378" spans="1:14">
      <c r="A378" s="57"/>
      <c r="B378" s="57"/>
      <c r="C378" s="57"/>
      <c r="D378" s="57"/>
      <c r="E378" s="57"/>
      <c r="F378" s="57"/>
      <c r="G378" s="57"/>
      <c r="H378" s="57"/>
      <c r="I378" s="57"/>
      <c r="J378" s="57"/>
      <c r="K378" s="59"/>
      <c r="L378" s="59"/>
      <c r="M378" s="60"/>
      <c r="N378" s="59"/>
    </row>
    <row r="379" spans="1:14">
      <c r="A379" s="57"/>
      <c r="B379" s="57"/>
      <c r="C379" s="57"/>
      <c r="D379" s="57"/>
      <c r="E379" s="57"/>
      <c r="F379" s="57"/>
      <c r="G379" s="57"/>
      <c r="H379" s="57"/>
      <c r="I379" s="57"/>
      <c r="J379" s="57"/>
      <c r="K379" s="59"/>
      <c r="L379" s="59"/>
      <c r="M379" s="60"/>
      <c r="N379" s="59"/>
    </row>
    <row r="380" spans="1:14">
      <c r="A380" s="57"/>
      <c r="B380" s="57"/>
      <c r="C380" s="57"/>
      <c r="D380" s="57"/>
      <c r="E380" s="57"/>
      <c r="F380" s="57"/>
      <c r="G380" s="57"/>
      <c r="H380" s="57"/>
      <c r="I380" s="57"/>
      <c r="J380" s="57"/>
      <c r="K380" s="59"/>
      <c r="L380" s="59"/>
      <c r="M380" s="60"/>
      <c r="N380" s="59"/>
    </row>
    <row r="381" spans="1:14">
      <c r="A381" s="57"/>
      <c r="B381" s="57"/>
      <c r="C381" s="57"/>
      <c r="D381" s="57"/>
      <c r="E381" s="57"/>
      <c r="F381" s="57"/>
      <c r="G381" s="57"/>
      <c r="H381" s="57"/>
      <c r="I381" s="57"/>
      <c r="J381" s="57"/>
      <c r="K381" s="59"/>
      <c r="L381" s="59"/>
      <c r="M381" s="60"/>
      <c r="N381" s="59"/>
    </row>
    <row r="382" spans="1:14">
      <c r="A382" s="57"/>
      <c r="B382" s="57"/>
      <c r="C382" s="57"/>
      <c r="D382" s="57"/>
      <c r="E382" s="57"/>
      <c r="F382" s="57"/>
      <c r="G382" s="57"/>
      <c r="H382" s="57"/>
      <c r="I382" s="57"/>
      <c r="J382" s="57"/>
      <c r="K382" s="59"/>
      <c r="L382" s="59"/>
      <c r="M382" s="60"/>
      <c r="N382" s="59"/>
    </row>
    <row r="383" spans="1:14">
      <c r="A383" s="57"/>
      <c r="B383" s="57"/>
      <c r="C383" s="57"/>
      <c r="D383" s="57"/>
      <c r="E383" s="57"/>
      <c r="F383" s="57"/>
      <c r="G383" s="57"/>
      <c r="H383" s="57"/>
      <c r="I383" s="57"/>
      <c r="J383" s="57"/>
      <c r="K383" s="59"/>
      <c r="L383" s="59"/>
      <c r="M383" s="60"/>
      <c r="N383" s="59"/>
    </row>
    <row r="384" spans="1:14">
      <c r="A384" s="57"/>
      <c r="B384" s="57"/>
      <c r="C384" s="57"/>
      <c r="D384" s="57"/>
      <c r="E384" s="57"/>
      <c r="F384" s="57"/>
      <c r="G384" s="57"/>
      <c r="H384" s="57"/>
      <c r="I384" s="57"/>
      <c r="J384" s="57"/>
      <c r="K384" s="59"/>
      <c r="L384" s="59"/>
      <c r="M384" s="60"/>
      <c r="N384" s="59"/>
    </row>
    <row r="385" spans="1:14">
      <c r="A385" s="57"/>
      <c r="B385" s="57"/>
      <c r="C385" s="57"/>
      <c r="D385" s="57"/>
      <c r="E385" s="57"/>
      <c r="F385" s="57"/>
      <c r="G385" s="57"/>
      <c r="H385" s="57"/>
      <c r="I385" s="57"/>
      <c r="J385" s="57"/>
      <c r="K385" s="59"/>
      <c r="L385" s="59"/>
      <c r="M385" s="60"/>
      <c r="N385" s="59"/>
    </row>
    <row r="386" spans="1:14">
      <c r="A386" s="58"/>
      <c r="B386" s="58"/>
      <c r="C386" s="58"/>
      <c r="D386" s="58"/>
      <c r="E386" s="58"/>
      <c r="F386" s="58"/>
      <c r="G386" s="58"/>
      <c r="H386" s="58"/>
      <c r="I386" s="58"/>
    </row>
  </sheetData>
  <autoFilter ref="A2:R344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386"/>
  <sheetViews>
    <sheetView topLeftCell="A2" zoomScale="85" zoomScaleNormal="85" workbookViewId="0">
      <selection activeCell="A41" sqref="A41"/>
    </sheetView>
  </sheetViews>
  <sheetFormatPr defaultColWidth="9.140625" defaultRowHeight="15"/>
  <cols>
    <col min="1" max="1" width="8.7109375" style="31" customWidth="1"/>
    <col min="2" max="2" width="27" style="32" customWidth="1"/>
    <col min="3" max="3" width="9.140625" style="32" customWidth="1"/>
    <col min="4" max="4" width="10.85546875" style="32" customWidth="1"/>
    <col min="5" max="5" width="14.28515625" style="32" customWidth="1"/>
    <col min="6" max="6" width="17.5703125" style="32" customWidth="1"/>
    <col min="7" max="7" width="74.7109375" style="32" customWidth="1"/>
    <col min="8" max="8" width="17.5703125" style="32" customWidth="1"/>
    <col min="9" max="9" width="8.7109375" style="32" customWidth="1"/>
    <col min="10" max="10" width="12.85546875" style="33" customWidth="1"/>
    <col min="11" max="11" width="14.42578125" style="33" customWidth="1"/>
    <col min="12" max="12" width="12" style="33" customWidth="1"/>
    <col min="13" max="13" width="10.5703125" style="33" customWidth="1"/>
    <col min="14" max="14" width="12.42578125" style="33" customWidth="1"/>
    <col min="15" max="15" width="11.7109375" style="32" customWidth="1"/>
    <col min="16" max="16" width="14" style="32" customWidth="1"/>
    <col min="17" max="17" width="12.7109375" style="32" customWidth="1"/>
    <col min="18" max="16384" width="9.140625" style="32"/>
  </cols>
  <sheetData>
    <row r="2" spans="1:18" ht="30">
      <c r="A2" s="34" t="s">
        <v>0</v>
      </c>
      <c r="B2" s="34" t="s">
        <v>1</v>
      </c>
      <c r="C2" s="34" t="s">
        <v>2</v>
      </c>
      <c r="D2" s="34" t="s">
        <v>3</v>
      </c>
      <c r="E2" s="34" t="s">
        <v>4</v>
      </c>
      <c r="F2" s="34" t="s">
        <v>5</v>
      </c>
      <c r="G2" s="34" t="s">
        <v>6</v>
      </c>
      <c r="H2" s="34" t="s">
        <v>7</v>
      </c>
      <c r="I2" s="41" t="s">
        <v>8</v>
      </c>
      <c r="J2" s="34" t="s">
        <v>9</v>
      </c>
      <c r="K2" s="34" t="s">
        <v>10</v>
      </c>
      <c r="L2" s="34" t="s">
        <v>11</v>
      </c>
      <c r="M2" s="34" t="s">
        <v>12</v>
      </c>
      <c r="N2" s="34" t="s">
        <v>13</v>
      </c>
      <c r="P2" s="42">
        <v>51500</v>
      </c>
      <c r="Q2" s="51" t="s">
        <v>14</v>
      </c>
      <c r="R2" s="52"/>
    </row>
    <row r="3" spans="1:18">
      <c r="A3" s="35">
        <v>1</v>
      </c>
      <c r="B3" s="36" t="s">
        <v>340</v>
      </c>
      <c r="C3" s="40" t="s">
        <v>17</v>
      </c>
      <c r="D3" s="38" t="s">
        <v>341</v>
      </c>
      <c r="E3" s="36" t="s">
        <v>152</v>
      </c>
      <c r="F3" s="36" t="s">
        <v>153</v>
      </c>
      <c r="G3" s="39" t="str">
        <f>VLOOKUP(E3,'Tax Info'!$B$2:$F$1000,3,0)</f>
        <v>ACEN CORPORATION (FORMERLY KNOWN AS AC ENERGY CORPORATION)</v>
      </c>
      <c r="H3" s="39" t="str">
        <f>VLOOKUP(E3,'Tax Info'!$B$2:$F$1000,5,0)</f>
        <v>000-506-020-000</v>
      </c>
      <c r="I3" s="43">
        <f>IF(COUNTIFS(H$3:H3,H3,B$3:B3,B3)=1,MAX(I$2:I2)+1,VLOOKUP(H3,H$2:I2,2,0))+P2</f>
        <v>51501</v>
      </c>
      <c r="J3" s="44">
        <v>248.77</v>
      </c>
      <c r="K3" s="44" t="s">
        <v>27</v>
      </c>
      <c r="L3" s="44">
        <v>29.85</v>
      </c>
      <c r="M3" s="45">
        <v>-4.9800000000000004</v>
      </c>
      <c r="N3" s="44">
        <f>SUM(J3:M3)</f>
        <v>273.64</v>
      </c>
      <c r="P3" s="46">
        <f>MIN(I3:I384)</f>
        <v>51501</v>
      </c>
      <c r="Q3" s="53" t="s">
        <v>21</v>
      </c>
    </row>
    <row r="4" spans="1:18">
      <c r="A4" s="36">
        <v>2</v>
      </c>
      <c r="B4" s="36" t="s">
        <v>340</v>
      </c>
      <c r="C4" s="40" t="s">
        <v>17</v>
      </c>
      <c r="D4" s="38" t="s">
        <v>341</v>
      </c>
      <c r="E4" s="36" t="s">
        <v>138</v>
      </c>
      <c r="F4" s="36" t="s">
        <v>139</v>
      </c>
      <c r="G4" s="39" t="str">
        <f>VLOOKUP(E4,'Tax Info'!$B$2:$F$1000,3,0)</f>
        <v>ACEN CORPORATION (FORMERLY KNOWN AS AC ENERGY CORPORATION)</v>
      </c>
      <c r="H4" s="39" t="str">
        <f>VLOOKUP(E4,'Tax Info'!$B$2:$F$1000,5,0)</f>
        <v>000-506-020-000</v>
      </c>
      <c r="I4" s="47">
        <f>IF(COUNTIFS(H$3:H4,H4,B$3:B4,B4)=1,MAX(I$2:I3)+1,VLOOKUP(H4,H$2:I3,2,0))</f>
        <v>51501</v>
      </c>
      <c r="J4" s="44">
        <v>269.04000000000002</v>
      </c>
      <c r="K4" s="44" t="s">
        <v>27</v>
      </c>
      <c r="L4" s="44">
        <v>32.28</v>
      </c>
      <c r="M4" s="45">
        <v>-5.38</v>
      </c>
      <c r="N4" s="44">
        <f>SUM(J4:M4)</f>
        <v>295.94</v>
      </c>
      <c r="P4" s="46">
        <f>MAX(I3:I347)</f>
        <v>51808</v>
      </c>
      <c r="Q4" s="53" t="s">
        <v>24</v>
      </c>
    </row>
    <row r="5" spans="1:18">
      <c r="A5" s="36">
        <v>3</v>
      </c>
      <c r="B5" s="36" t="s">
        <v>340</v>
      </c>
      <c r="C5" s="40" t="s">
        <v>17</v>
      </c>
      <c r="D5" s="38" t="s">
        <v>341</v>
      </c>
      <c r="E5" s="36" t="s">
        <v>190</v>
      </c>
      <c r="F5" s="36" t="s">
        <v>191</v>
      </c>
      <c r="G5" s="39" t="str">
        <f>VLOOKUP(E5,'Tax Info'!$B$2:$F$1000,3,0)</f>
        <v>AdventEnergy, Inc.</v>
      </c>
      <c r="H5" s="39" t="str">
        <f>VLOOKUP(E5,'Tax Info'!$B$2:$F$1000,5,0)</f>
        <v>007-099-197-000</v>
      </c>
      <c r="I5" s="47">
        <f>IF(COUNTIFS(H$3:H5,H5,B$3:B5,B5)=1,MAX(I$2:I4)+1,VLOOKUP(H5,H$2:I4,2,0))</f>
        <v>51502</v>
      </c>
      <c r="J5" s="44">
        <v>89.69</v>
      </c>
      <c r="K5" s="44" t="s">
        <v>27</v>
      </c>
      <c r="L5" s="44">
        <v>10.76</v>
      </c>
      <c r="M5" s="45">
        <v>-1.79</v>
      </c>
      <c r="N5" s="44">
        <f>SUM(J5:M5)</f>
        <v>98.66</v>
      </c>
    </row>
    <row r="6" spans="1:18">
      <c r="A6" s="36">
        <v>4</v>
      </c>
      <c r="B6" s="36" t="s">
        <v>340</v>
      </c>
      <c r="C6" s="40" t="s">
        <v>17</v>
      </c>
      <c r="D6" s="38" t="s">
        <v>341</v>
      </c>
      <c r="E6" s="36" t="s">
        <v>38</v>
      </c>
      <c r="F6" s="36" t="s">
        <v>39</v>
      </c>
      <c r="G6" s="39" t="str">
        <f>VLOOKUP(E6,'Tax Info'!$B$2:$F$1000,3,0)</f>
        <v>AdventEnergy, Inc.</v>
      </c>
      <c r="H6" s="39" t="str">
        <f>VLOOKUP(E6,'Tax Info'!$B$2:$F$1000,5,0)</f>
        <v>007-099-197-000</v>
      </c>
      <c r="I6" s="47">
        <f>IF(COUNTIFS(H$3:H6,H6,B$3:B6,B6)=1,MAX(I$2:I5)+1,VLOOKUP(H6,H$2:I5,2,0))</f>
        <v>51502</v>
      </c>
      <c r="J6" s="44">
        <v>3302.24</v>
      </c>
      <c r="K6" s="44" t="s">
        <v>27</v>
      </c>
      <c r="L6" s="44">
        <v>396.27</v>
      </c>
      <c r="M6" s="45">
        <v>-66.040000000000006</v>
      </c>
      <c r="N6" s="44">
        <f t="shared" ref="N6:N69" si="0">SUM(J6:M6)</f>
        <v>3632.47</v>
      </c>
      <c r="P6" s="48" t="s">
        <v>30</v>
      </c>
      <c r="Q6" s="48"/>
    </row>
    <row r="7" spans="1:18">
      <c r="A7" s="36">
        <v>5</v>
      </c>
      <c r="B7" s="36" t="s">
        <v>340</v>
      </c>
      <c r="C7" s="40" t="s">
        <v>17</v>
      </c>
      <c r="D7" s="38" t="s">
        <v>341</v>
      </c>
      <c r="E7" s="36" t="s">
        <v>38</v>
      </c>
      <c r="F7" s="36" t="s">
        <v>161</v>
      </c>
      <c r="G7" s="39" t="str">
        <f>VLOOKUP(E7,'Tax Info'!$B$2:$F$1000,3,0)</f>
        <v>AdventEnergy, Inc.</v>
      </c>
      <c r="H7" s="39" t="str">
        <f>VLOOKUP(E7,'Tax Info'!$B$2:$F$1000,5,0)</f>
        <v>007-099-197-000</v>
      </c>
      <c r="I7" s="47">
        <f>IF(COUNTIFS(H$3:H7,H7,B$3:B7,B7)=1,MAX(I$2:I6)+1,VLOOKUP(H7,H$2:I6,2,0))</f>
        <v>51502</v>
      </c>
      <c r="J7" s="44" t="s">
        <v>27</v>
      </c>
      <c r="K7" s="44">
        <v>191.1</v>
      </c>
      <c r="L7" s="44" t="s">
        <v>27</v>
      </c>
      <c r="M7" s="45">
        <v>-3.82</v>
      </c>
      <c r="N7" s="44">
        <f t="shared" si="0"/>
        <v>187.28</v>
      </c>
      <c r="P7" s="49" t="s">
        <v>342</v>
      </c>
      <c r="Q7" s="54">
        <f t="shared" ref="Q7:Q70" ca="1" si="1">SUMIF($I$3:$N$385,P7,$N$3:$N$385)</f>
        <v>10605.369999999999</v>
      </c>
    </row>
    <row r="8" spans="1:18">
      <c r="A8" s="36">
        <v>6</v>
      </c>
      <c r="B8" s="36" t="s">
        <v>340</v>
      </c>
      <c r="C8" s="40" t="s">
        <v>17</v>
      </c>
      <c r="D8" s="38" t="s">
        <v>341</v>
      </c>
      <c r="E8" s="36" t="s">
        <v>97</v>
      </c>
      <c r="F8" s="36" t="s">
        <v>98</v>
      </c>
      <c r="G8" s="39" t="str">
        <f>VLOOKUP(E8,'Tax Info'!$B$2:$F$1000,3,0)</f>
        <v>Aboitiz Energy Solutions, Inc.</v>
      </c>
      <c r="H8" s="39" t="str">
        <f>VLOOKUP(E8,'Tax Info'!$B$2:$F$1000,5,0)</f>
        <v>201-115-150-000</v>
      </c>
      <c r="I8" s="47">
        <f>IF(COUNTIFS(H$3:H8,H8,B$3:B8,B8)=1,MAX(I$2:I7)+1,VLOOKUP(H8,H$2:I7,2,0))</f>
        <v>51503</v>
      </c>
      <c r="J8" s="44">
        <v>1300.1300000000001</v>
      </c>
      <c r="K8" s="44" t="s">
        <v>27</v>
      </c>
      <c r="L8" s="44">
        <v>156.02000000000001</v>
      </c>
      <c r="M8" s="45">
        <v>-26</v>
      </c>
      <c r="N8" s="44">
        <f t="shared" si="0"/>
        <v>1430.15</v>
      </c>
      <c r="P8" s="49" t="s">
        <v>343</v>
      </c>
      <c r="Q8" s="54">
        <f t="shared" ca="1" si="1"/>
        <v>79805.47</v>
      </c>
    </row>
    <row r="9" spans="1:18">
      <c r="A9" s="36">
        <v>7</v>
      </c>
      <c r="B9" s="36" t="s">
        <v>340</v>
      </c>
      <c r="C9" s="40" t="s">
        <v>17</v>
      </c>
      <c r="D9" s="38" t="s">
        <v>341</v>
      </c>
      <c r="E9" s="36" t="s">
        <v>43</v>
      </c>
      <c r="F9" s="36" t="s">
        <v>43</v>
      </c>
      <c r="G9" s="39" t="str">
        <f>VLOOKUP(E9,'Tax Info'!$B$2:$F$1000,3,0)</f>
        <v>Aklan Electric Cooperative, Inc.</v>
      </c>
      <c r="H9" s="39" t="str">
        <f>VLOOKUP(E9,'Tax Info'!$B$2:$F$1000,5,0)</f>
        <v>000-567-158-000</v>
      </c>
      <c r="I9" s="47">
        <f>IF(COUNTIFS(H$3:H9,H9,B$3:B9,B9)=1,MAX(I$2:I8)+1,VLOOKUP(H9,H$2:I8,2,0))</f>
        <v>51504</v>
      </c>
      <c r="J9" s="44">
        <v>4341.95</v>
      </c>
      <c r="K9" s="44" t="s">
        <v>27</v>
      </c>
      <c r="L9" s="44">
        <v>521.03</v>
      </c>
      <c r="M9" s="45">
        <v>-86.84</v>
      </c>
      <c r="N9" s="44">
        <f t="shared" si="0"/>
        <v>4776.1400000000003</v>
      </c>
      <c r="P9" s="49" t="s">
        <v>344</v>
      </c>
      <c r="Q9" s="54">
        <f t="shared" ca="1" si="1"/>
        <v>1430.15</v>
      </c>
    </row>
    <row r="10" spans="1:18">
      <c r="A10" s="36">
        <v>8</v>
      </c>
      <c r="B10" s="36" t="s">
        <v>340</v>
      </c>
      <c r="C10" s="40" t="s">
        <v>17</v>
      </c>
      <c r="D10" s="38" t="s">
        <v>341</v>
      </c>
      <c r="E10" s="36" t="s">
        <v>76</v>
      </c>
      <c r="F10" s="36" t="s">
        <v>76</v>
      </c>
      <c r="G10" s="39" t="str">
        <f>VLOOKUP(E10,'Tax Info'!$B$2:$F$1000,3,0)</f>
        <v>Antique Electric Cooperative, Inc.</v>
      </c>
      <c r="H10" s="39" t="str">
        <f>VLOOKUP(E10,'Tax Info'!$B$2:$F$1000,5,0)</f>
        <v>000-567-498-0000</v>
      </c>
      <c r="I10" s="47">
        <f>IF(COUNTIFS(H$3:H10,H10,B$3:B10,B10)=1,MAX(I$2:I9)+1,VLOOKUP(H10,H$2:I9,2,0))</f>
        <v>51505</v>
      </c>
      <c r="J10" s="44">
        <v>1742.2</v>
      </c>
      <c r="K10" s="44" t="s">
        <v>27</v>
      </c>
      <c r="L10" s="44">
        <v>209.06</v>
      </c>
      <c r="M10" s="45">
        <v>-34.840000000000003</v>
      </c>
      <c r="N10" s="44">
        <f t="shared" si="0"/>
        <v>1916.42</v>
      </c>
      <c r="P10" s="49" t="s">
        <v>345</v>
      </c>
      <c r="Q10" s="54">
        <f t="shared" ca="1" si="1"/>
        <v>4776.1400000000003</v>
      </c>
    </row>
    <row r="11" spans="1:18">
      <c r="A11" s="36">
        <v>9</v>
      </c>
      <c r="B11" s="36" t="s">
        <v>340</v>
      </c>
      <c r="C11" s="40" t="s">
        <v>17</v>
      </c>
      <c r="D11" s="38" t="s">
        <v>341</v>
      </c>
      <c r="E11" s="36" t="s">
        <v>193</v>
      </c>
      <c r="F11" s="36" t="s">
        <v>193</v>
      </c>
      <c r="G11" s="39" t="str">
        <f>VLOOKUP(E11,'Tax Info'!$B$2:$F$1000,3,0)</f>
        <v>Balamban Enerzone Corporation</v>
      </c>
      <c r="H11" s="39" t="str">
        <f>VLOOKUP(E11,'Tax Info'!$B$2:$F$1000,5,0)</f>
        <v>250-328-123-000</v>
      </c>
      <c r="I11" s="47">
        <f>IF(COUNTIFS(H$3:H11,H11,B$3:B11,B11)=1,MAX(I$2:I10)+1,VLOOKUP(H11,H$2:I10,2,0))</f>
        <v>51506</v>
      </c>
      <c r="J11" s="44">
        <v>20.51</v>
      </c>
      <c r="K11" s="44" t="s">
        <v>27</v>
      </c>
      <c r="L11" s="44">
        <v>2.46</v>
      </c>
      <c r="M11" s="45">
        <v>-0.41</v>
      </c>
      <c r="N11" s="44">
        <f t="shared" si="0"/>
        <v>22.56</v>
      </c>
      <c r="P11" s="49" t="s">
        <v>346</v>
      </c>
      <c r="Q11" s="54">
        <f t="shared" ca="1" si="1"/>
        <v>1916.42</v>
      </c>
    </row>
    <row r="12" spans="1:18">
      <c r="A12" s="36">
        <v>10</v>
      </c>
      <c r="B12" s="36" t="s">
        <v>340</v>
      </c>
      <c r="C12" s="40" t="s">
        <v>17</v>
      </c>
      <c r="D12" s="38" t="s">
        <v>341</v>
      </c>
      <c r="E12" s="36" t="s">
        <v>103</v>
      </c>
      <c r="F12" s="36" t="s">
        <v>104</v>
      </c>
      <c r="G12" s="39" t="str">
        <f>VLOOKUP(E12,'Tax Info'!$B$2:$F$1000,3,0)</f>
        <v>Bac-Man Geothermal, Inc.</v>
      </c>
      <c r="H12" s="39" t="str">
        <f>VLOOKUP(E12,'Tax Info'!$B$2:$F$1000,5,0)</f>
        <v>007-721-206-0000</v>
      </c>
      <c r="I12" s="47">
        <f>IF(COUNTIFS(H$3:H12,H12,B$3:B12,B12)=1,MAX(I$2:I11)+1,VLOOKUP(H12,H$2:I11,2,0))</f>
        <v>51507</v>
      </c>
      <c r="J12" s="44">
        <v>836.81</v>
      </c>
      <c r="K12" s="44" t="s">
        <v>27</v>
      </c>
      <c r="L12" s="44">
        <v>100.42</v>
      </c>
      <c r="M12" s="45">
        <v>-16.739999999999998</v>
      </c>
      <c r="N12" s="44">
        <f t="shared" si="0"/>
        <v>920.49</v>
      </c>
      <c r="P12" s="49" t="s">
        <v>347</v>
      </c>
      <c r="Q12" s="54">
        <f t="shared" ca="1" si="1"/>
        <v>22.56</v>
      </c>
    </row>
    <row r="13" spans="1:18">
      <c r="A13" s="36">
        <v>11</v>
      </c>
      <c r="B13" s="36" t="s">
        <v>340</v>
      </c>
      <c r="C13" s="40" t="s">
        <v>17</v>
      </c>
      <c r="D13" s="38" t="s">
        <v>341</v>
      </c>
      <c r="E13" s="36" t="s">
        <v>136</v>
      </c>
      <c r="F13" s="36" t="s">
        <v>136</v>
      </c>
      <c r="G13" s="39" t="str">
        <f>VLOOKUP(E13,'Tax Info'!$B$2:$F$1000,3,0)</f>
        <v>Biliran Electric Cooperative, Inc.</v>
      </c>
      <c r="H13" s="39" t="str">
        <f>VLOOKUP(E13,'Tax Info'!$B$2:$F$1000,5,0)</f>
        <v>000-608-067-000</v>
      </c>
      <c r="I13" s="47">
        <f>IF(COUNTIFS(H$3:H13,H13,B$3:B13,B13)=1,MAX(I$2:I12)+1,VLOOKUP(H13,H$2:I12,2,0))</f>
        <v>51508</v>
      </c>
      <c r="J13" s="44">
        <v>606.65</v>
      </c>
      <c r="K13" s="44" t="s">
        <v>27</v>
      </c>
      <c r="L13" s="44">
        <v>72.8</v>
      </c>
      <c r="M13" s="45">
        <v>-12.13</v>
      </c>
      <c r="N13" s="44">
        <f t="shared" si="0"/>
        <v>667.32</v>
      </c>
      <c r="P13" s="49" t="s">
        <v>348</v>
      </c>
      <c r="Q13" s="54">
        <f t="shared" ca="1" si="1"/>
        <v>920.49</v>
      </c>
    </row>
    <row r="14" spans="1:18">
      <c r="A14" s="36">
        <v>12</v>
      </c>
      <c r="B14" s="36" t="s">
        <v>340</v>
      </c>
      <c r="C14" s="40" t="s">
        <v>17</v>
      </c>
      <c r="D14" s="38" t="s">
        <v>341</v>
      </c>
      <c r="E14" s="36" t="s">
        <v>89</v>
      </c>
      <c r="F14" s="36" t="s">
        <v>89</v>
      </c>
      <c r="G14" s="39" t="str">
        <f>VLOOKUP(E14,'Tax Info'!$B$2:$F$1000,3,0)</f>
        <v>Bohol Light Company, Inc.</v>
      </c>
      <c r="H14" s="39" t="str">
        <f>VLOOKUP(E14,'Tax Info'!$B$2:$F$1000,5,0)</f>
        <v>005-372-703-000</v>
      </c>
      <c r="I14" s="47">
        <f>IF(COUNTIFS(H$3:H14,H14,B$3:B14,B14)=1,MAX(I$2:I13)+1,VLOOKUP(H14,H$2:I13,2,0))</f>
        <v>51509</v>
      </c>
      <c r="J14" s="44">
        <v>1104</v>
      </c>
      <c r="K14" s="44" t="s">
        <v>27</v>
      </c>
      <c r="L14" s="44">
        <v>132.47999999999999</v>
      </c>
      <c r="M14" s="45">
        <v>-22.08</v>
      </c>
      <c r="N14" s="44">
        <f t="shared" si="0"/>
        <v>1214.4000000000001</v>
      </c>
      <c r="P14" s="49" t="s">
        <v>349</v>
      </c>
      <c r="Q14" s="54">
        <f t="shared" ca="1" si="1"/>
        <v>667.32</v>
      </c>
    </row>
    <row r="15" spans="1:18">
      <c r="A15" s="36">
        <v>13</v>
      </c>
      <c r="B15" s="36" t="s">
        <v>340</v>
      </c>
      <c r="C15" s="40" t="s">
        <v>17</v>
      </c>
      <c r="D15" s="38" t="s">
        <v>341</v>
      </c>
      <c r="E15" s="36" t="s">
        <v>239</v>
      </c>
      <c r="F15" s="36" t="s">
        <v>240</v>
      </c>
      <c r="G15" s="39" t="str">
        <f>VLOOKUP(E15,'Tax Info'!$B$2:$F$1000,3,0)</f>
        <v>Biliran Geothermal Incorporated</v>
      </c>
      <c r="H15" s="39" t="str">
        <f>VLOOKUP(E15,'Tax Info'!$B$2:$F$1000,5,0)</f>
        <v>006-911-279-00000</v>
      </c>
      <c r="I15" s="47">
        <f>IF(COUNTIFS(H$3:H15,H15,B$3:B15,B15)=1,MAX(I$2:I14)+1,VLOOKUP(H15,H$2:I14,2,0))</f>
        <v>51510</v>
      </c>
      <c r="J15" s="44" t="s">
        <v>27</v>
      </c>
      <c r="K15" s="44">
        <v>0.99</v>
      </c>
      <c r="L15" s="44" t="s">
        <v>27</v>
      </c>
      <c r="M15" s="45">
        <v>-0.02</v>
      </c>
      <c r="N15" s="44">
        <f t="shared" si="0"/>
        <v>0.97</v>
      </c>
      <c r="P15" s="49" t="s">
        <v>350</v>
      </c>
      <c r="Q15" s="54">
        <f t="shared" ca="1" si="1"/>
        <v>1214.4000000000001</v>
      </c>
    </row>
    <row r="16" spans="1:18">
      <c r="A16" s="36">
        <v>14</v>
      </c>
      <c r="B16" s="36" t="s">
        <v>340</v>
      </c>
      <c r="C16" s="40" t="s">
        <v>17</v>
      </c>
      <c r="D16" s="38" t="s">
        <v>341</v>
      </c>
      <c r="E16" s="36" t="s">
        <v>66</v>
      </c>
      <c r="F16" s="36" t="s">
        <v>66</v>
      </c>
      <c r="G16" s="39" t="str">
        <f>VLOOKUP(E16,'Tax Info'!$B$2:$F$1000,3,0)</f>
        <v>Bohol I Electric Cooperative, Inc.</v>
      </c>
      <c r="H16" s="39" t="str">
        <f>VLOOKUP(E16,'Tax Info'!$B$2:$F$1000,5,0)</f>
        <v>000-534-418-000</v>
      </c>
      <c r="I16" s="47">
        <f>IF(COUNTIFS(H$3:H16,H16,B$3:B16,B16)=1,MAX(I$2:I15)+1,VLOOKUP(H16,H$2:I15,2,0))</f>
        <v>51511</v>
      </c>
      <c r="J16" s="44">
        <v>2907.3</v>
      </c>
      <c r="K16" s="44" t="s">
        <v>27</v>
      </c>
      <c r="L16" s="44">
        <v>348.88</v>
      </c>
      <c r="M16" s="45">
        <v>-58.15</v>
      </c>
      <c r="N16" s="44">
        <f t="shared" si="0"/>
        <v>3198.03</v>
      </c>
      <c r="P16" s="49" t="s">
        <v>351</v>
      </c>
      <c r="Q16" s="54">
        <f t="shared" ca="1" si="1"/>
        <v>0.97</v>
      </c>
    </row>
    <row r="17" spans="1:17">
      <c r="A17" s="36">
        <v>15</v>
      </c>
      <c r="B17" s="36" t="s">
        <v>340</v>
      </c>
      <c r="C17" s="40" t="s">
        <v>17</v>
      </c>
      <c r="D17" s="38" t="s">
        <v>341</v>
      </c>
      <c r="E17" s="36" t="s">
        <v>84</v>
      </c>
      <c r="F17" s="36" t="s">
        <v>84</v>
      </c>
      <c r="G17" s="39" t="str">
        <f>VLOOKUP(E17,'Tax Info'!$B$2:$F$1000,3,0)</f>
        <v>Bohol II Electric Cooperative, Inc.</v>
      </c>
      <c r="H17" s="39" t="str">
        <f>VLOOKUP(E17,'Tax Info'!$B$2:$F$1000,5,0)</f>
        <v>610-002-030-585</v>
      </c>
      <c r="I17" s="47">
        <f>IF(COUNTIFS(H$3:H17,H17,B$3:B17,B17)=1,MAX(I$2:I16)+1,VLOOKUP(H17,H$2:I16,2,0))</f>
        <v>51512</v>
      </c>
      <c r="J17" s="44">
        <v>1816.61</v>
      </c>
      <c r="K17" s="44" t="s">
        <v>27</v>
      </c>
      <c r="L17" s="44">
        <v>217.99</v>
      </c>
      <c r="M17" s="45">
        <v>-36.33</v>
      </c>
      <c r="N17" s="44">
        <f t="shared" si="0"/>
        <v>1998.27</v>
      </c>
      <c r="P17" s="49" t="s">
        <v>352</v>
      </c>
      <c r="Q17" s="54">
        <f t="shared" ca="1" si="1"/>
        <v>3198.03</v>
      </c>
    </row>
    <row r="18" spans="1:17">
      <c r="A18" s="36">
        <v>16</v>
      </c>
      <c r="B18" s="36" t="s">
        <v>340</v>
      </c>
      <c r="C18" s="40" t="s">
        <v>17</v>
      </c>
      <c r="D18" s="38" t="s">
        <v>341</v>
      </c>
      <c r="E18" s="36" t="s">
        <v>58</v>
      </c>
      <c r="F18" s="36" t="s">
        <v>58</v>
      </c>
      <c r="G18" s="39" t="str">
        <f>VLOOKUP(E18,'Tax Info'!$B$2:$F$1000,3,0)</f>
        <v>Capiz Electric Cooperative, Inc.</v>
      </c>
      <c r="H18" s="39" t="str">
        <f>VLOOKUP(E18,'Tax Info'!$B$2:$F$1000,5,0)</f>
        <v>000-569-194-000</v>
      </c>
      <c r="I18" s="47">
        <f>IF(COUNTIFS(H$3:H18,H18,B$3:B18,B18)=1,MAX(I$2:I17)+1,VLOOKUP(H18,H$2:I17,2,0))</f>
        <v>51513</v>
      </c>
      <c r="J18" s="44">
        <v>3255.93</v>
      </c>
      <c r="K18" s="44" t="s">
        <v>27</v>
      </c>
      <c r="L18" s="44">
        <v>390.71</v>
      </c>
      <c r="M18" s="45">
        <v>-65.12</v>
      </c>
      <c r="N18" s="44">
        <f t="shared" si="0"/>
        <v>3581.52</v>
      </c>
      <c r="P18" s="49" t="s">
        <v>353</v>
      </c>
      <c r="Q18" s="54">
        <f t="shared" ca="1" si="1"/>
        <v>1998.27</v>
      </c>
    </row>
    <row r="19" spans="1:17">
      <c r="A19" s="36">
        <v>17</v>
      </c>
      <c r="B19" s="36" t="s">
        <v>340</v>
      </c>
      <c r="C19" s="40" t="s">
        <v>17</v>
      </c>
      <c r="D19" s="38" t="s">
        <v>341</v>
      </c>
      <c r="E19" s="36" t="s">
        <v>64</v>
      </c>
      <c r="F19" s="36" t="s">
        <v>64</v>
      </c>
      <c r="G19" s="39" t="str">
        <f>VLOOKUP(E19,'Tax Info'!$B$2:$F$1000,3,0)</f>
        <v>Cebu I Electric Cooperative, Inc.</v>
      </c>
      <c r="H19" s="39" t="str">
        <f>VLOOKUP(E19,'Tax Info'!$B$2:$F$1000,5,0)</f>
        <v>000-534-977-000</v>
      </c>
      <c r="I19" s="47">
        <f>IF(COUNTIFS(H$3:H19,H19,B$3:B19,B19)=1,MAX(I$2:I18)+1,VLOOKUP(H19,H$2:I18,2,0))</f>
        <v>51514</v>
      </c>
      <c r="J19" s="44">
        <v>3099.46</v>
      </c>
      <c r="K19" s="44" t="s">
        <v>27</v>
      </c>
      <c r="L19" s="44">
        <v>371.94</v>
      </c>
      <c r="M19" s="45">
        <v>-61.99</v>
      </c>
      <c r="N19" s="44">
        <f t="shared" si="0"/>
        <v>3409.41</v>
      </c>
      <c r="P19" s="49" t="s">
        <v>354</v>
      </c>
      <c r="Q19" s="54">
        <f t="shared" ca="1" si="1"/>
        <v>3581.52</v>
      </c>
    </row>
    <row r="20" spans="1:17">
      <c r="A20" s="36">
        <v>18</v>
      </c>
      <c r="B20" s="36" t="s">
        <v>340</v>
      </c>
      <c r="C20" s="40" t="s">
        <v>17</v>
      </c>
      <c r="D20" s="38" t="s">
        <v>341</v>
      </c>
      <c r="E20" s="36" t="s">
        <v>56</v>
      </c>
      <c r="F20" s="36" t="s">
        <v>56</v>
      </c>
      <c r="G20" s="39" t="str">
        <f>VLOOKUP(E20,'Tax Info'!$B$2:$F$1000,3,0)</f>
        <v>Cebu II Electric Cooperative, Inc.</v>
      </c>
      <c r="H20" s="39" t="str">
        <f>VLOOKUP(E20,'Tax Info'!$B$2:$F$1000,5,0)</f>
        <v>000-256-731-0000</v>
      </c>
      <c r="I20" s="47">
        <f>IF(COUNTIFS(H$3:H20,H20,B$3:B20,B20)=1,MAX(I$2:I19)+1,VLOOKUP(H20,H$2:I19,2,0))</f>
        <v>51515</v>
      </c>
      <c r="J20" s="44">
        <v>3568.75</v>
      </c>
      <c r="K20" s="44" t="s">
        <v>27</v>
      </c>
      <c r="L20" s="44">
        <v>428.25</v>
      </c>
      <c r="M20" s="45">
        <v>-71.38</v>
      </c>
      <c r="N20" s="44">
        <f t="shared" si="0"/>
        <v>3925.62</v>
      </c>
      <c r="P20" s="49" t="s">
        <v>355</v>
      </c>
      <c r="Q20" s="54">
        <f t="shared" ca="1" si="1"/>
        <v>3409.41</v>
      </c>
    </row>
    <row r="21" spans="1:17">
      <c r="A21" s="36">
        <v>19</v>
      </c>
      <c r="B21" s="36" t="s">
        <v>340</v>
      </c>
      <c r="C21" s="40" t="s">
        <v>17</v>
      </c>
      <c r="D21" s="38" t="s">
        <v>341</v>
      </c>
      <c r="E21" s="36" t="s">
        <v>132</v>
      </c>
      <c r="F21" s="36" t="s">
        <v>132</v>
      </c>
      <c r="G21" s="39" t="str">
        <f>VLOOKUP(E21,'Tax Info'!$B$2:$F$1000,3,0)</f>
        <v>Cebu III Electric Cooperative, Inc.</v>
      </c>
      <c r="H21" s="39" t="str">
        <f>VLOOKUP(E21,'Tax Info'!$B$2:$F$1000,5,0)</f>
        <v>000-534-985-000</v>
      </c>
      <c r="I21" s="47">
        <f>IF(COUNTIFS(H$3:H21,H21,B$3:B21,B21)=1,MAX(I$2:I20)+1,VLOOKUP(H21,H$2:I20,2,0))</f>
        <v>51516</v>
      </c>
      <c r="J21" s="44">
        <v>700.09</v>
      </c>
      <c r="K21" s="44" t="s">
        <v>27</v>
      </c>
      <c r="L21" s="44">
        <v>84.01</v>
      </c>
      <c r="M21" s="45">
        <v>-14</v>
      </c>
      <c r="N21" s="44">
        <f t="shared" si="0"/>
        <v>770.1</v>
      </c>
      <c r="P21" s="49" t="s">
        <v>356</v>
      </c>
      <c r="Q21" s="54">
        <f t="shared" ca="1" si="1"/>
        <v>3925.62</v>
      </c>
    </row>
    <row r="22" spans="1:17">
      <c r="A22" s="36">
        <v>20</v>
      </c>
      <c r="B22" s="36" t="s">
        <v>340</v>
      </c>
      <c r="C22" s="40" t="s">
        <v>17</v>
      </c>
      <c r="D22" s="38" t="s">
        <v>341</v>
      </c>
      <c r="E22" s="36" t="s">
        <v>31</v>
      </c>
      <c r="F22" s="36" t="s">
        <v>31</v>
      </c>
      <c r="G22" s="39" t="str">
        <f>VLOOKUP(E22,'Tax Info'!$B$2:$F$1000,3,0)</f>
        <v>Central Negros Electric Cooperative, Inc.</v>
      </c>
      <c r="H22" s="39" t="str">
        <f>VLOOKUP(E22,'Tax Info'!$B$2:$F$1000,5,0)</f>
        <v>000-709-966-000</v>
      </c>
      <c r="I22" s="47">
        <f>IF(COUNTIFS(H$3:H22,H22,B$3:B22,B22)=1,MAX(I$2:I21)+1,VLOOKUP(H22,H$2:I21,2,0))</f>
        <v>51517</v>
      </c>
      <c r="J22" s="44">
        <v>9179.23</v>
      </c>
      <c r="K22" s="44" t="s">
        <v>27</v>
      </c>
      <c r="L22" s="44">
        <v>1101.51</v>
      </c>
      <c r="M22" s="45">
        <v>-183.58</v>
      </c>
      <c r="N22" s="44">
        <f t="shared" si="0"/>
        <v>10097.16</v>
      </c>
      <c r="P22" s="49" t="s">
        <v>357</v>
      </c>
      <c r="Q22" s="54">
        <f t="shared" ca="1" si="1"/>
        <v>770.1</v>
      </c>
    </row>
    <row r="23" spans="1:17">
      <c r="A23" s="36">
        <v>21</v>
      </c>
      <c r="B23" s="36" t="s">
        <v>340</v>
      </c>
      <c r="C23" s="40" t="s">
        <v>17</v>
      </c>
      <c r="D23" s="38" t="s">
        <v>341</v>
      </c>
      <c r="E23" s="36" t="s">
        <v>117</v>
      </c>
      <c r="F23" s="36" t="s">
        <v>118</v>
      </c>
      <c r="G23" s="39" t="str">
        <f>VLOOKUP(E23,'Tax Info'!$B$2:$F$1000,3,0)</f>
        <v>Citicore Energy Solutions, Inc.</v>
      </c>
      <c r="H23" s="39" t="str">
        <f>VLOOKUP(E23,'Tax Info'!$B$2:$F$1000,5,0)</f>
        <v>009-333-221-00000</v>
      </c>
      <c r="I23" s="47">
        <f>IF(COUNTIFS(H$3:H23,H23,B$3:B23,B23)=1,MAX(I$2:I22)+1,VLOOKUP(H23,H$2:I22,2,0))</f>
        <v>51518</v>
      </c>
      <c r="J23" s="44">
        <v>384.44</v>
      </c>
      <c r="K23" s="44" t="s">
        <v>27</v>
      </c>
      <c r="L23" s="44">
        <v>46.13</v>
      </c>
      <c r="M23" s="45">
        <v>-7.69</v>
      </c>
      <c r="N23" s="44">
        <f t="shared" si="0"/>
        <v>422.88</v>
      </c>
      <c r="P23" s="49" t="s">
        <v>358</v>
      </c>
      <c r="Q23" s="54">
        <f t="shared" ca="1" si="1"/>
        <v>10097.16</v>
      </c>
    </row>
    <row r="24" spans="1:17">
      <c r="A24" s="36">
        <v>22</v>
      </c>
      <c r="B24" s="36" t="s">
        <v>340</v>
      </c>
      <c r="C24" s="40" t="s">
        <v>17</v>
      </c>
      <c r="D24" s="38" t="s">
        <v>341</v>
      </c>
      <c r="E24" s="36" t="s">
        <v>114</v>
      </c>
      <c r="F24" s="36" t="s">
        <v>115</v>
      </c>
      <c r="G24" s="39" t="str">
        <f>VLOOKUP(E24,'Tax Info'!$B$2:$F$1000,3,0)</f>
        <v>Citicore Energy Solutions, Inc.</v>
      </c>
      <c r="H24" s="39" t="str">
        <f>VLOOKUP(E24,'Tax Info'!$B$2:$F$1000,5,0)</f>
        <v>009-333-221-00000</v>
      </c>
      <c r="I24" s="47">
        <f>IF(COUNTIFS(H$3:H24,H24,B$3:B24,B24)=1,MAX(I$2:I23)+1,VLOOKUP(H24,H$2:I23,2,0))</f>
        <v>51518</v>
      </c>
      <c r="J24" s="44">
        <v>393.99</v>
      </c>
      <c r="K24" s="44" t="s">
        <v>27</v>
      </c>
      <c r="L24" s="44">
        <v>47.28</v>
      </c>
      <c r="M24" s="45">
        <v>-7.88</v>
      </c>
      <c r="N24" s="44">
        <f t="shared" si="0"/>
        <v>433.39</v>
      </c>
      <c r="P24" s="49" t="s">
        <v>359</v>
      </c>
      <c r="Q24" s="54">
        <f t="shared" ca="1" si="1"/>
        <v>16185.34</v>
      </c>
    </row>
    <row r="25" spans="1:17">
      <c r="A25" s="36">
        <v>23</v>
      </c>
      <c r="B25" s="36" t="s">
        <v>340</v>
      </c>
      <c r="C25" s="40" t="s">
        <v>17</v>
      </c>
      <c r="D25" s="38" t="s">
        <v>341</v>
      </c>
      <c r="E25" s="36" t="s">
        <v>149</v>
      </c>
      <c r="F25" s="36" t="s">
        <v>150</v>
      </c>
      <c r="G25" s="39" t="str">
        <f>VLOOKUP(E25,'Tax Info'!$B$2:$F$1000,3,0)</f>
        <v>Corenergy, Inc.</v>
      </c>
      <c r="H25" s="39" t="str">
        <f>VLOOKUP(E25,'Tax Info'!$B$2:$F$1000,5,0)</f>
        <v>431-572-703-00000</v>
      </c>
      <c r="I25" s="47">
        <f>IF(COUNTIFS(H$3:H25,H25,B$3:B25,B25)=1,MAX(I$2:I24)+1,VLOOKUP(H25,H$2:I24,2,0))</f>
        <v>51519</v>
      </c>
      <c r="J25" s="44">
        <v>194.25</v>
      </c>
      <c r="K25" s="44" t="s">
        <v>27</v>
      </c>
      <c r="L25" s="44">
        <v>23.31</v>
      </c>
      <c r="M25" s="45">
        <v>-3.88</v>
      </c>
      <c r="N25" s="44">
        <f t="shared" si="0"/>
        <v>213.68</v>
      </c>
      <c r="P25" s="49" t="s">
        <v>360</v>
      </c>
      <c r="Q25" s="54">
        <f t="shared" ca="1" si="1"/>
        <v>213.68</v>
      </c>
    </row>
    <row r="26" spans="1:17">
      <c r="A26" s="36">
        <v>24</v>
      </c>
      <c r="B26" s="36" t="s">
        <v>340</v>
      </c>
      <c r="C26" s="40" t="s">
        <v>17</v>
      </c>
      <c r="D26" s="38" t="s">
        <v>341</v>
      </c>
      <c r="E26" s="36" t="s">
        <v>175</v>
      </c>
      <c r="F26" s="36" t="s">
        <v>176</v>
      </c>
      <c r="G26" s="39" t="str">
        <f>VLOOKUP(E26,'Tax Info'!$B$2:$F$1000,3,0)</f>
        <v>DirectPower Services, Inc.</v>
      </c>
      <c r="H26" s="39" t="str">
        <f>VLOOKUP(E26,'Tax Info'!$B$2:$F$1000,5,0)</f>
        <v>008-122-663-000</v>
      </c>
      <c r="I26" s="47">
        <f>IF(COUNTIFS(H$3:H26,H26,B$3:B26,B26)=1,MAX(I$2:I25)+1,VLOOKUP(H26,H$2:I25,2,0))</f>
        <v>51520</v>
      </c>
      <c r="J26" s="44">
        <v>127.56</v>
      </c>
      <c r="K26" s="44" t="s">
        <v>27</v>
      </c>
      <c r="L26" s="44">
        <v>15.31</v>
      </c>
      <c r="M26" s="45">
        <v>-2.5499999999999998</v>
      </c>
      <c r="N26" s="44">
        <f t="shared" si="0"/>
        <v>140.32</v>
      </c>
      <c r="P26" s="49" t="s">
        <v>361</v>
      </c>
      <c r="Q26" s="54">
        <f t="shared" ca="1" si="1"/>
        <v>26103.42</v>
      </c>
    </row>
    <row r="27" spans="1:17">
      <c r="A27" s="36">
        <v>25</v>
      </c>
      <c r="B27" s="36" t="s">
        <v>340</v>
      </c>
      <c r="C27" s="40" t="s">
        <v>17</v>
      </c>
      <c r="D27" s="38" t="s">
        <v>341</v>
      </c>
      <c r="E27" s="36" t="s">
        <v>100</v>
      </c>
      <c r="F27" s="36" t="s">
        <v>101</v>
      </c>
      <c r="G27" s="39" t="str">
        <f>VLOOKUP(E27,'Tax Info'!$B$2:$F$1000,3,0)</f>
        <v>DirectPower Services, Inc.</v>
      </c>
      <c r="H27" s="39" t="str">
        <f>VLOOKUP(E27,'Tax Info'!$B$2:$F$1000,5,0)</f>
        <v>008-122-663-000</v>
      </c>
      <c r="I27" s="47">
        <f>IF(COUNTIFS(H$3:H27,H27,B$3:B27,B27)=1,MAX(I$2:I26)+1,VLOOKUP(H27,H$2:I26,2,0))</f>
        <v>51520</v>
      </c>
      <c r="J27" s="44">
        <v>1269.93</v>
      </c>
      <c r="K27" s="44" t="s">
        <v>27</v>
      </c>
      <c r="L27" s="44">
        <v>152.38999999999999</v>
      </c>
      <c r="M27" s="45">
        <v>-25.4</v>
      </c>
      <c r="N27" s="44">
        <f t="shared" si="0"/>
        <v>1396.92</v>
      </c>
      <c r="P27" s="49" t="s">
        <v>362</v>
      </c>
      <c r="Q27" s="54">
        <f t="shared" ca="1" si="1"/>
        <v>1445.57</v>
      </c>
    </row>
    <row r="28" spans="1:17">
      <c r="A28" s="36">
        <v>26</v>
      </c>
      <c r="B28" s="36" t="s">
        <v>340</v>
      </c>
      <c r="C28" s="40" t="s">
        <v>17</v>
      </c>
      <c r="D28" s="38" t="s">
        <v>341</v>
      </c>
      <c r="E28" s="36" t="s">
        <v>108</v>
      </c>
      <c r="F28" s="36" t="s">
        <v>108</v>
      </c>
      <c r="G28" s="39" t="str">
        <f>VLOOKUP(E28,'Tax Info'!$B$2:$F$1000,3,0)</f>
        <v>Don Orestes Romualdez Cooperative, Inc.</v>
      </c>
      <c r="H28" s="39" t="str">
        <f>VLOOKUP(E28,'Tax Info'!$B$2:$F$1000,5,0)</f>
        <v>000-609-565-000</v>
      </c>
      <c r="I28" s="47">
        <f>IF(COUNTIFS(H$3:H28,H28,B$3:B28,B28)=1,MAX(I$2:I27)+1,VLOOKUP(H28,H$2:I27,2,0))</f>
        <v>51521</v>
      </c>
      <c r="J28" s="44">
        <v>1314.15</v>
      </c>
      <c r="K28" s="44" t="s">
        <v>27</v>
      </c>
      <c r="L28" s="44">
        <v>157.69999999999999</v>
      </c>
      <c r="M28" s="45">
        <v>-26.28</v>
      </c>
      <c r="N28" s="44">
        <f t="shared" si="0"/>
        <v>1445.57</v>
      </c>
      <c r="P28" s="49" t="s">
        <v>363</v>
      </c>
      <c r="Q28" s="54">
        <f t="shared" ca="1" si="1"/>
        <v>29.71</v>
      </c>
    </row>
    <row r="29" spans="1:17">
      <c r="A29" s="36">
        <v>27</v>
      </c>
      <c r="B29" s="36" t="s">
        <v>340</v>
      </c>
      <c r="C29" s="40" t="s">
        <v>17</v>
      </c>
      <c r="D29" s="38" t="s">
        <v>341</v>
      </c>
      <c r="E29" s="36" t="s">
        <v>202</v>
      </c>
      <c r="F29" s="36" t="s">
        <v>203</v>
      </c>
      <c r="G29" s="39" t="str">
        <f>VLOOKUP(E29,'Tax Info'!$B$2:$F$1000,3,0)</f>
        <v>East Asia Utilities Corporation</v>
      </c>
      <c r="H29" s="39" t="str">
        <f>VLOOKUP(E29,'Tax Info'!$B$2:$F$1000,5,0)</f>
        <v>004-760-842-00000</v>
      </c>
      <c r="I29" s="47">
        <f>IF(COUNTIFS(H$3:H29,H29,B$3:B29,B29)=1,MAX(I$2:I28)+1,VLOOKUP(H29,H$2:I28,2,0))</f>
        <v>51522</v>
      </c>
      <c r="J29" s="44">
        <v>27.01</v>
      </c>
      <c r="K29" s="44" t="s">
        <v>27</v>
      </c>
      <c r="L29" s="44">
        <v>3.24</v>
      </c>
      <c r="M29" s="45">
        <v>-0.54</v>
      </c>
      <c r="N29" s="44">
        <f t="shared" si="0"/>
        <v>29.71</v>
      </c>
      <c r="P29" s="49" t="s">
        <v>364</v>
      </c>
      <c r="Q29" s="54">
        <f t="shared" ca="1" si="1"/>
        <v>23680.55</v>
      </c>
    </row>
    <row r="30" spans="1:17">
      <c r="A30" s="36">
        <v>28</v>
      </c>
      <c r="B30" s="36" t="s">
        <v>340</v>
      </c>
      <c r="C30" s="40" t="s">
        <v>17</v>
      </c>
      <c r="D30" s="38" t="s">
        <v>341</v>
      </c>
      <c r="E30" s="36" t="s">
        <v>28</v>
      </c>
      <c r="F30" s="36" t="s">
        <v>29</v>
      </c>
      <c r="G30" s="39" t="str">
        <f>VLOOKUP(E30,'Tax Info'!$B$2:$F$1000,3,0)</f>
        <v>Energy Development Corporation</v>
      </c>
      <c r="H30" s="39" t="str">
        <f>VLOOKUP(E30,'Tax Info'!$B$2:$F$1000,5,0)</f>
        <v>000-169-125-0000</v>
      </c>
      <c r="I30" s="47">
        <f>IF(COUNTIFS(H$3:H30,H30,B$3:B30,B30)=1,MAX(I$2:I29)+1,VLOOKUP(H30,H$2:I29,2,0))</f>
        <v>51523</v>
      </c>
      <c r="J30" s="44">
        <v>21527.78</v>
      </c>
      <c r="K30" s="44" t="s">
        <v>27</v>
      </c>
      <c r="L30" s="44">
        <v>2583.33</v>
      </c>
      <c r="M30" s="45">
        <v>-430.56</v>
      </c>
      <c r="N30" s="44">
        <f t="shared" si="0"/>
        <v>23680.55</v>
      </c>
      <c r="P30" s="49" t="s">
        <v>365</v>
      </c>
      <c r="Q30" s="54">
        <f t="shared" ca="1" si="1"/>
        <v>1536.15</v>
      </c>
    </row>
    <row r="31" spans="1:17">
      <c r="A31" s="36">
        <v>29</v>
      </c>
      <c r="B31" s="36" t="s">
        <v>340</v>
      </c>
      <c r="C31" s="40" t="s">
        <v>17</v>
      </c>
      <c r="D31" s="38" t="s">
        <v>341</v>
      </c>
      <c r="E31" s="36" t="s">
        <v>106</v>
      </c>
      <c r="F31" s="36" t="s">
        <v>106</v>
      </c>
      <c r="G31" s="39" t="str">
        <f>VLOOKUP(E31,'Tax Info'!$B$2:$F$1000,3,0)</f>
        <v>Eastern Samar Electric Cooperative, Inc.</v>
      </c>
      <c r="H31" s="39" t="str">
        <f>VLOOKUP(E31,'Tax Info'!$B$2:$F$1000,5,0)</f>
        <v>000-571-316-000</v>
      </c>
      <c r="I31" s="47">
        <f>IF(COUNTIFS(H$3:H31,H31,B$3:B31,B31)=1,MAX(I$2:I30)+1,VLOOKUP(H31,H$2:I30,2,0))</f>
        <v>51524</v>
      </c>
      <c r="J31" s="44">
        <v>1396.5</v>
      </c>
      <c r="K31" s="44" t="s">
        <v>27</v>
      </c>
      <c r="L31" s="44">
        <v>167.58</v>
      </c>
      <c r="M31" s="45">
        <v>-27.93</v>
      </c>
      <c r="N31" s="44">
        <f t="shared" si="0"/>
        <v>1536.15</v>
      </c>
      <c r="P31" s="49" t="s">
        <v>366</v>
      </c>
      <c r="Q31" s="54">
        <f t="shared" ca="1" si="1"/>
        <v>202.65</v>
      </c>
    </row>
    <row r="32" spans="1:17">
      <c r="A32" s="36">
        <v>30</v>
      </c>
      <c r="B32" s="36" t="s">
        <v>340</v>
      </c>
      <c r="C32" s="40" t="s">
        <v>17</v>
      </c>
      <c r="D32" s="38" t="s">
        <v>341</v>
      </c>
      <c r="E32" s="36" t="s">
        <v>166</v>
      </c>
      <c r="F32" s="36" t="s">
        <v>167</v>
      </c>
      <c r="G32" s="39" t="str">
        <f>VLOOKUP(E32,'Tax Info'!$B$2:$F$1000,3,0)</f>
        <v>FDC Retail Electricity Sales Corporation</v>
      </c>
      <c r="H32" s="39" t="str">
        <f>VLOOKUP(E32,'Tax Info'!$B$2:$F$1000,5,0)</f>
        <v>007-475-660-00000</v>
      </c>
      <c r="I32" s="47">
        <f>IF(COUNTIFS(H$3:H32,H32,B$3:B32,B32)=1,MAX(I$2:I31)+1,VLOOKUP(H32,H$2:I31,2,0))</f>
        <v>51525</v>
      </c>
      <c r="J32" s="44">
        <v>184.22</v>
      </c>
      <c r="K32" s="44" t="s">
        <v>27</v>
      </c>
      <c r="L32" s="44">
        <v>22.11</v>
      </c>
      <c r="M32" s="45">
        <v>-3.68</v>
      </c>
      <c r="N32" s="44">
        <f t="shared" si="0"/>
        <v>202.65</v>
      </c>
      <c r="P32" s="49" t="s">
        <v>367</v>
      </c>
      <c r="Q32" s="54">
        <f t="shared" ca="1" si="1"/>
        <v>0.01</v>
      </c>
    </row>
    <row r="33" spans="1:17">
      <c r="A33" s="36">
        <v>31</v>
      </c>
      <c r="B33" s="36" t="s">
        <v>340</v>
      </c>
      <c r="C33" s="40" t="s">
        <v>17</v>
      </c>
      <c r="D33" s="38" t="s">
        <v>341</v>
      </c>
      <c r="E33" s="36" t="s">
        <v>323</v>
      </c>
      <c r="F33" s="36" t="s">
        <v>324</v>
      </c>
      <c r="G33" s="39" t="str">
        <f>VLOOKUP(E33,'Tax Info'!$B$2:$F$1000,3,0)</f>
        <v>First Farmers Holding Corporation</v>
      </c>
      <c r="H33" s="39" t="str">
        <f>VLOOKUP(E33,'Tax Info'!$B$2:$F$1000,5,0)</f>
        <v>002-011-670-000</v>
      </c>
      <c r="I33" s="47">
        <f>IF(COUNTIFS(H$3:H33,H33,B$3:B33,B33)=1,MAX(I$2:I32)+1,VLOOKUP(H33,H$2:I32,2,0))</f>
        <v>51526</v>
      </c>
      <c r="J33" s="44" t="s">
        <v>27</v>
      </c>
      <c r="K33" s="44">
        <v>0.01</v>
      </c>
      <c r="L33" s="44" t="s">
        <v>27</v>
      </c>
      <c r="M33" s="45" t="s">
        <v>27</v>
      </c>
      <c r="N33" s="44">
        <f t="shared" si="0"/>
        <v>0.01</v>
      </c>
      <c r="P33" s="49" t="s">
        <v>368</v>
      </c>
      <c r="Q33" s="54">
        <f t="shared" ca="1" si="1"/>
        <v>14740.640000000001</v>
      </c>
    </row>
    <row r="34" spans="1:17">
      <c r="A34" s="36">
        <v>32</v>
      </c>
      <c r="B34" s="36" t="s">
        <v>340</v>
      </c>
      <c r="C34" s="40" t="s">
        <v>17</v>
      </c>
      <c r="D34" s="38" t="s">
        <v>341</v>
      </c>
      <c r="E34" s="36" t="s">
        <v>187</v>
      </c>
      <c r="F34" s="36" t="s">
        <v>188</v>
      </c>
      <c r="G34" s="39" t="str">
        <f>VLOOKUP(E34,'Tax Info'!$B$2:$F$1000,3,0)</f>
        <v>First Gen Energy Solutions, Inc.</v>
      </c>
      <c r="H34" s="39" t="str">
        <f>VLOOKUP(E34,'Tax Info'!$B$2:$F$1000,5,0)</f>
        <v>006-537-631-000</v>
      </c>
      <c r="I34" s="47">
        <f>IF(COUNTIFS(H$3:H34,H34,B$3:B34,B34)=1,MAX(I$2:I33)+1,VLOOKUP(H34,H$2:I33,2,0))</f>
        <v>51527</v>
      </c>
      <c r="J34" s="44">
        <v>81.010000000000005</v>
      </c>
      <c r="K34" s="44" t="s">
        <v>27</v>
      </c>
      <c r="L34" s="44">
        <v>9.7200000000000006</v>
      </c>
      <c r="M34" s="45">
        <v>-1.62</v>
      </c>
      <c r="N34" s="44">
        <f t="shared" si="0"/>
        <v>89.11</v>
      </c>
      <c r="P34" s="49" t="s">
        <v>369</v>
      </c>
      <c r="Q34" s="54">
        <f t="shared" ca="1" si="1"/>
        <v>5.67</v>
      </c>
    </row>
    <row r="35" spans="1:17">
      <c r="A35" s="36">
        <v>33</v>
      </c>
      <c r="B35" s="36" t="s">
        <v>340</v>
      </c>
      <c r="C35" s="40" t="s">
        <v>17</v>
      </c>
      <c r="D35" s="38" t="s">
        <v>341</v>
      </c>
      <c r="E35" s="36" t="s">
        <v>124</v>
      </c>
      <c r="F35" s="36" t="s">
        <v>125</v>
      </c>
      <c r="G35" s="39" t="str">
        <f>VLOOKUP(E35,'Tax Info'!$B$2:$F$1000,3,0)</f>
        <v>First Gen Energy Solutions, Inc.</v>
      </c>
      <c r="H35" s="39" t="str">
        <f>VLOOKUP(E35,'Tax Info'!$B$2:$F$1000,5,0)</f>
        <v>006-537-631-000</v>
      </c>
      <c r="I35" s="47">
        <f>IF(COUNTIFS(H$3:H35,H35,B$3:B35,B35)=1,MAX(I$2:I34)+1,VLOOKUP(H35,H$2:I34,2,0))</f>
        <v>51527</v>
      </c>
      <c r="J35" s="44">
        <v>527.37</v>
      </c>
      <c r="K35" s="44" t="s">
        <v>27</v>
      </c>
      <c r="L35" s="44">
        <v>63.28</v>
      </c>
      <c r="M35" s="45">
        <v>-10.55</v>
      </c>
      <c r="N35" s="44">
        <f t="shared" si="0"/>
        <v>580.1</v>
      </c>
      <c r="P35" s="49" t="s">
        <v>370</v>
      </c>
      <c r="Q35" s="54">
        <f t="shared" ca="1" si="1"/>
        <v>10.54</v>
      </c>
    </row>
    <row r="36" spans="1:17">
      <c r="A36" s="36">
        <v>34</v>
      </c>
      <c r="B36" s="36" t="s">
        <v>340</v>
      </c>
      <c r="C36" s="40" t="s">
        <v>17</v>
      </c>
      <c r="D36" s="38" t="s">
        <v>341</v>
      </c>
      <c r="E36" s="36" t="s">
        <v>273</v>
      </c>
      <c r="F36" s="36" t="s">
        <v>274</v>
      </c>
      <c r="G36" s="39" t="str">
        <f>VLOOKUP(E36,'Tax Info'!$B$2:$F$1000,3,0)</f>
        <v>FIRST SOLEQ ENERGY CORP.</v>
      </c>
      <c r="H36" s="39" t="str">
        <f>VLOOKUP(E36,'Tax Info'!$B$2:$F$1000,5,0)</f>
        <v>008-104-865-000</v>
      </c>
      <c r="I36" s="47">
        <f>IF(COUNTIFS(H$3:H36,H36,B$3:B36,B36)=1,MAX(I$2:I35)+1,VLOOKUP(H36,H$2:I35,2,0))</f>
        <v>51528</v>
      </c>
      <c r="J36" s="44" t="s">
        <v>27</v>
      </c>
      <c r="K36" s="44">
        <v>5.79</v>
      </c>
      <c r="L36" s="44" t="s">
        <v>27</v>
      </c>
      <c r="M36" s="45">
        <v>-0.12</v>
      </c>
      <c r="N36" s="44">
        <f t="shared" si="0"/>
        <v>5.67</v>
      </c>
      <c r="P36" s="49" t="s">
        <v>371</v>
      </c>
      <c r="Q36" s="54">
        <f t="shared" ca="1" si="1"/>
        <v>30588.05</v>
      </c>
    </row>
    <row r="37" spans="1:17">
      <c r="A37" s="36">
        <v>35</v>
      </c>
      <c r="B37" s="36" t="s">
        <v>340</v>
      </c>
      <c r="C37" s="40" t="s">
        <v>17</v>
      </c>
      <c r="D37" s="38" t="s">
        <v>341</v>
      </c>
      <c r="E37" s="36" t="s">
        <v>255</v>
      </c>
      <c r="F37" s="36" t="s">
        <v>256</v>
      </c>
      <c r="G37" s="39" t="str">
        <f>VLOOKUP(E37,'Tax Info'!$B$2:$F$1000,3,0)</f>
        <v>Citicore Solar Cebu, Inc.</v>
      </c>
      <c r="H37" s="39" t="str">
        <f>VLOOKUP(E37,'Tax Info'!$B$2:$F$1000,5,0)</f>
        <v>008-943-292-000</v>
      </c>
      <c r="I37" s="47">
        <f>IF(COUNTIFS(H$3:H37,H37,B$3:B37,B37)=1,MAX(I$2:I36)+1,VLOOKUP(H37,H$2:I36,2,0))</f>
        <v>51529</v>
      </c>
      <c r="J37" s="44" t="s">
        <v>27</v>
      </c>
      <c r="K37" s="44">
        <v>10.76</v>
      </c>
      <c r="L37" s="44" t="s">
        <v>27</v>
      </c>
      <c r="M37" s="45">
        <v>-0.22</v>
      </c>
      <c r="N37" s="44">
        <f t="shared" si="0"/>
        <v>10.54</v>
      </c>
      <c r="P37" s="49" t="s">
        <v>372</v>
      </c>
      <c r="Q37" s="54">
        <f t="shared" ca="1" si="1"/>
        <v>1369.99</v>
      </c>
    </row>
    <row r="38" spans="1:17">
      <c r="A38" s="36">
        <v>36</v>
      </c>
      <c r="B38" s="36" t="s">
        <v>340</v>
      </c>
      <c r="C38" s="40" t="s">
        <v>17</v>
      </c>
      <c r="D38" s="38" t="s">
        <v>341</v>
      </c>
      <c r="E38" s="36" t="s">
        <v>155</v>
      </c>
      <c r="F38" s="36" t="s">
        <v>156</v>
      </c>
      <c r="G38" s="39" t="str">
        <f>VLOOKUP(E38,'Tax Info'!$B$2:$F$1000,3,0)</f>
        <v>Green Core Geothermal, Inc.</v>
      </c>
      <c r="H38" s="39" t="str">
        <f>VLOOKUP(E38,'Tax Info'!$B$2:$F$1000,5,0)</f>
        <v>007-317-982-00000</v>
      </c>
      <c r="I38" s="47">
        <f>IF(COUNTIFS(H$3:H38,H38,B$3:B38,B38)=1,MAX(I$2:I37)+1,VLOOKUP(H38,H$2:I37,2,0))</f>
        <v>51530</v>
      </c>
      <c r="J38" s="44">
        <v>220.97</v>
      </c>
      <c r="K38" s="44" t="s">
        <v>27</v>
      </c>
      <c r="L38" s="44">
        <v>26.52</v>
      </c>
      <c r="M38" s="45">
        <v>-4.42</v>
      </c>
      <c r="N38" s="44">
        <f t="shared" si="0"/>
        <v>243.07</v>
      </c>
      <c r="P38" s="49" t="s">
        <v>373</v>
      </c>
      <c r="Q38" s="54">
        <f t="shared" ca="1" si="1"/>
        <v>422.11</v>
      </c>
    </row>
    <row r="39" spans="1:17">
      <c r="A39" s="36">
        <v>37</v>
      </c>
      <c r="B39" s="36" t="s">
        <v>340</v>
      </c>
      <c r="C39" s="40" t="s">
        <v>17</v>
      </c>
      <c r="D39" s="38" t="s">
        <v>341</v>
      </c>
      <c r="E39" s="36" t="s">
        <v>78</v>
      </c>
      <c r="F39" s="36" t="s">
        <v>79</v>
      </c>
      <c r="G39" s="39" t="str">
        <f>VLOOKUP(E39,'Tax Info'!$B$2:$F$1000,3,0)</f>
        <v>Green Core Geothermal, Inc.</v>
      </c>
      <c r="H39" s="39" t="str">
        <f>VLOOKUP(E39,'Tax Info'!$B$2:$F$1000,5,0)</f>
        <v>007-317-982-00000</v>
      </c>
      <c r="I39" s="47">
        <f>IF(COUNTIFS(H$3:H39,H39,B$3:B39,B39)=1,MAX(I$2:I38)+1,VLOOKUP(H39,H$2:I38,2,0))</f>
        <v>51530</v>
      </c>
      <c r="J39" s="44">
        <v>1145</v>
      </c>
      <c r="K39" s="44" t="s">
        <v>27</v>
      </c>
      <c r="L39" s="44">
        <v>137.4</v>
      </c>
      <c r="M39" s="45">
        <v>-22.9</v>
      </c>
      <c r="N39" s="44">
        <f t="shared" si="0"/>
        <v>1259.5</v>
      </c>
      <c r="P39" s="49" t="s">
        <v>374</v>
      </c>
      <c r="Q39" s="54">
        <f t="shared" ca="1" si="1"/>
        <v>741.7</v>
      </c>
    </row>
    <row r="40" spans="1:17">
      <c r="A40" s="36">
        <v>38</v>
      </c>
      <c r="B40" s="36" t="s">
        <v>340</v>
      </c>
      <c r="C40" s="40" t="s">
        <v>17</v>
      </c>
      <c r="D40" s="38" t="s">
        <v>341</v>
      </c>
      <c r="E40" s="36" t="s">
        <v>81</v>
      </c>
      <c r="F40" s="36" t="s">
        <v>82</v>
      </c>
      <c r="G40" s="39" t="str">
        <f>VLOOKUP(E40,'Tax Info'!$B$2:$F$1000,3,0)</f>
        <v>Global Energy Supply Corporation</v>
      </c>
      <c r="H40" s="39" t="str">
        <f>VLOOKUP(E40,'Tax Info'!$B$2:$F$1000,5,0)</f>
        <v>234-621-270-00000</v>
      </c>
      <c r="I40" s="47">
        <f>IF(COUNTIFS(H$3:H40,H40,B$3:B40,B40)=1,MAX(I$2:I39)+1,VLOOKUP(H40,H$2:I39,2,0))</f>
        <v>51531</v>
      </c>
      <c r="J40" s="44">
        <v>1245.45</v>
      </c>
      <c r="K40" s="44" t="s">
        <v>27</v>
      </c>
      <c r="L40" s="44">
        <v>149.44999999999999</v>
      </c>
      <c r="M40" s="45">
        <v>-24.91</v>
      </c>
      <c r="N40" s="44">
        <f t="shared" si="0"/>
        <v>1369.99</v>
      </c>
      <c r="P40" s="49" t="s">
        <v>375</v>
      </c>
      <c r="Q40" s="54">
        <f t="shared" ca="1" si="1"/>
        <v>26.46</v>
      </c>
    </row>
    <row r="41" spans="1:17">
      <c r="A41" s="36">
        <v>39</v>
      </c>
      <c r="B41" s="36" t="s">
        <v>340</v>
      </c>
      <c r="C41" s="40" t="s">
        <v>17</v>
      </c>
      <c r="D41" s="38" t="s">
        <v>341</v>
      </c>
      <c r="E41" s="36" t="s">
        <v>141</v>
      </c>
      <c r="F41" s="36" t="s">
        <v>142</v>
      </c>
      <c r="G41" s="39" t="str">
        <f>VLOOKUP(E41,'Tax Info'!$B$2:$F$1000,3,0)</f>
        <v>GNPower Ltd. Co.</v>
      </c>
      <c r="H41" s="39" t="str">
        <f>VLOOKUP(E41,'Tax Info'!$B$2:$F$1000,5,0)</f>
        <v>202-920-663-00000</v>
      </c>
      <c r="I41" s="47">
        <f>IF(COUNTIFS(H$3:H41,H41,B$3:B41,B41)=1,MAX(I$2:I40)+1,VLOOKUP(H41,H$2:I40,2,0))</f>
        <v>51532</v>
      </c>
      <c r="J41" s="44" t="s">
        <v>27</v>
      </c>
      <c r="K41" s="44">
        <v>430.72</v>
      </c>
      <c r="L41" s="44" t="s">
        <v>27</v>
      </c>
      <c r="M41" s="45">
        <v>-8.61</v>
      </c>
      <c r="N41" s="44">
        <f t="shared" si="0"/>
        <v>422.11</v>
      </c>
      <c r="P41" s="49" t="s">
        <v>376</v>
      </c>
      <c r="Q41" s="54">
        <f t="shared" ca="1" si="1"/>
        <v>0.01</v>
      </c>
    </row>
    <row r="42" spans="1:17">
      <c r="A42" s="36">
        <v>40</v>
      </c>
      <c r="B42" s="36" t="s">
        <v>340</v>
      </c>
      <c r="C42" s="40" t="s">
        <v>17</v>
      </c>
      <c r="D42" s="38" t="s">
        <v>341</v>
      </c>
      <c r="E42" s="36" t="s">
        <v>134</v>
      </c>
      <c r="F42" s="36" t="s">
        <v>134</v>
      </c>
      <c r="G42" s="39" t="str">
        <f>VLOOKUP(E42,'Tax Info'!$B$2:$F$1000,3,0)</f>
        <v>Guimaras Electric Cooperative, Inc.</v>
      </c>
      <c r="H42" s="39" t="str">
        <f>VLOOKUP(E42,'Tax Info'!$B$2:$F$1000,5,0)</f>
        <v>000-994-641-000</v>
      </c>
      <c r="I42" s="47">
        <f>IF(COUNTIFS(H$3:H42,H42,B$3:B42,B42)=1,MAX(I$2:I41)+1,VLOOKUP(H42,H$2:I41,2,0))</f>
        <v>51533</v>
      </c>
      <c r="J42" s="44">
        <v>674.28</v>
      </c>
      <c r="K42" s="44" t="s">
        <v>27</v>
      </c>
      <c r="L42" s="44">
        <v>80.91</v>
      </c>
      <c r="M42" s="45">
        <v>-13.49</v>
      </c>
      <c r="N42" s="44">
        <f t="shared" si="0"/>
        <v>741.7</v>
      </c>
      <c r="P42" s="49" t="s">
        <v>377</v>
      </c>
      <c r="Q42" s="54">
        <f t="shared" ca="1" si="1"/>
        <v>4670.78</v>
      </c>
    </row>
    <row r="43" spans="1:17">
      <c r="A43" s="36">
        <v>41</v>
      </c>
      <c r="B43" s="36" t="s">
        <v>340</v>
      </c>
      <c r="C43" s="40" t="s">
        <v>17</v>
      </c>
      <c r="D43" s="38" t="s">
        <v>341</v>
      </c>
      <c r="E43" s="36" t="s">
        <v>248</v>
      </c>
      <c r="F43" s="36" t="s">
        <v>249</v>
      </c>
      <c r="G43" s="39" t="str">
        <f>VLOOKUP(E43,'Tax Info'!$B$2:$F$1000,3,0)</f>
        <v>HELIOS SOLAR ENERGY CORP.</v>
      </c>
      <c r="H43" s="39" t="str">
        <f>VLOOKUP(E43,'Tax Info'!$B$2:$F$1000,5,0)</f>
        <v>008-841-526-000</v>
      </c>
      <c r="I43" s="47">
        <f>IF(COUNTIFS(H$3:H43,H43,B$3:B43,B43)=1,MAX(I$2:I42)+1,VLOOKUP(H43,H$2:I42,2,0))</f>
        <v>51534</v>
      </c>
      <c r="J43" s="44" t="s">
        <v>27</v>
      </c>
      <c r="K43" s="44">
        <v>27</v>
      </c>
      <c r="L43" s="44" t="s">
        <v>27</v>
      </c>
      <c r="M43" s="45">
        <v>-0.54</v>
      </c>
      <c r="N43" s="44">
        <f t="shared" si="0"/>
        <v>26.46</v>
      </c>
      <c r="P43" s="49" t="s">
        <v>378</v>
      </c>
      <c r="Q43" s="54">
        <f t="shared" ca="1" si="1"/>
        <v>3055.67</v>
      </c>
    </row>
    <row r="44" spans="1:17">
      <c r="A44" s="36">
        <v>42</v>
      </c>
      <c r="B44" s="36" t="s">
        <v>340</v>
      </c>
      <c r="C44" s="40" t="s">
        <v>17</v>
      </c>
      <c r="D44" s="38" t="s">
        <v>341</v>
      </c>
      <c r="E44" s="36" t="s">
        <v>292</v>
      </c>
      <c r="F44" s="36" t="s">
        <v>293</v>
      </c>
      <c r="G44" s="39" t="str">
        <f>VLOOKUP(E44,'Tax Info'!$B$2:$F$1000,3,0)</f>
        <v>Isabel Ancillary Services Co. Ltd.</v>
      </c>
      <c r="H44" s="39" t="str">
        <f>VLOOKUP(E44,'Tax Info'!$B$2:$F$1000,5,0)</f>
        <v>010-011-077-000</v>
      </c>
      <c r="I44" s="47">
        <f>IF(COUNTIFS(H$3:H44,H44,B$3:B44,B44)=1,MAX(I$2:I43)+1,VLOOKUP(H44,H$2:I43,2,0))</f>
        <v>51535</v>
      </c>
      <c r="J44" s="44">
        <v>0.01</v>
      </c>
      <c r="K44" s="44" t="s">
        <v>27</v>
      </c>
      <c r="L44" s="44" t="s">
        <v>27</v>
      </c>
      <c r="M44" s="45" t="s">
        <v>27</v>
      </c>
      <c r="N44" s="44">
        <f t="shared" si="0"/>
        <v>0.01</v>
      </c>
      <c r="P44" s="49" t="s">
        <v>379</v>
      </c>
      <c r="Q44" s="54">
        <f t="shared" ca="1" si="1"/>
        <v>1799.68</v>
      </c>
    </row>
    <row r="45" spans="1:17">
      <c r="A45" s="36">
        <v>43</v>
      </c>
      <c r="B45" s="36" t="s">
        <v>340</v>
      </c>
      <c r="C45" s="40" t="s">
        <v>17</v>
      </c>
      <c r="D45" s="38" t="s">
        <v>341</v>
      </c>
      <c r="E45" s="36" t="s">
        <v>41</v>
      </c>
      <c r="F45" s="36" t="s">
        <v>41</v>
      </c>
      <c r="G45" s="39" t="str">
        <f>VLOOKUP(E45,'Tax Info'!$B$2:$F$1000,3,0)</f>
        <v>Iloilo I Electric Cooperative, Inc.</v>
      </c>
      <c r="H45" s="39" t="str">
        <f>VLOOKUP(E45,'Tax Info'!$B$2:$F$1000,5,0)</f>
        <v>000-994-935-000</v>
      </c>
      <c r="I45" s="47">
        <f>IF(COUNTIFS(H$3:H45,H45,B$3:B45,B45)=1,MAX(I$2:I44)+1,VLOOKUP(H45,H$2:I44,2,0))</f>
        <v>51536</v>
      </c>
      <c r="J45" s="44">
        <v>4246.16</v>
      </c>
      <c r="K45" s="44" t="s">
        <v>27</v>
      </c>
      <c r="L45" s="44">
        <v>509.54</v>
      </c>
      <c r="M45" s="45">
        <v>-84.92</v>
      </c>
      <c r="N45" s="44">
        <f t="shared" si="0"/>
        <v>4670.78</v>
      </c>
      <c r="P45" s="49" t="s">
        <v>380</v>
      </c>
      <c r="Q45" s="54">
        <f t="shared" ca="1" si="1"/>
        <v>538.82000000000005</v>
      </c>
    </row>
    <row r="46" spans="1:17">
      <c r="A46" s="36">
        <v>44</v>
      </c>
      <c r="B46" s="36" t="s">
        <v>340</v>
      </c>
      <c r="C46" s="40" t="s">
        <v>17</v>
      </c>
      <c r="D46" s="38" t="s">
        <v>341</v>
      </c>
      <c r="E46" s="36" t="s">
        <v>68</v>
      </c>
      <c r="F46" s="36" t="s">
        <v>68</v>
      </c>
      <c r="G46" s="39" t="str">
        <f>VLOOKUP(E46,'Tax Info'!$B$2:$F$1000,3,0)</f>
        <v>Iloilo II Electric Cooperative, Inc.</v>
      </c>
      <c r="H46" s="39" t="str">
        <f>VLOOKUP(E46,'Tax Info'!$B$2:$F$1000,5,0)</f>
        <v>000-994-942-000</v>
      </c>
      <c r="I46" s="47">
        <f>IF(COUNTIFS(H$3:H46,H46,B$3:B46,B46)=1,MAX(I$2:I45)+1,VLOOKUP(H46,H$2:I45,2,0))</f>
        <v>51537</v>
      </c>
      <c r="J46" s="44">
        <v>2777.88</v>
      </c>
      <c r="K46" s="44" t="s">
        <v>27</v>
      </c>
      <c r="L46" s="44">
        <v>333.35</v>
      </c>
      <c r="M46" s="45">
        <v>-55.56</v>
      </c>
      <c r="N46" s="44">
        <f t="shared" si="0"/>
        <v>3055.67</v>
      </c>
      <c r="P46" s="49" t="s">
        <v>381</v>
      </c>
      <c r="Q46" s="54">
        <f t="shared" ca="1" si="1"/>
        <v>95.73</v>
      </c>
    </row>
    <row r="47" spans="1:17">
      <c r="A47" s="36">
        <v>45</v>
      </c>
      <c r="B47" s="36" t="s">
        <v>340</v>
      </c>
      <c r="C47" s="40" t="s">
        <v>17</v>
      </c>
      <c r="D47" s="38" t="s">
        <v>341</v>
      </c>
      <c r="E47" s="36" t="s">
        <v>91</v>
      </c>
      <c r="F47" s="36" t="s">
        <v>91</v>
      </c>
      <c r="G47" s="39" t="str">
        <f>VLOOKUP(E47,'Tax Info'!$B$2:$F$1000,3,0)</f>
        <v>Iloilo III Electric Cooperative, Inc.</v>
      </c>
      <c r="H47" s="39" t="str">
        <f>VLOOKUP(E47,'Tax Info'!$B$2:$F$1000,5,0)</f>
        <v>002-391-979-000</v>
      </c>
      <c r="I47" s="47">
        <f>IF(COUNTIFS(H$3:H47,H47,B$3:B47,B47)=1,MAX(I$2:I46)+1,VLOOKUP(H47,H$2:I46,2,0))</f>
        <v>51538</v>
      </c>
      <c r="J47" s="44">
        <v>1636.07</v>
      </c>
      <c r="K47" s="44" t="s">
        <v>27</v>
      </c>
      <c r="L47" s="44">
        <v>196.33</v>
      </c>
      <c r="M47" s="45">
        <v>-32.72</v>
      </c>
      <c r="N47" s="44">
        <f t="shared" si="0"/>
        <v>1799.68</v>
      </c>
      <c r="P47" s="49" t="s">
        <v>382</v>
      </c>
      <c r="Q47" s="54">
        <f t="shared" ca="1" si="1"/>
        <v>350.31</v>
      </c>
    </row>
    <row r="48" spans="1:17">
      <c r="A48" s="36">
        <v>46</v>
      </c>
      <c r="B48" s="36" t="s">
        <v>340</v>
      </c>
      <c r="C48" s="40" t="s">
        <v>17</v>
      </c>
      <c r="D48" s="38" t="s">
        <v>341</v>
      </c>
      <c r="E48" s="36" t="s">
        <v>129</v>
      </c>
      <c r="F48" s="36" t="s">
        <v>130</v>
      </c>
      <c r="G48" s="39" t="str">
        <f>VLOOKUP(E48,'Tax Info'!$B$2:$F$1000,3,0)</f>
        <v>Jin Navitas Electric Corp.</v>
      </c>
      <c r="H48" s="39" t="str">
        <f>VLOOKUP(E48,'Tax Info'!$B$2:$F$1000,5,0)</f>
        <v>779-471-422-00000</v>
      </c>
      <c r="I48" s="47">
        <f>IF(COUNTIFS(H$3:H48,H48,B$3:B48,B48)=1,MAX(I$2:I47)+1,VLOOKUP(H48,H$2:I47,2,0))</f>
        <v>51539</v>
      </c>
      <c r="J48" s="44">
        <v>481.09</v>
      </c>
      <c r="K48" s="44" t="s">
        <v>27</v>
      </c>
      <c r="L48" s="44">
        <v>57.73</v>
      </c>
      <c r="M48" s="45" t="s">
        <v>27</v>
      </c>
      <c r="N48" s="44">
        <f t="shared" si="0"/>
        <v>538.82000000000005</v>
      </c>
      <c r="P48" s="49" t="s">
        <v>383</v>
      </c>
      <c r="Q48" s="54">
        <f t="shared" ca="1" si="1"/>
        <v>3231.19</v>
      </c>
    </row>
    <row r="49" spans="1:17">
      <c r="A49" s="36">
        <v>47</v>
      </c>
      <c r="B49" s="36" t="s">
        <v>340</v>
      </c>
      <c r="C49" s="40" t="s">
        <v>17</v>
      </c>
      <c r="D49" s="38" t="s">
        <v>341</v>
      </c>
      <c r="E49" s="36" t="s">
        <v>184</v>
      </c>
      <c r="F49" s="36" t="s">
        <v>185</v>
      </c>
      <c r="G49" s="39" t="str">
        <f>VLOOKUP(E49,'Tax Info'!$B$2:$F$1000,3,0)</f>
        <v>Kratos RES, Inc.</v>
      </c>
      <c r="H49" s="39" t="str">
        <f>VLOOKUP(E49,'Tax Info'!$B$2:$F$1000,5,0)</f>
        <v>008-098-676-000</v>
      </c>
      <c r="I49" s="47">
        <f>IF(COUNTIFS(H$3:H49,H49,B$3:B49,B49)=1,MAX(I$2:I48)+1,VLOOKUP(H49,H$2:I48,2,0))</f>
        <v>51540</v>
      </c>
      <c r="J49" s="44">
        <v>87.03</v>
      </c>
      <c r="K49" s="44" t="s">
        <v>27</v>
      </c>
      <c r="L49" s="44">
        <v>10.44</v>
      </c>
      <c r="M49" s="45">
        <v>-1.74</v>
      </c>
      <c r="N49" s="44">
        <f t="shared" si="0"/>
        <v>95.73</v>
      </c>
      <c r="P49" s="49" t="s">
        <v>384</v>
      </c>
      <c r="Q49" s="54">
        <f t="shared" ca="1" si="1"/>
        <v>899.29</v>
      </c>
    </row>
    <row r="50" spans="1:17">
      <c r="A50" s="36">
        <v>48</v>
      </c>
      <c r="B50" s="36" t="s">
        <v>340</v>
      </c>
      <c r="C50" s="40" t="s">
        <v>17</v>
      </c>
      <c r="D50" s="38" t="s">
        <v>341</v>
      </c>
      <c r="E50" s="36" t="s">
        <v>144</v>
      </c>
      <c r="F50" s="36" t="s">
        <v>145</v>
      </c>
      <c r="G50" s="39" t="str">
        <f>VLOOKUP(E50,'Tax Info'!$B$2:$F$1000,3,0)</f>
        <v>KEPCO SPC Power Corporation</v>
      </c>
      <c r="H50" s="39" t="str">
        <f>VLOOKUP(E50,'Tax Info'!$B$2:$F$1000,5,0)</f>
        <v>244-498-539-00000</v>
      </c>
      <c r="I50" s="47">
        <f>IF(COUNTIFS(H$3:H50,H50,B$3:B50,B50)=1,MAX(I$2:I49)+1,VLOOKUP(H50,H$2:I49,2,0))</f>
        <v>51541</v>
      </c>
      <c r="J50" s="44">
        <v>318.45999999999998</v>
      </c>
      <c r="K50" s="44" t="s">
        <v>27</v>
      </c>
      <c r="L50" s="44">
        <v>38.22</v>
      </c>
      <c r="M50" s="45">
        <v>-6.37</v>
      </c>
      <c r="N50" s="44">
        <f t="shared" si="0"/>
        <v>350.31</v>
      </c>
      <c r="P50" s="49" t="s">
        <v>385</v>
      </c>
      <c r="Q50" s="54">
        <f t="shared" ca="1" si="1"/>
        <v>1161.32</v>
      </c>
    </row>
    <row r="51" spans="1:17">
      <c r="A51" s="36">
        <v>49</v>
      </c>
      <c r="B51" s="36" t="s">
        <v>340</v>
      </c>
      <c r="C51" s="40" t="s">
        <v>17</v>
      </c>
      <c r="D51" s="38" t="s">
        <v>341</v>
      </c>
      <c r="E51" s="36" t="s">
        <v>48</v>
      </c>
      <c r="F51" s="36" t="s">
        <v>48</v>
      </c>
      <c r="G51" s="39" t="str">
        <f>VLOOKUP(E51,'Tax Info'!$B$2:$F$1000,3,0)</f>
        <v>Leyte II Electric Cooperative, Inc.</v>
      </c>
      <c r="H51" s="39" t="str">
        <f>VLOOKUP(E51,'Tax Info'!$B$2:$F$1000,5,0)</f>
        <v>000-611-721-00000</v>
      </c>
      <c r="I51" s="47">
        <f>IF(COUNTIFS(H$3:H51,H51,B$3:B51,B51)=1,MAX(I$2:I50)+1,VLOOKUP(H51,H$2:I50,2,0))</f>
        <v>51542</v>
      </c>
      <c r="J51" s="44">
        <v>2937.45</v>
      </c>
      <c r="K51" s="44" t="s">
        <v>27</v>
      </c>
      <c r="L51" s="44">
        <v>352.49</v>
      </c>
      <c r="M51" s="45">
        <v>-58.75</v>
      </c>
      <c r="N51" s="44">
        <f t="shared" si="0"/>
        <v>3231.19</v>
      </c>
      <c r="P51" s="49" t="s">
        <v>386</v>
      </c>
      <c r="Q51" s="54">
        <f t="shared" ca="1" si="1"/>
        <v>3158.92</v>
      </c>
    </row>
    <row r="52" spans="1:17">
      <c r="A52" s="36">
        <v>50</v>
      </c>
      <c r="B52" s="36" t="s">
        <v>340</v>
      </c>
      <c r="C52" s="40" t="s">
        <v>17</v>
      </c>
      <c r="D52" s="38" t="s">
        <v>341</v>
      </c>
      <c r="E52" s="36" t="s">
        <v>127</v>
      </c>
      <c r="F52" s="36" t="s">
        <v>127</v>
      </c>
      <c r="G52" s="39" t="str">
        <f>VLOOKUP(E52,'Tax Info'!$B$2:$F$1000,3,0)</f>
        <v>Leyte III Electric Cooperative, Inc.</v>
      </c>
      <c r="H52" s="39" t="str">
        <f>VLOOKUP(E52,'Tax Info'!$B$2:$F$1000,5,0)</f>
        <v>000-977-608-000</v>
      </c>
      <c r="I52" s="47">
        <f>IF(COUNTIFS(H$3:H52,H52,B$3:B52,B52)=1,MAX(I$2:I51)+1,VLOOKUP(H52,H$2:I51,2,0))</f>
        <v>51543</v>
      </c>
      <c r="J52" s="44">
        <v>817.54</v>
      </c>
      <c r="K52" s="44" t="s">
        <v>27</v>
      </c>
      <c r="L52" s="44">
        <v>98.1</v>
      </c>
      <c r="M52" s="45">
        <v>-16.350000000000001</v>
      </c>
      <c r="N52" s="44">
        <f t="shared" si="0"/>
        <v>899.29</v>
      </c>
      <c r="P52" s="49" t="s">
        <v>387</v>
      </c>
      <c r="Q52" s="54">
        <f t="shared" ca="1" si="1"/>
        <v>54.15</v>
      </c>
    </row>
    <row r="53" spans="1:17">
      <c r="A53" s="36">
        <v>51</v>
      </c>
      <c r="B53" s="36" t="s">
        <v>340</v>
      </c>
      <c r="C53" s="40" t="s">
        <v>17</v>
      </c>
      <c r="D53" s="38" t="s">
        <v>341</v>
      </c>
      <c r="E53" s="36" t="s">
        <v>110</v>
      </c>
      <c r="F53" s="36" t="s">
        <v>110</v>
      </c>
      <c r="G53" s="39" t="str">
        <f>VLOOKUP(E53,'Tax Info'!$B$2:$F$1000,3,0)</f>
        <v>Leyte IV Electric Cooperative, Inc.</v>
      </c>
      <c r="H53" s="39" t="str">
        <f>VLOOKUP(E53,'Tax Info'!$B$2:$F$1000,5,0)</f>
        <v>000-782-737-000</v>
      </c>
      <c r="I53" s="47">
        <f>IF(COUNTIFS(H$3:H53,H53,B$3:B53,B53)=1,MAX(I$2:I52)+1,VLOOKUP(H53,H$2:I52,2,0))</f>
        <v>51544</v>
      </c>
      <c r="J53" s="44">
        <v>1055.75</v>
      </c>
      <c r="K53" s="44" t="s">
        <v>27</v>
      </c>
      <c r="L53" s="44">
        <v>126.69</v>
      </c>
      <c r="M53" s="45">
        <v>-21.12</v>
      </c>
      <c r="N53" s="44">
        <f t="shared" si="0"/>
        <v>1161.32</v>
      </c>
      <c r="P53" s="49" t="s">
        <v>388</v>
      </c>
      <c r="Q53" s="54">
        <f t="shared" ca="1" si="1"/>
        <v>1245.22</v>
      </c>
    </row>
    <row r="54" spans="1:17">
      <c r="A54" s="36">
        <v>52</v>
      </c>
      <c r="B54" s="36" t="s">
        <v>340</v>
      </c>
      <c r="C54" s="40" t="s">
        <v>17</v>
      </c>
      <c r="D54" s="38" t="s">
        <v>341</v>
      </c>
      <c r="E54" s="36" t="s">
        <v>62</v>
      </c>
      <c r="F54" s="36" t="s">
        <v>62</v>
      </c>
      <c r="G54" s="39" t="str">
        <f>VLOOKUP(E54,'Tax Info'!$B$2:$F$1000,3,0)</f>
        <v>Leyte V Electric Cooperative, Inc.</v>
      </c>
      <c r="H54" s="39" t="str">
        <f>VLOOKUP(E54,'Tax Info'!$B$2:$F$1000,5,0)</f>
        <v>001-383-331-000</v>
      </c>
      <c r="I54" s="47">
        <f>IF(COUNTIFS(H$3:H54,H54,B$3:B54,B54)=1,MAX(I$2:I53)+1,VLOOKUP(H54,H$2:I53,2,0))</f>
        <v>51545</v>
      </c>
      <c r="J54" s="44">
        <v>2871.74</v>
      </c>
      <c r="K54" s="44" t="s">
        <v>27</v>
      </c>
      <c r="L54" s="44">
        <v>344.61</v>
      </c>
      <c r="M54" s="45">
        <v>-57.43</v>
      </c>
      <c r="N54" s="44">
        <f t="shared" si="0"/>
        <v>3158.92</v>
      </c>
      <c r="P54" s="49" t="s">
        <v>389</v>
      </c>
      <c r="Q54" s="54">
        <f t="shared" ca="1" si="1"/>
        <v>7808.11</v>
      </c>
    </row>
    <row r="55" spans="1:17">
      <c r="A55" s="36">
        <v>53</v>
      </c>
      <c r="B55" s="36" t="s">
        <v>340</v>
      </c>
      <c r="C55" s="40" t="s">
        <v>17</v>
      </c>
      <c r="D55" s="38" t="s">
        <v>341</v>
      </c>
      <c r="E55" s="36" t="s">
        <v>195</v>
      </c>
      <c r="F55" s="36" t="s">
        <v>195</v>
      </c>
      <c r="G55" s="39" t="str">
        <f>VLOOKUP(E55,'Tax Info'!$B$2:$F$1000,3,0)</f>
        <v>Lide Management Corporation</v>
      </c>
      <c r="H55" s="39" t="str">
        <f>VLOOKUP(E55,'Tax Info'!$B$2:$F$1000,5,0)</f>
        <v>003-740-115-0000</v>
      </c>
      <c r="I55" s="47">
        <f>IF(COUNTIFS(H$3:H55,H55,B$3:B55,B55)=1,MAX(I$2:I54)+1,VLOOKUP(H55,H$2:I54,2,0))</f>
        <v>51546</v>
      </c>
      <c r="J55" s="44">
        <v>49.22</v>
      </c>
      <c r="K55" s="44" t="s">
        <v>27</v>
      </c>
      <c r="L55" s="44">
        <v>5.91</v>
      </c>
      <c r="M55" s="45">
        <v>-0.98</v>
      </c>
      <c r="N55" s="44">
        <f t="shared" si="0"/>
        <v>54.15</v>
      </c>
      <c r="P55" s="49" t="s">
        <v>390</v>
      </c>
      <c r="Q55" s="54">
        <f t="shared" ca="1" si="1"/>
        <v>170.85</v>
      </c>
    </row>
    <row r="56" spans="1:17">
      <c r="A56" s="36">
        <v>54</v>
      </c>
      <c r="B56" s="36" t="s">
        <v>340</v>
      </c>
      <c r="C56" s="40" t="s">
        <v>17</v>
      </c>
      <c r="D56" s="38" t="s">
        <v>341</v>
      </c>
      <c r="E56" s="36" t="s">
        <v>86</v>
      </c>
      <c r="F56" s="36" t="s">
        <v>87</v>
      </c>
      <c r="G56" s="39" t="str">
        <f>VLOOKUP(E56,'Tax Info'!$B$2:$F$1000,3,0)</f>
        <v>SHELL ENERGY PHILIPPINES INC.</v>
      </c>
      <c r="H56" s="39" t="str">
        <f>VLOOKUP(E56,'Tax Info'!$B$2:$F$1000,5,0)</f>
        <v>006-733-227-0000</v>
      </c>
      <c r="I56" s="47">
        <f>IF(COUNTIFS(H$3:H56,H56,B$3:B56,B56)=1,MAX(I$2:I55)+1,VLOOKUP(H56,H$2:I55,2,0))</f>
        <v>51547</v>
      </c>
      <c r="J56" s="44">
        <v>1132.02</v>
      </c>
      <c r="K56" s="44" t="s">
        <v>27</v>
      </c>
      <c r="L56" s="44">
        <v>135.84</v>
      </c>
      <c r="M56" s="45">
        <v>-22.64</v>
      </c>
      <c r="N56" s="44">
        <f t="shared" si="0"/>
        <v>1245.22</v>
      </c>
      <c r="P56" s="49" t="s">
        <v>391</v>
      </c>
      <c r="Q56" s="54">
        <f t="shared" ca="1" si="1"/>
        <v>3.23</v>
      </c>
    </row>
    <row r="57" spans="1:17">
      <c r="A57" s="36">
        <v>55</v>
      </c>
      <c r="B57" s="36" t="s">
        <v>340</v>
      </c>
      <c r="C57" s="40" t="s">
        <v>17</v>
      </c>
      <c r="D57" s="38" t="s">
        <v>341</v>
      </c>
      <c r="E57" s="36" t="s">
        <v>32</v>
      </c>
      <c r="F57" s="36" t="s">
        <v>32</v>
      </c>
      <c r="G57" s="39" t="str">
        <f>VLOOKUP(E57,'Tax Info'!$B$2:$F$1000,3,0)</f>
        <v>Mactan Electric Company</v>
      </c>
      <c r="H57" s="39" t="str">
        <f>VLOOKUP(E57,'Tax Info'!$B$2:$F$1000,5,0)</f>
        <v>000-259-873-00000</v>
      </c>
      <c r="I57" s="47">
        <f>IF(COUNTIFS(H$3:H57,H57,B$3:B57,B57)=1,MAX(I$2:I56)+1,VLOOKUP(H57,H$2:I56,2,0))</f>
        <v>51548</v>
      </c>
      <c r="J57" s="44">
        <v>7098.29</v>
      </c>
      <c r="K57" s="44" t="s">
        <v>27</v>
      </c>
      <c r="L57" s="44">
        <v>851.79</v>
      </c>
      <c r="M57" s="45">
        <v>-141.97</v>
      </c>
      <c r="N57" s="44">
        <f t="shared" si="0"/>
        <v>7808.11</v>
      </c>
      <c r="P57" s="49" t="s">
        <v>392</v>
      </c>
      <c r="Q57" s="54">
        <f t="shared" ca="1" si="1"/>
        <v>6076.18</v>
      </c>
    </row>
    <row r="58" spans="1:17">
      <c r="A58" s="36">
        <v>56</v>
      </c>
      <c r="B58" s="36" t="s">
        <v>340</v>
      </c>
      <c r="C58" s="40" t="s">
        <v>17</v>
      </c>
      <c r="D58" s="38" t="s">
        <v>341</v>
      </c>
      <c r="E58" s="36" t="s">
        <v>147</v>
      </c>
      <c r="F58" s="36" t="s">
        <v>147</v>
      </c>
      <c r="G58" s="39" t="str">
        <f>VLOOKUP(E58,'Tax Info'!$B$2:$F$1000,3,0)</f>
        <v>Mactan Enerzone Corporation</v>
      </c>
      <c r="H58" s="39" t="str">
        <f>VLOOKUP(E58,'Tax Info'!$B$2:$F$1000,5,0)</f>
        <v>250-327-890-000</v>
      </c>
      <c r="I58" s="47">
        <f>IF(COUNTIFS(H$3:H58,H58,B$3:B58,B58)=1,MAX(I$2:I57)+1,VLOOKUP(H58,H$2:I57,2,0))</f>
        <v>51549</v>
      </c>
      <c r="J58" s="44">
        <v>155.32</v>
      </c>
      <c r="K58" s="44" t="s">
        <v>27</v>
      </c>
      <c r="L58" s="44">
        <v>18.64</v>
      </c>
      <c r="M58" s="45">
        <v>-3.11</v>
      </c>
      <c r="N58" s="44">
        <f t="shared" si="0"/>
        <v>170.85</v>
      </c>
      <c r="P58" s="49" t="s">
        <v>393</v>
      </c>
      <c r="Q58" s="54">
        <f t="shared" ca="1" si="1"/>
        <v>0.01</v>
      </c>
    </row>
    <row r="59" spans="1:17">
      <c r="A59" s="36">
        <v>57</v>
      </c>
      <c r="B59" s="36" t="s">
        <v>340</v>
      </c>
      <c r="C59" s="40" t="s">
        <v>17</v>
      </c>
      <c r="D59" s="38" t="s">
        <v>341</v>
      </c>
      <c r="E59" s="36" t="s">
        <v>281</v>
      </c>
      <c r="F59" s="36" t="s">
        <v>282</v>
      </c>
      <c r="G59" s="39" t="str">
        <f>VLOOKUP(E59,'Tax Info'!$B$2:$F$1000,3,0)</f>
        <v>Monte Solar Energy, Inc.</v>
      </c>
      <c r="H59" s="39" t="str">
        <f>VLOOKUP(E59,'Tax Info'!$B$2:$F$1000,5,0)</f>
        <v>008-828-119-000</v>
      </c>
      <c r="I59" s="47">
        <f>IF(COUNTIFS(H$3:H59,H59,B$3:B59,B59)=1,MAX(I$2:I58)+1,VLOOKUP(H59,H$2:I58,2,0))</f>
        <v>51550</v>
      </c>
      <c r="J59" s="44" t="s">
        <v>27</v>
      </c>
      <c r="K59" s="44">
        <v>3.3</v>
      </c>
      <c r="L59" s="44" t="s">
        <v>27</v>
      </c>
      <c r="M59" s="45">
        <v>-7.0000000000000007E-2</v>
      </c>
      <c r="N59" s="44">
        <f t="shared" si="0"/>
        <v>3.23</v>
      </c>
      <c r="P59" s="49" t="s">
        <v>394</v>
      </c>
      <c r="Q59" s="54">
        <f t="shared" ca="1" si="1"/>
        <v>49.87</v>
      </c>
    </row>
    <row r="60" spans="1:17">
      <c r="A60" s="36">
        <v>58</v>
      </c>
      <c r="B60" s="36" t="s">
        <v>340</v>
      </c>
      <c r="C60" s="40" t="s">
        <v>17</v>
      </c>
      <c r="D60" s="38" t="s">
        <v>341</v>
      </c>
      <c r="E60" s="36" t="s">
        <v>34</v>
      </c>
      <c r="F60" s="36" t="s">
        <v>34</v>
      </c>
      <c r="G60" s="39" t="str">
        <f>VLOOKUP(E60,'Tax Info'!$B$2:$F$1000,3,0)</f>
        <v>MORE Electric and Power Corporation</v>
      </c>
      <c r="H60" s="39" t="str">
        <f>VLOOKUP(E60,'Tax Info'!$B$2:$F$1000,5,0)</f>
        <v>007-106-367-000</v>
      </c>
      <c r="I60" s="47">
        <f>IF(COUNTIFS(H$3:H60,H60,B$3:B60,B60)=1,MAX(I$2:I59)+1,VLOOKUP(H60,H$2:I59,2,0))</f>
        <v>51551</v>
      </c>
      <c r="J60" s="44">
        <v>5523.8</v>
      </c>
      <c r="K60" s="44" t="s">
        <v>27</v>
      </c>
      <c r="L60" s="44">
        <v>662.86</v>
      </c>
      <c r="M60" s="45">
        <v>-110.48</v>
      </c>
      <c r="N60" s="44">
        <f t="shared" si="0"/>
        <v>6076.18</v>
      </c>
      <c r="P60" s="49" t="s">
        <v>395</v>
      </c>
      <c r="Q60" s="54">
        <f t="shared" ca="1" si="1"/>
        <v>134.81</v>
      </c>
    </row>
    <row r="61" spans="1:17">
      <c r="A61" s="36">
        <v>59</v>
      </c>
      <c r="B61" s="36" t="s">
        <v>340</v>
      </c>
      <c r="C61" s="40" t="s">
        <v>17</v>
      </c>
      <c r="D61" s="38" t="s">
        <v>341</v>
      </c>
      <c r="E61" s="36" t="s">
        <v>289</v>
      </c>
      <c r="F61" s="36" t="s">
        <v>290</v>
      </c>
      <c r="G61" s="39" t="str">
        <f>VLOOKUP(E61,'Tax Info'!$B$2:$F$1000,3,0)</f>
        <v>Meridian Power Inc.</v>
      </c>
      <c r="H61" s="39" t="str">
        <f>VLOOKUP(E61,'Tax Info'!$B$2:$F$1000,5,0)</f>
        <v>625-481-957-00000</v>
      </c>
      <c r="I61" s="47">
        <f>IF(COUNTIFS(H$3:H61,H61,B$3:B61,B61)=1,MAX(I$2:I60)+1,VLOOKUP(H61,H$2:I60,2,0))</f>
        <v>51552</v>
      </c>
      <c r="J61" s="44">
        <v>0.01</v>
      </c>
      <c r="K61" s="44" t="s">
        <v>27</v>
      </c>
      <c r="L61" s="44" t="s">
        <v>27</v>
      </c>
      <c r="M61" s="45" t="s">
        <v>27</v>
      </c>
      <c r="N61" s="44">
        <f t="shared" si="0"/>
        <v>0.01</v>
      </c>
      <c r="P61" s="49" t="s">
        <v>396</v>
      </c>
      <c r="Q61" s="54">
        <f t="shared" ca="1" si="1"/>
        <v>76.19</v>
      </c>
    </row>
    <row r="62" spans="1:17">
      <c r="A62" s="36">
        <v>60</v>
      </c>
      <c r="B62" s="36" t="s">
        <v>340</v>
      </c>
      <c r="C62" s="40" t="s">
        <v>17</v>
      </c>
      <c r="D62" s="38" t="s">
        <v>341</v>
      </c>
      <c r="E62" s="36" t="s">
        <v>197</v>
      </c>
      <c r="F62" s="36" t="s">
        <v>198</v>
      </c>
      <c r="G62" s="39" t="str">
        <f>VLOOKUP(E62,'Tax Info'!$B$2:$F$1000,3,0)</f>
        <v>Masinloc Power Co. Ltd</v>
      </c>
      <c r="H62" s="39" t="str">
        <f>VLOOKUP(E62,'Tax Info'!$B$2:$F$1000,5,0)</f>
        <v>006-786-124-000</v>
      </c>
      <c r="I62" s="47">
        <f>IF(COUNTIFS(H$3:H62,H62,B$3:B62,B62)=1,MAX(I$2:I61)+1,VLOOKUP(H62,H$2:I61,2,0))</f>
        <v>51553</v>
      </c>
      <c r="J62" s="44">
        <v>45.34</v>
      </c>
      <c r="K62" s="44" t="s">
        <v>27</v>
      </c>
      <c r="L62" s="44">
        <v>5.44</v>
      </c>
      <c r="M62" s="45">
        <v>-0.91</v>
      </c>
      <c r="N62" s="44">
        <f t="shared" si="0"/>
        <v>49.87</v>
      </c>
      <c r="P62" s="49" t="s">
        <v>397</v>
      </c>
      <c r="Q62" s="54">
        <f t="shared" ca="1" si="1"/>
        <v>117.76</v>
      </c>
    </row>
    <row r="63" spans="1:17">
      <c r="A63" s="36">
        <v>61</v>
      </c>
      <c r="B63" s="36" t="s">
        <v>340</v>
      </c>
      <c r="C63" s="40" t="s">
        <v>17</v>
      </c>
      <c r="D63" s="38" t="s">
        <v>341</v>
      </c>
      <c r="E63" s="36" t="s">
        <v>181</v>
      </c>
      <c r="F63" s="36" t="s">
        <v>182</v>
      </c>
      <c r="G63" s="39" t="str">
        <f>VLOOKUP(E63,'Tax Info'!$B$2:$F$1000,3,0)</f>
        <v>National Grid Corporation of the Philippines</v>
      </c>
      <c r="H63" s="39" t="str">
        <f>VLOOKUP(E63,'Tax Info'!$B$2:$F$1000,5,0)</f>
        <v>006-977-514-000</v>
      </c>
      <c r="I63" s="47">
        <f>IF(COUNTIFS(H$3:H63,H63,B$3:B63,B63)=1,MAX(I$2:I62)+1,VLOOKUP(H63,H$2:I62,2,0))</f>
        <v>51554</v>
      </c>
      <c r="J63" s="44">
        <v>122.55</v>
      </c>
      <c r="K63" s="44" t="s">
        <v>27</v>
      </c>
      <c r="L63" s="44">
        <v>14.71</v>
      </c>
      <c r="M63" s="45">
        <v>-2.4500000000000002</v>
      </c>
      <c r="N63" s="44">
        <f t="shared" si="0"/>
        <v>134.81</v>
      </c>
      <c r="P63" s="49" t="s">
        <v>398</v>
      </c>
      <c r="Q63" s="54">
        <f t="shared" ca="1" si="1"/>
        <v>4149.49</v>
      </c>
    </row>
    <row r="64" spans="1:17">
      <c r="A64" s="36">
        <v>62</v>
      </c>
      <c r="B64" s="36" t="s">
        <v>340</v>
      </c>
      <c r="C64" s="40" t="s">
        <v>17</v>
      </c>
      <c r="D64" s="38" t="s">
        <v>341</v>
      </c>
      <c r="E64" s="36" t="s">
        <v>270</v>
      </c>
      <c r="F64" s="36" t="s">
        <v>271</v>
      </c>
      <c r="G64" s="39" t="str">
        <f>VLOOKUP(E64,'Tax Info'!$B$2:$F$1000,3,0)</f>
        <v>Negros Island Solar Power Inc.</v>
      </c>
      <c r="H64" s="39" t="str">
        <f>VLOOKUP(E64,'Tax Info'!$B$2:$F$1000,5,0)</f>
        <v>008-899-881-000</v>
      </c>
      <c r="I64" s="47">
        <f>IF(COUNTIFS(H$3:H64,H64,B$3:B64,B64)=1,MAX(I$2:I63)+1,VLOOKUP(H64,H$2:I63,2,0))</f>
        <v>51555</v>
      </c>
      <c r="J64" s="44" t="s">
        <v>27</v>
      </c>
      <c r="K64" s="44">
        <v>6.48</v>
      </c>
      <c r="L64" s="44" t="s">
        <v>27</v>
      </c>
      <c r="M64" s="45">
        <v>-0.13</v>
      </c>
      <c r="N64" s="44">
        <f t="shared" si="0"/>
        <v>6.35</v>
      </c>
      <c r="P64" s="49" t="s">
        <v>399</v>
      </c>
      <c r="Q64" s="54">
        <f t="shared" ca="1" si="1"/>
        <v>3277.18</v>
      </c>
    </row>
    <row r="65" spans="1:17">
      <c r="A65" s="36">
        <v>63</v>
      </c>
      <c r="B65" s="36" t="s">
        <v>340</v>
      </c>
      <c r="C65" s="40" t="s">
        <v>17</v>
      </c>
      <c r="D65" s="38" t="s">
        <v>341</v>
      </c>
      <c r="E65" s="36" t="s">
        <v>261</v>
      </c>
      <c r="F65" s="36" t="s">
        <v>262</v>
      </c>
      <c r="G65" s="39" t="str">
        <f>VLOOKUP(E65,'Tax Info'!$B$2:$F$1000,3,0)</f>
        <v>Negros Island Solar Power Inc.  (NISPI2)</v>
      </c>
      <c r="H65" s="39" t="str">
        <f>VLOOKUP(E65,'Tax Info'!$B$2:$F$1000,5,0)</f>
        <v>008-899-881-000</v>
      </c>
      <c r="I65" s="47">
        <f>IF(COUNTIFS(H$3:H65,H65,B$3:B65,B65)=1,MAX(I$2:I64)+1,VLOOKUP(H65,H$2:I64,2,0))</f>
        <v>51555</v>
      </c>
      <c r="J65" s="44" t="s">
        <v>27</v>
      </c>
      <c r="K65" s="44">
        <v>8.11</v>
      </c>
      <c r="L65" s="44" t="s">
        <v>27</v>
      </c>
      <c r="M65" s="45">
        <v>-0.16</v>
      </c>
      <c r="N65" s="44">
        <f t="shared" si="0"/>
        <v>7.95</v>
      </c>
      <c r="P65" s="49" t="s">
        <v>400</v>
      </c>
      <c r="Q65" s="54">
        <f t="shared" ca="1" si="1"/>
        <v>1324.12</v>
      </c>
    </row>
    <row r="66" spans="1:17">
      <c r="A66" s="36">
        <v>64</v>
      </c>
      <c r="B66" s="36" t="s">
        <v>340</v>
      </c>
      <c r="C66" s="40" t="s">
        <v>17</v>
      </c>
      <c r="D66" s="38" t="s">
        <v>341</v>
      </c>
      <c r="E66" s="36" t="s">
        <v>245</v>
      </c>
      <c r="F66" s="36" t="s">
        <v>246</v>
      </c>
      <c r="G66" s="39" t="str">
        <f>VLOOKUP(E66,'Tax Info'!$B$2:$F$1000,3,0)</f>
        <v>North Negros Biopower, Inc.</v>
      </c>
      <c r="H66" s="39" t="str">
        <f>VLOOKUP(E66,'Tax Info'!$B$2:$F$1000,5,0)</f>
        <v>006-964-680-000</v>
      </c>
      <c r="I66" s="47">
        <f>IF(COUNTIFS(H$3:H66,H66,B$3:B66,B66)=1,MAX(I$2:I65)+1,VLOOKUP(H66,H$2:I65,2,0))</f>
        <v>51556</v>
      </c>
      <c r="J66" s="44" t="s">
        <v>27</v>
      </c>
      <c r="K66" s="44">
        <v>117.76</v>
      </c>
      <c r="L66" s="44" t="s">
        <v>27</v>
      </c>
      <c r="M66" s="45" t="s">
        <v>27</v>
      </c>
      <c r="N66" s="44">
        <f t="shared" si="0"/>
        <v>117.76</v>
      </c>
      <c r="P66" s="49" t="s">
        <v>401</v>
      </c>
      <c r="Q66" s="54">
        <f t="shared" ca="1" si="1"/>
        <v>4880.33</v>
      </c>
    </row>
    <row r="67" spans="1:17">
      <c r="A67" s="36">
        <v>65</v>
      </c>
      <c r="B67" s="36" t="s">
        <v>340</v>
      </c>
      <c r="C67" s="40" t="s">
        <v>17</v>
      </c>
      <c r="D67" s="38" t="s">
        <v>341</v>
      </c>
      <c r="E67" s="36" t="s">
        <v>50</v>
      </c>
      <c r="F67" s="36" t="s">
        <v>50</v>
      </c>
      <c r="G67" s="39" t="str">
        <f>VLOOKUP(E67,'Tax Info'!$B$2:$F$1000,3,0)</f>
        <v>NEGROS OCCIDENTAL ELECTRIC COOPERATIVE</v>
      </c>
      <c r="H67" s="39" t="str">
        <f>VLOOKUP(E67,'Tax Info'!$B$2:$F$1000,5,0)</f>
        <v>000-560-345-000</v>
      </c>
      <c r="I67" s="47">
        <f>IF(COUNTIFS(H$3:H67,H67,B$3:B67,B67)=1,MAX(I$2:I66)+1,VLOOKUP(H67,H$2:I66,2,0))</f>
        <v>51557</v>
      </c>
      <c r="J67" s="44">
        <v>3772.27</v>
      </c>
      <c r="K67" s="44" t="s">
        <v>27</v>
      </c>
      <c r="L67" s="44">
        <v>452.67</v>
      </c>
      <c r="M67" s="45">
        <v>-75.45</v>
      </c>
      <c r="N67" s="44">
        <f t="shared" si="0"/>
        <v>4149.49</v>
      </c>
      <c r="P67" s="49" t="s">
        <v>402</v>
      </c>
      <c r="Q67" s="54">
        <f t="shared" ca="1" si="1"/>
        <v>1578.17</v>
      </c>
    </row>
    <row r="68" spans="1:17">
      <c r="A68" s="36">
        <v>66</v>
      </c>
      <c r="B68" s="36" t="s">
        <v>340</v>
      </c>
      <c r="C68" s="40" t="s">
        <v>17</v>
      </c>
      <c r="D68" s="38" t="s">
        <v>341</v>
      </c>
      <c r="E68" s="36" t="s">
        <v>60</v>
      </c>
      <c r="F68" s="36" t="s">
        <v>60</v>
      </c>
      <c r="G68" s="39" t="str">
        <f>VLOOKUP(E68,'Tax Info'!$B$2:$F$1000,3,0)</f>
        <v>Northern Negros Electric Cooperative, Inc.</v>
      </c>
      <c r="H68" s="39" t="str">
        <f>VLOOKUP(E68,'Tax Info'!$B$2:$F$1000,5,0)</f>
        <v>001-005-053-0000</v>
      </c>
      <c r="I68" s="47">
        <f>IF(COUNTIFS(H$3:H68,H68,B$3:B68,B68)=1,MAX(I$2:I67)+1,VLOOKUP(H68,H$2:I67,2,0))</f>
        <v>51558</v>
      </c>
      <c r="J68" s="44">
        <v>2979.25</v>
      </c>
      <c r="K68" s="44" t="s">
        <v>27</v>
      </c>
      <c r="L68" s="44">
        <v>357.51</v>
      </c>
      <c r="M68" s="45">
        <v>-59.58</v>
      </c>
      <c r="N68" s="44">
        <f t="shared" si="0"/>
        <v>3277.18</v>
      </c>
      <c r="P68" s="49" t="s">
        <v>403</v>
      </c>
      <c r="Q68" s="54">
        <f t="shared" ca="1" si="1"/>
        <v>2085.67</v>
      </c>
    </row>
    <row r="69" spans="1:17">
      <c r="A69" s="36">
        <v>67</v>
      </c>
      <c r="B69" s="36" t="s">
        <v>340</v>
      </c>
      <c r="C69" s="40" t="s">
        <v>17</v>
      </c>
      <c r="D69" s="38" t="s">
        <v>341</v>
      </c>
      <c r="E69" s="36" t="s">
        <v>112</v>
      </c>
      <c r="F69" s="36" t="s">
        <v>112</v>
      </c>
      <c r="G69" s="39" t="str">
        <f>VLOOKUP(E69,'Tax Info'!$B$2:$F$1000,3,0)</f>
        <v>Negros Oriental I Electric Cooperative, Inc.</v>
      </c>
      <c r="H69" s="39" t="str">
        <f>VLOOKUP(E69,'Tax Info'!$B$2:$F$1000,5,0)</f>
        <v>000-613-539-000</v>
      </c>
      <c r="I69" s="47">
        <f>IF(COUNTIFS(H$3:H69,H69,B$3:B69,B69)=1,MAX(I$2:I68)+1,VLOOKUP(H69,H$2:I68,2,0))</f>
        <v>51559</v>
      </c>
      <c r="J69" s="44">
        <v>1203.75</v>
      </c>
      <c r="K69" s="44" t="s">
        <v>27</v>
      </c>
      <c r="L69" s="44">
        <v>144.44999999999999</v>
      </c>
      <c r="M69" s="45">
        <v>-24.08</v>
      </c>
      <c r="N69" s="44">
        <f t="shared" si="0"/>
        <v>1324.12</v>
      </c>
      <c r="P69" s="49" t="s">
        <v>404</v>
      </c>
      <c r="Q69" s="54">
        <f t="shared" ca="1" si="1"/>
        <v>64.91</v>
      </c>
    </row>
    <row r="70" spans="1:17">
      <c r="A70" s="36">
        <v>68</v>
      </c>
      <c r="B70" s="36" t="s">
        <v>340</v>
      </c>
      <c r="C70" s="40" t="s">
        <v>17</v>
      </c>
      <c r="D70" s="38" t="s">
        <v>341</v>
      </c>
      <c r="E70" s="36" t="s">
        <v>36</v>
      </c>
      <c r="F70" s="36" t="s">
        <v>36</v>
      </c>
      <c r="G70" s="39" t="str">
        <f>VLOOKUP(E70,'Tax Info'!$B$2:$F$1000,3,0)</f>
        <v>NEGROS ORIENTAL II ELECTRIC COOPERATIVE</v>
      </c>
      <c r="H70" s="39" t="str">
        <f>VLOOKUP(E70,'Tax Info'!$B$2:$F$1000,5,0)</f>
        <v>000-613-546-000</v>
      </c>
      <c r="I70" s="47">
        <f>IF(COUNTIFS(H$3:H70,H70,B$3:B70,B70)=1,MAX(I$2:I69)+1,VLOOKUP(H70,H$2:I69,2,0))</f>
        <v>51560</v>
      </c>
      <c r="J70" s="44">
        <v>4436.66</v>
      </c>
      <c r="K70" s="44" t="s">
        <v>27</v>
      </c>
      <c r="L70" s="44">
        <v>532.4</v>
      </c>
      <c r="M70" s="45">
        <v>-88.73</v>
      </c>
      <c r="N70" s="44">
        <f t="shared" ref="N70:N133" si="2">SUM(J70:M70)</f>
        <v>4880.33</v>
      </c>
      <c r="P70" s="49" t="s">
        <v>405</v>
      </c>
      <c r="Q70" s="54">
        <f t="shared" ca="1" si="1"/>
        <v>0.01</v>
      </c>
    </row>
    <row r="71" spans="1:17">
      <c r="A71" s="36">
        <v>69</v>
      </c>
      <c r="B71" s="36" t="s">
        <v>340</v>
      </c>
      <c r="C71" s="40" t="s">
        <v>17</v>
      </c>
      <c r="D71" s="38" t="s">
        <v>341</v>
      </c>
      <c r="E71" s="36" t="s">
        <v>95</v>
      </c>
      <c r="F71" s="36" t="s">
        <v>95</v>
      </c>
      <c r="G71" s="39" t="str">
        <f>VLOOKUP(E71,'Tax Info'!$B$2:$F$1000,3,0)</f>
        <v>Northern Samar Electric Cooperative, Inc.</v>
      </c>
      <c r="H71" s="39" t="str">
        <f>VLOOKUP(E71,'Tax Info'!$B$2:$F$1000,5,0)</f>
        <v>001-585-897-000</v>
      </c>
      <c r="I71" s="47">
        <f>IF(COUNTIFS(H$3:H71,H71,B$3:B71,B71)=1,MAX(I$2:I70)+1,VLOOKUP(H71,H$2:I70,2,0))</f>
        <v>51561</v>
      </c>
      <c r="J71" s="44">
        <v>1434.7</v>
      </c>
      <c r="K71" s="44" t="s">
        <v>27</v>
      </c>
      <c r="L71" s="44">
        <v>172.16</v>
      </c>
      <c r="M71" s="45">
        <v>-28.69</v>
      </c>
      <c r="N71" s="44">
        <f t="shared" si="2"/>
        <v>1578.17</v>
      </c>
      <c r="P71" s="49" t="s">
        <v>406</v>
      </c>
      <c r="Q71" s="54">
        <f t="shared" ref="Q71:Q134" ca="1" si="3">SUMIF($I$3:$N$385,P71,$N$3:$N$385)</f>
        <v>4.33</v>
      </c>
    </row>
    <row r="72" spans="1:17">
      <c r="A72" s="36">
        <v>70</v>
      </c>
      <c r="B72" s="36" t="s">
        <v>340</v>
      </c>
      <c r="C72" s="40" t="s">
        <v>17</v>
      </c>
      <c r="D72" s="38" t="s">
        <v>341</v>
      </c>
      <c r="E72" s="36" t="s">
        <v>19</v>
      </c>
      <c r="F72" s="36" t="s">
        <v>19</v>
      </c>
      <c r="G72" s="39" t="str">
        <f>VLOOKUP(E72,'Tax Info'!$B$2:$F$1000,3,0)</f>
        <v>Philippine Associated Smelting &amp; Refining Corporation</v>
      </c>
      <c r="H72" s="39" t="str">
        <f>VLOOKUP(E72,'Tax Info'!$B$2:$F$1000,5,0)</f>
        <v>000-226-532-000</v>
      </c>
      <c r="I72" s="47">
        <f>IF(COUNTIFS(H$3:H72,H72,B$3:B72,B72)=1,MAX(I$2:I71)+1,VLOOKUP(H72,H$2:I71,2,0))</f>
        <v>51562</v>
      </c>
      <c r="J72" s="44" t="s">
        <v>27</v>
      </c>
      <c r="K72" s="44">
        <v>2128.23</v>
      </c>
      <c r="L72" s="44" t="s">
        <v>27</v>
      </c>
      <c r="M72" s="45">
        <v>-42.56</v>
      </c>
      <c r="N72" s="44">
        <f t="shared" si="2"/>
        <v>2085.67</v>
      </c>
      <c r="P72" s="49" t="s">
        <v>407</v>
      </c>
      <c r="Q72" s="54">
        <f t="shared" ca="1" si="3"/>
        <v>11.27</v>
      </c>
    </row>
    <row r="73" spans="1:17">
      <c r="A73" s="36">
        <v>71</v>
      </c>
      <c r="B73" s="36" t="s">
        <v>340</v>
      </c>
      <c r="C73" s="40" t="s">
        <v>17</v>
      </c>
      <c r="D73" s="38" t="s">
        <v>341</v>
      </c>
      <c r="E73" s="36" t="s">
        <v>233</v>
      </c>
      <c r="F73" s="36" t="s">
        <v>234</v>
      </c>
      <c r="G73" s="39" t="str">
        <f>VLOOKUP(E73,'Tax Info'!$B$2:$F$1000,3,0)</f>
        <v>Palm Concepcion Power Corporation</v>
      </c>
      <c r="H73" s="39" t="str">
        <f>VLOOKUP(E73,'Tax Info'!$B$2:$F$1000,5,0)</f>
        <v>006-931-417-000</v>
      </c>
      <c r="I73" s="47">
        <f>IF(COUNTIFS(H$3:H73,H73,B$3:B73,B73)=1,MAX(I$2:I72)+1,VLOOKUP(H73,H$2:I72,2,0))</f>
        <v>51563</v>
      </c>
      <c r="J73" s="44">
        <v>59.01</v>
      </c>
      <c r="K73" s="44" t="s">
        <v>27</v>
      </c>
      <c r="L73" s="44">
        <v>7.08</v>
      </c>
      <c r="M73" s="45">
        <v>-1.18</v>
      </c>
      <c r="N73" s="44">
        <f t="shared" si="2"/>
        <v>64.91</v>
      </c>
      <c r="P73" s="49" t="s">
        <v>408</v>
      </c>
      <c r="Q73" s="54">
        <f t="shared" ca="1" si="3"/>
        <v>69.819999999999993</v>
      </c>
    </row>
    <row r="74" spans="1:17">
      <c r="A74" s="36">
        <v>72</v>
      </c>
      <c r="B74" s="36" t="s">
        <v>340</v>
      </c>
      <c r="C74" s="40" t="s">
        <v>17</v>
      </c>
      <c r="D74" s="38" t="s">
        <v>341</v>
      </c>
      <c r="E74" s="36" t="s">
        <v>295</v>
      </c>
      <c r="F74" s="36" t="s">
        <v>296</v>
      </c>
      <c r="G74" s="39" t="str">
        <f>VLOOKUP(E74,'Tax Info'!$B$2:$F$1000,3,0)</f>
        <v>Panay Power Corporation</v>
      </c>
      <c r="H74" s="39" t="str">
        <f>VLOOKUP(E74,'Tax Info'!$B$2:$F$1000,5,0)</f>
        <v>004-964-861-000</v>
      </c>
      <c r="I74" s="47">
        <f>IF(COUNTIFS(H$3:H74,H74,B$3:B74,B74)=1,MAX(I$2:I73)+1,VLOOKUP(H74,H$2:I73,2,0))</f>
        <v>51564</v>
      </c>
      <c r="J74" s="44">
        <v>0.01</v>
      </c>
      <c r="K74" s="44" t="s">
        <v>27</v>
      </c>
      <c r="L74" s="44" t="s">
        <v>27</v>
      </c>
      <c r="M74" s="45" t="s">
        <v>27</v>
      </c>
      <c r="N74" s="44">
        <f t="shared" si="2"/>
        <v>0.01</v>
      </c>
      <c r="P74" s="49" t="s">
        <v>409</v>
      </c>
      <c r="Q74" s="54">
        <f t="shared" ca="1" si="3"/>
        <v>8.4499999999999993</v>
      </c>
    </row>
    <row r="75" spans="1:17">
      <c r="A75" s="36">
        <v>73</v>
      </c>
      <c r="B75" s="36" t="s">
        <v>340</v>
      </c>
      <c r="C75" s="40" t="s">
        <v>17</v>
      </c>
      <c r="D75" s="38" t="s">
        <v>341</v>
      </c>
      <c r="E75" s="36" t="s">
        <v>236</v>
      </c>
      <c r="F75" s="36" t="s">
        <v>237</v>
      </c>
      <c r="G75" s="39" t="str">
        <f>VLOOKUP(E75,'Tax Info'!$B$2:$F$1000,3,0)</f>
        <v>Power Sector Assets &amp; Liabilities Management Corporation</v>
      </c>
      <c r="H75" s="39" t="str">
        <f>VLOOKUP(E75,'Tax Info'!$B$2:$F$1000,5,0)</f>
        <v>215-799-653-00000</v>
      </c>
      <c r="I75" s="47">
        <f>IF(COUNTIFS(H$3:H75,H75,B$3:B75,B75)=1,MAX(I$2:I74)+1,VLOOKUP(H75,H$2:I74,2,0))</f>
        <v>51565</v>
      </c>
      <c r="J75" s="44">
        <v>3.94</v>
      </c>
      <c r="K75" s="44" t="s">
        <v>27</v>
      </c>
      <c r="L75" s="44">
        <v>0.47</v>
      </c>
      <c r="M75" s="45">
        <v>-0.08</v>
      </c>
      <c r="N75" s="44">
        <f t="shared" si="2"/>
        <v>4.33</v>
      </c>
      <c r="P75" s="49" t="s">
        <v>410</v>
      </c>
      <c r="Q75" s="54">
        <f t="shared" ca="1" si="3"/>
        <v>1033.51</v>
      </c>
    </row>
    <row r="76" spans="1:17">
      <c r="A76" s="36">
        <v>74</v>
      </c>
      <c r="B76" s="36" t="s">
        <v>340</v>
      </c>
      <c r="C76" s="40" t="s">
        <v>17</v>
      </c>
      <c r="D76" s="38" t="s">
        <v>341</v>
      </c>
      <c r="E76" s="36" t="s">
        <v>284</v>
      </c>
      <c r="F76" s="36" t="s">
        <v>285</v>
      </c>
      <c r="G76" s="39" t="str">
        <f>VLOOKUP(E76,'Tax Info'!$B$2:$F$1000,3,0)</f>
        <v>PetroWind Energy Inc.</v>
      </c>
      <c r="H76" s="39" t="str">
        <f>VLOOKUP(E76,'Tax Info'!$B$2:$F$1000,5,0)</f>
        <v>008-482-597-000</v>
      </c>
      <c r="I76" s="47">
        <f>IF(COUNTIFS(H$3:H76,H76,B$3:B76,B76)=1,MAX(I$2:I75)+1,VLOOKUP(H76,H$2:I75,2,0))</f>
        <v>51566</v>
      </c>
      <c r="J76" s="44" t="s">
        <v>27</v>
      </c>
      <c r="K76" s="44">
        <v>0.04</v>
      </c>
      <c r="L76" s="44" t="s">
        <v>27</v>
      </c>
      <c r="M76" s="45" t="s">
        <v>27</v>
      </c>
      <c r="N76" s="44">
        <f t="shared" si="2"/>
        <v>0.04</v>
      </c>
      <c r="P76" s="49" t="s">
        <v>411</v>
      </c>
      <c r="Q76" s="54">
        <f t="shared" ca="1" si="3"/>
        <v>1215.6099999999999</v>
      </c>
    </row>
    <row r="77" spans="1:17">
      <c r="A77" s="36">
        <v>75</v>
      </c>
      <c r="B77" s="36" t="s">
        <v>340</v>
      </c>
      <c r="C77" s="40" t="s">
        <v>17</v>
      </c>
      <c r="D77" s="38" t="s">
        <v>341</v>
      </c>
      <c r="E77" s="36" t="s">
        <v>267</v>
      </c>
      <c r="F77" s="36" t="s">
        <v>276</v>
      </c>
      <c r="G77" s="39" t="str">
        <f>VLOOKUP(E77,'Tax Info'!$B$2:$F$1000,3,0)</f>
        <v>San Carlos Solar Energy Inc.</v>
      </c>
      <c r="H77" s="39" t="str">
        <f>VLOOKUP(E77,'Tax Info'!$B$2:$F$1000,5,0)</f>
        <v>008-514-713-000</v>
      </c>
      <c r="I77" s="47">
        <f>IF(COUNTIFS(H$3:H77,H77,B$3:B77,B77)=1,MAX(I$2:I76)+1,VLOOKUP(H77,H$2:I76,2,0))</f>
        <v>51567</v>
      </c>
      <c r="J77" s="44" t="s">
        <v>27</v>
      </c>
      <c r="K77" s="44">
        <v>5.93</v>
      </c>
      <c r="L77" s="44" t="s">
        <v>27</v>
      </c>
      <c r="M77" s="45">
        <v>-0.12</v>
      </c>
      <c r="N77" s="44">
        <f t="shared" si="2"/>
        <v>5.81</v>
      </c>
      <c r="P77" s="49" t="s">
        <v>412</v>
      </c>
      <c r="Q77" s="54">
        <f t="shared" ca="1" si="3"/>
        <v>18.63</v>
      </c>
    </row>
    <row r="78" spans="1:17">
      <c r="A78" s="36">
        <v>76</v>
      </c>
      <c r="B78" s="36" t="s">
        <v>340</v>
      </c>
      <c r="C78" s="40" t="s">
        <v>17</v>
      </c>
      <c r="D78" s="38" t="s">
        <v>341</v>
      </c>
      <c r="E78" s="36" t="s">
        <v>267</v>
      </c>
      <c r="F78" s="36" t="s">
        <v>268</v>
      </c>
      <c r="G78" s="39" t="str">
        <f>VLOOKUP(E78,'Tax Info'!$B$2:$F$1000,3,0)</f>
        <v>San Carlos Solar Energy Inc.</v>
      </c>
      <c r="H78" s="39" t="str">
        <f>VLOOKUP(E78,'Tax Info'!$B$2:$F$1000,5,0)</f>
        <v>008-514-713-000</v>
      </c>
      <c r="I78" s="47">
        <f>IF(COUNTIFS(H$3:H78,H78,B$3:B78,B78)=1,MAX(I$2:I77)+1,VLOOKUP(H78,H$2:I77,2,0))</f>
        <v>51567</v>
      </c>
      <c r="J78" s="44" t="s">
        <v>27</v>
      </c>
      <c r="K78" s="44">
        <v>6.33</v>
      </c>
      <c r="L78" s="44" t="s">
        <v>27</v>
      </c>
      <c r="M78" s="45">
        <v>-0.13</v>
      </c>
      <c r="N78" s="44">
        <f t="shared" si="2"/>
        <v>6.2</v>
      </c>
      <c r="P78" s="49" t="s">
        <v>413</v>
      </c>
      <c r="Q78" s="54">
        <f t="shared" ca="1" si="3"/>
        <v>11.1</v>
      </c>
    </row>
    <row r="79" spans="1:17">
      <c r="A79" s="36">
        <v>77</v>
      </c>
      <c r="B79" s="36" t="s">
        <v>340</v>
      </c>
      <c r="C79" s="40" t="s">
        <v>17</v>
      </c>
      <c r="D79" s="38" t="s">
        <v>341</v>
      </c>
      <c r="E79" s="36" t="s">
        <v>258</v>
      </c>
      <c r="F79" s="36" t="s">
        <v>259</v>
      </c>
      <c r="G79" s="39" t="str">
        <f>VLOOKUP(E79,'Tax Info'!$B$2:$F$1000,3,0)</f>
        <v>San Carlos Sun Power Inc.</v>
      </c>
      <c r="H79" s="39" t="str">
        <f>VLOOKUP(E79,'Tax Info'!$B$2:$F$1000,5,0)</f>
        <v>008-828-101-000</v>
      </c>
      <c r="I79" s="47">
        <f>IF(COUNTIFS(H$3:H79,H79,B$3:B79,B79)=1,MAX(I$2:I78)+1,VLOOKUP(H79,H$2:I78,2,0))</f>
        <v>51568</v>
      </c>
      <c r="J79" s="44" t="s">
        <v>27</v>
      </c>
      <c r="K79" s="44">
        <v>8.6199999999999992</v>
      </c>
      <c r="L79" s="44" t="s">
        <v>27</v>
      </c>
      <c r="M79" s="45">
        <v>-0.17</v>
      </c>
      <c r="N79" s="44">
        <f t="shared" si="2"/>
        <v>8.4499999999999993</v>
      </c>
      <c r="P79" s="49" t="s">
        <v>414</v>
      </c>
      <c r="Q79" s="54">
        <f t="shared" ca="1" si="3"/>
        <v>36.26</v>
      </c>
    </row>
    <row r="80" spans="1:17">
      <c r="A80" s="36">
        <v>78</v>
      </c>
      <c r="B80" s="36" t="s">
        <v>340</v>
      </c>
      <c r="C80" s="40" t="s">
        <v>17</v>
      </c>
      <c r="D80" s="38" t="s">
        <v>341</v>
      </c>
      <c r="E80" s="36" t="s">
        <v>122</v>
      </c>
      <c r="F80" s="36" t="s">
        <v>122</v>
      </c>
      <c r="G80" s="39" t="str">
        <f>VLOOKUP(E80,'Tax Info'!$B$2:$F$1000,3,0)</f>
        <v>Samar I Electric Cooperative, Inc.</v>
      </c>
      <c r="H80" s="39" t="str">
        <f>VLOOKUP(E80,'Tax Info'!$B$2:$F$1000,5,0)</f>
        <v>000-563-573-000</v>
      </c>
      <c r="I80" s="47">
        <f>IF(COUNTIFS(H$3:H80,H80,B$3:B80,B80)=1,MAX(I$2:I79)+1,VLOOKUP(H80,H$2:I79,2,0))</f>
        <v>51569</v>
      </c>
      <c r="J80" s="44">
        <v>939.55</v>
      </c>
      <c r="K80" s="44" t="s">
        <v>27</v>
      </c>
      <c r="L80" s="44">
        <v>112.75</v>
      </c>
      <c r="M80" s="45">
        <v>-18.79</v>
      </c>
      <c r="N80" s="44">
        <f t="shared" si="2"/>
        <v>1033.51</v>
      </c>
      <c r="P80" s="49" t="s">
        <v>415</v>
      </c>
      <c r="Q80" s="54">
        <f t="shared" ca="1" si="3"/>
        <v>9.92</v>
      </c>
    </row>
    <row r="81" spans="1:17">
      <c r="A81" s="36">
        <v>79</v>
      </c>
      <c r="B81" s="36" t="s">
        <v>340</v>
      </c>
      <c r="C81" s="40" t="s">
        <v>17</v>
      </c>
      <c r="D81" s="38" t="s">
        <v>341</v>
      </c>
      <c r="E81" s="36" t="s">
        <v>120</v>
      </c>
      <c r="F81" s="36" t="s">
        <v>120</v>
      </c>
      <c r="G81" s="39" t="str">
        <f>VLOOKUP(E81,'Tax Info'!$B$2:$F$1000,3,0)</f>
        <v>Samar II Electric Cooperative, Inc.</v>
      </c>
      <c r="H81" s="39" t="str">
        <f>VLOOKUP(E81,'Tax Info'!$B$2:$F$1000,5,0)</f>
        <v>000-563-581-000</v>
      </c>
      <c r="I81" s="47">
        <f>IF(COUNTIFS(H$3:H81,H81,B$3:B81,B81)=1,MAX(I$2:I80)+1,VLOOKUP(H81,H$2:I80,2,0))</f>
        <v>51570</v>
      </c>
      <c r="J81" s="44">
        <v>1105.0999999999999</v>
      </c>
      <c r="K81" s="44" t="s">
        <v>27</v>
      </c>
      <c r="L81" s="44">
        <v>132.61000000000001</v>
      </c>
      <c r="M81" s="45">
        <v>-22.1</v>
      </c>
      <c r="N81" s="44">
        <f t="shared" si="2"/>
        <v>1215.6099999999999</v>
      </c>
      <c r="P81" s="49" t="s">
        <v>416</v>
      </c>
      <c r="Q81" s="54">
        <f t="shared" ca="1" si="3"/>
        <v>5.17</v>
      </c>
    </row>
    <row r="82" spans="1:17">
      <c r="A82" s="36">
        <v>80</v>
      </c>
      <c r="B82" s="36" t="s">
        <v>340</v>
      </c>
      <c r="C82" s="40" t="s">
        <v>17</v>
      </c>
      <c r="D82" s="38" t="s">
        <v>341</v>
      </c>
      <c r="E82" s="36" t="s">
        <v>213</v>
      </c>
      <c r="F82" s="36" t="s">
        <v>214</v>
      </c>
      <c r="G82" s="39" t="str">
        <f>VLOOKUP(E82,'Tax Info'!$B$2:$F$1000,3,0)</f>
        <v>San Carlos Bioenergy, Inc.</v>
      </c>
      <c r="H82" s="39" t="str">
        <f>VLOOKUP(E82,'Tax Info'!$B$2:$F$1000,5,0)</f>
        <v>238-494-525-000</v>
      </c>
      <c r="I82" s="47">
        <f>IF(COUNTIFS(H$3:H82,H82,B$3:B82,B82)=1,MAX(I$2:I81)+1,VLOOKUP(H82,H$2:I81,2,0))</f>
        <v>51571</v>
      </c>
      <c r="J82" s="44">
        <v>16.940000000000001</v>
      </c>
      <c r="K82" s="44" t="s">
        <v>27</v>
      </c>
      <c r="L82" s="44">
        <v>2.0299999999999998</v>
      </c>
      <c r="M82" s="45">
        <v>-0.34</v>
      </c>
      <c r="N82" s="44">
        <f t="shared" si="2"/>
        <v>18.63</v>
      </c>
      <c r="P82" s="49" t="s">
        <v>417</v>
      </c>
      <c r="Q82" s="54">
        <f t="shared" ca="1" si="3"/>
        <v>29.63</v>
      </c>
    </row>
    <row r="83" spans="1:17">
      <c r="A83" s="36">
        <v>81</v>
      </c>
      <c r="B83" s="36" t="s">
        <v>340</v>
      </c>
      <c r="C83" s="40" t="s">
        <v>17</v>
      </c>
      <c r="D83" s="38" t="s">
        <v>341</v>
      </c>
      <c r="E83" s="36" t="s">
        <v>208</v>
      </c>
      <c r="F83" s="36" t="s">
        <v>209</v>
      </c>
      <c r="G83" s="39" t="str">
        <f>VLOOKUP(E83,'Tax Info'!$B$2:$F$1000,3,0)</f>
        <v>San Carlos Biopower Inc.</v>
      </c>
      <c r="H83" s="39" t="str">
        <f>VLOOKUP(E83,'Tax Info'!$B$2:$F$1000,5,0)</f>
        <v>007-339-955-000</v>
      </c>
      <c r="I83" s="47">
        <f>IF(COUNTIFS(H$3:H83,H83,B$3:B83,B83)=1,MAX(I$2:I82)+1,VLOOKUP(H83,H$2:I82,2,0))</f>
        <v>51572</v>
      </c>
      <c r="J83" s="44" t="s">
        <v>27</v>
      </c>
      <c r="K83" s="44">
        <v>11.1</v>
      </c>
      <c r="L83" s="44" t="s">
        <v>27</v>
      </c>
      <c r="M83" s="45" t="s">
        <v>27</v>
      </c>
      <c r="N83" s="44">
        <f t="shared" si="2"/>
        <v>11.1</v>
      </c>
      <c r="P83" s="49" t="s">
        <v>418</v>
      </c>
      <c r="Q83" s="54">
        <f t="shared" ca="1" si="3"/>
        <v>1524.49</v>
      </c>
    </row>
    <row r="84" spans="1:17">
      <c r="A84" s="36">
        <v>82</v>
      </c>
      <c r="B84" s="36" t="s">
        <v>340</v>
      </c>
      <c r="C84" s="40" t="s">
        <v>17</v>
      </c>
      <c r="D84" s="38" t="s">
        <v>341</v>
      </c>
      <c r="E84" s="36" t="s">
        <v>228</v>
      </c>
      <c r="F84" s="36" t="s">
        <v>228</v>
      </c>
      <c r="G84" s="39" t="str">
        <f>VLOOKUP(E84,'Tax Info'!$B$2:$F$1000,3,0)</f>
        <v>SC GLOBAL COCO PRODUCTS, INC.</v>
      </c>
      <c r="H84" s="39" t="str">
        <f>VLOOKUP(E84,'Tax Info'!$B$2:$F$1000,5,0)</f>
        <v>005-761-999-000</v>
      </c>
      <c r="I84" s="47">
        <f>IF(COUNTIFS(H$3:H84,H84,B$3:B84,B84)=1,MAX(I$2:I83)+1,VLOOKUP(H84,H$2:I83,2,0))</f>
        <v>51573</v>
      </c>
      <c r="J84" s="44">
        <v>32.96</v>
      </c>
      <c r="K84" s="44" t="s">
        <v>27</v>
      </c>
      <c r="L84" s="44">
        <v>3.96</v>
      </c>
      <c r="M84" s="45">
        <v>-0.66</v>
      </c>
      <c r="N84" s="44">
        <f t="shared" si="2"/>
        <v>36.26</v>
      </c>
      <c r="P84" s="49" t="s">
        <v>419</v>
      </c>
      <c r="Q84" s="54">
        <f t="shared" ca="1" si="3"/>
        <v>250.45</v>
      </c>
    </row>
    <row r="85" spans="1:17">
      <c r="A85" s="36">
        <v>83</v>
      </c>
      <c r="B85" s="36" t="s">
        <v>340</v>
      </c>
      <c r="C85" s="40" t="s">
        <v>17</v>
      </c>
      <c r="D85" s="38" t="s">
        <v>341</v>
      </c>
      <c r="E85" s="36" t="s">
        <v>264</v>
      </c>
      <c r="F85" s="36" t="s">
        <v>265</v>
      </c>
      <c r="G85" s="39" t="str">
        <f>VLOOKUP(E85,'Tax Info'!$B$2:$F$1000,3,0)</f>
        <v>Sulu Electric Power and Light (Phils.), Inc.</v>
      </c>
      <c r="H85" s="39" t="str">
        <f>VLOOKUP(E85,'Tax Info'!$B$2:$F$1000,5,0)</f>
        <v>008-685-342-000</v>
      </c>
      <c r="I85" s="47">
        <f>IF(COUNTIFS(H$3:H85,H85,B$3:B85,B85)=1,MAX(I$2:I84)+1,VLOOKUP(H85,H$2:I84,2,0))</f>
        <v>51574</v>
      </c>
      <c r="J85" s="44">
        <v>9.02</v>
      </c>
      <c r="K85" s="44" t="s">
        <v>27</v>
      </c>
      <c r="L85" s="44">
        <v>1.08</v>
      </c>
      <c r="M85" s="45">
        <v>-0.18</v>
      </c>
      <c r="N85" s="44">
        <f t="shared" si="2"/>
        <v>9.92</v>
      </c>
      <c r="P85" s="49" t="s">
        <v>420</v>
      </c>
      <c r="Q85" s="54">
        <f t="shared" ca="1" si="3"/>
        <v>137.77000000000001</v>
      </c>
    </row>
    <row r="86" spans="1:17">
      <c r="A86" s="36">
        <v>84</v>
      </c>
      <c r="B86" s="36" t="s">
        <v>340</v>
      </c>
      <c r="C86" s="40" t="s">
        <v>17</v>
      </c>
      <c r="D86" s="38" t="s">
        <v>341</v>
      </c>
      <c r="E86" s="36" t="s">
        <v>278</v>
      </c>
      <c r="F86" s="36" t="s">
        <v>279</v>
      </c>
      <c r="G86" s="39" t="str">
        <f>VLOOKUP(E86,'Tax Info'!$B$2:$F$1000,3,0)</f>
        <v>Citicore Solar Negros Occidental, Inc.</v>
      </c>
      <c r="H86" s="39" t="str">
        <f>VLOOKUP(E86,'Tax Info'!$B$2:$F$1000,5,0)</f>
        <v>009-103-282-000</v>
      </c>
      <c r="I86" s="47">
        <f>IF(COUNTIFS(H$3:H86,H86,B$3:B86,B86)=1,MAX(I$2:I85)+1,VLOOKUP(H86,H$2:I85,2,0))</f>
        <v>51575</v>
      </c>
      <c r="J86" s="44" t="s">
        <v>27</v>
      </c>
      <c r="K86" s="44">
        <v>5.28</v>
      </c>
      <c r="L86" s="44" t="s">
        <v>27</v>
      </c>
      <c r="M86" s="45">
        <v>-0.11</v>
      </c>
      <c r="N86" s="44">
        <f t="shared" si="2"/>
        <v>5.17</v>
      </c>
      <c r="P86" s="49" t="s">
        <v>421</v>
      </c>
      <c r="Q86" s="54">
        <f t="shared" ca="1" si="3"/>
        <v>191.97</v>
      </c>
    </row>
    <row r="87" spans="1:17">
      <c r="A87" s="36">
        <v>85</v>
      </c>
      <c r="B87" s="36" t="s">
        <v>340</v>
      </c>
      <c r="C87" s="40" t="s">
        <v>17</v>
      </c>
      <c r="D87" s="38" t="s">
        <v>341</v>
      </c>
      <c r="E87" s="36" t="s">
        <v>205</v>
      </c>
      <c r="F87" s="36" t="s">
        <v>206</v>
      </c>
      <c r="G87" s="39" t="str">
        <f>VLOOKUP(E87,'Tax Info'!$B$2:$F$1000,3,0)</f>
        <v>SPC Island Power Corporation</v>
      </c>
      <c r="H87" s="39" t="str">
        <f>VLOOKUP(E87,'Tax Info'!$B$2:$F$1000,5,0)</f>
        <v>218-474-921-00000</v>
      </c>
      <c r="I87" s="47">
        <f>IF(COUNTIFS(H$3:H87,H87,B$3:B87,B87)=1,MAX(I$2:I86)+1,VLOOKUP(H87,H$2:I86,2,0))</f>
        <v>51576</v>
      </c>
      <c r="J87" s="44">
        <v>26.94</v>
      </c>
      <c r="K87" s="44" t="s">
        <v>27</v>
      </c>
      <c r="L87" s="44">
        <v>3.23</v>
      </c>
      <c r="M87" s="45">
        <v>-0.54</v>
      </c>
      <c r="N87" s="44">
        <f t="shared" si="2"/>
        <v>29.63</v>
      </c>
      <c r="P87" s="49" t="s">
        <v>422</v>
      </c>
      <c r="Q87" s="54">
        <f t="shared" ca="1" si="3"/>
        <v>12.28</v>
      </c>
    </row>
    <row r="88" spans="1:17">
      <c r="A88" s="36">
        <v>86</v>
      </c>
      <c r="B88" s="36" t="s">
        <v>340</v>
      </c>
      <c r="C88" s="40" t="s">
        <v>17</v>
      </c>
      <c r="D88" s="38" t="s">
        <v>341</v>
      </c>
      <c r="E88" s="36" t="s">
        <v>70</v>
      </c>
      <c r="F88" s="36" t="s">
        <v>71</v>
      </c>
      <c r="G88" s="39" t="str">
        <f>VLOOKUP(E88,'Tax Info'!$B$2:$F$1000,3,0)</f>
        <v>LIMAY POWER INC.</v>
      </c>
      <c r="H88" s="39" t="str">
        <f>VLOOKUP(E88,'Tax Info'!$B$2:$F$1000,5,0)</f>
        <v>008-107-131-000</v>
      </c>
      <c r="I88" s="47">
        <f>IF(COUNTIFS(H$3:H88,H88,B$3:B88,B88)=1,MAX(I$2:I87)+1,VLOOKUP(H88,H$2:I87,2,0))</f>
        <v>51577</v>
      </c>
      <c r="J88" s="44">
        <v>1385.9</v>
      </c>
      <c r="K88" s="44" t="s">
        <v>27</v>
      </c>
      <c r="L88" s="44">
        <v>166.31</v>
      </c>
      <c r="M88" s="45">
        <v>-27.72</v>
      </c>
      <c r="N88" s="44">
        <f t="shared" si="2"/>
        <v>1524.49</v>
      </c>
      <c r="P88" s="49" t="s">
        <v>423</v>
      </c>
      <c r="Q88" s="54">
        <f t="shared" ca="1" si="3"/>
        <v>1499.24</v>
      </c>
    </row>
    <row r="89" spans="1:17">
      <c r="A89" s="36">
        <v>87</v>
      </c>
      <c r="B89" s="36" t="s">
        <v>340</v>
      </c>
      <c r="C89" s="40" t="s">
        <v>17</v>
      </c>
      <c r="D89" s="38" t="s">
        <v>341</v>
      </c>
      <c r="E89" s="36" t="s">
        <v>158</v>
      </c>
      <c r="F89" s="36" t="s">
        <v>159</v>
      </c>
      <c r="G89" s="39" t="str">
        <f>VLOOKUP(E89,'Tax Info'!$B$2:$F$1000,3,0)</f>
        <v>Sual Power Inc.</v>
      </c>
      <c r="H89" s="39" t="str">
        <f>VLOOKUP(E89,'Tax Info'!$B$2:$F$1000,5,0)</f>
        <v>225-353-447-000</v>
      </c>
      <c r="I89" s="47">
        <f>IF(COUNTIFS(H$3:H89,H89,B$3:B89,B89)=1,MAX(I$2:I88)+1,VLOOKUP(H89,H$2:I88,2,0))</f>
        <v>51578</v>
      </c>
      <c r="J89" s="44">
        <v>227.68</v>
      </c>
      <c r="K89" s="44" t="s">
        <v>27</v>
      </c>
      <c r="L89" s="44">
        <v>27.32</v>
      </c>
      <c r="M89" s="45">
        <v>-4.55</v>
      </c>
      <c r="N89" s="44">
        <f t="shared" si="2"/>
        <v>250.45</v>
      </c>
      <c r="P89" s="49" t="s">
        <v>424</v>
      </c>
      <c r="Q89" s="54">
        <f t="shared" ca="1" si="3"/>
        <v>132.69999999999999</v>
      </c>
    </row>
    <row r="90" spans="1:17">
      <c r="A90" s="36">
        <v>88</v>
      </c>
      <c r="B90" s="36" t="s">
        <v>340</v>
      </c>
      <c r="C90" s="40" t="s">
        <v>17</v>
      </c>
      <c r="D90" s="38" t="s">
        <v>341</v>
      </c>
      <c r="E90" s="36" t="s">
        <v>163</v>
      </c>
      <c r="F90" s="36" t="s">
        <v>164</v>
      </c>
      <c r="G90" s="39" t="str">
        <f>VLOOKUP(E90,'Tax Info'!$B$2:$F$1000,3,0)</f>
        <v>SN Aboitiz Power- Magat, Inc.</v>
      </c>
      <c r="H90" s="39" t="str">
        <f>VLOOKUP(E90,'Tax Info'!$B$2:$F$1000,5,0)</f>
        <v>242-224-593-00000</v>
      </c>
      <c r="I90" s="47">
        <f>IF(COUNTIFS(H$3:H90,H90,B$3:B90,B90)=1,MAX(I$2:I89)+1,VLOOKUP(H90,H$2:I89,2,0))</f>
        <v>51579</v>
      </c>
      <c r="J90" s="44" t="s">
        <v>27</v>
      </c>
      <c r="K90" s="44">
        <v>140.58000000000001</v>
      </c>
      <c r="L90" s="44" t="s">
        <v>27</v>
      </c>
      <c r="M90" s="45">
        <v>-2.81</v>
      </c>
      <c r="N90" s="44">
        <f t="shared" si="2"/>
        <v>137.77000000000001</v>
      </c>
      <c r="P90" s="49" t="s">
        <v>425</v>
      </c>
      <c r="Q90" s="54">
        <f t="shared" ca="1" si="3"/>
        <v>1.03</v>
      </c>
    </row>
    <row r="91" spans="1:17">
      <c r="A91" s="36">
        <v>89</v>
      </c>
      <c r="B91" s="36" t="s">
        <v>340</v>
      </c>
      <c r="C91" s="40" t="s">
        <v>17</v>
      </c>
      <c r="D91" s="38" t="s">
        <v>341</v>
      </c>
      <c r="E91" s="36" t="s">
        <v>172</v>
      </c>
      <c r="F91" s="36" t="s">
        <v>173</v>
      </c>
      <c r="G91" s="39" t="str">
        <f>VLOOKUP(E91,'Tax Info'!$B$2:$F$1000,3,0)</f>
        <v>SN Aboitiz Power-RES, Inc.</v>
      </c>
      <c r="H91" s="39" t="str">
        <f>VLOOKUP(E91,'Tax Info'!$B$2:$F$1000,5,0)</f>
        <v>007-544-287-00000</v>
      </c>
      <c r="I91" s="47">
        <f>IF(COUNTIFS(H$3:H91,H91,B$3:B91,B91)=1,MAX(I$2:I90)+1,VLOOKUP(H91,H$2:I90,2,0))</f>
        <v>51580</v>
      </c>
      <c r="J91" s="44">
        <v>174.52</v>
      </c>
      <c r="K91" s="44" t="s">
        <v>27</v>
      </c>
      <c r="L91" s="44">
        <v>20.94</v>
      </c>
      <c r="M91" s="45">
        <v>-3.49</v>
      </c>
      <c r="N91" s="44">
        <f t="shared" si="2"/>
        <v>191.97</v>
      </c>
      <c r="P91" s="49" t="s">
        <v>426</v>
      </c>
      <c r="Q91" s="54">
        <f t="shared" ca="1" si="3"/>
        <v>1.1599999999999999</v>
      </c>
    </row>
    <row r="92" spans="1:17">
      <c r="A92" s="36">
        <v>90</v>
      </c>
      <c r="B92" s="36" t="s">
        <v>340</v>
      </c>
      <c r="C92" s="40" t="s">
        <v>17</v>
      </c>
      <c r="D92" s="38" t="s">
        <v>341</v>
      </c>
      <c r="E92" s="36" t="s">
        <v>225</v>
      </c>
      <c r="F92" s="36" t="s">
        <v>226</v>
      </c>
      <c r="G92" s="39" t="str">
        <f>VLOOKUP(E92,'Tax Info'!$B$2:$F$1000,3,0)</f>
        <v>South Negros Biopower, Inc.</v>
      </c>
      <c r="H92" s="39" t="str">
        <f>VLOOKUP(E92,'Tax Info'!$B$2:$F$1000,5,0)</f>
        <v>008-348-719-000</v>
      </c>
      <c r="I92" s="47">
        <f>IF(COUNTIFS(H$3:H92,H92,B$3:B92,B92)=1,MAX(I$2:I91)+1,VLOOKUP(H92,H$2:I91,2,0))</f>
        <v>51581</v>
      </c>
      <c r="J92" s="44" t="s">
        <v>27</v>
      </c>
      <c r="K92" s="44">
        <v>12.53</v>
      </c>
      <c r="L92" s="44" t="s">
        <v>27</v>
      </c>
      <c r="M92" s="45">
        <v>-0.25</v>
      </c>
      <c r="N92" s="44">
        <f t="shared" si="2"/>
        <v>12.28</v>
      </c>
      <c r="P92" s="49" t="s">
        <v>427</v>
      </c>
      <c r="Q92" s="54">
        <f t="shared" ca="1" si="3"/>
        <v>0.01</v>
      </c>
    </row>
    <row r="93" spans="1:17">
      <c r="A93" s="36">
        <v>91</v>
      </c>
      <c r="B93" s="36" t="s">
        <v>340</v>
      </c>
      <c r="C93" s="40" t="s">
        <v>17</v>
      </c>
      <c r="D93" s="38" t="s">
        <v>341</v>
      </c>
      <c r="E93" s="36" t="s">
        <v>93</v>
      </c>
      <c r="F93" s="36" t="s">
        <v>93</v>
      </c>
      <c r="G93" s="39" t="str">
        <f>VLOOKUP(E93,'Tax Info'!$B$2:$F$1000,3,0)</f>
        <v>Southern Leyte Electric Cooperative, Inc.</v>
      </c>
      <c r="H93" s="39" t="str">
        <f>VLOOKUP(E93,'Tax Info'!$B$2:$F$1000,5,0)</f>
        <v>000-819-044-000</v>
      </c>
      <c r="I93" s="47">
        <f>IF(COUNTIFS(H$3:H93,H93,B$3:B93,B93)=1,MAX(I$2:I92)+1,VLOOKUP(H93,H$2:I92,2,0))</f>
        <v>51582</v>
      </c>
      <c r="J93" s="44">
        <v>1362.95</v>
      </c>
      <c r="K93" s="44" t="s">
        <v>27</v>
      </c>
      <c r="L93" s="44">
        <v>163.55000000000001</v>
      </c>
      <c r="M93" s="45">
        <v>-27.26</v>
      </c>
      <c r="N93" s="44">
        <f t="shared" si="2"/>
        <v>1499.24</v>
      </c>
      <c r="P93" s="49" t="s">
        <v>428</v>
      </c>
      <c r="Q93" s="54">
        <f t="shared" ca="1" si="3"/>
        <v>4758.55</v>
      </c>
    </row>
    <row r="94" spans="1:17">
      <c r="A94" s="36">
        <v>92</v>
      </c>
      <c r="B94" s="36" t="s">
        <v>340</v>
      </c>
      <c r="C94" s="40" t="s">
        <v>17</v>
      </c>
      <c r="D94" s="38" t="s">
        <v>341</v>
      </c>
      <c r="E94" s="36" t="s">
        <v>169</v>
      </c>
      <c r="F94" s="36" t="s">
        <v>170</v>
      </c>
      <c r="G94" s="39" t="str">
        <f>VLOOKUP(E94,'Tax Info'!$B$2:$F$1000,3,0)</f>
        <v>SMGP Kabankalan Power Co. Ltd.</v>
      </c>
      <c r="H94" s="39" t="str">
        <f>VLOOKUP(E94,'Tax Info'!$B$2:$F$1000,5,0)</f>
        <v>009-064-992-000</v>
      </c>
      <c r="I94" s="47">
        <f>IF(COUNTIFS(H$3:H94,H94,B$3:B94,B94)=1,MAX(I$2:I93)+1,VLOOKUP(H94,H$2:I93,2,0))</f>
        <v>51583</v>
      </c>
      <c r="J94" s="44">
        <v>120.63</v>
      </c>
      <c r="K94" s="44" t="s">
        <v>27</v>
      </c>
      <c r="L94" s="44">
        <v>14.48</v>
      </c>
      <c r="M94" s="45">
        <v>-2.41</v>
      </c>
      <c r="N94" s="44">
        <f t="shared" si="2"/>
        <v>132.69999999999999</v>
      </c>
      <c r="P94" s="49" t="s">
        <v>429</v>
      </c>
      <c r="Q94" s="54">
        <f t="shared" ca="1" si="3"/>
        <v>5002.25</v>
      </c>
    </row>
    <row r="95" spans="1:17">
      <c r="A95" s="36">
        <v>93</v>
      </c>
      <c r="B95" s="36" t="s">
        <v>340</v>
      </c>
      <c r="C95" s="40" t="s">
        <v>17</v>
      </c>
      <c r="D95" s="38" t="s">
        <v>341</v>
      </c>
      <c r="E95" s="36" t="s">
        <v>251</v>
      </c>
      <c r="F95" s="36" t="s">
        <v>251</v>
      </c>
      <c r="G95" s="39" t="str">
        <f>VLOOKUP(E95,'Tax Info'!$B$2:$F$1000,3,0)</f>
        <v>Sta. Clara Power Corporation</v>
      </c>
      <c r="H95" s="39" t="str">
        <f>VLOOKUP(E95,'Tax Info'!$B$2:$F$1000,5,0)</f>
        <v>228-833-810-000</v>
      </c>
      <c r="I95" s="47">
        <f>IF(COUNTIFS(H$3:H95,H95,B$3:B95,B95)=1,MAX(I$2:I94)+1,VLOOKUP(H95,H$2:I94,2,0))</f>
        <v>51584</v>
      </c>
      <c r="J95" s="44" t="s">
        <v>27</v>
      </c>
      <c r="K95" s="44">
        <v>1.05</v>
      </c>
      <c r="L95" s="44" t="s">
        <v>27</v>
      </c>
      <c r="M95" s="45">
        <v>-0.02</v>
      </c>
      <c r="N95" s="44">
        <f t="shared" si="2"/>
        <v>1.03</v>
      </c>
      <c r="P95" s="49" t="s">
        <v>430</v>
      </c>
      <c r="Q95" s="54">
        <f t="shared" ca="1" si="3"/>
        <v>13.23</v>
      </c>
    </row>
    <row r="96" spans="1:17">
      <c r="A96" s="36">
        <v>94</v>
      </c>
      <c r="B96" s="36" t="s">
        <v>340</v>
      </c>
      <c r="C96" s="40" t="s">
        <v>17</v>
      </c>
      <c r="D96" s="38" t="s">
        <v>341</v>
      </c>
      <c r="E96" s="36" t="s">
        <v>22</v>
      </c>
      <c r="F96" s="36" t="s">
        <v>23</v>
      </c>
      <c r="G96" s="39" t="str">
        <f>VLOOKUP(E96,'Tax Info'!$B$2:$F$1000,3,0)</f>
        <v>Sunwest Water and Electric Company 2, Inc.</v>
      </c>
      <c r="H96" s="39" t="str">
        <f>VLOOKUP(E96,'Tax Info'!$B$2:$F$1000,5,0)</f>
        <v>005-770-958-000</v>
      </c>
      <c r="I96" s="47">
        <f>IF(COUNTIFS(H$3:H96,H96,B$3:B96,B96)=1,MAX(I$2:I95)+1,VLOOKUP(H96,H$2:I95,2,0))</f>
        <v>51585</v>
      </c>
      <c r="J96" s="44" t="s">
        <v>27</v>
      </c>
      <c r="K96" s="44">
        <v>1.1599999999999999</v>
      </c>
      <c r="L96" s="44" t="s">
        <v>27</v>
      </c>
      <c r="M96" s="45" t="s">
        <v>27</v>
      </c>
      <c r="N96" s="44">
        <f t="shared" si="2"/>
        <v>1.1599999999999999</v>
      </c>
      <c r="P96" s="49" t="s">
        <v>431</v>
      </c>
      <c r="Q96" s="54">
        <f t="shared" ca="1" si="3"/>
        <v>24.72</v>
      </c>
    </row>
    <row r="97" spans="1:17">
      <c r="A97" s="36">
        <v>95</v>
      </c>
      <c r="B97" s="36" t="s">
        <v>340</v>
      </c>
      <c r="C97" s="40" t="s">
        <v>17</v>
      </c>
      <c r="D97" s="38" t="s">
        <v>341</v>
      </c>
      <c r="E97" s="36" t="s">
        <v>298</v>
      </c>
      <c r="F97" s="36" t="s">
        <v>299</v>
      </c>
      <c r="G97" s="39" t="str">
        <f>VLOOKUP(E97,'Tax Info'!$B$2:$F$1000,3,0)</f>
        <v>Taft HydroEnergy Corporation</v>
      </c>
      <c r="H97" s="39" t="str">
        <f>VLOOKUP(E97,'Tax Info'!$B$2:$F$1000,5,0)</f>
        <v>009-712-420-0000</v>
      </c>
      <c r="I97" s="47">
        <f>IF(COUNTIFS(H$3:H97,H97,B$3:B97,B97)=1,MAX(I$2:I96)+1,VLOOKUP(H97,H$2:I96,2,0))</f>
        <v>51586</v>
      </c>
      <c r="J97" s="44" t="s">
        <v>27</v>
      </c>
      <c r="K97" s="44">
        <v>0.01</v>
      </c>
      <c r="L97" s="44" t="s">
        <v>27</v>
      </c>
      <c r="M97" s="45" t="s">
        <v>27</v>
      </c>
      <c r="N97" s="44">
        <f t="shared" si="2"/>
        <v>0.01</v>
      </c>
      <c r="P97" s="49" t="s">
        <v>432</v>
      </c>
      <c r="Q97" s="54">
        <f t="shared" ca="1" si="3"/>
        <v>24936.14</v>
      </c>
    </row>
    <row r="98" spans="1:17">
      <c r="A98" s="36">
        <v>96</v>
      </c>
      <c r="B98" s="36" t="s">
        <v>340</v>
      </c>
      <c r="C98" s="40" t="s">
        <v>17</v>
      </c>
      <c r="D98" s="38" t="s">
        <v>341</v>
      </c>
      <c r="E98" s="36" t="s">
        <v>45</v>
      </c>
      <c r="F98" s="36" t="s">
        <v>46</v>
      </c>
      <c r="G98" s="39" t="str">
        <f>VLOOKUP(E98,'Tax Info'!$B$2:$F$1000,3,0)</f>
        <v>Toledo Power Company</v>
      </c>
      <c r="H98" s="39" t="str">
        <f>VLOOKUP(E98,'Tax Info'!$B$2:$F$1000,5,0)</f>
        <v>003-883-626-00000</v>
      </c>
      <c r="I98" s="47">
        <f>IF(COUNTIFS(H$3:H98,H98,B$3:B98,B98)=1,MAX(I$2:I97)+1,VLOOKUP(H98,H$2:I97,2,0))</f>
        <v>51587</v>
      </c>
      <c r="J98" s="44" t="s">
        <v>27</v>
      </c>
      <c r="K98" s="44">
        <v>3835.47</v>
      </c>
      <c r="L98" s="44" t="s">
        <v>27</v>
      </c>
      <c r="M98" s="45">
        <v>-76.709999999999994</v>
      </c>
      <c r="N98" s="44">
        <f t="shared" si="2"/>
        <v>3758.76</v>
      </c>
      <c r="P98" s="49" t="s">
        <v>433</v>
      </c>
      <c r="Q98" s="54">
        <f t="shared" ca="1" si="3"/>
        <v>2014.34</v>
      </c>
    </row>
    <row r="99" spans="1:17">
      <c r="A99" s="36">
        <v>97</v>
      </c>
      <c r="B99" s="36" t="s">
        <v>340</v>
      </c>
      <c r="C99" s="40" t="s">
        <v>17</v>
      </c>
      <c r="D99" s="38" t="s">
        <v>341</v>
      </c>
      <c r="E99" s="36" t="s">
        <v>45</v>
      </c>
      <c r="F99" s="36" t="s">
        <v>200</v>
      </c>
      <c r="G99" s="39" t="str">
        <f>VLOOKUP(E99,'Tax Info'!$B$2:$F$1000,3,0)</f>
        <v>Toledo Power Company</v>
      </c>
      <c r="H99" s="39" t="str">
        <f>VLOOKUP(E99,'Tax Info'!$B$2:$F$1000,5,0)</f>
        <v>003-883-626-00000</v>
      </c>
      <c r="I99" s="47">
        <f>IF(COUNTIFS(H$3:H99,H99,B$3:B99,B99)=1,MAX(I$2:I98)+1,VLOOKUP(H99,H$2:I98,2,0))</f>
        <v>51587</v>
      </c>
      <c r="J99" s="44">
        <v>23.94</v>
      </c>
      <c r="K99" s="44" t="s">
        <v>27</v>
      </c>
      <c r="L99" s="44">
        <v>2.87</v>
      </c>
      <c r="M99" s="45">
        <v>-0.48</v>
      </c>
      <c r="N99" s="44">
        <f t="shared" si="2"/>
        <v>26.33</v>
      </c>
      <c r="P99" s="49" t="s">
        <v>434</v>
      </c>
      <c r="Q99" s="54">
        <f t="shared" ca="1" si="3"/>
        <v>2.23</v>
      </c>
    </row>
    <row r="100" spans="1:17">
      <c r="A100" s="36">
        <v>98</v>
      </c>
      <c r="B100" s="36" t="s">
        <v>340</v>
      </c>
      <c r="C100" s="40" t="s">
        <v>17</v>
      </c>
      <c r="D100" s="38" t="s">
        <v>341</v>
      </c>
      <c r="E100" s="36" t="s">
        <v>45</v>
      </c>
      <c r="F100" s="36" t="s">
        <v>211</v>
      </c>
      <c r="G100" s="39" t="str">
        <f>VLOOKUP(E100,'Tax Info'!$B$2:$F$1000,3,0)</f>
        <v>Toledo Power Company</v>
      </c>
      <c r="H100" s="39" t="str">
        <f>VLOOKUP(E100,'Tax Info'!$B$2:$F$1000,5,0)</f>
        <v>003-883-626-00000</v>
      </c>
      <c r="I100" s="47">
        <f>IF(COUNTIFS(H$3:H100,H100,B$3:B100,B100)=1,MAX(I$2:I99)+1,VLOOKUP(H100,H$2:I99,2,0))</f>
        <v>51587</v>
      </c>
      <c r="J100" s="44">
        <v>32.97</v>
      </c>
      <c r="K100" s="44" t="s">
        <v>27</v>
      </c>
      <c r="L100" s="44">
        <v>3.96</v>
      </c>
      <c r="M100" s="45">
        <v>-0.66</v>
      </c>
      <c r="N100" s="44">
        <f t="shared" si="2"/>
        <v>36.270000000000003</v>
      </c>
      <c r="P100" s="49" t="s">
        <v>435</v>
      </c>
      <c r="Q100" s="54">
        <f t="shared" ca="1" si="3"/>
        <v>0.7</v>
      </c>
    </row>
    <row r="101" spans="1:17">
      <c r="A101" s="36">
        <v>99</v>
      </c>
      <c r="B101" s="36" t="s">
        <v>340</v>
      </c>
      <c r="C101" s="40" t="s">
        <v>17</v>
      </c>
      <c r="D101" s="38" t="s">
        <v>341</v>
      </c>
      <c r="E101" s="36" t="s">
        <v>52</v>
      </c>
      <c r="F101" s="36" t="s">
        <v>53</v>
      </c>
      <c r="G101" s="39" t="str">
        <f>VLOOKUP(E101,'Tax Info'!$B$2:$F$1000,3,0)</f>
        <v>TeaM (Philippines) Energy Corporation</v>
      </c>
      <c r="H101" s="39" t="str">
        <f>VLOOKUP(E101,'Tax Info'!$B$2:$F$1000,5,0)</f>
        <v>002-243-275-000</v>
      </c>
      <c r="I101" s="47">
        <f>IF(COUNTIFS(H$3:H101,H101,B$3:B101,B101)=1,MAX(I$2:I100)+1,VLOOKUP(H101,H$2:I100,2,0))</f>
        <v>51588</v>
      </c>
      <c r="J101" s="44">
        <v>4547.5</v>
      </c>
      <c r="K101" s="44" t="s">
        <v>27</v>
      </c>
      <c r="L101" s="44">
        <v>545.70000000000005</v>
      </c>
      <c r="M101" s="45">
        <v>-90.95</v>
      </c>
      <c r="N101" s="44">
        <f t="shared" si="2"/>
        <v>5002.25</v>
      </c>
      <c r="P101" s="49" t="s">
        <v>436</v>
      </c>
      <c r="Q101" s="54">
        <f t="shared" ca="1" si="3"/>
        <v>0.33</v>
      </c>
    </row>
    <row r="102" spans="1:17">
      <c r="A102" s="36">
        <v>100</v>
      </c>
      <c r="B102" s="36" t="s">
        <v>340</v>
      </c>
      <c r="C102" s="40" t="s">
        <v>17</v>
      </c>
      <c r="D102" s="38" t="s">
        <v>341</v>
      </c>
      <c r="E102" s="36" t="s">
        <v>222</v>
      </c>
      <c r="F102" s="36" t="s">
        <v>223</v>
      </c>
      <c r="G102" s="39" t="str">
        <f>VLOOKUP(E102,'Tax Info'!$B$2:$F$1000,3,0)</f>
        <v>Therma Power -Visayas, Inc.</v>
      </c>
      <c r="H102" s="39" t="str">
        <f>VLOOKUP(E102,'Tax Info'!$B$2:$F$1000,5,0)</f>
        <v>006-893-449-00000</v>
      </c>
      <c r="I102" s="47">
        <f>IF(COUNTIFS(H$3:H102,H102,B$3:B102,B102)=1,MAX(I$2:I101)+1,VLOOKUP(H102,H$2:I101,2,0))</f>
        <v>51589</v>
      </c>
      <c r="J102" s="44">
        <v>12.03</v>
      </c>
      <c r="K102" s="44" t="s">
        <v>27</v>
      </c>
      <c r="L102" s="44">
        <v>1.44</v>
      </c>
      <c r="M102" s="45">
        <v>-0.24</v>
      </c>
      <c r="N102" s="44">
        <f t="shared" si="2"/>
        <v>13.23</v>
      </c>
      <c r="P102" s="49" t="s">
        <v>437</v>
      </c>
      <c r="Q102" s="54">
        <f t="shared" ca="1" si="3"/>
        <v>6.6</v>
      </c>
    </row>
    <row r="103" spans="1:17">
      <c r="A103" s="36">
        <v>101</v>
      </c>
      <c r="B103" s="36" t="s">
        <v>340</v>
      </c>
      <c r="C103" s="40" t="s">
        <v>17</v>
      </c>
      <c r="D103" s="38" t="s">
        <v>341</v>
      </c>
      <c r="E103" s="36" t="s">
        <v>219</v>
      </c>
      <c r="F103" s="36" t="s">
        <v>220</v>
      </c>
      <c r="G103" s="39" t="str">
        <f>VLOOKUP(E103,'Tax Info'!$B$2:$F$1000,3,0)</f>
        <v>SMGP BESS POWER INC</v>
      </c>
      <c r="H103" s="39" t="str">
        <f>VLOOKUP(E103,'Tax Info'!$B$2:$F$1000,5,0)</f>
        <v>008-471-214-000</v>
      </c>
      <c r="I103" s="47">
        <f>IF(COUNTIFS(H$3:H103,H103,B$3:B103,B103)=1,MAX(I$2:I102)+1,VLOOKUP(H103,H$2:I102,2,0))</f>
        <v>51590</v>
      </c>
      <c r="J103" s="44">
        <v>22.47</v>
      </c>
      <c r="K103" s="44" t="s">
        <v>27</v>
      </c>
      <c r="L103" s="44">
        <v>2.7</v>
      </c>
      <c r="M103" s="45">
        <v>-0.45</v>
      </c>
      <c r="N103" s="44">
        <f t="shared" si="2"/>
        <v>24.72</v>
      </c>
      <c r="P103" s="49" t="s">
        <v>438</v>
      </c>
      <c r="Q103" s="54">
        <f t="shared" ca="1" si="3"/>
        <v>140.12</v>
      </c>
    </row>
    <row r="104" spans="1:17">
      <c r="A104" s="36">
        <v>102</v>
      </c>
      <c r="B104" s="36" t="s">
        <v>340</v>
      </c>
      <c r="C104" s="40" t="s">
        <v>17</v>
      </c>
      <c r="D104" s="38" t="s">
        <v>341</v>
      </c>
      <c r="E104" s="36" t="s">
        <v>26</v>
      </c>
      <c r="F104" s="36" t="s">
        <v>26</v>
      </c>
      <c r="G104" s="39" t="str">
        <f>VLOOKUP(E104,'Tax Info'!$B$2:$F$1000,3,0)</f>
        <v>Visayan Electric Company</v>
      </c>
      <c r="H104" s="39" t="str">
        <f>VLOOKUP(E104,'Tax Info'!$B$2:$F$1000,5,0)</f>
        <v>000-566-230-000</v>
      </c>
      <c r="I104" s="47">
        <f>IF(COUNTIFS(H$3:H104,H104,B$3:B104,B104)=1,MAX(I$2:I103)+1,VLOOKUP(H104,H$2:I103,2,0))</f>
        <v>51591</v>
      </c>
      <c r="J104" s="44">
        <v>22669.21</v>
      </c>
      <c r="K104" s="44" t="s">
        <v>27</v>
      </c>
      <c r="L104" s="44">
        <v>2720.31</v>
      </c>
      <c r="M104" s="45">
        <v>-453.38</v>
      </c>
      <c r="N104" s="44">
        <f t="shared" si="2"/>
        <v>24936.14</v>
      </c>
      <c r="P104" s="49" t="s">
        <v>439</v>
      </c>
      <c r="Q104" s="54">
        <f t="shared" ca="1" si="3"/>
        <v>7.84</v>
      </c>
    </row>
    <row r="105" spans="1:17">
      <c r="A105" s="36">
        <v>103</v>
      </c>
      <c r="B105" s="36" t="s">
        <v>340</v>
      </c>
      <c r="C105" s="40" t="s">
        <v>17</v>
      </c>
      <c r="D105" s="38" t="s">
        <v>341</v>
      </c>
      <c r="E105" s="36" t="s">
        <v>73</v>
      </c>
      <c r="F105" s="36" t="s">
        <v>74</v>
      </c>
      <c r="G105" s="39" t="str">
        <f>VLOOKUP(E105,'Tax Info'!$B$2:$F$1000,3,0)</f>
        <v>Vantage Energy Solutions and Management, Inc.</v>
      </c>
      <c r="H105" s="39" t="str">
        <f>VLOOKUP(E105,'Tax Info'!$B$2:$F$1000,5,0)</f>
        <v>009-464-430-000</v>
      </c>
      <c r="I105" s="47">
        <f>IF(COUNTIFS(H$3:H105,H105,B$3:B105,B105)=1,MAX(I$2:I104)+1,VLOOKUP(H105,H$2:I104,2,0))</f>
        <v>51592</v>
      </c>
      <c r="J105" s="44">
        <v>1831.21</v>
      </c>
      <c r="K105" s="44" t="s">
        <v>27</v>
      </c>
      <c r="L105" s="44">
        <v>219.75</v>
      </c>
      <c r="M105" s="45">
        <v>-36.619999999999997</v>
      </c>
      <c r="N105" s="44">
        <f t="shared" si="2"/>
        <v>2014.34</v>
      </c>
      <c r="P105" s="49" t="s">
        <v>440</v>
      </c>
      <c r="Q105" s="54">
        <f t="shared" ca="1" si="3"/>
        <v>0.03</v>
      </c>
    </row>
    <row r="106" spans="1:17">
      <c r="A106" s="36">
        <v>104</v>
      </c>
      <c r="B106" s="36" t="s">
        <v>340</v>
      </c>
      <c r="C106" s="40" t="s">
        <v>17</v>
      </c>
      <c r="D106" s="38" t="s">
        <v>341</v>
      </c>
      <c r="E106" s="36" t="s">
        <v>242</v>
      </c>
      <c r="F106" s="36" t="s">
        <v>243</v>
      </c>
      <c r="G106" s="39" t="str">
        <f>VLOOKUP(E106,'Tax Info'!$B$2:$F$1000,3,0)</f>
        <v>Victorias Milling Company, Inc.</v>
      </c>
      <c r="H106" s="39" t="str">
        <f>VLOOKUP(E106,'Tax Info'!$B$2:$F$1000,5,0)</f>
        <v>000-270-220-000</v>
      </c>
      <c r="I106" s="47">
        <f>IF(COUNTIFS(H$3:H106,H106,B$3:B106,B106)=1,MAX(I$2:I105)+1,VLOOKUP(H106,H$2:I105,2,0))</f>
        <v>51593</v>
      </c>
      <c r="J106" s="44">
        <v>2.0299999999999998</v>
      </c>
      <c r="K106" s="44" t="s">
        <v>27</v>
      </c>
      <c r="L106" s="44">
        <v>0.24</v>
      </c>
      <c r="M106" s="45">
        <v>-0.04</v>
      </c>
      <c r="N106" s="44">
        <f t="shared" si="2"/>
        <v>2.23</v>
      </c>
      <c r="P106" s="49" t="s">
        <v>441</v>
      </c>
      <c r="Q106" s="54">
        <f t="shared" ca="1" si="3"/>
        <v>0.2</v>
      </c>
    </row>
    <row r="107" spans="1:17">
      <c r="A107" s="36">
        <v>105</v>
      </c>
      <c r="B107" s="36" t="s">
        <v>340</v>
      </c>
      <c r="C107" s="40" t="s">
        <v>17</v>
      </c>
      <c r="D107" s="38" t="s">
        <v>341</v>
      </c>
      <c r="E107" s="36" t="s">
        <v>253</v>
      </c>
      <c r="F107" s="36" t="s">
        <v>253</v>
      </c>
      <c r="G107" s="39" t="str">
        <f>VLOOKUP(E107,'Tax Info'!$B$2:$F$1000,3,0)</f>
        <v>Visayan Oil Mills, Inc.</v>
      </c>
      <c r="H107" s="39" t="str">
        <f>VLOOKUP(E107,'Tax Info'!$B$2:$F$1000,5,0)</f>
        <v>213-749-038-000</v>
      </c>
      <c r="I107" s="47">
        <f>IF(COUNTIFS(H$3:H107,H107,B$3:B107,B107)=1,MAX(I$2:I106)+1,VLOOKUP(H107,H$2:I106,2,0))</f>
        <v>51594</v>
      </c>
      <c r="J107" s="44">
        <v>0.63</v>
      </c>
      <c r="K107" s="44" t="s">
        <v>27</v>
      </c>
      <c r="L107" s="44">
        <v>0.08</v>
      </c>
      <c r="M107" s="45">
        <v>-0.01</v>
      </c>
      <c r="N107" s="63">
        <f t="shared" si="2"/>
        <v>0.7</v>
      </c>
      <c r="O107" s="62">
        <f>SUM(N3:N107)</f>
        <v>170613.45</v>
      </c>
      <c r="P107" s="49" t="s">
        <v>442</v>
      </c>
      <c r="Q107" s="54">
        <f t="shared" ca="1" si="3"/>
        <v>0.46</v>
      </c>
    </row>
    <row r="108" spans="1:17">
      <c r="A108" s="36">
        <v>106</v>
      </c>
      <c r="B108" s="36" t="s">
        <v>443</v>
      </c>
      <c r="C108" s="40" t="s">
        <v>302</v>
      </c>
      <c r="D108" s="38" t="s">
        <v>341</v>
      </c>
      <c r="E108" s="36" t="s">
        <v>303</v>
      </c>
      <c r="F108" s="36" t="s">
        <v>304</v>
      </c>
      <c r="G108" s="39" t="str">
        <f>VLOOKUP(E108,'Tax Info'!$B$2:$F$1000,3,0)</f>
        <v>Amlan Hydroelectric Power Corporation</v>
      </c>
      <c r="H108" s="39" t="str">
        <f>VLOOKUP(E108,'Tax Info'!$B$2:$F$1000,5,0)</f>
        <v>266-589-268-000</v>
      </c>
      <c r="I108" s="47">
        <f>IF(COUNTIFS(H$3:H108,H108,B$3:B108,B108)=1,MAX(I$2:I107)+1,VLOOKUP(H108,H$2:I107,2,0))</f>
        <v>51595</v>
      </c>
      <c r="J108" s="44">
        <v>0.3</v>
      </c>
      <c r="K108" s="44" t="s">
        <v>27</v>
      </c>
      <c r="L108" s="44">
        <v>0.04</v>
      </c>
      <c r="M108" s="45">
        <v>-0.01</v>
      </c>
      <c r="N108" s="44">
        <f t="shared" si="2"/>
        <v>0.33</v>
      </c>
      <c r="P108" s="49" t="s">
        <v>444</v>
      </c>
      <c r="Q108" s="54">
        <f t="shared" ca="1" si="3"/>
        <v>3.98</v>
      </c>
    </row>
    <row r="109" spans="1:17">
      <c r="A109" s="36">
        <v>107</v>
      </c>
      <c r="B109" s="36" t="s">
        <v>443</v>
      </c>
      <c r="C109" s="40" t="s">
        <v>302</v>
      </c>
      <c r="D109" s="38" t="s">
        <v>341</v>
      </c>
      <c r="E109" s="36" t="s">
        <v>239</v>
      </c>
      <c r="F109" s="36" t="s">
        <v>240</v>
      </c>
      <c r="G109" s="39" t="str">
        <f>VLOOKUP(E109,'Tax Info'!$B$2:$F$1000,3,0)</f>
        <v>Biliran Geothermal Incorporated</v>
      </c>
      <c r="H109" s="39" t="str">
        <f>VLOOKUP(E109,'Tax Info'!$B$2:$F$1000,5,0)</f>
        <v>006-911-279-00000</v>
      </c>
      <c r="I109" s="47">
        <f>IF(COUNTIFS(H$3:H109,H109,B$3:B109,B109)=1,MAX(I$2:I108)+1,VLOOKUP(H109,H$2:I108,2,0))</f>
        <v>51596</v>
      </c>
      <c r="J109" s="44" t="s">
        <v>27</v>
      </c>
      <c r="K109" s="44">
        <v>6.73</v>
      </c>
      <c r="L109" s="44" t="s">
        <v>27</v>
      </c>
      <c r="M109" s="45">
        <v>-0.13</v>
      </c>
      <c r="N109" s="44">
        <f t="shared" si="2"/>
        <v>6.6</v>
      </c>
      <c r="P109" s="49" t="s">
        <v>445</v>
      </c>
      <c r="Q109" s="54">
        <f t="shared" ca="1" si="3"/>
        <v>1.72</v>
      </c>
    </row>
    <row r="110" spans="1:17">
      <c r="A110" s="36">
        <v>108</v>
      </c>
      <c r="B110" s="36" t="s">
        <v>443</v>
      </c>
      <c r="C110" s="40" t="s">
        <v>302</v>
      </c>
      <c r="D110" s="38" t="s">
        <v>341</v>
      </c>
      <c r="E110" s="36" t="s">
        <v>228</v>
      </c>
      <c r="F110" s="36" t="s">
        <v>228</v>
      </c>
      <c r="G110" s="39" t="str">
        <f>VLOOKUP(E110,'Tax Info'!$B$2:$F$1000,3,0)</f>
        <v>SC GLOBAL COCO PRODUCTS, INC.</v>
      </c>
      <c r="H110" s="39" t="str">
        <f>VLOOKUP(E110,'Tax Info'!$B$2:$F$1000,5,0)</f>
        <v>005-761-999-000</v>
      </c>
      <c r="I110" s="47">
        <f>IF(COUNTIFS(H$3:H110,H110,B$3:B110,B110)=1,MAX(I$2:I109)+1,VLOOKUP(H110,H$2:I109,2,0))</f>
        <v>51597</v>
      </c>
      <c r="J110" s="44">
        <v>127.38</v>
      </c>
      <c r="K110" s="44" t="s">
        <v>27</v>
      </c>
      <c r="L110" s="44">
        <v>15.29</v>
      </c>
      <c r="M110" s="45">
        <v>-2.5499999999999998</v>
      </c>
      <c r="N110" s="44">
        <f t="shared" ref="N110:N125" si="4">SUM(J110:M110)</f>
        <v>140.12</v>
      </c>
      <c r="P110" s="49" t="s">
        <v>446</v>
      </c>
      <c r="Q110" s="54">
        <f t="shared" ca="1" si="3"/>
        <v>4.45</v>
      </c>
    </row>
    <row r="111" spans="1:17">
      <c r="A111" s="36">
        <v>109</v>
      </c>
      <c r="B111" s="36" t="s">
        <v>443</v>
      </c>
      <c r="C111" s="40" t="s">
        <v>302</v>
      </c>
      <c r="D111" s="38" t="s">
        <v>341</v>
      </c>
      <c r="E111" s="36" t="s">
        <v>22</v>
      </c>
      <c r="F111" s="36" t="s">
        <v>23</v>
      </c>
      <c r="G111" s="39" t="str">
        <f>VLOOKUP(E111,'Tax Info'!$B$2:$F$1000,3,0)</f>
        <v>Sunwest Water and Electric Company 2, Inc.</v>
      </c>
      <c r="H111" s="39" t="str">
        <f>VLOOKUP(E111,'Tax Info'!$B$2:$F$1000,5,0)</f>
        <v>005-770-958-000</v>
      </c>
      <c r="I111" s="47">
        <f>IF(COUNTIFS(H$3:H111,H111,B$3:B111,B111)=1,MAX(I$2:I110)+1,VLOOKUP(H111,H$2:I110,2,0))</f>
        <v>51598</v>
      </c>
      <c r="J111" s="44" t="s">
        <v>27</v>
      </c>
      <c r="K111" s="44">
        <v>7.84</v>
      </c>
      <c r="L111" s="44" t="s">
        <v>27</v>
      </c>
      <c r="M111" s="45" t="s">
        <v>27</v>
      </c>
      <c r="N111" s="63">
        <f t="shared" si="4"/>
        <v>7.84</v>
      </c>
      <c r="O111" s="62">
        <f>SUM(N108:N111)</f>
        <v>154.88999999999999</v>
      </c>
      <c r="P111" s="49" t="s">
        <v>447</v>
      </c>
      <c r="Q111" s="54">
        <f t="shared" ca="1" si="3"/>
        <v>254.54</v>
      </c>
    </row>
    <row r="112" spans="1:17">
      <c r="A112" s="36">
        <v>110</v>
      </c>
      <c r="B112" s="36" t="s">
        <v>448</v>
      </c>
      <c r="C112" s="40" t="s">
        <v>449</v>
      </c>
      <c r="D112" s="38" t="s">
        <v>341</v>
      </c>
      <c r="E112" s="36" t="s">
        <v>303</v>
      </c>
      <c r="F112" s="36" t="s">
        <v>304</v>
      </c>
      <c r="G112" s="39" t="str">
        <f>VLOOKUP(E112,'Tax Info'!$B$2:$F$1000,3,0)</f>
        <v>Amlan Hydroelectric Power Corporation</v>
      </c>
      <c r="H112" s="39" t="str">
        <f>VLOOKUP(E112,'Tax Info'!$B$2:$F$1000,5,0)</f>
        <v>266-589-268-000</v>
      </c>
      <c r="I112" s="47">
        <f>IF(COUNTIFS(H$3:H112,H112,B$3:B112,B112)=1,MAX(I$2:I111)+1,VLOOKUP(H112,H$2:I111,2,0))</f>
        <v>51599</v>
      </c>
      <c r="J112" s="44">
        <v>0.03</v>
      </c>
      <c r="K112" s="44" t="s">
        <v>27</v>
      </c>
      <c r="L112" s="44" t="s">
        <v>27</v>
      </c>
      <c r="M112" s="45" t="s">
        <v>27</v>
      </c>
      <c r="N112" s="44">
        <f t="shared" si="4"/>
        <v>0.03</v>
      </c>
      <c r="P112" s="49" t="s">
        <v>450</v>
      </c>
      <c r="Q112" s="54">
        <f t="shared" ca="1" si="3"/>
        <v>6.6</v>
      </c>
    </row>
    <row r="113" spans="1:17">
      <c r="A113" s="36">
        <v>111</v>
      </c>
      <c r="B113" s="36" t="s">
        <v>448</v>
      </c>
      <c r="C113" s="40" t="s">
        <v>449</v>
      </c>
      <c r="D113" s="38" t="s">
        <v>341</v>
      </c>
      <c r="E113" s="36" t="s">
        <v>22</v>
      </c>
      <c r="F113" s="36" t="s">
        <v>23</v>
      </c>
      <c r="G113" s="39" t="str">
        <f>VLOOKUP(E113,'Tax Info'!$B$2:$F$1000,3,0)</f>
        <v>Sunwest Water and Electric Company 2, Inc.</v>
      </c>
      <c r="H113" s="39" t="str">
        <f>VLOOKUP(E113,'Tax Info'!$B$2:$F$1000,5,0)</f>
        <v>005-770-958-000</v>
      </c>
      <c r="I113" s="47">
        <f>IF(COUNTIFS(H$3:H113,H113,B$3:B113,B113)=1,MAX(I$2:I112)+1,VLOOKUP(H113,H$2:I112,2,0))</f>
        <v>51600</v>
      </c>
      <c r="J113" s="44" t="s">
        <v>27</v>
      </c>
      <c r="K113" s="44">
        <v>0.2</v>
      </c>
      <c r="L113" s="44" t="s">
        <v>27</v>
      </c>
      <c r="M113" s="45" t="s">
        <v>27</v>
      </c>
      <c r="N113" s="63">
        <f t="shared" si="4"/>
        <v>0.2</v>
      </c>
      <c r="O113" s="62">
        <f>SUM(N112:N113)</f>
        <v>0.23</v>
      </c>
      <c r="P113" s="49" t="s">
        <v>451</v>
      </c>
      <c r="Q113" s="54">
        <f t="shared" ca="1" si="3"/>
        <v>7.45</v>
      </c>
    </row>
    <row r="114" spans="1:17">
      <c r="A114" s="36">
        <v>112</v>
      </c>
      <c r="B114" s="36" t="s">
        <v>452</v>
      </c>
      <c r="C114" s="40" t="s">
        <v>449</v>
      </c>
      <c r="D114" s="38" t="s">
        <v>341</v>
      </c>
      <c r="E114" s="36" t="s">
        <v>303</v>
      </c>
      <c r="F114" s="36" t="s">
        <v>304</v>
      </c>
      <c r="G114" s="39" t="str">
        <f>VLOOKUP(E114,'Tax Info'!$B$2:$F$1000,3,0)</f>
        <v>Amlan Hydroelectric Power Corporation</v>
      </c>
      <c r="H114" s="39" t="str">
        <f>VLOOKUP(E114,'Tax Info'!$B$2:$F$1000,5,0)</f>
        <v>266-589-268-000</v>
      </c>
      <c r="I114" s="47">
        <f>IF(COUNTIFS(H$3:H114,H114,B$3:B114,B114)=1,MAX(I$2:I113)+1,VLOOKUP(H114,H$2:I113,2,0))</f>
        <v>51601</v>
      </c>
      <c r="J114" s="44">
        <v>0.42</v>
      </c>
      <c r="K114" s="44" t="s">
        <v>27</v>
      </c>
      <c r="L114" s="44">
        <v>0.05</v>
      </c>
      <c r="M114" s="45">
        <v>-0.01</v>
      </c>
      <c r="N114" s="44">
        <f t="shared" si="4"/>
        <v>0.46</v>
      </c>
      <c r="P114" s="49" t="s">
        <v>453</v>
      </c>
      <c r="Q114" s="54">
        <f t="shared" ca="1" si="3"/>
        <v>1.1399999999999999</v>
      </c>
    </row>
    <row r="115" spans="1:17">
      <c r="A115" s="36">
        <v>113</v>
      </c>
      <c r="B115" s="36" t="s">
        <v>452</v>
      </c>
      <c r="C115" s="40" t="s">
        <v>449</v>
      </c>
      <c r="D115" s="38" t="s">
        <v>341</v>
      </c>
      <c r="E115" s="36" t="s">
        <v>298</v>
      </c>
      <c r="F115" s="36" t="s">
        <v>299</v>
      </c>
      <c r="G115" s="39" t="str">
        <f>VLOOKUP(E115,'Tax Info'!$B$2:$F$1000,3,0)</f>
        <v>Taft HydroEnergy Corporation</v>
      </c>
      <c r="H115" s="39" t="str">
        <f>VLOOKUP(E115,'Tax Info'!$B$2:$F$1000,5,0)</f>
        <v>009-712-420-0000</v>
      </c>
      <c r="I115" s="47">
        <f>IF(COUNTIFS(H$3:H115,H115,B$3:B115,B115)=1,MAX(I$2:I114)+1,VLOOKUP(H115,H$2:I114,2,0))</f>
        <v>51602</v>
      </c>
      <c r="J115" s="44" t="s">
        <v>27</v>
      </c>
      <c r="K115" s="44">
        <v>4.0599999999999996</v>
      </c>
      <c r="L115" s="44" t="s">
        <v>27</v>
      </c>
      <c r="M115" s="45">
        <v>-0.08</v>
      </c>
      <c r="N115" s="63">
        <f t="shared" si="4"/>
        <v>3.98</v>
      </c>
      <c r="O115" s="62">
        <f>SUM(N114:N115)</f>
        <v>4.4400000000000004</v>
      </c>
      <c r="P115" s="49" t="s">
        <v>454</v>
      </c>
      <c r="Q115" s="54">
        <f t="shared" ca="1" si="3"/>
        <v>95.23</v>
      </c>
    </row>
    <row r="116" spans="1:17">
      <c r="A116" s="36">
        <v>114</v>
      </c>
      <c r="B116" s="36" t="s">
        <v>455</v>
      </c>
      <c r="C116" s="40" t="s">
        <v>449</v>
      </c>
      <c r="D116" s="38" t="s">
        <v>341</v>
      </c>
      <c r="E116" s="36" t="s">
        <v>303</v>
      </c>
      <c r="F116" s="36" t="s">
        <v>304</v>
      </c>
      <c r="G116" s="39" t="str">
        <f>VLOOKUP(E116,'Tax Info'!$B$2:$F$1000,3,0)</f>
        <v>Amlan Hydroelectric Power Corporation</v>
      </c>
      <c r="H116" s="39" t="str">
        <f>VLOOKUP(E116,'Tax Info'!$B$2:$F$1000,5,0)</f>
        <v>266-589-268-000</v>
      </c>
      <c r="I116" s="47">
        <f>IF(COUNTIFS(H$3:H116,H116,B$3:B116,B116)=1,MAX(I$2:I115)+1,VLOOKUP(H116,H$2:I115,2,0))</f>
        <v>51603</v>
      </c>
      <c r="J116" s="44">
        <v>1.56</v>
      </c>
      <c r="K116" s="44" t="s">
        <v>27</v>
      </c>
      <c r="L116" s="44">
        <v>0.19</v>
      </c>
      <c r="M116" s="45">
        <v>-0.03</v>
      </c>
      <c r="N116" s="44">
        <f t="shared" si="4"/>
        <v>1.72</v>
      </c>
      <c r="P116" s="49" t="s">
        <v>456</v>
      </c>
      <c r="Q116" s="54">
        <f t="shared" ca="1" si="3"/>
        <v>122.63</v>
      </c>
    </row>
    <row r="117" spans="1:17">
      <c r="A117" s="36">
        <v>115</v>
      </c>
      <c r="B117" s="36" t="s">
        <v>455</v>
      </c>
      <c r="C117" s="40" t="s">
        <v>449</v>
      </c>
      <c r="D117" s="38" t="s">
        <v>341</v>
      </c>
      <c r="E117" s="36" t="s">
        <v>313</v>
      </c>
      <c r="F117" s="36" t="s">
        <v>314</v>
      </c>
      <c r="G117" s="39" t="str">
        <f>VLOOKUP(E117,'Tax Info'!$B$2:$F$1000,3,0)</f>
        <v>ORIENTAL ENERGY AND POWER GENERATION CORPORATION</v>
      </c>
      <c r="H117" s="39" t="str">
        <f>VLOOKUP(E117,'Tax Info'!$B$2:$F$1000,5,0)</f>
        <v>263-666-452-000</v>
      </c>
      <c r="I117" s="47">
        <f>IF(COUNTIFS(H$3:H117,H117,B$3:B117,B117)=1,MAX(I$2:I116)+1,VLOOKUP(H117,H$2:I116,2,0))</f>
        <v>51604</v>
      </c>
      <c r="J117" s="44" t="s">
        <v>27</v>
      </c>
      <c r="K117" s="44">
        <v>4.54</v>
      </c>
      <c r="L117" s="44" t="s">
        <v>27</v>
      </c>
      <c r="M117" s="45">
        <v>-0.09</v>
      </c>
      <c r="N117" s="44">
        <f t="shared" si="4"/>
        <v>4.45</v>
      </c>
      <c r="P117" s="49" t="s">
        <v>457</v>
      </c>
      <c r="Q117" s="54">
        <f t="shared" ca="1" si="3"/>
        <v>58.59</v>
      </c>
    </row>
    <row r="118" spans="1:17">
      <c r="A118" s="36">
        <v>116</v>
      </c>
      <c r="B118" s="36" t="s">
        <v>455</v>
      </c>
      <c r="C118" s="40" t="s">
        <v>449</v>
      </c>
      <c r="D118" s="38" t="s">
        <v>341</v>
      </c>
      <c r="E118" s="36" t="s">
        <v>233</v>
      </c>
      <c r="F118" s="36" t="s">
        <v>234</v>
      </c>
      <c r="G118" s="39" t="str">
        <f>VLOOKUP(E118,'Tax Info'!$B$2:$F$1000,3,0)</f>
        <v>Palm Concepcion Power Corporation</v>
      </c>
      <c r="H118" s="39" t="str">
        <f>VLOOKUP(E118,'Tax Info'!$B$2:$F$1000,5,0)</f>
        <v>006-931-417-000</v>
      </c>
      <c r="I118" s="47">
        <f>IF(COUNTIFS(H$3:H118,H118,B$3:B118,B118)=1,MAX(I$2:I117)+1,VLOOKUP(H118,H$2:I117,2,0))</f>
        <v>51605</v>
      </c>
      <c r="J118" s="44">
        <v>231.4</v>
      </c>
      <c r="K118" s="44" t="s">
        <v>27</v>
      </c>
      <c r="L118" s="44">
        <v>27.77</v>
      </c>
      <c r="M118" s="45">
        <v>-4.63</v>
      </c>
      <c r="N118" s="44">
        <f t="shared" si="4"/>
        <v>254.54</v>
      </c>
      <c r="P118" s="49" t="s">
        <v>458</v>
      </c>
      <c r="Q118" s="54">
        <f t="shared" ca="1" si="3"/>
        <v>0.76</v>
      </c>
    </row>
    <row r="119" spans="1:17">
      <c r="A119" s="36">
        <v>117</v>
      </c>
      <c r="B119" s="36" t="s">
        <v>455</v>
      </c>
      <c r="C119" s="40" t="s">
        <v>449</v>
      </c>
      <c r="D119" s="38" t="s">
        <v>341</v>
      </c>
      <c r="E119" s="36" t="s">
        <v>22</v>
      </c>
      <c r="F119" s="36" t="s">
        <v>23</v>
      </c>
      <c r="G119" s="39" t="str">
        <f>VLOOKUP(E119,'Tax Info'!$B$2:$F$1000,3,0)</f>
        <v>Sunwest Water and Electric Company 2, Inc.</v>
      </c>
      <c r="H119" s="39" t="str">
        <f>VLOOKUP(E119,'Tax Info'!$B$2:$F$1000,5,0)</f>
        <v>005-770-958-000</v>
      </c>
      <c r="I119" s="47">
        <f>IF(COUNTIFS(H$3:H119,H119,B$3:B119,B119)=1,MAX(I$2:I118)+1,VLOOKUP(H119,H$2:I118,2,0))</f>
        <v>51606</v>
      </c>
      <c r="J119" s="44" t="s">
        <v>27</v>
      </c>
      <c r="K119" s="44">
        <v>6.6</v>
      </c>
      <c r="L119" s="44" t="s">
        <v>27</v>
      </c>
      <c r="M119" s="45" t="s">
        <v>27</v>
      </c>
      <c r="N119" s="44">
        <f t="shared" si="4"/>
        <v>6.6</v>
      </c>
      <c r="P119" s="49" t="s">
        <v>459</v>
      </c>
      <c r="Q119" s="54">
        <f t="shared" ca="1" si="3"/>
        <v>3.99</v>
      </c>
    </row>
    <row r="120" spans="1:17">
      <c r="A120" s="36">
        <v>118</v>
      </c>
      <c r="B120" s="36" t="s">
        <v>455</v>
      </c>
      <c r="C120" s="40" t="s">
        <v>449</v>
      </c>
      <c r="D120" s="38" t="s">
        <v>341</v>
      </c>
      <c r="E120" s="36" t="s">
        <v>298</v>
      </c>
      <c r="F120" s="36" t="s">
        <v>299</v>
      </c>
      <c r="G120" s="39" t="str">
        <f>VLOOKUP(E120,'Tax Info'!$B$2:$F$1000,3,0)</f>
        <v>Taft HydroEnergy Corporation</v>
      </c>
      <c r="H120" s="39" t="str">
        <f>VLOOKUP(E120,'Tax Info'!$B$2:$F$1000,5,0)</f>
        <v>009-712-420-0000</v>
      </c>
      <c r="I120" s="47">
        <f>IF(COUNTIFS(H$3:H120,H120,B$3:B120,B120)=1,MAX(I$2:I119)+1,VLOOKUP(H120,H$2:I119,2,0))</f>
        <v>51607</v>
      </c>
      <c r="J120" s="44" t="s">
        <v>27</v>
      </c>
      <c r="K120" s="44">
        <v>7.6</v>
      </c>
      <c r="L120" s="44" t="s">
        <v>27</v>
      </c>
      <c r="M120" s="45">
        <v>-0.15</v>
      </c>
      <c r="N120" s="63">
        <f t="shared" si="4"/>
        <v>7.45</v>
      </c>
      <c r="O120" s="62">
        <f>SUM(N116:N120)</f>
        <v>274.76</v>
      </c>
      <c r="P120" s="49" t="s">
        <v>460</v>
      </c>
      <c r="Q120" s="54">
        <f t="shared" ca="1" si="3"/>
        <v>173.22</v>
      </c>
    </row>
    <row r="121" spans="1:17">
      <c r="A121" s="36">
        <v>119</v>
      </c>
      <c r="B121" s="36" t="s">
        <v>461</v>
      </c>
      <c r="C121" s="40" t="s">
        <v>462</v>
      </c>
      <c r="D121" s="38" t="s">
        <v>341</v>
      </c>
      <c r="E121" s="36" t="s">
        <v>303</v>
      </c>
      <c r="F121" s="36" t="s">
        <v>304</v>
      </c>
      <c r="G121" s="39" t="str">
        <f>VLOOKUP(E121,'Tax Info'!$B$2:$F$1000,3,0)</f>
        <v>Amlan Hydroelectric Power Corporation</v>
      </c>
      <c r="H121" s="39" t="str">
        <f>VLOOKUP(E121,'Tax Info'!$B$2:$F$1000,5,0)</f>
        <v>266-589-268-000</v>
      </c>
      <c r="I121" s="47">
        <f>IF(COUNTIFS(H$3:H121,H121,B$3:B121,B121)=1,MAX(I$2:I120)+1,VLOOKUP(H121,H$2:I120,2,0))</f>
        <v>51608</v>
      </c>
      <c r="J121" s="44">
        <v>1.04</v>
      </c>
      <c r="K121" s="44" t="s">
        <v>27</v>
      </c>
      <c r="L121" s="44">
        <v>0.12</v>
      </c>
      <c r="M121" s="45">
        <v>-0.02</v>
      </c>
      <c r="N121" s="44">
        <f t="shared" si="4"/>
        <v>1.1399999999999999</v>
      </c>
      <c r="P121" s="49" t="s">
        <v>463</v>
      </c>
      <c r="Q121" s="54">
        <f t="shared" ca="1" si="3"/>
        <v>476.91</v>
      </c>
    </row>
    <row r="122" spans="1:17">
      <c r="A122" s="36">
        <v>120</v>
      </c>
      <c r="B122" s="36" t="s">
        <v>461</v>
      </c>
      <c r="C122" s="40" t="s">
        <v>462</v>
      </c>
      <c r="D122" s="38" t="s">
        <v>341</v>
      </c>
      <c r="E122" s="36" t="s">
        <v>317</v>
      </c>
      <c r="F122" s="36" t="s">
        <v>318</v>
      </c>
      <c r="G122" s="39" t="str">
        <f>VLOOKUP(E122,'Tax Info'!$B$2:$F$1000,3,0)</f>
        <v>BISCOM, Inc.</v>
      </c>
      <c r="H122" s="39" t="str">
        <f>VLOOKUP(E122,'Tax Info'!$B$2:$F$1000,5,0)</f>
        <v>000-108-989-000</v>
      </c>
      <c r="I122" s="47">
        <f>IF(COUNTIFS(H$3:H122,H122,B$3:B122,B122)=1,MAX(I$2:I121)+1,VLOOKUP(H122,H$2:I121,2,0))</f>
        <v>51609</v>
      </c>
      <c r="J122" s="44" t="s">
        <v>27</v>
      </c>
      <c r="K122" s="44">
        <v>97.17</v>
      </c>
      <c r="L122" s="44" t="s">
        <v>27</v>
      </c>
      <c r="M122" s="45">
        <v>-1.94</v>
      </c>
      <c r="N122" s="44">
        <f t="shared" si="4"/>
        <v>95.23</v>
      </c>
      <c r="P122" s="49" t="s">
        <v>464</v>
      </c>
      <c r="Q122" s="54">
        <f t="shared" ca="1" si="3"/>
        <v>116.03</v>
      </c>
    </row>
    <row r="123" spans="1:17">
      <c r="A123" s="36">
        <v>121</v>
      </c>
      <c r="B123" s="36" t="s">
        <v>461</v>
      </c>
      <c r="C123" s="40" t="s">
        <v>462</v>
      </c>
      <c r="D123" s="38" t="s">
        <v>341</v>
      </c>
      <c r="E123" s="36" t="s">
        <v>323</v>
      </c>
      <c r="F123" s="36" t="s">
        <v>324</v>
      </c>
      <c r="G123" s="39" t="str">
        <f>VLOOKUP(E123,'Tax Info'!$B$2:$F$1000,3,0)</f>
        <v>First Farmers Holding Corporation</v>
      </c>
      <c r="H123" s="39" t="str">
        <f>VLOOKUP(E123,'Tax Info'!$B$2:$F$1000,5,0)</f>
        <v>002-011-670-000</v>
      </c>
      <c r="I123" s="47">
        <f>IF(COUNTIFS(H$3:H123,H123,B$3:B123,B123)=1,MAX(I$2:I122)+1,VLOOKUP(H123,H$2:I122,2,0))</f>
        <v>51610</v>
      </c>
      <c r="J123" s="44" t="s">
        <v>27</v>
      </c>
      <c r="K123" s="44">
        <v>125.13</v>
      </c>
      <c r="L123" s="44" t="s">
        <v>27</v>
      </c>
      <c r="M123" s="45">
        <v>-2.5</v>
      </c>
      <c r="N123" s="44">
        <f t="shared" si="4"/>
        <v>122.63</v>
      </c>
      <c r="P123" s="49" t="s">
        <v>465</v>
      </c>
      <c r="Q123" s="54">
        <f t="shared" ca="1" si="3"/>
        <v>2548.85</v>
      </c>
    </row>
    <row r="124" spans="1:17">
      <c r="A124" s="36">
        <v>122</v>
      </c>
      <c r="B124" s="36" t="s">
        <v>461</v>
      </c>
      <c r="C124" s="40" t="s">
        <v>462</v>
      </c>
      <c r="D124" s="38" t="s">
        <v>341</v>
      </c>
      <c r="E124" s="36" t="s">
        <v>333</v>
      </c>
      <c r="F124" s="36" t="s">
        <v>334</v>
      </c>
      <c r="G124" s="39" t="str">
        <f>VLOOKUP(E124,'Tax Info'!$B$2:$F$1000,3,0)</f>
        <v>Green Core Geothermal, Inc.</v>
      </c>
      <c r="H124" s="39" t="str">
        <f>VLOOKUP(E124,'Tax Info'!$B$2:$F$1000,5,0)</f>
        <v>007-317-982-00000</v>
      </c>
      <c r="I124" s="47">
        <f>IF(COUNTIFS(H$3:H124,H124,B$3:B124,B124)=1,MAX(I$2:I123)+1,VLOOKUP(H124,H$2:I123,2,0))</f>
        <v>51611</v>
      </c>
      <c r="J124" s="44">
        <v>53.27</v>
      </c>
      <c r="K124" s="44" t="s">
        <v>27</v>
      </c>
      <c r="L124" s="44">
        <v>6.39</v>
      </c>
      <c r="M124" s="45">
        <v>-1.07</v>
      </c>
      <c r="N124" s="44">
        <f t="shared" si="4"/>
        <v>58.59</v>
      </c>
      <c r="P124" s="49" t="s">
        <v>466</v>
      </c>
      <c r="Q124" s="54">
        <f t="shared" ca="1" si="3"/>
        <v>5894.66</v>
      </c>
    </row>
    <row r="125" spans="1:17">
      <c r="A125" s="36">
        <v>123</v>
      </c>
      <c r="B125" s="36" t="s">
        <v>461</v>
      </c>
      <c r="C125" s="40" t="s">
        <v>462</v>
      </c>
      <c r="D125" s="38" t="s">
        <v>341</v>
      </c>
      <c r="E125" s="36" t="s">
        <v>313</v>
      </c>
      <c r="F125" s="36" t="s">
        <v>314</v>
      </c>
      <c r="G125" s="39" t="str">
        <f>VLOOKUP(E125,'Tax Info'!$B$2:$F$1000,3,0)</f>
        <v>ORIENTAL ENERGY AND POWER GENERATION CORPORATION</v>
      </c>
      <c r="H125" s="39" t="str">
        <f>VLOOKUP(E125,'Tax Info'!$B$2:$F$1000,5,0)</f>
        <v>263-666-452-000</v>
      </c>
      <c r="I125" s="47">
        <f>IF(COUNTIFS(H$3:H125,H125,B$3:B125,B125)=1,MAX(I$2:I124)+1,VLOOKUP(H125,H$2:I124,2,0))</f>
        <v>51612</v>
      </c>
      <c r="J125" s="44" t="s">
        <v>27</v>
      </c>
      <c r="K125" s="44">
        <v>0.78</v>
      </c>
      <c r="L125" s="44" t="s">
        <v>27</v>
      </c>
      <c r="M125" s="45">
        <v>-0.02</v>
      </c>
      <c r="N125" s="44">
        <f t="shared" si="4"/>
        <v>0.76</v>
      </c>
      <c r="P125" s="49" t="s">
        <v>467</v>
      </c>
      <c r="Q125" s="54">
        <f t="shared" ca="1" si="3"/>
        <v>2209.7399999999998</v>
      </c>
    </row>
    <row r="126" spans="1:17">
      <c r="A126" s="36">
        <v>124</v>
      </c>
      <c r="B126" s="36" t="s">
        <v>461</v>
      </c>
      <c r="C126" s="40" t="s">
        <v>462</v>
      </c>
      <c r="D126" s="38" t="s">
        <v>341</v>
      </c>
      <c r="E126" s="36" t="s">
        <v>22</v>
      </c>
      <c r="F126" s="36" t="s">
        <v>23</v>
      </c>
      <c r="G126" s="39" t="str">
        <f>VLOOKUP(E126,'Tax Info'!$B$2:$F$1000,3,0)</f>
        <v>Sunwest Water and Electric Company 2, Inc.</v>
      </c>
      <c r="H126" s="39" t="str">
        <f>VLOOKUP(E126,'Tax Info'!$B$2:$F$1000,5,0)</f>
        <v>005-770-958-000</v>
      </c>
      <c r="I126" s="47">
        <f>IF(COUNTIFS(H$3:H126,H126,B$3:B126,B126)=1,MAX(I$2:I125)+1,VLOOKUP(H126,H$2:I125,2,0))</f>
        <v>51613</v>
      </c>
      <c r="J126" s="44" t="s">
        <v>27</v>
      </c>
      <c r="K126" s="44">
        <v>3.99</v>
      </c>
      <c r="L126" s="44" t="s">
        <v>27</v>
      </c>
      <c r="M126" s="45" t="s">
        <v>27</v>
      </c>
      <c r="N126" s="44">
        <f t="shared" si="2"/>
        <v>3.99</v>
      </c>
      <c r="P126" s="49" t="s">
        <v>468</v>
      </c>
      <c r="Q126" s="54">
        <f t="shared" ca="1" si="3"/>
        <v>2.63</v>
      </c>
    </row>
    <row r="127" spans="1:17">
      <c r="A127" s="36">
        <v>125</v>
      </c>
      <c r="B127" s="36" t="s">
        <v>461</v>
      </c>
      <c r="C127" s="40" t="s">
        <v>462</v>
      </c>
      <c r="D127" s="38" t="s">
        <v>341</v>
      </c>
      <c r="E127" s="36" t="s">
        <v>328</v>
      </c>
      <c r="F127" s="36" t="s">
        <v>329</v>
      </c>
      <c r="G127" s="39" t="str">
        <f>VLOOKUP(E127,'Tax Info'!$B$2:$F$1000,3,0)</f>
        <v>Universal Robina Corporation</v>
      </c>
      <c r="H127" s="39" t="str">
        <f>VLOOKUP(E127,'Tax Info'!$B$2:$F$1000,5,0)</f>
        <v>000-400-016-000</v>
      </c>
      <c r="I127" s="47">
        <f>IF(COUNTIFS(H$3:H127,H127,B$3:B127,B127)=1,MAX(I$2:I126)+1,VLOOKUP(H127,H$2:I126,2,0))</f>
        <v>51614</v>
      </c>
      <c r="J127" s="44" t="s">
        <v>27</v>
      </c>
      <c r="K127" s="44">
        <v>176.76</v>
      </c>
      <c r="L127" s="44" t="s">
        <v>27</v>
      </c>
      <c r="M127" s="45">
        <v>-3.54</v>
      </c>
      <c r="N127" s="63">
        <f t="shared" si="2"/>
        <v>173.22</v>
      </c>
      <c r="O127" s="62">
        <f>SUM(N121:N127)</f>
        <v>455.56</v>
      </c>
      <c r="P127" s="49" t="s">
        <v>469</v>
      </c>
      <c r="Q127" s="54">
        <f t="shared" ca="1" si="3"/>
        <v>22.57</v>
      </c>
    </row>
    <row r="128" spans="1:17">
      <c r="A128" s="36">
        <v>126</v>
      </c>
      <c r="B128" s="36" t="s">
        <v>470</v>
      </c>
      <c r="C128" s="40" t="s">
        <v>471</v>
      </c>
      <c r="D128" s="38" t="s">
        <v>341</v>
      </c>
      <c r="E128" s="36" t="s">
        <v>152</v>
      </c>
      <c r="F128" s="36" t="s">
        <v>153</v>
      </c>
      <c r="G128" s="39" t="str">
        <f>VLOOKUP(E128,'Tax Info'!$B$2:$F$1000,3,0)</f>
        <v>ACEN CORPORATION (FORMERLY KNOWN AS AC ENERGY CORPORATION)</v>
      </c>
      <c r="H128" s="39" t="str">
        <f>VLOOKUP(E128,'Tax Info'!$B$2:$F$1000,5,0)</f>
        <v>000-506-020-000</v>
      </c>
      <c r="I128" s="47">
        <f>IF(COUNTIFS(H$3:H128,H128,B$3:B128,B128)=1,MAX(I$2:I127)+1,VLOOKUP(H128,H$2:I127,2,0))</f>
        <v>51615</v>
      </c>
      <c r="J128" s="44">
        <v>433.55</v>
      </c>
      <c r="K128" s="44" t="s">
        <v>27</v>
      </c>
      <c r="L128" s="44">
        <v>52.03</v>
      </c>
      <c r="M128" s="45">
        <v>-8.67</v>
      </c>
      <c r="N128" s="44">
        <f t="shared" si="2"/>
        <v>476.91</v>
      </c>
      <c r="P128" s="49" t="s">
        <v>472</v>
      </c>
      <c r="Q128" s="54">
        <f t="shared" ca="1" si="3"/>
        <v>2533.09</v>
      </c>
    </row>
    <row r="129" spans="1:17">
      <c r="A129" s="36">
        <v>127</v>
      </c>
      <c r="B129" s="36" t="s">
        <v>470</v>
      </c>
      <c r="C129" s="40" t="s">
        <v>471</v>
      </c>
      <c r="D129" s="38" t="s">
        <v>341</v>
      </c>
      <c r="E129" s="36" t="s">
        <v>138</v>
      </c>
      <c r="F129" s="36" t="s">
        <v>139</v>
      </c>
      <c r="G129" s="39" t="str">
        <f>VLOOKUP(E129,'Tax Info'!$B$2:$F$1000,3,0)</f>
        <v>ACEN CORPORATION (FORMERLY KNOWN AS AC ENERGY CORPORATION)</v>
      </c>
      <c r="H129" s="39" t="str">
        <f>VLOOKUP(E129,'Tax Info'!$B$2:$F$1000,5,0)</f>
        <v>000-506-020-000</v>
      </c>
      <c r="I129" s="47">
        <f>IF(COUNTIFS(H$3:H129,H129,B$3:B129,B129)=1,MAX(I$2:I128)+1,VLOOKUP(H129,H$2:I128,2,0))</f>
        <v>51501</v>
      </c>
      <c r="J129" s="44">
        <v>671.1</v>
      </c>
      <c r="K129" s="44" t="s">
        <v>27</v>
      </c>
      <c r="L129" s="44">
        <v>80.53</v>
      </c>
      <c r="M129" s="45">
        <v>-13.42</v>
      </c>
      <c r="N129" s="44">
        <f t="shared" si="2"/>
        <v>738.21</v>
      </c>
      <c r="P129" s="49" t="s">
        <v>473</v>
      </c>
      <c r="Q129" s="54">
        <f t="shared" ca="1" si="3"/>
        <v>947.83</v>
      </c>
    </row>
    <row r="130" spans="1:17">
      <c r="A130" s="36">
        <v>128</v>
      </c>
      <c r="B130" s="36" t="s">
        <v>470</v>
      </c>
      <c r="C130" s="40" t="s">
        <v>471</v>
      </c>
      <c r="D130" s="38" t="s">
        <v>341</v>
      </c>
      <c r="E130" s="36" t="s">
        <v>190</v>
      </c>
      <c r="F130" s="36" t="s">
        <v>191</v>
      </c>
      <c r="G130" s="39" t="str">
        <f>VLOOKUP(E130,'Tax Info'!$B$2:$F$1000,3,0)</f>
        <v>AdventEnergy, Inc.</v>
      </c>
      <c r="H130" s="39" t="str">
        <f>VLOOKUP(E130,'Tax Info'!$B$2:$F$1000,5,0)</f>
        <v>007-099-197-000</v>
      </c>
      <c r="I130" s="47">
        <f>IF(COUNTIFS(H$3:H130,H130,B$3:B130,B130)=1,MAX(I$2:I129)+1,VLOOKUP(H130,H$2:I129,2,0))</f>
        <v>51616</v>
      </c>
      <c r="J130" s="44">
        <v>105.48</v>
      </c>
      <c r="K130" s="44" t="s">
        <v>27</v>
      </c>
      <c r="L130" s="44">
        <v>12.66</v>
      </c>
      <c r="M130" s="45">
        <v>-2.11</v>
      </c>
      <c r="N130" s="44">
        <f t="shared" si="2"/>
        <v>116.03</v>
      </c>
      <c r="P130" s="49" t="s">
        <v>474</v>
      </c>
      <c r="Q130" s="54">
        <f t="shared" ca="1" si="3"/>
        <v>24.35</v>
      </c>
    </row>
    <row r="131" spans="1:17">
      <c r="A131" s="36">
        <v>129</v>
      </c>
      <c r="B131" s="36" t="s">
        <v>470</v>
      </c>
      <c r="C131" s="40" t="s">
        <v>471</v>
      </c>
      <c r="D131" s="38" t="s">
        <v>341</v>
      </c>
      <c r="E131" s="36" t="s">
        <v>38</v>
      </c>
      <c r="F131" s="36" t="s">
        <v>39</v>
      </c>
      <c r="G131" s="39" t="str">
        <f>VLOOKUP(E131,'Tax Info'!$B$2:$F$1000,3,0)</f>
        <v>AdventEnergy, Inc.</v>
      </c>
      <c r="H131" s="39" t="str">
        <f>VLOOKUP(E131,'Tax Info'!$B$2:$F$1000,5,0)</f>
        <v>007-099-197-000</v>
      </c>
      <c r="I131" s="47">
        <f>IF(COUNTIFS(H$3:H131,H131,B$3:B131,B131)=1,MAX(I$2:I130)+1,VLOOKUP(H131,H$2:I130,2,0))</f>
        <v>51502</v>
      </c>
      <c r="J131" s="44">
        <v>4362.29</v>
      </c>
      <c r="K131" s="44" t="s">
        <v>27</v>
      </c>
      <c r="L131" s="44">
        <v>523.47</v>
      </c>
      <c r="M131" s="45">
        <v>-87.25</v>
      </c>
      <c r="N131" s="44">
        <f t="shared" si="2"/>
        <v>4798.51</v>
      </c>
      <c r="P131" s="49" t="s">
        <v>475</v>
      </c>
      <c r="Q131" s="54">
        <f t="shared" ca="1" si="3"/>
        <v>1951.92</v>
      </c>
    </row>
    <row r="132" spans="1:17">
      <c r="A132" s="36">
        <v>130</v>
      </c>
      <c r="B132" s="36" t="s">
        <v>470</v>
      </c>
      <c r="C132" s="40" t="s">
        <v>471</v>
      </c>
      <c r="D132" s="38" t="s">
        <v>341</v>
      </c>
      <c r="E132" s="36" t="s">
        <v>38</v>
      </c>
      <c r="F132" s="36" t="s">
        <v>161</v>
      </c>
      <c r="G132" s="39" t="str">
        <f>VLOOKUP(E132,'Tax Info'!$B$2:$F$1000,3,0)</f>
        <v>AdventEnergy, Inc.</v>
      </c>
      <c r="H132" s="39" t="str">
        <f>VLOOKUP(E132,'Tax Info'!$B$2:$F$1000,5,0)</f>
        <v>007-099-197-000</v>
      </c>
      <c r="I132" s="47">
        <f>IF(COUNTIFS(H$3:H132,H132,B$3:B132,B132)=1,MAX(I$2:I131)+1,VLOOKUP(H132,H$2:I131,2,0))</f>
        <v>51502</v>
      </c>
      <c r="J132" s="44" t="s">
        <v>27</v>
      </c>
      <c r="K132" s="44">
        <v>224.61</v>
      </c>
      <c r="L132" s="44" t="s">
        <v>27</v>
      </c>
      <c r="M132" s="45">
        <v>-4.49</v>
      </c>
      <c r="N132" s="44">
        <f t="shared" si="2"/>
        <v>220.12</v>
      </c>
      <c r="P132" s="49" t="s">
        <v>476</v>
      </c>
      <c r="Q132" s="54">
        <f t="shared" ca="1" si="3"/>
        <v>5011.78</v>
      </c>
    </row>
    <row r="133" spans="1:17">
      <c r="A133" s="36">
        <v>131</v>
      </c>
      <c r="B133" s="36" t="s">
        <v>470</v>
      </c>
      <c r="C133" s="40" t="s">
        <v>471</v>
      </c>
      <c r="D133" s="38" t="s">
        <v>341</v>
      </c>
      <c r="E133" s="36" t="s">
        <v>97</v>
      </c>
      <c r="F133" s="36" t="s">
        <v>98</v>
      </c>
      <c r="G133" s="39" t="str">
        <f>VLOOKUP(E133,'Tax Info'!$B$2:$F$1000,3,0)</f>
        <v>Aboitiz Energy Solutions, Inc.</v>
      </c>
      <c r="H133" s="39" t="str">
        <f>VLOOKUP(E133,'Tax Info'!$B$2:$F$1000,5,0)</f>
        <v>201-115-150-000</v>
      </c>
      <c r="I133" s="47">
        <f>IF(COUNTIFS(H$3:H133,H133,B$3:B133,B133)=1,MAX(I$2:I132)+1,VLOOKUP(H133,H$2:I132,2,0))</f>
        <v>51617</v>
      </c>
      <c r="J133" s="44">
        <v>2317.13</v>
      </c>
      <c r="K133" s="44" t="s">
        <v>27</v>
      </c>
      <c r="L133" s="44">
        <v>278.06</v>
      </c>
      <c r="M133" s="45">
        <v>-46.34</v>
      </c>
      <c r="N133" s="44">
        <f t="shared" si="2"/>
        <v>2548.85</v>
      </c>
      <c r="P133" s="49" t="s">
        <v>477</v>
      </c>
      <c r="Q133" s="54">
        <f t="shared" ca="1" si="3"/>
        <v>3074.89</v>
      </c>
    </row>
    <row r="134" spans="1:17">
      <c r="A134" s="36">
        <v>132</v>
      </c>
      <c r="B134" s="36" t="s">
        <v>470</v>
      </c>
      <c r="C134" s="40" t="s">
        <v>471</v>
      </c>
      <c r="D134" s="38" t="s">
        <v>341</v>
      </c>
      <c r="E134" s="36" t="s">
        <v>43</v>
      </c>
      <c r="F134" s="36" t="s">
        <v>43</v>
      </c>
      <c r="G134" s="39" t="str">
        <f>VLOOKUP(E134,'Tax Info'!$B$2:$F$1000,3,0)</f>
        <v>Aklan Electric Cooperative, Inc.</v>
      </c>
      <c r="H134" s="39" t="str">
        <f>VLOOKUP(E134,'Tax Info'!$B$2:$F$1000,5,0)</f>
        <v>000-567-158-000</v>
      </c>
      <c r="I134" s="47">
        <f>IF(COUNTIFS(H$3:H134,H134,B$3:B134,B134)=1,MAX(I$2:I133)+1,VLOOKUP(H134,H$2:I133,2,0))</f>
        <v>51618</v>
      </c>
      <c r="J134" s="44">
        <v>5358.79</v>
      </c>
      <c r="K134" s="44" t="s">
        <v>27</v>
      </c>
      <c r="L134" s="44">
        <v>643.04999999999995</v>
      </c>
      <c r="M134" s="45">
        <v>-107.18</v>
      </c>
      <c r="N134" s="44">
        <f t="shared" ref="N134:N197" si="5">SUM(J134:M134)</f>
        <v>5894.66</v>
      </c>
      <c r="P134" s="49" t="s">
        <v>478</v>
      </c>
      <c r="Q134" s="54">
        <f t="shared" ca="1" si="3"/>
        <v>24.48</v>
      </c>
    </row>
    <row r="135" spans="1:17">
      <c r="A135" s="36">
        <v>133</v>
      </c>
      <c r="B135" s="36" t="s">
        <v>470</v>
      </c>
      <c r="C135" s="40" t="s">
        <v>471</v>
      </c>
      <c r="D135" s="38" t="s">
        <v>341</v>
      </c>
      <c r="E135" s="36" t="s">
        <v>76</v>
      </c>
      <c r="F135" s="36" t="s">
        <v>76</v>
      </c>
      <c r="G135" s="39" t="str">
        <f>VLOOKUP(E135,'Tax Info'!$B$2:$F$1000,3,0)</f>
        <v>Antique Electric Cooperative, Inc.</v>
      </c>
      <c r="H135" s="39" t="str">
        <f>VLOOKUP(E135,'Tax Info'!$B$2:$F$1000,5,0)</f>
        <v>000-567-498-0000</v>
      </c>
      <c r="I135" s="47">
        <f>IF(COUNTIFS(H$3:H135,H135,B$3:B135,B135)=1,MAX(I$2:I134)+1,VLOOKUP(H135,H$2:I134,2,0))</f>
        <v>51619</v>
      </c>
      <c r="J135" s="44">
        <v>2008.86</v>
      </c>
      <c r="K135" s="44" t="s">
        <v>27</v>
      </c>
      <c r="L135" s="44">
        <v>241.06</v>
      </c>
      <c r="M135" s="45">
        <v>-40.18</v>
      </c>
      <c r="N135" s="44">
        <f t="shared" si="5"/>
        <v>2209.7399999999998</v>
      </c>
      <c r="P135" s="49" t="s">
        <v>479</v>
      </c>
      <c r="Q135" s="54">
        <f t="shared" ref="Q135:Q198" ca="1" si="6">SUMIF($I$3:$N$385,P135,$N$3:$N$385)</f>
        <v>4146.1000000000004</v>
      </c>
    </row>
    <row r="136" spans="1:17">
      <c r="A136" s="36">
        <v>134</v>
      </c>
      <c r="B136" s="36" t="s">
        <v>470</v>
      </c>
      <c r="C136" s="40" t="s">
        <v>471</v>
      </c>
      <c r="D136" s="38" t="s">
        <v>341</v>
      </c>
      <c r="E136" s="36" t="s">
        <v>236</v>
      </c>
      <c r="F136" s="36" t="s">
        <v>237</v>
      </c>
      <c r="G136" s="39" t="str">
        <f>VLOOKUP(E136,'Tax Info'!$B$2:$F$1000,3,0)</f>
        <v>Power Sector Assets &amp; Liabilities Management Corporation</v>
      </c>
      <c r="H136" s="39" t="str">
        <f>VLOOKUP(E136,'Tax Info'!$B$2:$F$1000,5,0)</f>
        <v>215-799-653-00000</v>
      </c>
      <c r="I136" s="47">
        <f>IF(COUNTIFS(H$3:H136,H136,B$3:B136,B136)=1,MAX(I$2:I135)+1,VLOOKUP(H136,H$2:I135,2,0))</f>
        <v>51620</v>
      </c>
      <c r="J136" s="44">
        <v>2.39</v>
      </c>
      <c r="K136" s="44" t="s">
        <v>27</v>
      </c>
      <c r="L136" s="44">
        <v>0.28999999999999998</v>
      </c>
      <c r="M136" s="45">
        <v>-0.05</v>
      </c>
      <c r="N136" s="44">
        <f t="shared" si="5"/>
        <v>2.63</v>
      </c>
      <c r="P136" s="49" t="s">
        <v>480</v>
      </c>
      <c r="Q136" s="54">
        <f t="shared" ca="1" si="6"/>
        <v>19.72</v>
      </c>
    </row>
    <row r="137" spans="1:17">
      <c r="A137" s="36">
        <v>135</v>
      </c>
      <c r="B137" s="36" t="s">
        <v>470</v>
      </c>
      <c r="C137" s="40" t="s">
        <v>471</v>
      </c>
      <c r="D137" s="38" t="s">
        <v>341</v>
      </c>
      <c r="E137" s="36" t="s">
        <v>193</v>
      </c>
      <c r="F137" s="36" t="s">
        <v>193</v>
      </c>
      <c r="G137" s="39" t="str">
        <f>VLOOKUP(E137,'Tax Info'!$B$2:$F$1000,3,0)</f>
        <v>Balamban Enerzone Corporation</v>
      </c>
      <c r="H137" s="39" t="str">
        <f>VLOOKUP(E137,'Tax Info'!$B$2:$F$1000,5,0)</f>
        <v>250-328-123-000</v>
      </c>
      <c r="I137" s="47">
        <f>IF(COUNTIFS(H$3:H137,H137,B$3:B137,B137)=1,MAX(I$2:I136)+1,VLOOKUP(H137,H$2:I136,2,0))</f>
        <v>51621</v>
      </c>
      <c r="J137" s="44">
        <v>20.52</v>
      </c>
      <c r="K137" s="44" t="s">
        <v>27</v>
      </c>
      <c r="L137" s="44">
        <v>2.46</v>
      </c>
      <c r="M137" s="45">
        <v>-0.41</v>
      </c>
      <c r="N137" s="44">
        <f t="shared" si="5"/>
        <v>22.57</v>
      </c>
      <c r="P137" s="49" t="s">
        <v>481</v>
      </c>
      <c r="Q137" s="54">
        <f t="shared" ca="1" si="6"/>
        <v>5856.19</v>
      </c>
    </row>
    <row r="138" spans="1:17">
      <c r="A138" s="36">
        <v>136</v>
      </c>
      <c r="B138" s="36" t="s">
        <v>470</v>
      </c>
      <c r="C138" s="40" t="s">
        <v>471</v>
      </c>
      <c r="D138" s="38" t="s">
        <v>341</v>
      </c>
      <c r="E138" s="36" t="s">
        <v>103</v>
      </c>
      <c r="F138" s="36" t="s">
        <v>104</v>
      </c>
      <c r="G138" s="39" t="str">
        <f>VLOOKUP(E138,'Tax Info'!$B$2:$F$1000,3,0)</f>
        <v>Bac-Man Geothermal, Inc.</v>
      </c>
      <c r="H138" s="39" t="str">
        <f>VLOOKUP(E138,'Tax Info'!$B$2:$F$1000,5,0)</f>
        <v>007-721-206-0000</v>
      </c>
      <c r="I138" s="47">
        <f>IF(COUNTIFS(H$3:H138,H138,B$3:B138,B138)=1,MAX(I$2:I137)+1,VLOOKUP(H138,H$2:I137,2,0))</f>
        <v>51622</v>
      </c>
      <c r="J138" s="44">
        <v>2302.81</v>
      </c>
      <c r="K138" s="44" t="s">
        <v>27</v>
      </c>
      <c r="L138" s="44">
        <v>276.33999999999997</v>
      </c>
      <c r="M138" s="45">
        <v>-46.06</v>
      </c>
      <c r="N138" s="44">
        <f t="shared" si="5"/>
        <v>2533.09</v>
      </c>
      <c r="P138" s="49" t="s">
        <v>482</v>
      </c>
      <c r="Q138" s="54">
        <f t="shared" ca="1" si="6"/>
        <v>4642.54</v>
      </c>
    </row>
    <row r="139" spans="1:17">
      <c r="A139" s="36">
        <v>137</v>
      </c>
      <c r="B139" s="36" t="s">
        <v>470</v>
      </c>
      <c r="C139" s="40" t="s">
        <v>471</v>
      </c>
      <c r="D139" s="38" t="s">
        <v>341</v>
      </c>
      <c r="E139" s="36" t="s">
        <v>136</v>
      </c>
      <c r="F139" s="36" t="s">
        <v>136</v>
      </c>
      <c r="G139" s="39" t="str">
        <f>VLOOKUP(E139,'Tax Info'!$B$2:$F$1000,3,0)</f>
        <v>Biliran Electric Cooperative, Inc.</v>
      </c>
      <c r="H139" s="39" t="str">
        <f>VLOOKUP(E139,'Tax Info'!$B$2:$F$1000,5,0)</f>
        <v>000-608-067-000</v>
      </c>
      <c r="I139" s="47">
        <f>IF(COUNTIFS(H$3:H139,H139,B$3:B139,B139)=1,MAX(I$2:I138)+1,VLOOKUP(H139,H$2:I138,2,0))</f>
        <v>51623</v>
      </c>
      <c r="J139" s="44">
        <v>861.66</v>
      </c>
      <c r="K139" s="44" t="s">
        <v>27</v>
      </c>
      <c r="L139" s="44">
        <v>103.4</v>
      </c>
      <c r="M139" s="45">
        <v>-17.23</v>
      </c>
      <c r="N139" s="44">
        <f t="shared" si="5"/>
        <v>947.83</v>
      </c>
      <c r="P139" s="49" t="s">
        <v>483</v>
      </c>
      <c r="Q139" s="54">
        <f t="shared" ca="1" si="6"/>
        <v>5200.03</v>
      </c>
    </row>
    <row r="140" spans="1:17">
      <c r="A140" s="36">
        <v>138</v>
      </c>
      <c r="B140" s="36" t="s">
        <v>470</v>
      </c>
      <c r="C140" s="40" t="s">
        <v>471</v>
      </c>
      <c r="D140" s="38" t="s">
        <v>341</v>
      </c>
      <c r="E140" s="36" t="s">
        <v>317</v>
      </c>
      <c r="F140" s="36" t="s">
        <v>318</v>
      </c>
      <c r="G140" s="39" t="str">
        <f>VLOOKUP(E140,'Tax Info'!$B$2:$F$1000,3,0)</f>
        <v>BISCOM, Inc.</v>
      </c>
      <c r="H140" s="39" t="str">
        <f>VLOOKUP(E140,'Tax Info'!$B$2:$F$1000,5,0)</f>
        <v>000-108-989-000</v>
      </c>
      <c r="I140" s="47">
        <f>IF(COUNTIFS(H$3:H140,H140,B$3:B140,B140)=1,MAX(I$2:I139)+1,VLOOKUP(H140,H$2:I139,2,0))</f>
        <v>51624</v>
      </c>
      <c r="J140" s="44" t="s">
        <v>27</v>
      </c>
      <c r="K140" s="44">
        <v>24.85</v>
      </c>
      <c r="L140" s="44" t="s">
        <v>27</v>
      </c>
      <c r="M140" s="45">
        <v>-0.5</v>
      </c>
      <c r="N140" s="44">
        <f t="shared" si="5"/>
        <v>24.35</v>
      </c>
      <c r="P140" s="49" t="s">
        <v>484</v>
      </c>
      <c r="Q140" s="54">
        <f t="shared" ca="1" si="6"/>
        <v>1075.51</v>
      </c>
    </row>
    <row r="141" spans="1:17">
      <c r="A141" s="36">
        <v>139</v>
      </c>
      <c r="B141" s="36" t="s">
        <v>470</v>
      </c>
      <c r="C141" s="40" t="s">
        <v>471</v>
      </c>
      <c r="D141" s="38" t="s">
        <v>341</v>
      </c>
      <c r="E141" s="36" t="s">
        <v>89</v>
      </c>
      <c r="F141" s="36" t="s">
        <v>89</v>
      </c>
      <c r="G141" s="39" t="str">
        <f>VLOOKUP(E141,'Tax Info'!$B$2:$F$1000,3,0)</f>
        <v>Bohol Light Company, Inc.</v>
      </c>
      <c r="H141" s="39" t="str">
        <f>VLOOKUP(E141,'Tax Info'!$B$2:$F$1000,5,0)</f>
        <v>005-372-703-000</v>
      </c>
      <c r="I141" s="47">
        <f>IF(COUNTIFS(H$3:H141,H141,B$3:B141,B141)=1,MAX(I$2:I140)+1,VLOOKUP(H141,H$2:I140,2,0))</f>
        <v>51625</v>
      </c>
      <c r="J141" s="44">
        <v>1774.47</v>
      </c>
      <c r="K141" s="44" t="s">
        <v>27</v>
      </c>
      <c r="L141" s="44">
        <v>212.94</v>
      </c>
      <c r="M141" s="45">
        <v>-35.49</v>
      </c>
      <c r="N141" s="44">
        <f t="shared" si="5"/>
        <v>1951.92</v>
      </c>
      <c r="P141" s="49" t="s">
        <v>485</v>
      </c>
      <c r="Q141" s="54">
        <f t="shared" ca="1" si="6"/>
        <v>13212.26</v>
      </c>
    </row>
    <row r="142" spans="1:17">
      <c r="A142" s="36">
        <v>140</v>
      </c>
      <c r="B142" s="36" t="s">
        <v>470</v>
      </c>
      <c r="C142" s="40" t="s">
        <v>471</v>
      </c>
      <c r="D142" s="38" t="s">
        <v>341</v>
      </c>
      <c r="E142" s="36" t="s">
        <v>66</v>
      </c>
      <c r="F142" s="36" t="s">
        <v>66</v>
      </c>
      <c r="G142" s="39" t="str">
        <f>VLOOKUP(E142,'Tax Info'!$B$2:$F$1000,3,0)</f>
        <v>Bohol I Electric Cooperative, Inc.</v>
      </c>
      <c r="H142" s="39" t="str">
        <f>VLOOKUP(E142,'Tax Info'!$B$2:$F$1000,5,0)</f>
        <v>000-534-418-000</v>
      </c>
      <c r="I142" s="47">
        <f>IF(COUNTIFS(H$3:H142,H142,B$3:B142,B142)=1,MAX(I$2:I141)+1,VLOOKUP(H142,H$2:I141,2,0))</f>
        <v>51626</v>
      </c>
      <c r="J142" s="44">
        <v>4556.16</v>
      </c>
      <c r="K142" s="44" t="s">
        <v>27</v>
      </c>
      <c r="L142" s="44">
        <v>546.74</v>
      </c>
      <c r="M142" s="45">
        <v>-91.12</v>
      </c>
      <c r="N142" s="44">
        <f t="shared" si="5"/>
        <v>5011.78</v>
      </c>
      <c r="P142" s="49" t="s">
        <v>486</v>
      </c>
      <c r="Q142" s="54">
        <f t="shared" ca="1" si="6"/>
        <v>0.06</v>
      </c>
    </row>
    <row r="143" spans="1:17">
      <c r="A143" s="36">
        <v>141</v>
      </c>
      <c r="B143" s="36" t="s">
        <v>470</v>
      </c>
      <c r="C143" s="40" t="s">
        <v>471</v>
      </c>
      <c r="D143" s="38" t="s">
        <v>341</v>
      </c>
      <c r="E143" s="36" t="s">
        <v>84</v>
      </c>
      <c r="F143" s="36" t="s">
        <v>84</v>
      </c>
      <c r="G143" s="39" t="str">
        <f>VLOOKUP(E143,'Tax Info'!$B$2:$F$1000,3,0)</f>
        <v>Bohol II Electric Cooperative, Inc.</v>
      </c>
      <c r="H143" s="39" t="str">
        <f>VLOOKUP(E143,'Tax Info'!$B$2:$F$1000,5,0)</f>
        <v>610-002-030-585</v>
      </c>
      <c r="I143" s="47">
        <f>IF(COUNTIFS(H$3:H143,H143,B$3:B143,B143)=1,MAX(I$2:I142)+1,VLOOKUP(H143,H$2:I142,2,0))</f>
        <v>51627</v>
      </c>
      <c r="J143" s="44">
        <v>2795.36</v>
      </c>
      <c r="K143" s="44" t="s">
        <v>27</v>
      </c>
      <c r="L143" s="44">
        <v>335.44</v>
      </c>
      <c r="M143" s="45">
        <v>-55.91</v>
      </c>
      <c r="N143" s="44">
        <f t="shared" si="5"/>
        <v>3074.89</v>
      </c>
      <c r="P143" s="49" t="s">
        <v>487</v>
      </c>
      <c r="Q143" s="54">
        <f t="shared" ca="1" si="6"/>
        <v>565.29999999999995</v>
      </c>
    </row>
    <row r="144" spans="1:17">
      <c r="A144" s="36">
        <v>142</v>
      </c>
      <c r="B144" s="36" t="s">
        <v>470</v>
      </c>
      <c r="C144" s="40" t="s">
        <v>471</v>
      </c>
      <c r="D144" s="38" t="s">
        <v>341</v>
      </c>
      <c r="E144" s="36" t="s">
        <v>319</v>
      </c>
      <c r="F144" s="36" t="s">
        <v>320</v>
      </c>
      <c r="G144" s="39" t="str">
        <f>VLOOKUP(E144,'Tax Info'!$B$2:$F$1000,3,0)</f>
        <v>Central Azucarera de Bais, Inc.</v>
      </c>
      <c r="H144" s="39" t="str">
        <f>VLOOKUP(E144,'Tax Info'!$B$2:$F$1000,5,0)</f>
        <v>000-111-111-000</v>
      </c>
      <c r="I144" s="47">
        <f>IF(COUNTIFS(H$3:H144,H144,B$3:B144,B144)=1,MAX(I$2:I143)+1,VLOOKUP(H144,H$2:I143,2,0))</f>
        <v>51628</v>
      </c>
      <c r="J144" s="44">
        <v>22.26</v>
      </c>
      <c r="K144" s="44" t="s">
        <v>27</v>
      </c>
      <c r="L144" s="44">
        <v>2.67</v>
      </c>
      <c r="M144" s="45">
        <v>-0.45</v>
      </c>
      <c r="N144" s="44">
        <f t="shared" si="5"/>
        <v>24.48</v>
      </c>
      <c r="P144" s="49" t="s">
        <v>488</v>
      </c>
      <c r="Q144" s="54">
        <f t="shared" ca="1" si="6"/>
        <v>176.79</v>
      </c>
    </row>
    <row r="145" spans="1:17">
      <c r="A145" s="36">
        <v>143</v>
      </c>
      <c r="B145" s="36" t="s">
        <v>470</v>
      </c>
      <c r="C145" s="40" t="s">
        <v>471</v>
      </c>
      <c r="D145" s="38" t="s">
        <v>341</v>
      </c>
      <c r="E145" s="36" t="s">
        <v>58</v>
      </c>
      <c r="F145" s="36" t="s">
        <v>58</v>
      </c>
      <c r="G145" s="39" t="str">
        <f>VLOOKUP(E145,'Tax Info'!$B$2:$F$1000,3,0)</f>
        <v>Capiz Electric Cooperative, Inc.</v>
      </c>
      <c r="H145" s="39" t="str">
        <f>VLOOKUP(E145,'Tax Info'!$B$2:$F$1000,5,0)</f>
        <v>000-569-194-000</v>
      </c>
      <c r="I145" s="47">
        <f>IF(COUNTIFS(H$3:H145,H145,B$3:B145,B145)=1,MAX(I$2:I144)+1,VLOOKUP(H145,H$2:I144,2,0))</f>
        <v>51629</v>
      </c>
      <c r="J145" s="44">
        <v>3769.18</v>
      </c>
      <c r="K145" s="44" t="s">
        <v>27</v>
      </c>
      <c r="L145" s="44">
        <v>452.3</v>
      </c>
      <c r="M145" s="45">
        <v>-75.38</v>
      </c>
      <c r="N145" s="44">
        <f t="shared" si="5"/>
        <v>4146.1000000000004</v>
      </c>
      <c r="P145" s="49" t="s">
        <v>489</v>
      </c>
      <c r="Q145" s="54">
        <f t="shared" ca="1" si="6"/>
        <v>219.61</v>
      </c>
    </row>
    <row r="146" spans="1:17">
      <c r="A146" s="36">
        <v>144</v>
      </c>
      <c r="B146" s="36" t="s">
        <v>470</v>
      </c>
      <c r="C146" s="40" t="s">
        <v>471</v>
      </c>
      <c r="D146" s="38" t="s">
        <v>341</v>
      </c>
      <c r="E146" s="36" t="s">
        <v>321</v>
      </c>
      <c r="F146" s="36" t="s">
        <v>322</v>
      </c>
      <c r="G146" s="39" t="str">
        <f>VLOOKUP(E146,'Tax Info'!$B$2:$F$1000,3,0)</f>
        <v>CENTRAL AZUCARERA DE SAN ANTONIO</v>
      </c>
      <c r="H146" s="39" t="str">
        <f>VLOOKUP(E146,'Tax Info'!$B$2:$F$1000,5,0)</f>
        <v>222-792-837-000</v>
      </c>
      <c r="I146" s="47">
        <f>IF(COUNTIFS(H$3:H146,H146,B$3:B146,B146)=1,MAX(I$2:I145)+1,VLOOKUP(H146,H$2:I145,2,0))</f>
        <v>51630</v>
      </c>
      <c r="J146" s="44">
        <v>17.93</v>
      </c>
      <c r="K146" s="44" t="s">
        <v>27</v>
      </c>
      <c r="L146" s="44">
        <v>2.15</v>
      </c>
      <c r="M146" s="45">
        <v>-0.36</v>
      </c>
      <c r="N146" s="44">
        <f t="shared" si="5"/>
        <v>19.72</v>
      </c>
      <c r="P146" s="49" t="s">
        <v>490</v>
      </c>
      <c r="Q146" s="54">
        <f t="shared" ca="1" si="6"/>
        <v>2074.38</v>
      </c>
    </row>
    <row r="147" spans="1:17">
      <c r="A147" s="36">
        <v>145</v>
      </c>
      <c r="B147" s="36" t="s">
        <v>470</v>
      </c>
      <c r="C147" s="40" t="s">
        <v>471</v>
      </c>
      <c r="D147" s="38" t="s">
        <v>341</v>
      </c>
      <c r="E147" s="36" t="s">
        <v>45</v>
      </c>
      <c r="F147" s="36" t="s">
        <v>46</v>
      </c>
      <c r="G147" s="39" t="str">
        <f>VLOOKUP(E147,'Tax Info'!$B$2:$F$1000,3,0)</f>
        <v>Toledo Power Company</v>
      </c>
      <c r="H147" s="39" t="str">
        <f>VLOOKUP(E147,'Tax Info'!$B$2:$F$1000,5,0)</f>
        <v>003-883-626-00000</v>
      </c>
      <c r="I147" s="47">
        <f>IF(COUNTIFS(H$3:H147,H147,B$3:B147,B147)=1,MAX(I$2:I146)+1,VLOOKUP(H147,H$2:I146,2,0))</f>
        <v>51631</v>
      </c>
      <c r="J147" s="44" t="s">
        <v>27</v>
      </c>
      <c r="K147" s="44">
        <v>5975.7</v>
      </c>
      <c r="L147" s="44" t="s">
        <v>27</v>
      </c>
      <c r="M147" s="45">
        <v>-119.51</v>
      </c>
      <c r="N147" s="44">
        <f t="shared" si="5"/>
        <v>5856.19</v>
      </c>
      <c r="P147" s="49" t="s">
        <v>491</v>
      </c>
      <c r="Q147" s="54">
        <f t="shared" ca="1" si="6"/>
        <v>28439.279999999999</v>
      </c>
    </row>
    <row r="148" spans="1:17">
      <c r="A148" s="36">
        <v>146</v>
      </c>
      <c r="B148" s="36" t="s">
        <v>470</v>
      </c>
      <c r="C148" s="40" t="s">
        <v>471</v>
      </c>
      <c r="D148" s="38" t="s">
        <v>341</v>
      </c>
      <c r="E148" s="36" t="s">
        <v>64</v>
      </c>
      <c r="F148" s="36" t="s">
        <v>64</v>
      </c>
      <c r="G148" s="39" t="str">
        <f>VLOOKUP(E148,'Tax Info'!$B$2:$F$1000,3,0)</f>
        <v>Cebu I Electric Cooperative, Inc.</v>
      </c>
      <c r="H148" s="39" t="str">
        <f>VLOOKUP(E148,'Tax Info'!$B$2:$F$1000,5,0)</f>
        <v>000-534-977-000</v>
      </c>
      <c r="I148" s="47">
        <f>IF(COUNTIFS(H$3:H148,H148,B$3:B148,B148)=1,MAX(I$2:I147)+1,VLOOKUP(H148,H$2:I147,2,0))</f>
        <v>51632</v>
      </c>
      <c r="J148" s="44">
        <v>4220.49</v>
      </c>
      <c r="K148" s="44" t="s">
        <v>27</v>
      </c>
      <c r="L148" s="44">
        <v>506.46</v>
      </c>
      <c r="M148" s="45">
        <v>-84.41</v>
      </c>
      <c r="N148" s="44">
        <f t="shared" si="5"/>
        <v>4642.54</v>
      </c>
      <c r="P148" s="49" t="s">
        <v>492</v>
      </c>
      <c r="Q148" s="54">
        <f t="shared" ca="1" si="6"/>
        <v>2241.52</v>
      </c>
    </row>
    <row r="149" spans="1:17">
      <c r="A149" s="36">
        <v>147</v>
      </c>
      <c r="B149" s="36" t="s">
        <v>470</v>
      </c>
      <c r="C149" s="40" t="s">
        <v>471</v>
      </c>
      <c r="D149" s="38" t="s">
        <v>341</v>
      </c>
      <c r="E149" s="36" t="s">
        <v>56</v>
      </c>
      <c r="F149" s="36" t="s">
        <v>56</v>
      </c>
      <c r="G149" s="39" t="str">
        <f>VLOOKUP(E149,'Tax Info'!$B$2:$F$1000,3,0)</f>
        <v>Cebu II Electric Cooperative, Inc.</v>
      </c>
      <c r="H149" s="39" t="str">
        <f>VLOOKUP(E149,'Tax Info'!$B$2:$F$1000,5,0)</f>
        <v>000-256-731-0000</v>
      </c>
      <c r="I149" s="47">
        <f>IF(COUNTIFS(H$3:H149,H149,B$3:B149,B149)=1,MAX(I$2:I148)+1,VLOOKUP(H149,H$2:I148,2,0))</f>
        <v>51633</v>
      </c>
      <c r="J149" s="44">
        <v>4727.3</v>
      </c>
      <c r="K149" s="44" t="s">
        <v>27</v>
      </c>
      <c r="L149" s="44">
        <v>567.28</v>
      </c>
      <c r="M149" s="45">
        <v>-94.55</v>
      </c>
      <c r="N149" s="44">
        <f t="shared" si="5"/>
        <v>5200.03</v>
      </c>
      <c r="P149" s="49" t="s">
        <v>493</v>
      </c>
      <c r="Q149" s="54">
        <f t="shared" ca="1" si="6"/>
        <v>320.70999999999998</v>
      </c>
    </row>
    <row r="150" spans="1:17">
      <c r="A150" s="36">
        <v>148</v>
      </c>
      <c r="B150" s="36" t="s">
        <v>470</v>
      </c>
      <c r="C150" s="40" t="s">
        <v>471</v>
      </c>
      <c r="D150" s="38" t="s">
        <v>341</v>
      </c>
      <c r="E150" s="36" t="s">
        <v>132</v>
      </c>
      <c r="F150" s="36" t="s">
        <v>132</v>
      </c>
      <c r="G150" s="39" t="str">
        <f>VLOOKUP(E150,'Tax Info'!$B$2:$F$1000,3,0)</f>
        <v>Cebu III Electric Cooperative, Inc.</v>
      </c>
      <c r="H150" s="39" t="str">
        <f>VLOOKUP(E150,'Tax Info'!$B$2:$F$1000,5,0)</f>
        <v>000-534-985-000</v>
      </c>
      <c r="I150" s="47">
        <f>IF(COUNTIFS(H$3:H150,H150,B$3:B150,B150)=1,MAX(I$2:I149)+1,VLOOKUP(H150,H$2:I149,2,0))</f>
        <v>51634</v>
      </c>
      <c r="J150" s="44">
        <v>977.73</v>
      </c>
      <c r="K150" s="44" t="s">
        <v>27</v>
      </c>
      <c r="L150" s="44">
        <v>117.33</v>
      </c>
      <c r="M150" s="45">
        <v>-19.55</v>
      </c>
      <c r="N150" s="44">
        <f t="shared" si="5"/>
        <v>1075.51</v>
      </c>
      <c r="P150" s="49" t="s">
        <v>494</v>
      </c>
      <c r="Q150" s="54">
        <f t="shared" ca="1" si="6"/>
        <v>43.17</v>
      </c>
    </row>
    <row r="151" spans="1:17">
      <c r="A151" s="36">
        <v>149</v>
      </c>
      <c r="B151" s="36" t="s">
        <v>470</v>
      </c>
      <c r="C151" s="40" t="s">
        <v>471</v>
      </c>
      <c r="D151" s="38" t="s">
        <v>341</v>
      </c>
      <c r="E151" s="36" t="s">
        <v>31</v>
      </c>
      <c r="F151" s="36" t="s">
        <v>31</v>
      </c>
      <c r="G151" s="39" t="str">
        <f>VLOOKUP(E151,'Tax Info'!$B$2:$F$1000,3,0)</f>
        <v>Central Negros Electric Cooperative, Inc.</v>
      </c>
      <c r="H151" s="39" t="str">
        <f>VLOOKUP(E151,'Tax Info'!$B$2:$F$1000,5,0)</f>
        <v>000-709-966-000</v>
      </c>
      <c r="I151" s="47">
        <f>IF(COUNTIFS(H$3:H151,H151,B$3:B151,B151)=1,MAX(I$2:I150)+1,VLOOKUP(H151,H$2:I150,2,0))</f>
        <v>51635</v>
      </c>
      <c r="J151" s="44">
        <v>12011.14</v>
      </c>
      <c r="K151" s="44" t="s">
        <v>27</v>
      </c>
      <c r="L151" s="44">
        <v>1441.34</v>
      </c>
      <c r="M151" s="45">
        <v>-240.22</v>
      </c>
      <c r="N151" s="44">
        <f t="shared" si="5"/>
        <v>13212.26</v>
      </c>
      <c r="P151" s="49" t="s">
        <v>495</v>
      </c>
      <c r="Q151" s="54">
        <f t="shared" ca="1" si="6"/>
        <v>104.85</v>
      </c>
    </row>
    <row r="152" spans="1:17">
      <c r="A152" s="36">
        <v>150</v>
      </c>
      <c r="B152" s="36" t="s">
        <v>470</v>
      </c>
      <c r="C152" s="40" t="s">
        <v>471</v>
      </c>
      <c r="D152" s="38" t="s">
        <v>341</v>
      </c>
      <c r="E152" s="36" t="s">
        <v>331</v>
      </c>
      <c r="F152" s="36" t="s">
        <v>332</v>
      </c>
      <c r="G152" s="39" t="str">
        <f>VLOOKUP(E152,'Tax Info'!$B$2:$F$1000,3,0)</f>
        <v>Central Negros Power Reliability, Inc.</v>
      </c>
      <c r="H152" s="39" t="str">
        <f>VLOOKUP(E152,'Tax Info'!$B$2:$F$1000,5,0)</f>
        <v>008-691-287-00000</v>
      </c>
      <c r="I152" s="47">
        <f>IF(COUNTIFS(H$3:H152,H152,B$3:B152,B152)=1,MAX(I$2:I151)+1,VLOOKUP(H152,H$2:I151,2,0))</f>
        <v>51636</v>
      </c>
      <c r="J152" s="44">
        <v>0.05</v>
      </c>
      <c r="K152" s="44" t="s">
        <v>27</v>
      </c>
      <c r="L152" s="44">
        <v>0.01</v>
      </c>
      <c r="M152" s="45" t="s">
        <v>27</v>
      </c>
      <c r="N152" s="44">
        <f t="shared" si="5"/>
        <v>0.06</v>
      </c>
      <c r="P152" s="49" t="s">
        <v>496</v>
      </c>
      <c r="Q152" s="54">
        <f t="shared" ca="1" si="6"/>
        <v>8.57</v>
      </c>
    </row>
    <row r="153" spans="1:17">
      <c r="A153" s="36">
        <v>151</v>
      </c>
      <c r="B153" s="36" t="s">
        <v>470</v>
      </c>
      <c r="C153" s="40" t="s">
        <v>471</v>
      </c>
      <c r="D153" s="38" t="s">
        <v>341</v>
      </c>
      <c r="E153" s="36" t="s">
        <v>117</v>
      </c>
      <c r="F153" s="36" t="s">
        <v>118</v>
      </c>
      <c r="G153" s="39" t="str">
        <f>VLOOKUP(E153,'Tax Info'!$B$2:$F$1000,3,0)</f>
        <v>Citicore Energy Solutions, Inc.</v>
      </c>
      <c r="H153" s="39" t="str">
        <f>VLOOKUP(E153,'Tax Info'!$B$2:$F$1000,5,0)</f>
        <v>009-333-221-00000</v>
      </c>
      <c r="I153" s="47">
        <f>IF(COUNTIFS(H$3:H153,H153,B$3:B153,B153)=1,MAX(I$2:I152)+1,VLOOKUP(H153,H$2:I152,2,0))</f>
        <v>51637</v>
      </c>
      <c r="J153" s="44">
        <v>513.91</v>
      </c>
      <c r="K153" s="44" t="s">
        <v>27</v>
      </c>
      <c r="L153" s="44">
        <v>61.67</v>
      </c>
      <c r="M153" s="45">
        <v>-10.28</v>
      </c>
      <c r="N153" s="44">
        <f t="shared" si="5"/>
        <v>565.29999999999995</v>
      </c>
      <c r="P153" s="49" t="s">
        <v>497</v>
      </c>
      <c r="Q153" s="54">
        <f t="shared" ca="1" si="6"/>
        <v>16.12</v>
      </c>
    </row>
    <row r="154" spans="1:17">
      <c r="A154" s="36">
        <v>152</v>
      </c>
      <c r="B154" s="36" t="s">
        <v>470</v>
      </c>
      <c r="C154" s="40" t="s">
        <v>471</v>
      </c>
      <c r="D154" s="38" t="s">
        <v>341</v>
      </c>
      <c r="E154" s="36" t="s">
        <v>114</v>
      </c>
      <c r="F154" s="36" t="s">
        <v>115</v>
      </c>
      <c r="G154" s="39" t="str">
        <f>VLOOKUP(E154,'Tax Info'!$B$2:$F$1000,3,0)</f>
        <v>Citicore Energy Solutions, Inc.</v>
      </c>
      <c r="H154" s="39" t="str">
        <f>VLOOKUP(E154,'Tax Info'!$B$2:$F$1000,5,0)</f>
        <v>009-333-221-00000</v>
      </c>
      <c r="I154" s="47">
        <f>IF(COUNTIFS(H$3:H154,H154,B$3:B154,B154)=1,MAX(I$2:I153)+1,VLOOKUP(H154,H$2:I153,2,0))</f>
        <v>51518</v>
      </c>
      <c r="J154" s="44">
        <v>506.3</v>
      </c>
      <c r="K154" s="44" t="s">
        <v>27</v>
      </c>
      <c r="L154" s="44">
        <v>60.76</v>
      </c>
      <c r="M154" s="45">
        <v>-10.130000000000001</v>
      </c>
      <c r="N154" s="44">
        <f t="shared" si="5"/>
        <v>556.92999999999995</v>
      </c>
      <c r="P154" s="49" t="s">
        <v>498</v>
      </c>
      <c r="Q154" s="54">
        <f t="shared" ca="1" si="6"/>
        <v>400.89</v>
      </c>
    </row>
    <row r="155" spans="1:17">
      <c r="A155" s="36">
        <v>153</v>
      </c>
      <c r="B155" s="36" t="s">
        <v>470</v>
      </c>
      <c r="C155" s="40" t="s">
        <v>471</v>
      </c>
      <c r="D155" s="38" t="s">
        <v>341</v>
      </c>
      <c r="E155" s="36" t="s">
        <v>149</v>
      </c>
      <c r="F155" s="36" t="s">
        <v>150</v>
      </c>
      <c r="G155" s="39" t="str">
        <f>VLOOKUP(E155,'Tax Info'!$B$2:$F$1000,3,0)</f>
        <v>Corenergy, Inc.</v>
      </c>
      <c r="H155" s="39" t="str">
        <f>VLOOKUP(E155,'Tax Info'!$B$2:$F$1000,5,0)</f>
        <v>431-572-703-00000</v>
      </c>
      <c r="I155" s="47">
        <f>IF(COUNTIFS(H$3:H155,H155,B$3:B155,B155)=1,MAX(I$2:I154)+1,VLOOKUP(H155,H$2:I154,2,0))</f>
        <v>51638</v>
      </c>
      <c r="J155" s="44">
        <v>160.71</v>
      </c>
      <c r="K155" s="44" t="s">
        <v>27</v>
      </c>
      <c r="L155" s="44">
        <v>19.29</v>
      </c>
      <c r="M155" s="45">
        <v>-3.21</v>
      </c>
      <c r="N155" s="44">
        <f t="shared" si="5"/>
        <v>176.79</v>
      </c>
      <c r="P155" s="49" t="s">
        <v>499</v>
      </c>
      <c r="Q155" s="54">
        <f t="shared" ca="1" si="6"/>
        <v>1287.3900000000001</v>
      </c>
    </row>
    <row r="156" spans="1:17">
      <c r="A156" s="36">
        <v>154</v>
      </c>
      <c r="B156" s="36" t="s">
        <v>470</v>
      </c>
      <c r="C156" s="40" t="s">
        <v>471</v>
      </c>
      <c r="D156" s="38" t="s">
        <v>341</v>
      </c>
      <c r="E156" s="36" t="s">
        <v>175</v>
      </c>
      <c r="F156" s="36" t="s">
        <v>176</v>
      </c>
      <c r="G156" s="39" t="str">
        <f>VLOOKUP(E156,'Tax Info'!$B$2:$F$1000,3,0)</f>
        <v>DirectPower Services, Inc.</v>
      </c>
      <c r="H156" s="39" t="str">
        <f>VLOOKUP(E156,'Tax Info'!$B$2:$F$1000,5,0)</f>
        <v>008-122-663-000</v>
      </c>
      <c r="I156" s="47">
        <f>IF(COUNTIFS(H$3:H156,H156,B$3:B156,B156)=1,MAX(I$2:I155)+1,VLOOKUP(H156,H$2:I155,2,0))</f>
        <v>51639</v>
      </c>
      <c r="J156" s="44">
        <v>199.64</v>
      </c>
      <c r="K156" s="44" t="s">
        <v>27</v>
      </c>
      <c r="L156" s="44">
        <v>23.96</v>
      </c>
      <c r="M156" s="45">
        <v>-3.99</v>
      </c>
      <c r="N156" s="44">
        <f t="shared" si="5"/>
        <v>219.61</v>
      </c>
      <c r="P156" s="49" t="s">
        <v>500</v>
      </c>
      <c r="Q156" s="54">
        <f t="shared" ca="1" si="6"/>
        <v>815.97</v>
      </c>
    </row>
    <row r="157" spans="1:17">
      <c r="A157" s="36">
        <v>155</v>
      </c>
      <c r="B157" s="36" t="s">
        <v>470</v>
      </c>
      <c r="C157" s="40" t="s">
        <v>471</v>
      </c>
      <c r="D157" s="38" t="s">
        <v>341</v>
      </c>
      <c r="E157" s="36" t="s">
        <v>100</v>
      </c>
      <c r="F157" s="36" t="s">
        <v>101</v>
      </c>
      <c r="G157" s="39" t="str">
        <f>VLOOKUP(E157,'Tax Info'!$B$2:$F$1000,3,0)</f>
        <v>DirectPower Services, Inc.</v>
      </c>
      <c r="H157" s="39" t="str">
        <f>VLOOKUP(E157,'Tax Info'!$B$2:$F$1000,5,0)</f>
        <v>008-122-663-000</v>
      </c>
      <c r="I157" s="47">
        <f>IF(COUNTIFS(H$3:H157,H157,B$3:B157,B157)=1,MAX(I$2:I156)+1,VLOOKUP(H157,H$2:I156,2,0))</f>
        <v>51520</v>
      </c>
      <c r="J157" s="44">
        <v>1453.05</v>
      </c>
      <c r="K157" s="44" t="s">
        <v>27</v>
      </c>
      <c r="L157" s="44">
        <v>174.37</v>
      </c>
      <c r="M157" s="45">
        <v>-29.06</v>
      </c>
      <c r="N157" s="44">
        <f t="shared" si="5"/>
        <v>1598.36</v>
      </c>
      <c r="P157" s="49" t="s">
        <v>501</v>
      </c>
      <c r="Q157" s="54">
        <f t="shared" ca="1" si="6"/>
        <v>2.54</v>
      </c>
    </row>
    <row r="158" spans="1:17">
      <c r="A158" s="36">
        <v>156</v>
      </c>
      <c r="B158" s="36" t="s">
        <v>470</v>
      </c>
      <c r="C158" s="40" t="s">
        <v>471</v>
      </c>
      <c r="D158" s="38" t="s">
        <v>341</v>
      </c>
      <c r="E158" s="36" t="s">
        <v>108</v>
      </c>
      <c r="F158" s="36" t="s">
        <v>108</v>
      </c>
      <c r="G158" s="39" t="str">
        <f>VLOOKUP(E158,'Tax Info'!$B$2:$F$1000,3,0)</f>
        <v>Don Orestes Romualdez Cooperative, Inc.</v>
      </c>
      <c r="H158" s="39" t="str">
        <f>VLOOKUP(E158,'Tax Info'!$B$2:$F$1000,5,0)</f>
        <v>000-609-565-000</v>
      </c>
      <c r="I158" s="47">
        <f>IF(COUNTIFS(H$3:H158,H158,B$3:B158,B158)=1,MAX(I$2:I157)+1,VLOOKUP(H158,H$2:I157,2,0))</f>
        <v>51640</v>
      </c>
      <c r="J158" s="44">
        <v>1885.8</v>
      </c>
      <c r="K158" s="44" t="s">
        <v>27</v>
      </c>
      <c r="L158" s="44">
        <v>226.3</v>
      </c>
      <c r="M158" s="45">
        <v>-37.72</v>
      </c>
      <c r="N158" s="44">
        <f t="shared" si="5"/>
        <v>2074.38</v>
      </c>
      <c r="P158" s="49" t="s">
        <v>502</v>
      </c>
      <c r="Q158" s="54">
        <f t="shared" ca="1" si="6"/>
        <v>911.51</v>
      </c>
    </row>
    <row r="159" spans="1:17">
      <c r="A159" s="36">
        <v>157</v>
      </c>
      <c r="B159" s="36" t="s">
        <v>470</v>
      </c>
      <c r="C159" s="40" t="s">
        <v>471</v>
      </c>
      <c r="D159" s="38" t="s">
        <v>341</v>
      </c>
      <c r="E159" s="36" t="s">
        <v>28</v>
      </c>
      <c r="F159" s="36" t="s">
        <v>29</v>
      </c>
      <c r="G159" s="39" t="str">
        <f>VLOOKUP(E159,'Tax Info'!$B$2:$F$1000,3,0)</f>
        <v>Energy Development Corporation</v>
      </c>
      <c r="H159" s="39" t="str">
        <f>VLOOKUP(E159,'Tax Info'!$B$2:$F$1000,5,0)</f>
        <v>000-169-125-0000</v>
      </c>
      <c r="I159" s="47">
        <f>IF(COUNTIFS(H$3:H159,H159,B$3:B159,B159)=1,MAX(I$2:I158)+1,VLOOKUP(H159,H$2:I158,2,0))</f>
        <v>51641</v>
      </c>
      <c r="J159" s="44">
        <v>25853.89</v>
      </c>
      <c r="K159" s="44" t="s">
        <v>27</v>
      </c>
      <c r="L159" s="44">
        <v>3102.47</v>
      </c>
      <c r="M159" s="45">
        <v>-517.08000000000004</v>
      </c>
      <c r="N159" s="44">
        <f t="shared" si="5"/>
        <v>28439.279999999999</v>
      </c>
      <c r="P159" s="49" t="s">
        <v>503</v>
      </c>
      <c r="Q159" s="54">
        <f t="shared" ca="1" si="6"/>
        <v>38</v>
      </c>
    </row>
    <row r="160" spans="1:17">
      <c r="A160" s="36">
        <v>158</v>
      </c>
      <c r="B160" s="36" t="s">
        <v>470</v>
      </c>
      <c r="C160" s="40" t="s">
        <v>471</v>
      </c>
      <c r="D160" s="38" t="s">
        <v>341</v>
      </c>
      <c r="E160" s="36" t="s">
        <v>106</v>
      </c>
      <c r="F160" s="36" t="s">
        <v>106</v>
      </c>
      <c r="G160" s="39" t="str">
        <f>VLOOKUP(E160,'Tax Info'!$B$2:$F$1000,3,0)</f>
        <v>Eastern Samar Electric Cooperative, Inc.</v>
      </c>
      <c r="H160" s="39" t="str">
        <f>VLOOKUP(E160,'Tax Info'!$B$2:$F$1000,5,0)</f>
        <v>000-571-316-000</v>
      </c>
      <c r="I160" s="47">
        <f>IF(COUNTIFS(H$3:H160,H160,B$3:B160,B160)=1,MAX(I$2:I159)+1,VLOOKUP(H160,H$2:I159,2,0))</f>
        <v>51642</v>
      </c>
      <c r="J160" s="44">
        <v>2037.75</v>
      </c>
      <c r="K160" s="44" t="s">
        <v>27</v>
      </c>
      <c r="L160" s="44">
        <v>244.53</v>
      </c>
      <c r="M160" s="45">
        <v>-40.76</v>
      </c>
      <c r="N160" s="44">
        <f t="shared" si="5"/>
        <v>2241.52</v>
      </c>
      <c r="P160" s="49" t="s">
        <v>504</v>
      </c>
      <c r="Q160" s="54">
        <f t="shared" ca="1" si="6"/>
        <v>38.54</v>
      </c>
    </row>
    <row r="161" spans="1:17">
      <c r="A161" s="36">
        <v>159</v>
      </c>
      <c r="B161" s="36" t="s">
        <v>470</v>
      </c>
      <c r="C161" s="40" t="s">
        <v>471</v>
      </c>
      <c r="D161" s="38" t="s">
        <v>341</v>
      </c>
      <c r="E161" s="36" t="s">
        <v>166</v>
      </c>
      <c r="F161" s="36" t="s">
        <v>167</v>
      </c>
      <c r="G161" s="39" t="str">
        <f>VLOOKUP(E161,'Tax Info'!$B$2:$F$1000,3,0)</f>
        <v>FDC Retail Electricity Sales Corporation</v>
      </c>
      <c r="H161" s="39" t="str">
        <f>VLOOKUP(E161,'Tax Info'!$B$2:$F$1000,5,0)</f>
        <v>007-475-660-00000</v>
      </c>
      <c r="I161" s="47">
        <f>IF(COUNTIFS(H$3:H161,H161,B$3:B161,B161)=1,MAX(I$2:I160)+1,VLOOKUP(H161,H$2:I160,2,0))</f>
        <v>51643</v>
      </c>
      <c r="J161" s="44">
        <v>291.55</v>
      </c>
      <c r="K161" s="44" t="s">
        <v>27</v>
      </c>
      <c r="L161" s="44">
        <v>34.99</v>
      </c>
      <c r="M161" s="45">
        <v>-5.83</v>
      </c>
      <c r="N161" s="44">
        <f t="shared" si="5"/>
        <v>320.70999999999998</v>
      </c>
      <c r="P161" s="49" t="s">
        <v>505</v>
      </c>
      <c r="Q161" s="54">
        <f t="shared" ca="1" si="6"/>
        <v>1.91</v>
      </c>
    </row>
    <row r="162" spans="1:17">
      <c r="A162" s="36">
        <v>160</v>
      </c>
      <c r="B162" s="36" t="s">
        <v>470</v>
      </c>
      <c r="C162" s="40" t="s">
        <v>471</v>
      </c>
      <c r="D162" s="38" t="s">
        <v>341</v>
      </c>
      <c r="E162" s="36" t="s">
        <v>323</v>
      </c>
      <c r="F162" s="36" t="s">
        <v>324</v>
      </c>
      <c r="G162" s="39" t="str">
        <f>VLOOKUP(E162,'Tax Info'!$B$2:$F$1000,3,0)</f>
        <v>First Farmers Holding Corporation</v>
      </c>
      <c r="H162" s="39" t="str">
        <f>VLOOKUP(E162,'Tax Info'!$B$2:$F$1000,5,0)</f>
        <v>002-011-670-000</v>
      </c>
      <c r="I162" s="47">
        <f>IF(COUNTIFS(H$3:H162,H162,B$3:B162,B162)=1,MAX(I$2:I161)+1,VLOOKUP(H162,H$2:I161,2,0))</f>
        <v>51644</v>
      </c>
      <c r="J162" s="44" t="s">
        <v>27</v>
      </c>
      <c r="K162" s="44">
        <v>44.05</v>
      </c>
      <c r="L162" s="44" t="s">
        <v>27</v>
      </c>
      <c r="M162" s="45">
        <v>-0.88</v>
      </c>
      <c r="N162" s="44">
        <f t="shared" si="5"/>
        <v>43.17</v>
      </c>
      <c r="P162" s="49" t="s">
        <v>506</v>
      </c>
      <c r="Q162" s="54">
        <f t="shared" ca="1" si="6"/>
        <v>6227.67</v>
      </c>
    </row>
    <row r="163" spans="1:17">
      <c r="A163" s="36">
        <v>161</v>
      </c>
      <c r="B163" s="36" t="s">
        <v>470</v>
      </c>
      <c r="C163" s="40" t="s">
        <v>471</v>
      </c>
      <c r="D163" s="38" t="s">
        <v>341</v>
      </c>
      <c r="E163" s="36" t="s">
        <v>187</v>
      </c>
      <c r="F163" s="36" t="s">
        <v>188</v>
      </c>
      <c r="G163" s="39" t="str">
        <f>VLOOKUP(E163,'Tax Info'!$B$2:$F$1000,3,0)</f>
        <v>First Gen Energy Solutions, Inc.</v>
      </c>
      <c r="H163" s="39" t="str">
        <f>VLOOKUP(E163,'Tax Info'!$B$2:$F$1000,5,0)</f>
        <v>006-537-631-000</v>
      </c>
      <c r="I163" s="47">
        <f>IF(COUNTIFS(H$3:H163,H163,B$3:B163,B163)=1,MAX(I$2:I162)+1,VLOOKUP(H163,H$2:I162,2,0))</f>
        <v>51645</v>
      </c>
      <c r="J163" s="44">
        <v>95.32</v>
      </c>
      <c r="K163" s="44" t="s">
        <v>27</v>
      </c>
      <c r="L163" s="44">
        <v>11.44</v>
      </c>
      <c r="M163" s="45">
        <v>-1.91</v>
      </c>
      <c r="N163" s="44">
        <f t="shared" si="5"/>
        <v>104.85</v>
      </c>
      <c r="P163" s="49" t="s">
        <v>507</v>
      </c>
      <c r="Q163" s="54">
        <f t="shared" ca="1" si="6"/>
        <v>3460.13</v>
      </c>
    </row>
    <row r="164" spans="1:17">
      <c r="A164" s="36">
        <v>162</v>
      </c>
      <c r="B164" s="36" t="s">
        <v>470</v>
      </c>
      <c r="C164" s="40" t="s">
        <v>471</v>
      </c>
      <c r="D164" s="38" t="s">
        <v>341</v>
      </c>
      <c r="E164" s="36" t="s">
        <v>124</v>
      </c>
      <c r="F164" s="36" t="s">
        <v>125</v>
      </c>
      <c r="G164" s="39" t="str">
        <f>VLOOKUP(E164,'Tax Info'!$B$2:$F$1000,3,0)</f>
        <v>First Gen Energy Solutions, Inc.</v>
      </c>
      <c r="H164" s="39" t="str">
        <f>VLOOKUP(E164,'Tax Info'!$B$2:$F$1000,5,0)</f>
        <v>006-537-631-000</v>
      </c>
      <c r="I164" s="47">
        <f>IF(COUNTIFS(H$3:H164,H164,B$3:B164,B164)=1,MAX(I$2:I163)+1,VLOOKUP(H164,H$2:I163,2,0))</f>
        <v>51527</v>
      </c>
      <c r="J164" s="44">
        <v>814.15</v>
      </c>
      <c r="K164" s="44" t="s">
        <v>27</v>
      </c>
      <c r="L164" s="44">
        <v>97.7</v>
      </c>
      <c r="M164" s="45">
        <v>-16.28</v>
      </c>
      <c r="N164" s="44">
        <f t="shared" si="5"/>
        <v>895.57</v>
      </c>
      <c r="P164" s="49" t="s">
        <v>508</v>
      </c>
      <c r="Q164" s="54">
        <f t="shared" ca="1" si="6"/>
        <v>2467.11</v>
      </c>
    </row>
    <row r="165" spans="1:17">
      <c r="A165" s="36">
        <v>163</v>
      </c>
      <c r="B165" s="36" t="s">
        <v>470</v>
      </c>
      <c r="C165" s="40" t="s">
        <v>471</v>
      </c>
      <c r="D165" s="38" t="s">
        <v>341</v>
      </c>
      <c r="E165" s="36" t="s">
        <v>273</v>
      </c>
      <c r="F165" s="36" t="s">
        <v>274</v>
      </c>
      <c r="G165" s="39" t="str">
        <f>VLOOKUP(E165,'Tax Info'!$B$2:$F$1000,3,0)</f>
        <v>FIRST SOLEQ ENERGY CORP.</v>
      </c>
      <c r="H165" s="39" t="str">
        <f>VLOOKUP(E165,'Tax Info'!$B$2:$F$1000,5,0)</f>
        <v>008-104-865-000</v>
      </c>
      <c r="I165" s="47">
        <f>IF(COUNTIFS(H$3:H165,H165,B$3:B165,B165)=1,MAX(I$2:I164)+1,VLOOKUP(H165,H$2:I164,2,0))</f>
        <v>51646</v>
      </c>
      <c r="J165" s="44" t="s">
        <v>27</v>
      </c>
      <c r="K165" s="44">
        <v>8.74</v>
      </c>
      <c r="L165" s="44" t="s">
        <v>27</v>
      </c>
      <c r="M165" s="45">
        <v>-0.17</v>
      </c>
      <c r="N165" s="44">
        <f t="shared" si="5"/>
        <v>8.57</v>
      </c>
      <c r="P165" s="49" t="s">
        <v>509</v>
      </c>
      <c r="Q165" s="54">
        <f t="shared" ca="1" si="6"/>
        <v>1027.01</v>
      </c>
    </row>
    <row r="166" spans="1:17">
      <c r="A166" s="36">
        <v>164</v>
      </c>
      <c r="B166" s="36" t="s">
        <v>470</v>
      </c>
      <c r="C166" s="40" t="s">
        <v>471</v>
      </c>
      <c r="D166" s="38" t="s">
        <v>341</v>
      </c>
      <c r="E166" s="36" t="s">
        <v>255</v>
      </c>
      <c r="F166" s="36" t="s">
        <v>256</v>
      </c>
      <c r="G166" s="39" t="str">
        <f>VLOOKUP(E166,'Tax Info'!$B$2:$F$1000,3,0)</f>
        <v>Citicore Solar Cebu, Inc.</v>
      </c>
      <c r="H166" s="39" t="str">
        <f>VLOOKUP(E166,'Tax Info'!$B$2:$F$1000,5,0)</f>
        <v>008-943-292-000</v>
      </c>
      <c r="I166" s="47">
        <f>IF(COUNTIFS(H$3:H166,H166,B$3:B166,B166)=1,MAX(I$2:I165)+1,VLOOKUP(H166,H$2:I165,2,0))</f>
        <v>51647</v>
      </c>
      <c r="J166" s="44" t="s">
        <v>27</v>
      </c>
      <c r="K166" s="44">
        <v>16.45</v>
      </c>
      <c r="L166" s="44" t="s">
        <v>27</v>
      </c>
      <c r="M166" s="45">
        <v>-0.33</v>
      </c>
      <c r="N166" s="44">
        <f t="shared" si="5"/>
        <v>16.12</v>
      </c>
      <c r="P166" s="49" t="s">
        <v>510</v>
      </c>
      <c r="Q166" s="54">
        <f t="shared" ca="1" si="6"/>
        <v>54.94</v>
      </c>
    </row>
    <row r="167" spans="1:17">
      <c r="A167" s="36">
        <v>165</v>
      </c>
      <c r="B167" s="36" t="s">
        <v>470</v>
      </c>
      <c r="C167" s="40" t="s">
        <v>471</v>
      </c>
      <c r="D167" s="38" t="s">
        <v>341</v>
      </c>
      <c r="E167" s="36" t="s">
        <v>155</v>
      </c>
      <c r="F167" s="36" t="s">
        <v>156</v>
      </c>
      <c r="G167" s="39" t="str">
        <f>VLOOKUP(E167,'Tax Info'!$B$2:$F$1000,3,0)</f>
        <v>Green Core Geothermal, Inc.</v>
      </c>
      <c r="H167" s="39" t="str">
        <f>VLOOKUP(E167,'Tax Info'!$B$2:$F$1000,5,0)</f>
        <v>007-317-982-00000</v>
      </c>
      <c r="I167" s="47">
        <f>IF(COUNTIFS(H$3:H167,H167,B$3:B167,B167)=1,MAX(I$2:I166)+1,VLOOKUP(H167,H$2:I166,2,0))</f>
        <v>51648</v>
      </c>
      <c r="J167" s="44">
        <v>364.45</v>
      </c>
      <c r="K167" s="44" t="s">
        <v>27</v>
      </c>
      <c r="L167" s="44">
        <v>43.73</v>
      </c>
      <c r="M167" s="45">
        <v>-7.29</v>
      </c>
      <c r="N167" s="44">
        <f t="shared" si="5"/>
        <v>400.89</v>
      </c>
      <c r="P167" s="49" t="s">
        <v>511</v>
      </c>
      <c r="Q167" s="54">
        <f t="shared" ca="1" si="6"/>
        <v>456.13</v>
      </c>
    </row>
    <row r="168" spans="1:17">
      <c r="A168" s="36">
        <v>166</v>
      </c>
      <c r="B168" s="36" t="s">
        <v>470</v>
      </c>
      <c r="C168" s="40" t="s">
        <v>471</v>
      </c>
      <c r="D168" s="38" t="s">
        <v>341</v>
      </c>
      <c r="E168" s="36" t="s">
        <v>78</v>
      </c>
      <c r="F168" s="36" t="s">
        <v>79</v>
      </c>
      <c r="G168" s="39" t="str">
        <f>VLOOKUP(E168,'Tax Info'!$B$2:$F$1000,3,0)</f>
        <v>Green Core Geothermal, Inc.</v>
      </c>
      <c r="H168" s="39" t="str">
        <f>VLOOKUP(E168,'Tax Info'!$B$2:$F$1000,5,0)</f>
        <v>007-317-982-00000</v>
      </c>
      <c r="I168" s="47">
        <f>IF(COUNTIFS(H$3:H168,H168,B$3:B168,B168)=1,MAX(I$2:I167)+1,VLOOKUP(H168,H$2:I167,2,0))</f>
        <v>51530</v>
      </c>
      <c r="J168" s="44">
        <v>1565.33</v>
      </c>
      <c r="K168" s="44" t="s">
        <v>27</v>
      </c>
      <c r="L168" s="44">
        <v>187.84</v>
      </c>
      <c r="M168" s="45">
        <v>-31.31</v>
      </c>
      <c r="N168" s="44">
        <f t="shared" si="5"/>
        <v>1721.86</v>
      </c>
      <c r="P168" s="49" t="s">
        <v>512</v>
      </c>
      <c r="Q168" s="54">
        <f t="shared" ca="1" si="6"/>
        <v>4749.7700000000004</v>
      </c>
    </row>
    <row r="169" spans="1:17">
      <c r="A169" s="36">
        <v>167</v>
      </c>
      <c r="B169" s="36" t="s">
        <v>470</v>
      </c>
      <c r="C169" s="40" t="s">
        <v>471</v>
      </c>
      <c r="D169" s="38" t="s">
        <v>341</v>
      </c>
      <c r="E169" s="36" t="s">
        <v>78</v>
      </c>
      <c r="F169" s="36" t="s">
        <v>325</v>
      </c>
      <c r="G169" s="39" t="str">
        <f>VLOOKUP(E169,'Tax Info'!$B$2:$F$1000,3,0)</f>
        <v>Green Core Geothermal, Inc.</v>
      </c>
      <c r="H169" s="39" t="str">
        <f>VLOOKUP(E169,'Tax Info'!$B$2:$F$1000,5,0)</f>
        <v>007-317-982-00000</v>
      </c>
      <c r="I169" s="47">
        <f>IF(COUNTIFS(H$3:H169,H169,B$3:B169,B169)=1,MAX(I$2:I168)+1,VLOOKUP(H169,H$2:I168,2,0))</f>
        <v>51530</v>
      </c>
      <c r="J169" s="44" t="s">
        <v>27</v>
      </c>
      <c r="K169" s="44">
        <v>298.44</v>
      </c>
      <c r="L169" s="44" t="s">
        <v>27</v>
      </c>
      <c r="M169" s="45">
        <v>-5.97</v>
      </c>
      <c r="N169" s="44">
        <f t="shared" si="5"/>
        <v>292.47000000000003</v>
      </c>
      <c r="P169" s="49" t="s">
        <v>513</v>
      </c>
      <c r="Q169" s="54">
        <f t="shared" ca="1" si="6"/>
        <v>1370.2</v>
      </c>
    </row>
    <row r="170" spans="1:17">
      <c r="A170" s="36">
        <v>168</v>
      </c>
      <c r="B170" s="36" t="s">
        <v>470</v>
      </c>
      <c r="C170" s="40" t="s">
        <v>471</v>
      </c>
      <c r="D170" s="38" t="s">
        <v>341</v>
      </c>
      <c r="E170" s="36" t="s">
        <v>81</v>
      </c>
      <c r="F170" s="36" t="s">
        <v>82</v>
      </c>
      <c r="G170" s="39" t="str">
        <f>VLOOKUP(E170,'Tax Info'!$B$2:$F$1000,3,0)</f>
        <v>Global Energy Supply Corporation</v>
      </c>
      <c r="H170" s="39" t="str">
        <f>VLOOKUP(E170,'Tax Info'!$B$2:$F$1000,5,0)</f>
        <v>234-621-270-00000</v>
      </c>
      <c r="I170" s="47">
        <f>IF(COUNTIFS(H$3:H170,H170,B$3:B170,B170)=1,MAX(I$2:I169)+1,VLOOKUP(H170,H$2:I169,2,0))</f>
        <v>51649</v>
      </c>
      <c r="J170" s="44">
        <v>1170.3599999999999</v>
      </c>
      <c r="K170" s="44" t="s">
        <v>27</v>
      </c>
      <c r="L170" s="44">
        <v>140.44</v>
      </c>
      <c r="M170" s="45">
        <v>-23.41</v>
      </c>
      <c r="N170" s="44">
        <f t="shared" si="5"/>
        <v>1287.3900000000001</v>
      </c>
      <c r="P170" s="49" t="s">
        <v>514</v>
      </c>
      <c r="Q170" s="54">
        <f t="shared" ca="1" si="6"/>
        <v>1643.11</v>
      </c>
    </row>
    <row r="171" spans="1:17">
      <c r="A171" s="36">
        <v>169</v>
      </c>
      <c r="B171" s="36" t="s">
        <v>470</v>
      </c>
      <c r="C171" s="40" t="s">
        <v>471</v>
      </c>
      <c r="D171" s="38" t="s">
        <v>341</v>
      </c>
      <c r="E171" s="36" t="s">
        <v>141</v>
      </c>
      <c r="F171" s="36" t="s">
        <v>142</v>
      </c>
      <c r="G171" s="39" t="str">
        <f>VLOOKUP(E171,'Tax Info'!$B$2:$F$1000,3,0)</f>
        <v>GNPower Ltd. Co.</v>
      </c>
      <c r="H171" s="39" t="str">
        <f>VLOOKUP(E171,'Tax Info'!$B$2:$F$1000,5,0)</f>
        <v>202-920-663-00000</v>
      </c>
      <c r="I171" s="47">
        <f>IF(COUNTIFS(H$3:H171,H171,B$3:B171,B171)=1,MAX(I$2:I170)+1,VLOOKUP(H171,H$2:I170,2,0))</f>
        <v>51650</v>
      </c>
      <c r="J171" s="44" t="s">
        <v>27</v>
      </c>
      <c r="K171" s="44">
        <v>832.62</v>
      </c>
      <c r="L171" s="44" t="s">
        <v>27</v>
      </c>
      <c r="M171" s="45">
        <v>-16.649999999999999</v>
      </c>
      <c r="N171" s="44">
        <f t="shared" si="5"/>
        <v>815.97</v>
      </c>
      <c r="P171" s="49" t="s">
        <v>515</v>
      </c>
      <c r="Q171" s="54">
        <f t="shared" ca="1" si="6"/>
        <v>4668.8500000000004</v>
      </c>
    </row>
    <row r="172" spans="1:17">
      <c r="A172" s="36">
        <v>170</v>
      </c>
      <c r="B172" s="36" t="s">
        <v>470</v>
      </c>
      <c r="C172" s="40" t="s">
        <v>471</v>
      </c>
      <c r="D172" s="38" t="s">
        <v>341</v>
      </c>
      <c r="E172" s="36" t="s">
        <v>326</v>
      </c>
      <c r="F172" s="36" t="s">
        <v>327</v>
      </c>
      <c r="G172" s="39" t="str">
        <f>VLOOKUP(E172,'Tax Info'!$B$2:$F$1000,3,0)</f>
        <v>GT-Energy Corp.</v>
      </c>
      <c r="H172" s="39" t="str">
        <f>VLOOKUP(E172,'Tax Info'!$B$2:$F$1000,5,0)</f>
        <v>010-253-834-0000</v>
      </c>
      <c r="I172" s="47">
        <f>IF(COUNTIFS(H$3:H172,H172,B$3:B172,B172)=1,MAX(I$2:I171)+1,VLOOKUP(H172,H$2:I171,2,0))</f>
        <v>51651</v>
      </c>
      <c r="J172" s="44">
        <v>2.31</v>
      </c>
      <c r="K172" s="44" t="s">
        <v>27</v>
      </c>
      <c r="L172" s="44">
        <v>0.28000000000000003</v>
      </c>
      <c r="M172" s="45">
        <v>-0.05</v>
      </c>
      <c r="N172" s="44">
        <f t="shared" si="5"/>
        <v>2.54</v>
      </c>
      <c r="P172" s="49" t="s">
        <v>516</v>
      </c>
      <c r="Q172" s="54">
        <f t="shared" ca="1" si="6"/>
        <v>57.39</v>
      </c>
    </row>
    <row r="173" spans="1:17">
      <c r="A173" s="36">
        <v>171</v>
      </c>
      <c r="B173" s="36" t="s">
        <v>470</v>
      </c>
      <c r="C173" s="40" t="s">
        <v>471</v>
      </c>
      <c r="D173" s="38" t="s">
        <v>341</v>
      </c>
      <c r="E173" s="36" t="s">
        <v>134</v>
      </c>
      <c r="F173" s="36" t="s">
        <v>134</v>
      </c>
      <c r="G173" s="39" t="str">
        <f>VLOOKUP(E173,'Tax Info'!$B$2:$F$1000,3,0)</f>
        <v>Guimaras Electric Cooperative, Inc.</v>
      </c>
      <c r="H173" s="39" t="str">
        <f>VLOOKUP(E173,'Tax Info'!$B$2:$F$1000,5,0)</f>
        <v>000-994-641-000</v>
      </c>
      <c r="I173" s="47">
        <f>IF(COUNTIFS(H$3:H173,H173,B$3:B173,B173)=1,MAX(I$2:I172)+1,VLOOKUP(H173,H$2:I172,2,0))</f>
        <v>51652</v>
      </c>
      <c r="J173" s="44">
        <v>828.64</v>
      </c>
      <c r="K173" s="44" t="s">
        <v>27</v>
      </c>
      <c r="L173" s="44">
        <v>99.44</v>
      </c>
      <c r="M173" s="45">
        <v>-16.57</v>
      </c>
      <c r="N173" s="44">
        <f t="shared" si="5"/>
        <v>911.51</v>
      </c>
      <c r="P173" s="49" t="s">
        <v>517</v>
      </c>
      <c r="Q173" s="54">
        <f t="shared" ca="1" si="6"/>
        <v>1431.35</v>
      </c>
    </row>
    <row r="174" spans="1:17">
      <c r="A174" s="36">
        <v>172</v>
      </c>
      <c r="B174" s="36" t="s">
        <v>470</v>
      </c>
      <c r="C174" s="40" t="s">
        <v>471</v>
      </c>
      <c r="D174" s="38" t="s">
        <v>341</v>
      </c>
      <c r="E174" s="36" t="s">
        <v>248</v>
      </c>
      <c r="F174" s="36" t="s">
        <v>249</v>
      </c>
      <c r="G174" s="39" t="str">
        <f>VLOOKUP(E174,'Tax Info'!$B$2:$F$1000,3,0)</f>
        <v>HELIOS SOLAR ENERGY CORP.</v>
      </c>
      <c r="H174" s="39" t="str">
        <f>VLOOKUP(E174,'Tax Info'!$B$2:$F$1000,5,0)</f>
        <v>008-841-526-000</v>
      </c>
      <c r="I174" s="47">
        <f>IF(COUNTIFS(H$3:H174,H174,B$3:B174,B174)=1,MAX(I$2:I173)+1,VLOOKUP(H174,H$2:I173,2,0))</f>
        <v>51653</v>
      </c>
      <c r="J174" s="44" t="s">
        <v>27</v>
      </c>
      <c r="K174" s="44">
        <v>38.78</v>
      </c>
      <c r="L174" s="44" t="s">
        <v>27</v>
      </c>
      <c r="M174" s="45">
        <v>-0.78</v>
      </c>
      <c r="N174" s="44">
        <f t="shared" si="5"/>
        <v>38</v>
      </c>
      <c r="P174" s="49" t="s">
        <v>518</v>
      </c>
      <c r="Q174" s="54">
        <f t="shared" ca="1" si="6"/>
        <v>12160.83</v>
      </c>
    </row>
    <row r="175" spans="1:17">
      <c r="A175" s="36">
        <v>173</v>
      </c>
      <c r="B175" s="36" t="s">
        <v>470</v>
      </c>
      <c r="C175" s="40" t="s">
        <v>471</v>
      </c>
      <c r="D175" s="38" t="s">
        <v>341</v>
      </c>
      <c r="E175" s="36" t="s">
        <v>178</v>
      </c>
      <c r="F175" s="36" t="s">
        <v>179</v>
      </c>
      <c r="G175" s="39" t="str">
        <f>VLOOKUP(E175,'Tax Info'!$B$2:$F$1000,3,0)</f>
        <v>Hawaiian-Philippine Company</v>
      </c>
      <c r="H175" s="39" t="str">
        <f>VLOOKUP(E175,'Tax Info'!$B$2:$F$1000,5,0)</f>
        <v>000-424-722-00000</v>
      </c>
      <c r="I175" s="47">
        <f>IF(COUNTIFS(H$3:H175,H175,B$3:B175,B175)=1,MAX(I$2:I174)+1,VLOOKUP(H175,H$2:I174,2,0))</f>
        <v>51654</v>
      </c>
      <c r="J175" s="44">
        <v>35.04</v>
      </c>
      <c r="K175" s="44" t="s">
        <v>27</v>
      </c>
      <c r="L175" s="44">
        <v>4.2</v>
      </c>
      <c r="M175" s="45">
        <v>-0.7</v>
      </c>
      <c r="N175" s="44">
        <f t="shared" si="5"/>
        <v>38.54</v>
      </c>
      <c r="P175" s="49" t="s">
        <v>519</v>
      </c>
      <c r="Q175" s="54">
        <f t="shared" ca="1" si="6"/>
        <v>273.64999999999998</v>
      </c>
    </row>
    <row r="176" spans="1:17">
      <c r="A176" s="36">
        <v>174</v>
      </c>
      <c r="B176" s="36" t="s">
        <v>470</v>
      </c>
      <c r="C176" s="40" t="s">
        <v>471</v>
      </c>
      <c r="D176" s="38" t="s">
        <v>341</v>
      </c>
      <c r="E176" s="36" t="s">
        <v>292</v>
      </c>
      <c r="F176" s="36" t="s">
        <v>293</v>
      </c>
      <c r="G176" s="39" t="str">
        <f>VLOOKUP(E176,'Tax Info'!$B$2:$F$1000,3,0)</f>
        <v>Isabel Ancillary Services Co. Ltd.</v>
      </c>
      <c r="H176" s="39" t="str">
        <f>VLOOKUP(E176,'Tax Info'!$B$2:$F$1000,5,0)</f>
        <v>010-011-077-000</v>
      </c>
      <c r="I176" s="47">
        <f>IF(COUNTIFS(H$3:H176,H176,B$3:B176,B176)=1,MAX(I$2:I175)+1,VLOOKUP(H176,H$2:I175,2,0))</f>
        <v>51655</v>
      </c>
      <c r="J176" s="44">
        <v>1.73</v>
      </c>
      <c r="K176" s="44" t="s">
        <v>27</v>
      </c>
      <c r="L176" s="44">
        <v>0.21</v>
      </c>
      <c r="M176" s="45">
        <v>-0.03</v>
      </c>
      <c r="N176" s="44">
        <f t="shared" si="5"/>
        <v>1.91</v>
      </c>
      <c r="P176" s="49" t="s">
        <v>520</v>
      </c>
      <c r="Q176" s="54">
        <f t="shared" ca="1" si="6"/>
        <v>4.49</v>
      </c>
    </row>
    <row r="177" spans="1:17">
      <c r="A177" s="36">
        <v>175</v>
      </c>
      <c r="B177" s="36" t="s">
        <v>470</v>
      </c>
      <c r="C177" s="40" t="s">
        <v>471</v>
      </c>
      <c r="D177" s="38" t="s">
        <v>341</v>
      </c>
      <c r="E177" s="36" t="s">
        <v>41</v>
      </c>
      <c r="F177" s="36" t="s">
        <v>41</v>
      </c>
      <c r="G177" s="39" t="str">
        <f>VLOOKUP(E177,'Tax Info'!$B$2:$F$1000,3,0)</f>
        <v>Iloilo I Electric Cooperative, Inc.</v>
      </c>
      <c r="H177" s="39" t="str">
        <f>VLOOKUP(E177,'Tax Info'!$B$2:$F$1000,5,0)</f>
        <v>000-994-935-000</v>
      </c>
      <c r="I177" s="47">
        <f>IF(COUNTIFS(H$3:H177,H177,B$3:B177,B177)=1,MAX(I$2:I176)+1,VLOOKUP(H177,H$2:I176,2,0))</f>
        <v>51656</v>
      </c>
      <c r="J177" s="44">
        <v>5661.52</v>
      </c>
      <c r="K177" s="44" t="s">
        <v>27</v>
      </c>
      <c r="L177" s="44">
        <v>679.38</v>
      </c>
      <c r="M177" s="45">
        <v>-113.23</v>
      </c>
      <c r="N177" s="44">
        <f t="shared" si="5"/>
        <v>6227.67</v>
      </c>
      <c r="P177" s="49" t="s">
        <v>521</v>
      </c>
      <c r="Q177" s="54">
        <f t="shared" ca="1" si="6"/>
        <v>8395.19</v>
      </c>
    </row>
    <row r="178" spans="1:17">
      <c r="A178" s="36">
        <v>176</v>
      </c>
      <c r="B178" s="36" t="s">
        <v>470</v>
      </c>
      <c r="C178" s="40" t="s">
        <v>471</v>
      </c>
      <c r="D178" s="38" t="s">
        <v>341</v>
      </c>
      <c r="E178" s="36" t="s">
        <v>68</v>
      </c>
      <c r="F178" s="36" t="s">
        <v>68</v>
      </c>
      <c r="G178" s="39" t="str">
        <f>VLOOKUP(E178,'Tax Info'!$B$2:$F$1000,3,0)</f>
        <v>Iloilo II Electric Cooperative, Inc.</v>
      </c>
      <c r="H178" s="39" t="str">
        <f>VLOOKUP(E178,'Tax Info'!$B$2:$F$1000,5,0)</f>
        <v>000-994-942-000</v>
      </c>
      <c r="I178" s="47">
        <f>IF(COUNTIFS(H$3:H178,H178,B$3:B178,B178)=1,MAX(I$2:I177)+1,VLOOKUP(H178,H$2:I177,2,0))</f>
        <v>51657</v>
      </c>
      <c r="J178" s="44">
        <v>3145.57</v>
      </c>
      <c r="K178" s="44" t="s">
        <v>27</v>
      </c>
      <c r="L178" s="44">
        <v>377.47</v>
      </c>
      <c r="M178" s="45">
        <v>-62.91</v>
      </c>
      <c r="N178" s="44">
        <f t="shared" si="5"/>
        <v>3460.13</v>
      </c>
      <c r="P178" s="49" t="s">
        <v>522</v>
      </c>
      <c r="Q178" s="54">
        <f t="shared" ca="1" si="6"/>
        <v>1.75</v>
      </c>
    </row>
    <row r="179" spans="1:17">
      <c r="A179" s="36">
        <v>177</v>
      </c>
      <c r="B179" s="36" t="s">
        <v>470</v>
      </c>
      <c r="C179" s="40" t="s">
        <v>471</v>
      </c>
      <c r="D179" s="38" t="s">
        <v>341</v>
      </c>
      <c r="E179" s="36" t="s">
        <v>91</v>
      </c>
      <c r="F179" s="36" t="s">
        <v>91</v>
      </c>
      <c r="G179" s="39" t="str">
        <f>VLOOKUP(E179,'Tax Info'!$B$2:$F$1000,3,0)</f>
        <v>Iloilo III Electric Cooperative, Inc.</v>
      </c>
      <c r="H179" s="39" t="str">
        <f>VLOOKUP(E179,'Tax Info'!$B$2:$F$1000,5,0)</f>
        <v>002-391-979-000</v>
      </c>
      <c r="I179" s="47">
        <f>IF(COUNTIFS(H$3:H179,H179,B$3:B179,B179)=1,MAX(I$2:I178)+1,VLOOKUP(H179,H$2:I178,2,0))</f>
        <v>51658</v>
      </c>
      <c r="J179" s="44">
        <v>2242.83</v>
      </c>
      <c r="K179" s="44" t="s">
        <v>27</v>
      </c>
      <c r="L179" s="44">
        <v>269.14</v>
      </c>
      <c r="M179" s="45">
        <v>-44.86</v>
      </c>
      <c r="N179" s="44">
        <f t="shared" si="5"/>
        <v>2467.11</v>
      </c>
      <c r="P179" s="49" t="s">
        <v>523</v>
      </c>
      <c r="Q179" s="54">
        <f t="shared" ca="1" si="6"/>
        <v>76.16</v>
      </c>
    </row>
    <row r="180" spans="1:17">
      <c r="A180" s="36">
        <v>178</v>
      </c>
      <c r="B180" s="36" t="s">
        <v>470</v>
      </c>
      <c r="C180" s="40" t="s">
        <v>471</v>
      </c>
      <c r="D180" s="38" t="s">
        <v>341</v>
      </c>
      <c r="E180" s="36" t="s">
        <v>129</v>
      </c>
      <c r="F180" s="36" t="s">
        <v>130</v>
      </c>
      <c r="G180" s="39" t="str">
        <f>VLOOKUP(E180,'Tax Info'!$B$2:$F$1000,3,0)</f>
        <v>Jin Navitas Electric Corp.</v>
      </c>
      <c r="H180" s="39" t="str">
        <f>VLOOKUP(E180,'Tax Info'!$B$2:$F$1000,5,0)</f>
        <v>779-471-422-00000</v>
      </c>
      <c r="I180" s="47">
        <f>IF(COUNTIFS(H$3:H180,H180,B$3:B180,B180)=1,MAX(I$2:I179)+1,VLOOKUP(H180,H$2:I179,2,0))</f>
        <v>51659</v>
      </c>
      <c r="J180" s="44">
        <v>916.97</v>
      </c>
      <c r="K180" s="44" t="s">
        <v>27</v>
      </c>
      <c r="L180" s="44">
        <v>110.04</v>
      </c>
      <c r="M180" s="45" t="s">
        <v>27</v>
      </c>
      <c r="N180" s="44">
        <f t="shared" si="5"/>
        <v>1027.01</v>
      </c>
      <c r="P180" s="49" t="s">
        <v>524</v>
      </c>
      <c r="Q180" s="54">
        <f t="shared" ca="1" si="6"/>
        <v>225.01</v>
      </c>
    </row>
    <row r="181" spans="1:17">
      <c r="A181" s="36">
        <v>179</v>
      </c>
      <c r="B181" s="36" t="s">
        <v>470</v>
      </c>
      <c r="C181" s="40" t="s">
        <v>471</v>
      </c>
      <c r="D181" s="38" t="s">
        <v>341</v>
      </c>
      <c r="E181" s="36" t="s">
        <v>184</v>
      </c>
      <c r="F181" s="36" t="s">
        <v>185</v>
      </c>
      <c r="G181" s="39" t="str">
        <f>VLOOKUP(E181,'Tax Info'!$B$2:$F$1000,3,0)</f>
        <v>Kratos RES, Inc.</v>
      </c>
      <c r="H181" s="39" t="str">
        <f>VLOOKUP(E181,'Tax Info'!$B$2:$F$1000,5,0)</f>
        <v>008-098-676-000</v>
      </c>
      <c r="I181" s="47">
        <f>IF(COUNTIFS(H$3:H181,H181,B$3:B181,B181)=1,MAX(I$2:I180)+1,VLOOKUP(H181,H$2:I180,2,0))</f>
        <v>51660</v>
      </c>
      <c r="J181" s="44">
        <v>49.95</v>
      </c>
      <c r="K181" s="44" t="s">
        <v>27</v>
      </c>
      <c r="L181" s="44">
        <v>5.99</v>
      </c>
      <c r="M181" s="45">
        <v>-1</v>
      </c>
      <c r="N181" s="44">
        <f t="shared" si="5"/>
        <v>54.94</v>
      </c>
      <c r="P181" s="49" t="s">
        <v>525</v>
      </c>
      <c r="Q181" s="54">
        <f t="shared" ca="1" si="6"/>
        <v>10.43</v>
      </c>
    </row>
    <row r="182" spans="1:17">
      <c r="A182" s="36">
        <v>180</v>
      </c>
      <c r="B182" s="36" t="s">
        <v>470</v>
      </c>
      <c r="C182" s="40" t="s">
        <v>471</v>
      </c>
      <c r="D182" s="38" t="s">
        <v>341</v>
      </c>
      <c r="E182" s="36" t="s">
        <v>144</v>
      </c>
      <c r="F182" s="36" t="s">
        <v>145</v>
      </c>
      <c r="G182" s="39" t="str">
        <f>VLOOKUP(E182,'Tax Info'!$B$2:$F$1000,3,0)</f>
        <v>KEPCO SPC Power Corporation</v>
      </c>
      <c r="H182" s="39" t="str">
        <f>VLOOKUP(E182,'Tax Info'!$B$2:$F$1000,5,0)</f>
        <v>244-498-539-00000</v>
      </c>
      <c r="I182" s="47">
        <f>IF(COUNTIFS(H$3:H182,H182,B$3:B182,B182)=1,MAX(I$2:I181)+1,VLOOKUP(H182,H$2:I181,2,0))</f>
        <v>51661</v>
      </c>
      <c r="J182" s="44">
        <v>414.66</v>
      </c>
      <c r="K182" s="44" t="s">
        <v>27</v>
      </c>
      <c r="L182" s="44">
        <v>49.76</v>
      </c>
      <c r="M182" s="45">
        <v>-8.2899999999999991</v>
      </c>
      <c r="N182" s="44">
        <f t="shared" si="5"/>
        <v>456.13</v>
      </c>
      <c r="P182" s="49" t="s">
        <v>526</v>
      </c>
      <c r="Q182" s="54">
        <f t="shared" ca="1" si="6"/>
        <v>9.85</v>
      </c>
    </row>
    <row r="183" spans="1:17">
      <c r="A183" s="36">
        <v>181</v>
      </c>
      <c r="B183" s="36" t="s">
        <v>470</v>
      </c>
      <c r="C183" s="40" t="s">
        <v>471</v>
      </c>
      <c r="D183" s="38" t="s">
        <v>341</v>
      </c>
      <c r="E183" s="36" t="s">
        <v>48</v>
      </c>
      <c r="F183" s="36" t="s">
        <v>48</v>
      </c>
      <c r="G183" s="39" t="str">
        <f>VLOOKUP(E183,'Tax Info'!$B$2:$F$1000,3,0)</f>
        <v>Leyte II Electric Cooperative, Inc.</v>
      </c>
      <c r="H183" s="39" t="str">
        <f>VLOOKUP(E183,'Tax Info'!$B$2:$F$1000,5,0)</f>
        <v>000-611-721-00000</v>
      </c>
      <c r="I183" s="47">
        <f>IF(COUNTIFS(H$3:H183,H183,B$3:B183,B183)=1,MAX(I$2:I182)+1,VLOOKUP(H183,H$2:I182,2,0))</f>
        <v>51662</v>
      </c>
      <c r="J183" s="44">
        <v>4317.97</v>
      </c>
      <c r="K183" s="44" t="s">
        <v>27</v>
      </c>
      <c r="L183" s="44">
        <v>518.16</v>
      </c>
      <c r="M183" s="45">
        <v>-86.36</v>
      </c>
      <c r="N183" s="44">
        <f t="shared" si="5"/>
        <v>4749.7700000000004</v>
      </c>
      <c r="P183" s="49" t="s">
        <v>527</v>
      </c>
      <c r="Q183" s="54">
        <f t="shared" ca="1" si="6"/>
        <v>4956.75</v>
      </c>
    </row>
    <row r="184" spans="1:17">
      <c r="A184" s="36">
        <v>182</v>
      </c>
      <c r="B184" s="36" t="s">
        <v>470</v>
      </c>
      <c r="C184" s="40" t="s">
        <v>471</v>
      </c>
      <c r="D184" s="38" t="s">
        <v>341</v>
      </c>
      <c r="E184" s="36" t="s">
        <v>127</v>
      </c>
      <c r="F184" s="36" t="s">
        <v>127</v>
      </c>
      <c r="G184" s="39" t="str">
        <f>VLOOKUP(E184,'Tax Info'!$B$2:$F$1000,3,0)</f>
        <v>Leyte III Electric Cooperative, Inc.</v>
      </c>
      <c r="H184" s="39" t="str">
        <f>VLOOKUP(E184,'Tax Info'!$B$2:$F$1000,5,0)</f>
        <v>000-977-608-000</v>
      </c>
      <c r="I184" s="47">
        <f>IF(COUNTIFS(H$3:H184,H184,B$3:B184,B184)=1,MAX(I$2:I183)+1,VLOOKUP(H184,H$2:I183,2,0))</f>
        <v>51663</v>
      </c>
      <c r="J184" s="44">
        <v>1245.6300000000001</v>
      </c>
      <c r="K184" s="44" t="s">
        <v>27</v>
      </c>
      <c r="L184" s="44">
        <v>149.47999999999999</v>
      </c>
      <c r="M184" s="45">
        <v>-24.91</v>
      </c>
      <c r="N184" s="44">
        <f t="shared" si="5"/>
        <v>1370.2</v>
      </c>
      <c r="P184" s="49" t="s">
        <v>528</v>
      </c>
      <c r="Q184" s="54">
        <f t="shared" ca="1" si="6"/>
        <v>4584.22</v>
      </c>
    </row>
    <row r="185" spans="1:17">
      <c r="A185" s="36">
        <v>183</v>
      </c>
      <c r="B185" s="36" t="s">
        <v>470</v>
      </c>
      <c r="C185" s="40" t="s">
        <v>471</v>
      </c>
      <c r="D185" s="38" t="s">
        <v>341</v>
      </c>
      <c r="E185" s="36" t="s">
        <v>110</v>
      </c>
      <c r="F185" s="36" t="s">
        <v>110</v>
      </c>
      <c r="G185" s="39" t="str">
        <f>VLOOKUP(E185,'Tax Info'!$B$2:$F$1000,3,0)</f>
        <v>Leyte IV Electric Cooperative, Inc.</v>
      </c>
      <c r="H185" s="39" t="str">
        <f>VLOOKUP(E185,'Tax Info'!$B$2:$F$1000,5,0)</f>
        <v>000-782-737-000</v>
      </c>
      <c r="I185" s="47">
        <f>IF(COUNTIFS(H$3:H185,H185,B$3:B185,B185)=1,MAX(I$2:I184)+1,VLOOKUP(H185,H$2:I184,2,0))</f>
        <v>51664</v>
      </c>
      <c r="J185" s="44">
        <v>1493.73</v>
      </c>
      <c r="K185" s="44" t="s">
        <v>27</v>
      </c>
      <c r="L185" s="44">
        <v>179.25</v>
      </c>
      <c r="M185" s="45">
        <v>-29.87</v>
      </c>
      <c r="N185" s="44">
        <f t="shared" si="5"/>
        <v>1643.11</v>
      </c>
      <c r="P185" s="49" t="s">
        <v>529</v>
      </c>
      <c r="Q185" s="54">
        <f t="shared" ca="1" si="6"/>
        <v>1640.8</v>
      </c>
    </row>
    <row r="186" spans="1:17">
      <c r="A186" s="36">
        <v>184</v>
      </c>
      <c r="B186" s="36" t="s">
        <v>470</v>
      </c>
      <c r="C186" s="40" t="s">
        <v>471</v>
      </c>
      <c r="D186" s="38" t="s">
        <v>341</v>
      </c>
      <c r="E186" s="36" t="s">
        <v>62</v>
      </c>
      <c r="F186" s="36" t="s">
        <v>62</v>
      </c>
      <c r="G186" s="39" t="str">
        <f>VLOOKUP(E186,'Tax Info'!$B$2:$F$1000,3,0)</f>
        <v>Leyte V Electric Cooperative, Inc.</v>
      </c>
      <c r="H186" s="39" t="str">
        <f>VLOOKUP(E186,'Tax Info'!$B$2:$F$1000,5,0)</f>
        <v>001-383-331-000</v>
      </c>
      <c r="I186" s="47">
        <f>IF(COUNTIFS(H$3:H186,H186,B$3:B186,B186)=1,MAX(I$2:I185)+1,VLOOKUP(H186,H$2:I185,2,0))</f>
        <v>51665</v>
      </c>
      <c r="J186" s="44">
        <v>4244.41</v>
      </c>
      <c r="K186" s="44" t="s">
        <v>27</v>
      </c>
      <c r="L186" s="44">
        <v>509.33</v>
      </c>
      <c r="M186" s="45">
        <v>-84.89</v>
      </c>
      <c r="N186" s="44">
        <f t="shared" si="5"/>
        <v>4668.8500000000004</v>
      </c>
      <c r="P186" s="49" t="s">
        <v>530</v>
      </c>
      <c r="Q186" s="54">
        <f t="shared" ca="1" si="6"/>
        <v>6628.23</v>
      </c>
    </row>
    <row r="187" spans="1:17">
      <c r="A187" s="36">
        <v>185</v>
      </c>
      <c r="B187" s="36" t="s">
        <v>470</v>
      </c>
      <c r="C187" s="40" t="s">
        <v>471</v>
      </c>
      <c r="D187" s="38" t="s">
        <v>341</v>
      </c>
      <c r="E187" s="36" t="s">
        <v>195</v>
      </c>
      <c r="F187" s="36" t="s">
        <v>195</v>
      </c>
      <c r="G187" s="39" t="str">
        <f>VLOOKUP(E187,'Tax Info'!$B$2:$F$1000,3,0)</f>
        <v>Lide Management Corporation</v>
      </c>
      <c r="H187" s="39" t="str">
        <f>VLOOKUP(E187,'Tax Info'!$B$2:$F$1000,5,0)</f>
        <v>003-740-115-0000</v>
      </c>
      <c r="I187" s="47">
        <f>IF(COUNTIFS(H$3:H187,H187,B$3:B187,B187)=1,MAX(I$2:I186)+1,VLOOKUP(H187,H$2:I186,2,0))</f>
        <v>51666</v>
      </c>
      <c r="J187" s="44">
        <v>52.17</v>
      </c>
      <c r="K187" s="44" t="s">
        <v>27</v>
      </c>
      <c r="L187" s="44">
        <v>6.26</v>
      </c>
      <c r="M187" s="45">
        <v>-1.04</v>
      </c>
      <c r="N187" s="44">
        <f t="shared" si="5"/>
        <v>57.39</v>
      </c>
      <c r="P187" s="49" t="s">
        <v>531</v>
      </c>
      <c r="Q187" s="54">
        <f t="shared" ca="1" si="6"/>
        <v>2429.5500000000002</v>
      </c>
    </row>
    <row r="188" spans="1:17">
      <c r="A188" s="36">
        <v>186</v>
      </c>
      <c r="B188" s="36" t="s">
        <v>470</v>
      </c>
      <c r="C188" s="40" t="s">
        <v>471</v>
      </c>
      <c r="D188" s="38" t="s">
        <v>341</v>
      </c>
      <c r="E188" s="36" t="s">
        <v>86</v>
      </c>
      <c r="F188" s="36" t="s">
        <v>87</v>
      </c>
      <c r="G188" s="39" t="str">
        <f>VLOOKUP(E188,'Tax Info'!$B$2:$F$1000,3,0)</f>
        <v>SHELL ENERGY PHILIPPINES INC.</v>
      </c>
      <c r="H188" s="39" t="str">
        <f>VLOOKUP(E188,'Tax Info'!$B$2:$F$1000,5,0)</f>
        <v>006-733-227-0000</v>
      </c>
      <c r="I188" s="47">
        <f>IF(COUNTIFS(H$3:H188,H188,B$3:B188,B188)=1,MAX(I$2:I187)+1,VLOOKUP(H188,H$2:I187,2,0))</f>
        <v>51667</v>
      </c>
      <c r="J188" s="44">
        <v>1301.22</v>
      </c>
      <c r="K188" s="44" t="s">
        <v>27</v>
      </c>
      <c r="L188" s="44">
        <v>156.15</v>
      </c>
      <c r="M188" s="45">
        <v>-26.02</v>
      </c>
      <c r="N188" s="44">
        <f t="shared" si="5"/>
        <v>1431.35</v>
      </c>
      <c r="P188" s="49" t="s">
        <v>532</v>
      </c>
      <c r="Q188" s="54">
        <f t="shared" ca="1" si="6"/>
        <v>778.37</v>
      </c>
    </row>
    <row r="189" spans="1:17">
      <c r="A189" s="36">
        <v>187</v>
      </c>
      <c r="B189" s="36" t="s">
        <v>470</v>
      </c>
      <c r="C189" s="40" t="s">
        <v>471</v>
      </c>
      <c r="D189" s="38" t="s">
        <v>341</v>
      </c>
      <c r="E189" s="36" t="s">
        <v>32</v>
      </c>
      <c r="F189" s="36" t="s">
        <v>32</v>
      </c>
      <c r="G189" s="39" t="str">
        <f>VLOOKUP(E189,'Tax Info'!$B$2:$F$1000,3,0)</f>
        <v>Mactan Electric Company</v>
      </c>
      <c r="H189" s="39" t="str">
        <f>VLOOKUP(E189,'Tax Info'!$B$2:$F$1000,5,0)</f>
        <v>000-259-873-00000</v>
      </c>
      <c r="I189" s="47">
        <f>IF(COUNTIFS(H$3:H189,H189,B$3:B189,B189)=1,MAX(I$2:I188)+1,VLOOKUP(H189,H$2:I188,2,0))</f>
        <v>51668</v>
      </c>
      <c r="J189" s="44">
        <v>11055.3</v>
      </c>
      <c r="K189" s="44" t="s">
        <v>27</v>
      </c>
      <c r="L189" s="44">
        <v>1326.64</v>
      </c>
      <c r="M189" s="45">
        <v>-221.11</v>
      </c>
      <c r="N189" s="44">
        <f t="shared" si="5"/>
        <v>12160.83</v>
      </c>
      <c r="P189" s="49" t="s">
        <v>533</v>
      </c>
      <c r="Q189" s="54">
        <f t="shared" ca="1" si="6"/>
        <v>253.53</v>
      </c>
    </row>
    <row r="190" spans="1:17">
      <c r="A190" s="36">
        <v>188</v>
      </c>
      <c r="B190" s="36" t="s">
        <v>470</v>
      </c>
      <c r="C190" s="40" t="s">
        <v>471</v>
      </c>
      <c r="D190" s="38" t="s">
        <v>341</v>
      </c>
      <c r="E190" s="36" t="s">
        <v>147</v>
      </c>
      <c r="F190" s="36" t="s">
        <v>147</v>
      </c>
      <c r="G190" s="39" t="str">
        <f>VLOOKUP(E190,'Tax Info'!$B$2:$F$1000,3,0)</f>
        <v>Mactan Enerzone Corporation</v>
      </c>
      <c r="H190" s="39" t="str">
        <f>VLOOKUP(E190,'Tax Info'!$B$2:$F$1000,5,0)</f>
        <v>250-327-890-000</v>
      </c>
      <c r="I190" s="47">
        <f>IF(COUNTIFS(H$3:H190,H190,B$3:B190,B190)=1,MAX(I$2:I189)+1,VLOOKUP(H190,H$2:I189,2,0))</f>
        <v>51669</v>
      </c>
      <c r="J190" s="44">
        <v>248.78</v>
      </c>
      <c r="K190" s="44" t="s">
        <v>27</v>
      </c>
      <c r="L190" s="44">
        <v>29.85</v>
      </c>
      <c r="M190" s="45">
        <v>-4.9800000000000004</v>
      </c>
      <c r="N190" s="44">
        <f t="shared" si="5"/>
        <v>273.64999999999998</v>
      </c>
      <c r="P190" s="49" t="s">
        <v>534</v>
      </c>
      <c r="Q190" s="54">
        <f t="shared" ca="1" si="6"/>
        <v>0.47</v>
      </c>
    </row>
    <row r="191" spans="1:17">
      <c r="A191" s="36">
        <v>189</v>
      </c>
      <c r="B191" s="36" t="s">
        <v>470</v>
      </c>
      <c r="C191" s="40" t="s">
        <v>471</v>
      </c>
      <c r="D191" s="38" t="s">
        <v>341</v>
      </c>
      <c r="E191" s="36" t="s">
        <v>281</v>
      </c>
      <c r="F191" s="36" t="s">
        <v>282</v>
      </c>
      <c r="G191" s="39" t="str">
        <f>VLOOKUP(E191,'Tax Info'!$B$2:$F$1000,3,0)</f>
        <v>Monte Solar Energy, Inc.</v>
      </c>
      <c r="H191" s="39" t="str">
        <f>VLOOKUP(E191,'Tax Info'!$B$2:$F$1000,5,0)</f>
        <v>008-828-119-000</v>
      </c>
      <c r="I191" s="47">
        <f>IF(COUNTIFS(H$3:H191,H191,B$3:B191,B191)=1,MAX(I$2:I190)+1,VLOOKUP(H191,H$2:I190,2,0))</f>
        <v>51670</v>
      </c>
      <c r="J191" s="44" t="s">
        <v>27</v>
      </c>
      <c r="K191" s="44">
        <v>4.58</v>
      </c>
      <c r="L191" s="44" t="s">
        <v>27</v>
      </c>
      <c r="M191" s="45">
        <v>-0.09</v>
      </c>
      <c r="N191" s="44">
        <f t="shared" si="5"/>
        <v>4.49</v>
      </c>
      <c r="P191" s="49" t="s">
        <v>535</v>
      </c>
      <c r="Q191" s="54">
        <f t="shared" ca="1" si="6"/>
        <v>6.33</v>
      </c>
    </row>
    <row r="192" spans="1:17">
      <c r="A192" s="36">
        <v>190</v>
      </c>
      <c r="B192" s="36" t="s">
        <v>470</v>
      </c>
      <c r="C192" s="40" t="s">
        <v>471</v>
      </c>
      <c r="D192" s="38" t="s">
        <v>341</v>
      </c>
      <c r="E192" s="36" t="s">
        <v>34</v>
      </c>
      <c r="F192" s="36" t="s">
        <v>34</v>
      </c>
      <c r="G192" s="39" t="str">
        <f>VLOOKUP(E192,'Tax Info'!$B$2:$F$1000,3,0)</f>
        <v>MORE Electric and Power Corporation</v>
      </c>
      <c r="H192" s="39" t="str">
        <f>VLOOKUP(E192,'Tax Info'!$B$2:$F$1000,5,0)</f>
        <v>007-106-367-000</v>
      </c>
      <c r="I192" s="47">
        <f>IF(COUNTIFS(H$3:H192,H192,B$3:B192,B192)=1,MAX(I$2:I191)+1,VLOOKUP(H192,H$2:I191,2,0))</f>
        <v>51671</v>
      </c>
      <c r="J192" s="44">
        <v>7631.99</v>
      </c>
      <c r="K192" s="44" t="s">
        <v>27</v>
      </c>
      <c r="L192" s="44">
        <v>915.84</v>
      </c>
      <c r="M192" s="45">
        <v>-152.63999999999999</v>
      </c>
      <c r="N192" s="44">
        <f t="shared" si="5"/>
        <v>8395.19</v>
      </c>
      <c r="P192" s="49" t="s">
        <v>536</v>
      </c>
      <c r="Q192" s="54">
        <f t="shared" ca="1" si="6"/>
        <v>12.32</v>
      </c>
    </row>
    <row r="193" spans="1:17">
      <c r="A193" s="36">
        <v>191</v>
      </c>
      <c r="B193" s="36" t="s">
        <v>470</v>
      </c>
      <c r="C193" s="40" t="s">
        <v>471</v>
      </c>
      <c r="D193" s="38" t="s">
        <v>341</v>
      </c>
      <c r="E193" s="36" t="s">
        <v>335</v>
      </c>
      <c r="F193" s="36" t="s">
        <v>336</v>
      </c>
      <c r="G193" s="39" t="str">
        <f>VLOOKUP(E193,'Tax Info'!$B$2:$F$1000,3,0)</f>
        <v>MORE Power Barge Inc.</v>
      </c>
      <c r="H193" s="39" t="str">
        <f>VLOOKUP(E193,'Tax Info'!$B$2:$F$1000,5,0)</f>
        <v>601-191-398-000</v>
      </c>
      <c r="I193" s="47">
        <f>IF(COUNTIFS(H$3:H193,H193,B$3:B193,B193)=1,MAX(I$2:I192)+1,VLOOKUP(H193,H$2:I192,2,0))</f>
        <v>51672</v>
      </c>
      <c r="J193" s="44">
        <v>1.59</v>
      </c>
      <c r="K193" s="44" t="s">
        <v>27</v>
      </c>
      <c r="L193" s="44">
        <v>0.19</v>
      </c>
      <c r="M193" s="45">
        <v>-0.03</v>
      </c>
      <c r="N193" s="44">
        <f t="shared" si="5"/>
        <v>1.75</v>
      </c>
      <c r="P193" s="49" t="s">
        <v>537</v>
      </c>
      <c r="Q193" s="54">
        <f t="shared" ca="1" si="6"/>
        <v>1574.47</v>
      </c>
    </row>
    <row r="194" spans="1:17">
      <c r="A194" s="36">
        <v>192</v>
      </c>
      <c r="B194" s="36" t="s">
        <v>470</v>
      </c>
      <c r="C194" s="40" t="s">
        <v>471</v>
      </c>
      <c r="D194" s="38" t="s">
        <v>341</v>
      </c>
      <c r="E194" s="36" t="s">
        <v>197</v>
      </c>
      <c r="F194" s="36" t="s">
        <v>198</v>
      </c>
      <c r="G194" s="39" t="str">
        <f>VLOOKUP(E194,'Tax Info'!$B$2:$F$1000,3,0)</f>
        <v>Masinloc Power Co. Ltd</v>
      </c>
      <c r="H194" s="39" t="str">
        <f>VLOOKUP(E194,'Tax Info'!$B$2:$F$1000,5,0)</f>
        <v>006-786-124-000</v>
      </c>
      <c r="I194" s="47">
        <f>IF(COUNTIFS(H$3:H194,H194,B$3:B194,B194)=1,MAX(I$2:I193)+1,VLOOKUP(H194,H$2:I193,2,0))</f>
        <v>51673</v>
      </c>
      <c r="J194" s="44">
        <v>69.23</v>
      </c>
      <c r="K194" s="44" t="s">
        <v>27</v>
      </c>
      <c r="L194" s="44">
        <v>8.31</v>
      </c>
      <c r="M194" s="45">
        <v>-1.38</v>
      </c>
      <c r="N194" s="44">
        <f t="shared" si="5"/>
        <v>76.16</v>
      </c>
      <c r="P194" s="49" t="s">
        <v>538</v>
      </c>
      <c r="Q194" s="54">
        <f t="shared" ca="1" si="6"/>
        <v>1865.5</v>
      </c>
    </row>
    <row r="195" spans="1:17">
      <c r="A195" s="36">
        <v>193</v>
      </c>
      <c r="B195" s="36" t="s">
        <v>470</v>
      </c>
      <c r="C195" s="40" t="s">
        <v>471</v>
      </c>
      <c r="D195" s="38" t="s">
        <v>341</v>
      </c>
      <c r="E195" s="36" t="s">
        <v>181</v>
      </c>
      <c r="F195" s="36" t="s">
        <v>182</v>
      </c>
      <c r="G195" s="39" t="str">
        <f>VLOOKUP(E195,'Tax Info'!$B$2:$F$1000,3,0)</f>
        <v>National Grid Corporation of the Philippines</v>
      </c>
      <c r="H195" s="39" t="str">
        <f>VLOOKUP(E195,'Tax Info'!$B$2:$F$1000,5,0)</f>
        <v>006-977-514-000</v>
      </c>
      <c r="I195" s="47">
        <f>IF(COUNTIFS(H$3:H195,H195,B$3:B195,B195)=1,MAX(I$2:I194)+1,VLOOKUP(H195,H$2:I194,2,0))</f>
        <v>51674</v>
      </c>
      <c r="J195" s="44">
        <v>204.55</v>
      </c>
      <c r="K195" s="44" t="s">
        <v>27</v>
      </c>
      <c r="L195" s="44">
        <v>24.55</v>
      </c>
      <c r="M195" s="45">
        <v>-4.09</v>
      </c>
      <c r="N195" s="44">
        <f t="shared" si="5"/>
        <v>225.01</v>
      </c>
      <c r="P195" s="49" t="s">
        <v>539</v>
      </c>
      <c r="Q195" s="54">
        <f t="shared" ca="1" si="6"/>
        <v>34.04</v>
      </c>
    </row>
    <row r="196" spans="1:17">
      <c r="A196" s="36">
        <v>194</v>
      </c>
      <c r="B196" s="36" t="s">
        <v>470</v>
      </c>
      <c r="C196" s="40" t="s">
        <v>471</v>
      </c>
      <c r="D196" s="38" t="s">
        <v>341</v>
      </c>
      <c r="E196" s="36" t="s">
        <v>261</v>
      </c>
      <c r="F196" s="36" t="s">
        <v>262</v>
      </c>
      <c r="G196" s="39" t="str">
        <f>VLOOKUP(E196,'Tax Info'!$B$2:$F$1000,3,0)</f>
        <v>Negros Island Solar Power Inc.  (NISPI2)</v>
      </c>
      <c r="H196" s="39" t="str">
        <f>VLOOKUP(E196,'Tax Info'!$B$2:$F$1000,5,0)</f>
        <v>008-899-881-000</v>
      </c>
      <c r="I196" s="47">
        <f>IF(COUNTIFS(H$3:H196,H196,B$3:B196,B196)=1,MAX(I$2:I195)+1,VLOOKUP(H196,H$2:I195,2,0))</f>
        <v>51675</v>
      </c>
      <c r="J196" s="44" t="s">
        <v>27</v>
      </c>
      <c r="K196" s="44">
        <v>10.64</v>
      </c>
      <c r="L196" s="44" t="s">
        <v>27</v>
      </c>
      <c r="M196" s="45">
        <v>-0.21</v>
      </c>
      <c r="N196" s="44">
        <f t="shared" si="5"/>
        <v>10.43</v>
      </c>
      <c r="P196" s="49" t="s">
        <v>540</v>
      </c>
      <c r="Q196" s="54">
        <f t="shared" ca="1" si="6"/>
        <v>16.489999999999998</v>
      </c>
    </row>
    <row r="197" spans="1:17">
      <c r="A197" s="36">
        <v>195</v>
      </c>
      <c r="B197" s="36" t="s">
        <v>470</v>
      </c>
      <c r="C197" s="40" t="s">
        <v>471</v>
      </c>
      <c r="D197" s="38" t="s">
        <v>341</v>
      </c>
      <c r="E197" s="36" t="s">
        <v>270</v>
      </c>
      <c r="F197" s="36" t="s">
        <v>271</v>
      </c>
      <c r="G197" s="39" t="str">
        <f>VLOOKUP(E197,'Tax Info'!$B$2:$F$1000,3,0)</f>
        <v>Negros Island Solar Power Inc.</v>
      </c>
      <c r="H197" s="39" t="str">
        <f>VLOOKUP(E197,'Tax Info'!$B$2:$F$1000,5,0)</f>
        <v>008-899-881-000</v>
      </c>
      <c r="I197" s="47">
        <f>IF(COUNTIFS(H$3:H197,H197,B$3:B197,B197)=1,MAX(I$2:I196)+1,VLOOKUP(H197,H$2:I196,2,0))</f>
        <v>51555</v>
      </c>
      <c r="J197" s="44" t="s">
        <v>27</v>
      </c>
      <c r="K197" s="44">
        <v>9.09</v>
      </c>
      <c r="L197" s="44" t="s">
        <v>27</v>
      </c>
      <c r="M197" s="45">
        <v>-0.18</v>
      </c>
      <c r="N197" s="44">
        <f t="shared" si="5"/>
        <v>8.91</v>
      </c>
      <c r="P197" s="49" t="s">
        <v>541</v>
      </c>
      <c r="Q197" s="54">
        <f t="shared" ca="1" si="6"/>
        <v>28.17</v>
      </c>
    </row>
    <row r="198" spans="1:17">
      <c r="A198" s="36">
        <v>196</v>
      </c>
      <c r="B198" s="36" t="s">
        <v>470</v>
      </c>
      <c r="C198" s="40" t="s">
        <v>471</v>
      </c>
      <c r="D198" s="38" t="s">
        <v>341</v>
      </c>
      <c r="E198" s="36" t="s">
        <v>245</v>
      </c>
      <c r="F198" s="36" t="s">
        <v>246</v>
      </c>
      <c r="G198" s="39" t="str">
        <f>VLOOKUP(E198,'Tax Info'!$B$2:$F$1000,3,0)</f>
        <v>North Negros Biopower, Inc.</v>
      </c>
      <c r="H198" s="39" t="str">
        <f>VLOOKUP(E198,'Tax Info'!$B$2:$F$1000,5,0)</f>
        <v>006-964-680-000</v>
      </c>
      <c r="I198" s="47">
        <f>IF(COUNTIFS(H$3:H198,H198,B$3:B198,B198)=1,MAX(I$2:I197)+1,VLOOKUP(H198,H$2:I197,2,0))</f>
        <v>51676</v>
      </c>
      <c r="J198" s="44" t="s">
        <v>27</v>
      </c>
      <c r="K198" s="44">
        <v>9.85</v>
      </c>
      <c r="L198" s="44" t="s">
        <v>27</v>
      </c>
      <c r="M198" s="45" t="s">
        <v>27</v>
      </c>
      <c r="N198" s="44">
        <f t="shared" ref="N198:N343" si="7">SUM(J198:M198)</f>
        <v>9.85</v>
      </c>
      <c r="P198" s="49" t="s">
        <v>542</v>
      </c>
      <c r="Q198" s="54">
        <f t="shared" ca="1" si="6"/>
        <v>4086.15</v>
      </c>
    </row>
    <row r="199" spans="1:17">
      <c r="A199" s="36">
        <v>197</v>
      </c>
      <c r="B199" s="36" t="s">
        <v>470</v>
      </c>
      <c r="C199" s="40" t="s">
        <v>471</v>
      </c>
      <c r="D199" s="38" t="s">
        <v>341</v>
      </c>
      <c r="E199" s="36" t="s">
        <v>50</v>
      </c>
      <c r="F199" s="36" t="s">
        <v>50</v>
      </c>
      <c r="G199" s="39" t="str">
        <f>VLOOKUP(E199,'Tax Info'!$B$2:$F$1000,3,0)</f>
        <v>NEGROS OCCIDENTAL ELECTRIC COOPERATIVE</v>
      </c>
      <c r="H199" s="39" t="str">
        <f>VLOOKUP(E199,'Tax Info'!$B$2:$F$1000,5,0)</f>
        <v>000-560-345-000</v>
      </c>
      <c r="I199" s="47">
        <f>IF(COUNTIFS(H$3:H199,H199,B$3:B199,B199)=1,MAX(I$2:I198)+1,VLOOKUP(H199,H$2:I198,2,0))</f>
        <v>51677</v>
      </c>
      <c r="J199" s="44">
        <v>4506.13</v>
      </c>
      <c r="K199" s="44" t="s">
        <v>27</v>
      </c>
      <c r="L199" s="44">
        <v>540.74</v>
      </c>
      <c r="M199" s="45">
        <v>-90.12</v>
      </c>
      <c r="N199" s="44">
        <f t="shared" si="7"/>
        <v>4956.75</v>
      </c>
      <c r="P199" s="49" t="s">
        <v>543</v>
      </c>
      <c r="Q199" s="54">
        <f t="shared" ref="Q199:Q262" ca="1" si="8">SUMIF($I$3:$N$385,P199,$N$3:$N$385)</f>
        <v>15.32</v>
      </c>
    </row>
    <row r="200" spans="1:17">
      <c r="A200" s="36">
        <v>198</v>
      </c>
      <c r="B200" s="36" t="s">
        <v>470</v>
      </c>
      <c r="C200" s="40" t="s">
        <v>471</v>
      </c>
      <c r="D200" s="38" t="s">
        <v>341</v>
      </c>
      <c r="E200" s="36" t="s">
        <v>60</v>
      </c>
      <c r="F200" s="36" t="s">
        <v>60</v>
      </c>
      <c r="G200" s="39" t="str">
        <f>VLOOKUP(E200,'Tax Info'!$B$2:$F$1000,3,0)</f>
        <v>Northern Negros Electric Cooperative, Inc.</v>
      </c>
      <c r="H200" s="39" t="str">
        <f>VLOOKUP(E200,'Tax Info'!$B$2:$F$1000,5,0)</f>
        <v>001-005-053-0000</v>
      </c>
      <c r="I200" s="47">
        <f>IF(COUNTIFS(H$3:H200,H200,B$3:B200,B200)=1,MAX(I$2:I199)+1,VLOOKUP(H200,H$2:I199,2,0))</f>
        <v>51678</v>
      </c>
      <c r="J200" s="44">
        <v>4167.47</v>
      </c>
      <c r="K200" s="44" t="s">
        <v>27</v>
      </c>
      <c r="L200" s="44">
        <v>500.1</v>
      </c>
      <c r="M200" s="45">
        <v>-83.35</v>
      </c>
      <c r="N200" s="44">
        <f t="shared" si="7"/>
        <v>4584.22</v>
      </c>
      <c r="P200" s="49" t="s">
        <v>544</v>
      </c>
      <c r="Q200" s="54">
        <f t="shared" ca="1" si="8"/>
        <v>6.93</v>
      </c>
    </row>
    <row r="201" spans="1:17">
      <c r="A201" s="36">
        <v>199</v>
      </c>
      <c r="B201" s="36" t="s">
        <v>470</v>
      </c>
      <c r="C201" s="40" t="s">
        <v>471</v>
      </c>
      <c r="D201" s="38" t="s">
        <v>341</v>
      </c>
      <c r="E201" s="36" t="s">
        <v>112</v>
      </c>
      <c r="F201" s="36" t="s">
        <v>112</v>
      </c>
      <c r="G201" s="39" t="str">
        <f>VLOOKUP(E201,'Tax Info'!$B$2:$F$1000,3,0)</f>
        <v>Negros Oriental I Electric Cooperative, Inc.</v>
      </c>
      <c r="H201" s="39" t="str">
        <f>VLOOKUP(E201,'Tax Info'!$B$2:$F$1000,5,0)</f>
        <v>000-613-539-000</v>
      </c>
      <c r="I201" s="47">
        <f>IF(COUNTIFS(H$3:H201,H201,B$3:B201,B201)=1,MAX(I$2:I200)+1,VLOOKUP(H201,H$2:I200,2,0))</f>
        <v>51679</v>
      </c>
      <c r="J201" s="44">
        <v>1491.63</v>
      </c>
      <c r="K201" s="44" t="s">
        <v>27</v>
      </c>
      <c r="L201" s="44">
        <v>179</v>
      </c>
      <c r="M201" s="45">
        <v>-29.83</v>
      </c>
      <c r="N201" s="44">
        <f t="shared" si="7"/>
        <v>1640.8</v>
      </c>
      <c r="P201" s="49" t="s">
        <v>545</v>
      </c>
      <c r="Q201" s="54">
        <f t="shared" ca="1" si="8"/>
        <v>48.82</v>
      </c>
    </row>
    <row r="202" spans="1:17">
      <c r="A202" s="36">
        <v>200</v>
      </c>
      <c r="B202" s="36" t="s">
        <v>470</v>
      </c>
      <c r="C202" s="40" t="s">
        <v>471</v>
      </c>
      <c r="D202" s="38" t="s">
        <v>341</v>
      </c>
      <c r="E202" s="36" t="s">
        <v>36</v>
      </c>
      <c r="F202" s="36" t="s">
        <v>36</v>
      </c>
      <c r="G202" s="39" t="str">
        <f>VLOOKUP(E202,'Tax Info'!$B$2:$F$1000,3,0)</f>
        <v>NEGROS ORIENTAL II ELECTRIC COOPERATIVE</v>
      </c>
      <c r="H202" s="39" t="str">
        <f>VLOOKUP(E202,'Tax Info'!$B$2:$F$1000,5,0)</f>
        <v>000-613-546-000</v>
      </c>
      <c r="I202" s="47">
        <f>IF(COUNTIFS(H$3:H202,H202,B$3:B202,B202)=1,MAX(I$2:I201)+1,VLOOKUP(H202,H$2:I201,2,0))</f>
        <v>51680</v>
      </c>
      <c r="J202" s="44">
        <v>6025.66</v>
      </c>
      <c r="K202" s="44" t="s">
        <v>27</v>
      </c>
      <c r="L202" s="44">
        <v>723.08</v>
      </c>
      <c r="M202" s="45">
        <v>-120.51</v>
      </c>
      <c r="N202" s="44">
        <f t="shared" si="7"/>
        <v>6628.23</v>
      </c>
      <c r="P202" s="49" t="s">
        <v>546</v>
      </c>
      <c r="Q202" s="54">
        <f t="shared" ca="1" si="8"/>
        <v>2166.52</v>
      </c>
    </row>
    <row r="203" spans="1:17">
      <c r="A203" s="36">
        <v>201</v>
      </c>
      <c r="B203" s="36" t="s">
        <v>470</v>
      </c>
      <c r="C203" s="40" t="s">
        <v>471</v>
      </c>
      <c r="D203" s="38" t="s">
        <v>341</v>
      </c>
      <c r="E203" s="36" t="s">
        <v>95</v>
      </c>
      <c r="F203" s="36" t="s">
        <v>95</v>
      </c>
      <c r="G203" s="39" t="str">
        <f>VLOOKUP(E203,'Tax Info'!$B$2:$F$1000,3,0)</f>
        <v>Northern Samar Electric Cooperative, Inc.</v>
      </c>
      <c r="H203" s="39" t="str">
        <f>VLOOKUP(E203,'Tax Info'!$B$2:$F$1000,5,0)</f>
        <v>001-585-897-000</v>
      </c>
      <c r="I203" s="47">
        <f>IF(COUNTIFS(H$3:H203,H203,B$3:B203,B203)=1,MAX(I$2:I202)+1,VLOOKUP(H203,H$2:I202,2,0))</f>
        <v>51681</v>
      </c>
      <c r="J203" s="44">
        <v>2208.6799999999998</v>
      </c>
      <c r="K203" s="44" t="s">
        <v>27</v>
      </c>
      <c r="L203" s="44">
        <v>265.04000000000002</v>
      </c>
      <c r="M203" s="45">
        <v>-44.17</v>
      </c>
      <c r="N203" s="44">
        <f t="shared" si="7"/>
        <v>2429.5500000000002</v>
      </c>
      <c r="P203" s="49" t="s">
        <v>547</v>
      </c>
      <c r="Q203" s="54">
        <f t="shared" ca="1" si="8"/>
        <v>358.85</v>
      </c>
    </row>
    <row r="204" spans="1:17">
      <c r="A204" s="36">
        <v>202</v>
      </c>
      <c r="B204" s="36" t="s">
        <v>470</v>
      </c>
      <c r="C204" s="40" t="s">
        <v>471</v>
      </c>
      <c r="D204" s="38" t="s">
        <v>341</v>
      </c>
      <c r="E204" s="36" t="s">
        <v>19</v>
      </c>
      <c r="F204" s="36" t="s">
        <v>19</v>
      </c>
      <c r="G204" s="39" t="str">
        <f>VLOOKUP(E204,'Tax Info'!$B$2:$F$1000,3,0)</f>
        <v>Philippine Associated Smelting &amp; Refining Corporation</v>
      </c>
      <c r="H204" s="39" t="str">
        <f>VLOOKUP(E204,'Tax Info'!$B$2:$F$1000,5,0)</f>
        <v>000-226-532-000</v>
      </c>
      <c r="I204" s="47">
        <f>IF(COUNTIFS(H$3:H204,H204,B$3:B204,B204)=1,MAX(I$2:I203)+1,VLOOKUP(H204,H$2:I203,2,0))</f>
        <v>51682</v>
      </c>
      <c r="J204" s="44" t="s">
        <v>27</v>
      </c>
      <c r="K204" s="44">
        <v>794.25</v>
      </c>
      <c r="L204" s="44" t="s">
        <v>27</v>
      </c>
      <c r="M204" s="45">
        <v>-15.88</v>
      </c>
      <c r="N204" s="44">
        <f t="shared" si="7"/>
        <v>778.37</v>
      </c>
      <c r="P204" s="49" t="s">
        <v>548</v>
      </c>
      <c r="Q204" s="54">
        <f t="shared" ca="1" si="8"/>
        <v>513.55999999999995</v>
      </c>
    </row>
    <row r="205" spans="1:17">
      <c r="A205" s="36">
        <v>203</v>
      </c>
      <c r="B205" s="36" t="s">
        <v>470</v>
      </c>
      <c r="C205" s="40" t="s">
        <v>471</v>
      </c>
      <c r="D205" s="38" t="s">
        <v>341</v>
      </c>
      <c r="E205" s="36" t="s">
        <v>233</v>
      </c>
      <c r="F205" s="36" t="s">
        <v>234</v>
      </c>
      <c r="G205" s="39" t="str">
        <f>VLOOKUP(E205,'Tax Info'!$B$2:$F$1000,3,0)</f>
        <v>Palm Concepcion Power Corporation</v>
      </c>
      <c r="H205" s="39" t="str">
        <f>VLOOKUP(E205,'Tax Info'!$B$2:$F$1000,5,0)</f>
        <v>006-931-417-000</v>
      </c>
      <c r="I205" s="47">
        <f>IF(COUNTIFS(H$3:H205,H205,B$3:B205,B205)=1,MAX(I$2:I204)+1,VLOOKUP(H205,H$2:I204,2,0))</f>
        <v>51683</v>
      </c>
      <c r="J205" s="44">
        <v>230.48</v>
      </c>
      <c r="K205" s="44" t="s">
        <v>27</v>
      </c>
      <c r="L205" s="44">
        <v>27.66</v>
      </c>
      <c r="M205" s="45">
        <v>-4.6100000000000003</v>
      </c>
      <c r="N205" s="44">
        <f t="shared" si="7"/>
        <v>253.53</v>
      </c>
      <c r="P205" s="49" t="s">
        <v>549</v>
      </c>
      <c r="Q205" s="54">
        <f t="shared" ca="1" si="8"/>
        <v>15.13</v>
      </c>
    </row>
    <row r="206" spans="1:17">
      <c r="A206" s="36">
        <v>204</v>
      </c>
      <c r="B206" s="36" t="s">
        <v>470</v>
      </c>
      <c r="C206" s="40" t="s">
        <v>471</v>
      </c>
      <c r="D206" s="38" t="s">
        <v>341</v>
      </c>
      <c r="E206" s="36" t="s">
        <v>45</v>
      </c>
      <c r="F206" s="36" t="s">
        <v>200</v>
      </c>
      <c r="G206" s="39" t="str">
        <f>VLOOKUP(E206,'Tax Info'!$B$2:$F$1000,3,0)</f>
        <v>Toledo Power Company</v>
      </c>
      <c r="H206" s="39" t="str">
        <f>VLOOKUP(E206,'Tax Info'!$B$2:$F$1000,5,0)</f>
        <v>003-883-626-00000</v>
      </c>
      <c r="I206" s="47">
        <f>IF(COUNTIFS(H$3:H206,H206,B$3:B206,B206)=1,MAX(I$2:I205)+1,VLOOKUP(H206,H$2:I205,2,0))</f>
        <v>51587</v>
      </c>
      <c r="J206" s="44">
        <v>64.84</v>
      </c>
      <c r="K206" s="44" t="s">
        <v>27</v>
      </c>
      <c r="L206" s="44">
        <v>7.78</v>
      </c>
      <c r="M206" s="45">
        <v>-1.3</v>
      </c>
      <c r="N206" s="44">
        <f t="shared" si="7"/>
        <v>71.319999999999993</v>
      </c>
      <c r="P206" s="49" t="s">
        <v>550</v>
      </c>
      <c r="Q206" s="54">
        <f t="shared" ca="1" si="8"/>
        <v>2282.6799999999998</v>
      </c>
    </row>
    <row r="207" spans="1:17">
      <c r="A207" s="36">
        <v>205</v>
      </c>
      <c r="B207" s="36" t="s">
        <v>470</v>
      </c>
      <c r="C207" s="40" t="s">
        <v>471</v>
      </c>
      <c r="D207" s="38" t="s">
        <v>341</v>
      </c>
      <c r="E207" s="36" t="s">
        <v>284</v>
      </c>
      <c r="F207" s="36" t="s">
        <v>285</v>
      </c>
      <c r="G207" s="39" t="str">
        <f>VLOOKUP(E207,'Tax Info'!$B$2:$F$1000,3,0)</f>
        <v>PetroWind Energy Inc.</v>
      </c>
      <c r="H207" s="39" t="str">
        <f>VLOOKUP(E207,'Tax Info'!$B$2:$F$1000,5,0)</f>
        <v>008-482-597-000</v>
      </c>
      <c r="I207" s="47">
        <f>IF(COUNTIFS(H$3:H207,H207,B$3:B207,B207)=1,MAX(I$2:I206)+1,VLOOKUP(H207,H$2:I206,2,0))</f>
        <v>51684</v>
      </c>
      <c r="J207" s="44" t="s">
        <v>27</v>
      </c>
      <c r="K207" s="44">
        <v>0.48</v>
      </c>
      <c r="L207" s="44" t="s">
        <v>27</v>
      </c>
      <c r="M207" s="45">
        <v>-0.01</v>
      </c>
      <c r="N207" s="44">
        <f t="shared" si="7"/>
        <v>0.47</v>
      </c>
      <c r="P207" s="49" t="s">
        <v>551</v>
      </c>
      <c r="Q207" s="54">
        <f t="shared" ca="1" si="8"/>
        <v>226.84</v>
      </c>
    </row>
    <row r="208" spans="1:17">
      <c r="A208" s="36">
        <v>206</v>
      </c>
      <c r="B208" s="36" t="s">
        <v>470</v>
      </c>
      <c r="C208" s="40" t="s">
        <v>471</v>
      </c>
      <c r="D208" s="38" t="s">
        <v>341</v>
      </c>
      <c r="E208" s="36" t="s">
        <v>267</v>
      </c>
      <c r="F208" s="36" t="s">
        <v>276</v>
      </c>
      <c r="G208" s="39" t="str">
        <f>VLOOKUP(E208,'Tax Info'!$B$2:$F$1000,3,0)</f>
        <v>San Carlos Solar Energy Inc.</v>
      </c>
      <c r="H208" s="39" t="str">
        <f>VLOOKUP(E208,'Tax Info'!$B$2:$F$1000,5,0)</f>
        <v>008-514-713-000</v>
      </c>
      <c r="I208" s="47">
        <f>IF(COUNTIFS(H$3:H208,H208,B$3:B208,B208)=1,MAX(I$2:I207)+1,VLOOKUP(H208,H$2:I207,2,0))</f>
        <v>51685</v>
      </c>
      <c r="J208" s="44" t="s">
        <v>27</v>
      </c>
      <c r="K208" s="44">
        <v>6.46</v>
      </c>
      <c r="L208" s="44" t="s">
        <v>27</v>
      </c>
      <c r="M208" s="45">
        <v>-0.13</v>
      </c>
      <c r="N208" s="44">
        <f t="shared" si="7"/>
        <v>6.33</v>
      </c>
      <c r="P208" s="49" t="s">
        <v>552</v>
      </c>
      <c r="Q208" s="54">
        <f t="shared" ca="1" si="8"/>
        <v>27.32</v>
      </c>
    </row>
    <row r="209" spans="1:17">
      <c r="A209" s="36">
        <v>207</v>
      </c>
      <c r="B209" s="36" t="s">
        <v>470</v>
      </c>
      <c r="C209" s="40" t="s">
        <v>471</v>
      </c>
      <c r="D209" s="38" t="s">
        <v>341</v>
      </c>
      <c r="E209" s="36" t="s">
        <v>267</v>
      </c>
      <c r="F209" s="36" t="s">
        <v>268</v>
      </c>
      <c r="G209" s="39" t="str">
        <f>VLOOKUP(E209,'Tax Info'!$B$2:$F$1000,3,0)</f>
        <v>San Carlos Solar Energy Inc.</v>
      </c>
      <c r="H209" s="39" t="str">
        <f>VLOOKUP(E209,'Tax Info'!$B$2:$F$1000,5,0)</f>
        <v>008-514-713-000</v>
      </c>
      <c r="I209" s="47">
        <f>IF(COUNTIFS(H$3:H209,H209,B$3:B209,B209)=1,MAX(I$2:I208)+1,VLOOKUP(H209,H$2:I208,2,0))</f>
        <v>51567</v>
      </c>
      <c r="J209" s="44" t="s">
        <v>27</v>
      </c>
      <c r="K209" s="44">
        <v>8.8699999999999992</v>
      </c>
      <c r="L209" s="44" t="s">
        <v>27</v>
      </c>
      <c r="M209" s="45">
        <v>-0.18</v>
      </c>
      <c r="N209" s="44">
        <f t="shared" si="7"/>
        <v>8.69</v>
      </c>
      <c r="P209" s="49" t="s">
        <v>553</v>
      </c>
      <c r="Q209" s="54">
        <f t="shared" ca="1" si="8"/>
        <v>3357.35</v>
      </c>
    </row>
    <row r="210" spans="1:17">
      <c r="A210" s="36">
        <v>208</v>
      </c>
      <c r="B210" s="36" t="s">
        <v>470</v>
      </c>
      <c r="C210" s="40" t="s">
        <v>471</v>
      </c>
      <c r="D210" s="38" t="s">
        <v>341</v>
      </c>
      <c r="E210" s="36" t="s">
        <v>258</v>
      </c>
      <c r="F210" s="36" t="s">
        <v>259</v>
      </c>
      <c r="G210" s="39" t="str">
        <f>VLOOKUP(E210,'Tax Info'!$B$2:$F$1000,3,0)</f>
        <v>San Carlos Sun Power Inc.</v>
      </c>
      <c r="H210" s="39" t="str">
        <f>VLOOKUP(E210,'Tax Info'!$B$2:$F$1000,5,0)</f>
        <v>008-828-101-000</v>
      </c>
      <c r="I210" s="47">
        <f>IF(COUNTIFS(H$3:H210,H210,B$3:B210,B210)=1,MAX(I$2:I209)+1,VLOOKUP(H210,H$2:I209,2,0))</f>
        <v>51686</v>
      </c>
      <c r="J210" s="44" t="s">
        <v>27</v>
      </c>
      <c r="K210" s="44">
        <v>12.57</v>
      </c>
      <c r="L210" s="44" t="s">
        <v>27</v>
      </c>
      <c r="M210" s="45">
        <v>-0.25</v>
      </c>
      <c r="N210" s="44">
        <f t="shared" si="7"/>
        <v>12.32</v>
      </c>
      <c r="P210" s="49" t="s">
        <v>554</v>
      </c>
      <c r="Q210" s="54">
        <f t="shared" ca="1" si="8"/>
        <v>0.01</v>
      </c>
    </row>
    <row r="211" spans="1:17">
      <c r="A211" s="36">
        <v>209</v>
      </c>
      <c r="B211" s="36" t="s">
        <v>470</v>
      </c>
      <c r="C211" s="40" t="s">
        <v>471</v>
      </c>
      <c r="D211" s="38" t="s">
        <v>341</v>
      </c>
      <c r="E211" s="36" t="s">
        <v>122</v>
      </c>
      <c r="F211" s="36" t="s">
        <v>122</v>
      </c>
      <c r="G211" s="39" t="str">
        <f>VLOOKUP(E211,'Tax Info'!$B$2:$F$1000,3,0)</f>
        <v>Samar I Electric Cooperative, Inc.</v>
      </c>
      <c r="H211" s="39" t="str">
        <f>VLOOKUP(E211,'Tax Info'!$B$2:$F$1000,5,0)</f>
        <v>000-563-573-000</v>
      </c>
      <c r="I211" s="47">
        <f>IF(COUNTIFS(H$3:H211,H211,B$3:B211,B211)=1,MAX(I$2:I210)+1,VLOOKUP(H211,H$2:I210,2,0))</f>
        <v>51687</v>
      </c>
      <c r="J211" s="44">
        <v>1431.34</v>
      </c>
      <c r="K211" s="44" t="s">
        <v>27</v>
      </c>
      <c r="L211" s="44">
        <v>171.76</v>
      </c>
      <c r="M211" s="45">
        <v>-28.63</v>
      </c>
      <c r="N211" s="44">
        <f t="shared" si="7"/>
        <v>1574.47</v>
      </c>
      <c r="P211" s="49" t="s">
        <v>555</v>
      </c>
      <c r="Q211" s="54">
        <f t="shared" ca="1" si="8"/>
        <v>59.95</v>
      </c>
    </row>
    <row r="212" spans="1:17">
      <c r="A212" s="36">
        <v>210</v>
      </c>
      <c r="B212" s="36" t="s">
        <v>470</v>
      </c>
      <c r="C212" s="40" t="s">
        <v>471</v>
      </c>
      <c r="D212" s="38" t="s">
        <v>341</v>
      </c>
      <c r="E212" s="36" t="s">
        <v>120</v>
      </c>
      <c r="F212" s="36" t="s">
        <v>120</v>
      </c>
      <c r="G212" s="39" t="str">
        <f>VLOOKUP(E212,'Tax Info'!$B$2:$F$1000,3,0)</f>
        <v>Samar II Electric Cooperative, Inc.</v>
      </c>
      <c r="H212" s="39" t="str">
        <f>VLOOKUP(E212,'Tax Info'!$B$2:$F$1000,5,0)</f>
        <v>000-563-581-000</v>
      </c>
      <c r="I212" s="47">
        <f>IF(COUNTIFS(H$3:H212,H212,B$3:B212,B212)=1,MAX(I$2:I211)+1,VLOOKUP(H212,H$2:I211,2,0))</f>
        <v>51688</v>
      </c>
      <c r="J212" s="44">
        <v>1695.91</v>
      </c>
      <c r="K212" s="44" t="s">
        <v>27</v>
      </c>
      <c r="L212" s="44">
        <v>203.51</v>
      </c>
      <c r="M212" s="45">
        <v>-33.92</v>
      </c>
      <c r="N212" s="44">
        <f t="shared" si="7"/>
        <v>1865.5</v>
      </c>
      <c r="P212" s="49" t="s">
        <v>556</v>
      </c>
      <c r="Q212" s="54">
        <f t="shared" ca="1" si="8"/>
        <v>43.86</v>
      </c>
    </row>
    <row r="213" spans="1:17">
      <c r="A213" s="36">
        <v>211</v>
      </c>
      <c r="B213" s="36" t="s">
        <v>470</v>
      </c>
      <c r="C213" s="40" t="s">
        <v>471</v>
      </c>
      <c r="D213" s="38" t="s">
        <v>341</v>
      </c>
      <c r="E213" s="36" t="s">
        <v>208</v>
      </c>
      <c r="F213" s="36" t="s">
        <v>209</v>
      </c>
      <c r="G213" s="39" t="str">
        <f>VLOOKUP(E213,'Tax Info'!$B$2:$F$1000,3,0)</f>
        <v>San Carlos Biopower Inc.</v>
      </c>
      <c r="H213" s="39" t="str">
        <f>VLOOKUP(E213,'Tax Info'!$B$2:$F$1000,5,0)</f>
        <v>007-339-955-000</v>
      </c>
      <c r="I213" s="47">
        <f>IF(COUNTIFS(H$3:H213,H213,B$3:B213,B213)=1,MAX(I$2:I212)+1,VLOOKUP(H213,H$2:I212,2,0))</f>
        <v>51689</v>
      </c>
      <c r="J213" s="44" t="s">
        <v>27</v>
      </c>
      <c r="K213" s="44">
        <v>34.04</v>
      </c>
      <c r="L213" s="44" t="s">
        <v>27</v>
      </c>
      <c r="M213" s="45" t="s">
        <v>27</v>
      </c>
      <c r="N213" s="44">
        <f t="shared" si="7"/>
        <v>34.04</v>
      </c>
      <c r="P213" s="49" t="s">
        <v>557</v>
      </c>
      <c r="Q213" s="54">
        <f t="shared" ca="1" si="8"/>
        <v>35416.67</v>
      </c>
    </row>
    <row r="214" spans="1:17">
      <c r="A214" s="36">
        <v>212</v>
      </c>
      <c r="B214" s="36" t="s">
        <v>470</v>
      </c>
      <c r="C214" s="40" t="s">
        <v>471</v>
      </c>
      <c r="D214" s="38" t="s">
        <v>341</v>
      </c>
      <c r="E214" s="36" t="s">
        <v>213</v>
      </c>
      <c r="F214" s="36" t="s">
        <v>214</v>
      </c>
      <c r="G214" s="39" t="str">
        <f>VLOOKUP(E214,'Tax Info'!$B$2:$F$1000,3,0)</f>
        <v>San Carlos Bioenergy, Inc.</v>
      </c>
      <c r="H214" s="39" t="str">
        <f>VLOOKUP(E214,'Tax Info'!$B$2:$F$1000,5,0)</f>
        <v>238-494-525-000</v>
      </c>
      <c r="I214" s="47">
        <f>IF(COUNTIFS(H$3:H214,H214,B$3:B214,B214)=1,MAX(I$2:I213)+1,VLOOKUP(H214,H$2:I213,2,0))</f>
        <v>51690</v>
      </c>
      <c r="J214" s="44">
        <v>14.99</v>
      </c>
      <c r="K214" s="44" t="s">
        <v>27</v>
      </c>
      <c r="L214" s="44">
        <v>1.8</v>
      </c>
      <c r="M214" s="45">
        <v>-0.3</v>
      </c>
      <c r="N214" s="44">
        <f t="shared" si="7"/>
        <v>16.489999999999998</v>
      </c>
      <c r="P214" s="49" t="s">
        <v>558</v>
      </c>
      <c r="Q214" s="54">
        <f t="shared" ca="1" si="8"/>
        <v>3039.58</v>
      </c>
    </row>
    <row r="215" spans="1:17">
      <c r="A215" s="36">
        <v>213</v>
      </c>
      <c r="B215" s="36" t="s">
        <v>470</v>
      </c>
      <c r="C215" s="40" t="s">
        <v>471</v>
      </c>
      <c r="D215" s="38" t="s">
        <v>341</v>
      </c>
      <c r="E215" s="36" t="s">
        <v>228</v>
      </c>
      <c r="F215" s="36" t="s">
        <v>228</v>
      </c>
      <c r="G215" s="39" t="str">
        <f>VLOOKUP(E215,'Tax Info'!$B$2:$F$1000,3,0)</f>
        <v>SC GLOBAL COCO PRODUCTS, INC.</v>
      </c>
      <c r="H215" s="39" t="str">
        <f>VLOOKUP(E215,'Tax Info'!$B$2:$F$1000,5,0)</f>
        <v>005-761-999-000</v>
      </c>
      <c r="I215" s="47">
        <f>IF(COUNTIFS(H$3:H215,H215,B$3:B215,B215)=1,MAX(I$2:I214)+1,VLOOKUP(H215,H$2:I214,2,0))</f>
        <v>51691</v>
      </c>
      <c r="J215" s="44">
        <v>25.61</v>
      </c>
      <c r="K215" s="44" t="s">
        <v>27</v>
      </c>
      <c r="L215" s="44">
        <v>3.07</v>
      </c>
      <c r="M215" s="45">
        <v>-0.51</v>
      </c>
      <c r="N215" s="44">
        <f t="shared" si="7"/>
        <v>28.17</v>
      </c>
      <c r="P215" s="49" t="s">
        <v>559</v>
      </c>
      <c r="Q215" s="54">
        <f t="shared" ca="1" si="8"/>
        <v>92.59</v>
      </c>
    </row>
    <row r="216" spans="1:17">
      <c r="A216" s="36">
        <v>214</v>
      </c>
      <c r="B216" s="36" t="s">
        <v>470</v>
      </c>
      <c r="C216" s="40" t="s">
        <v>471</v>
      </c>
      <c r="D216" s="38" t="s">
        <v>341</v>
      </c>
      <c r="E216" s="36" t="s">
        <v>560</v>
      </c>
      <c r="F216" s="36" t="s">
        <v>561</v>
      </c>
      <c r="G216" s="39" t="str">
        <f>VLOOKUP(E216,'Tax Info'!$B$2:$F$1000,3,0)</f>
        <v>SEM-CALACA RES CORPORATION</v>
      </c>
      <c r="H216" s="39" t="str">
        <f>VLOOKUP(E216,'Tax Info'!$B$2:$F$1000,5,0)</f>
        <v>007-357-576-0000</v>
      </c>
      <c r="I216" s="47">
        <f>IF(COUNTIFS(H$3:H216,H216,B$3:B216,B216)=1,MAX(I$2:I215)+1,VLOOKUP(H216,H$2:I215,2,0))</f>
        <v>51692</v>
      </c>
      <c r="J216" s="44">
        <v>3714.68</v>
      </c>
      <c r="K216" s="44" t="s">
        <v>27</v>
      </c>
      <c r="L216" s="44">
        <v>445.76</v>
      </c>
      <c r="M216" s="45">
        <v>-74.290000000000006</v>
      </c>
      <c r="N216" s="44">
        <f t="shared" si="7"/>
        <v>4086.15</v>
      </c>
      <c r="P216" s="49" t="s">
        <v>562</v>
      </c>
      <c r="Q216" s="54">
        <f t="shared" ca="1" si="8"/>
        <v>1.01</v>
      </c>
    </row>
    <row r="217" spans="1:17">
      <c r="A217" s="36">
        <v>215</v>
      </c>
      <c r="B217" s="36" t="s">
        <v>470</v>
      </c>
      <c r="C217" s="40" t="s">
        <v>471</v>
      </c>
      <c r="D217" s="38" t="s">
        <v>341</v>
      </c>
      <c r="E217" s="36" t="s">
        <v>264</v>
      </c>
      <c r="F217" s="36" t="s">
        <v>265</v>
      </c>
      <c r="G217" s="39" t="str">
        <f>VLOOKUP(E217,'Tax Info'!$B$2:$F$1000,3,0)</f>
        <v>Sulu Electric Power and Light (Phils.), Inc.</v>
      </c>
      <c r="H217" s="39" t="str">
        <f>VLOOKUP(E217,'Tax Info'!$B$2:$F$1000,5,0)</f>
        <v>008-685-342-000</v>
      </c>
      <c r="I217" s="47">
        <f>IF(COUNTIFS(H$3:H217,H217,B$3:B217,B217)=1,MAX(I$2:I216)+1,VLOOKUP(H217,H$2:I216,2,0))</f>
        <v>51693</v>
      </c>
      <c r="J217" s="44">
        <v>13.93</v>
      </c>
      <c r="K217" s="44" t="s">
        <v>27</v>
      </c>
      <c r="L217" s="44">
        <v>1.67</v>
      </c>
      <c r="M217" s="45">
        <v>-0.28000000000000003</v>
      </c>
      <c r="N217" s="44">
        <f t="shared" si="7"/>
        <v>15.32</v>
      </c>
      <c r="P217" s="49" t="s">
        <v>563</v>
      </c>
      <c r="Q217" s="54">
        <f t="shared" ca="1" si="8"/>
        <v>7012.47</v>
      </c>
    </row>
    <row r="218" spans="1:17">
      <c r="A218" s="36">
        <v>216</v>
      </c>
      <c r="B218" s="36" t="s">
        <v>470</v>
      </c>
      <c r="C218" s="40" t="s">
        <v>471</v>
      </c>
      <c r="D218" s="38" t="s">
        <v>341</v>
      </c>
      <c r="E218" s="36" t="s">
        <v>278</v>
      </c>
      <c r="F218" s="36" t="s">
        <v>279</v>
      </c>
      <c r="G218" s="39" t="str">
        <f>VLOOKUP(E218,'Tax Info'!$B$2:$F$1000,3,0)</f>
        <v>Citicore Solar Negros Occidental, Inc.</v>
      </c>
      <c r="H218" s="39" t="str">
        <f>VLOOKUP(E218,'Tax Info'!$B$2:$F$1000,5,0)</f>
        <v>009-103-282-000</v>
      </c>
      <c r="I218" s="47">
        <f>IF(COUNTIFS(H$3:H218,H218,B$3:B218,B218)=1,MAX(I$2:I217)+1,VLOOKUP(H218,H$2:I217,2,0))</f>
        <v>51694</v>
      </c>
      <c r="J218" s="44" t="s">
        <v>27</v>
      </c>
      <c r="K218" s="44">
        <v>7.07</v>
      </c>
      <c r="L218" s="44" t="s">
        <v>27</v>
      </c>
      <c r="M218" s="45">
        <v>-0.14000000000000001</v>
      </c>
      <c r="N218" s="44">
        <f t="shared" si="7"/>
        <v>6.93</v>
      </c>
      <c r="P218" s="49" t="s">
        <v>564</v>
      </c>
      <c r="Q218" s="54">
        <f t="shared" ca="1" si="8"/>
        <v>1687.29</v>
      </c>
    </row>
    <row r="219" spans="1:17">
      <c r="A219" s="36">
        <v>217</v>
      </c>
      <c r="B219" s="36" t="s">
        <v>470</v>
      </c>
      <c r="C219" s="40" t="s">
        <v>471</v>
      </c>
      <c r="D219" s="38" t="s">
        <v>341</v>
      </c>
      <c r="E219" s="36" t="s">
        <v>205</v>
      </c>
      <c r="F219" s="36" t="s">
        <v>206</v>
      </c>
      <c r="G219" s="39" t="str">
        <f>VLOOKUP(E219,'Tax Info'!$B$2:$F$1000,3,0)</f>
        <v>SPC Island Power Corporation</v>
      </c>
      <c r="H219" s="39" t="str">
        <f>VLOOKUP(E219,'Tax Info'!$B$2:$F$1000,5,0)</f>
        <v>218-474-921-00000</v>
      </c>
      <c r="I219" s="47">
        <f>IF(COUNTIFS(H$3:H219,H219,B$3:B219,B219)=1,MAX(I$2:I218)+1,VLOOKUP(H219,H$2:I218,2,0))</f>
        <v>51695</v>
      </c>
      <c r="J219" s="44">
        <v>44.38</v>
      </c>
      <c r="K219" s="44" t="s">
        <v>27</v>
      </c>
      <c r="L219" s="44">
        <v>5.33</v>
      </c>
      <c r="M219" s="45">
        <v>-0.89</v>
      </c>
      <c r="N219" s="44">
        <f t="shared" si="7"/>
        <v>48.82</v>
      </c>
      <c r="P219" s="49" t="s">
        <v>565</v>
      </c>
      <c r="Q219" s="54">
        <f t="shared" ca="1" si="8"/>
        <v>39101.599999999999</v>
      </c>
    </row>
    <row r="220" spans="1:17">
      <c r="A220" s="36">
        <v>218</v>
      </c>
      <c r="B220" s="36" t="s">
        <v>470</v>
      </c>
      <c r="C220" s="40" t="s">
        <v>471</v>
      </c>
      <c r="D220" s="38" t="s">
        <v>341</v>
      </c>
      <c r="E220" s="36" t="s">
        <v>70</v>
      </c>
      <c r="F220" s="36" t="s">
        <v>71</v>
      </c>
      <c r="G220" s="39" t="str">
        <f>VLOOKUP(E220,'Tax Info'!$B$2:$F$1000,3,0)</f>
        <v>LIMAY POWER INC.</v>
      </c>
      <c r="H220" s="39" t="str">
        <f>VLOOKUP(E220,'Tax Info'!$B$2:$F$1000,5,0)</f>
        <v>008-107-131-000</v>
      </c>
      <c r="I220" s="47">
        <f>IF(COUNTIFS(H$3:H220,H220,B$3:B220,B220)=1,MAX(I$2:I219)+1,VLOOKUP(H220,H$2:I219,2,0))</f>
        <v>51696</v>
      </c>
      <c r="J220" s="44">
        <v>1969.56</v>
      </c>
      <c r="K220" s="44" t="s">
        <v>27</v>
      </c>
      <c r="L220" s="44">
        <v>236.35</v>
      </c>
      <c r="M220" s="45">
        <v>-39.39</v>
      </c>
      <c r="N220" s="44">
        <f t="shared" si="7"/>
        <v>2166.52</v>
      </c>
      <c r="P220" s="49" t="s">
        <v>566</v>
      </c>
      <c r="Q220" s="54">
        <f t="shared" ca="1" si="8"/>
        <v>82795.839999999997</v>
      </c>
    </row>
    <row r="221" spans="1:17">
      <c r="A221" s="36">
        <v>219</v>
      </c>
      <c r="B221" s="36" t="s">
        <v>470</v>
      </c>
      <c r="C221" s="40" t="s">
        <v>471</v>
      </c>
      <c r="D221" s="38" t="s">
        <v>341</v>
      </c>
      <c r="E221" s="36" t="s">
        <v>158</v>
      </c>
      <c r="F221" s="36" t="s">
        <v>159</v>
      </c>
      <c r="G221" s="39" t="str">
        <f>VLOOKUP(E221,'Tax Info'!$B$2:$F$1000,3,0)</f>
        <v>Sual Power Inc.</v>
      </c>
      <c r="H221" s="39" t="str">
        <f>VLOOKUP(E221,'Tax Info'!$B$2:$F$1000,5,0)</f>
        <v>225-353-447-000</v>
      </c>
      <c r="I221" s="47">
        <f>IF(COUNTIFS(H$3:H221,H221,B$3:B221,B221)=1,MAX(I$2:I220)+1,VLOOKUP(H221,H$2:I220,2,0))</f>
        <v>51697</v>
      </c>
      <c r="J221" s="44">
        <v>326.22000000000003</v>
      </c>
      <c r="K221" s="44" t="s">
        <v>27</v>
      </c>
      <c r="L221" s="44">
        <v>39.15</v>
      </c>
      <c r="M221" s="45">
        <v>-6.52</v>
      </c>
      <c r="N221" s="44">
        <f t="shared" si="7"/>
        <v>358.85</v>
      </c>
      <c r="P221" s="49" t="s">
        <v>567</v>
      </c>
      <c r="Q221" s="54">
        <f t="shared" ca="1" si="8"/>
        <v>31976.69</v>
      </c>
    </row>
    <row r="222" spans="1:17">
      <c r="A222" s="36">
        <v>220</v>
      </c>
      <c r="B222" s="36" t="s">
        <v>470</v>
      </c>
      <c r="C222" s="40" t="s">
        <v>471</v>
      </c>
      <c r="D222" s="38" t="s">
        <v>341</v>
      </c>
      <c r="E222" s="36" t="s">
        <v>163</v>
      </c>
      <c r="F222" s="36" t="s">
        <v>164</v>
      </c>
      <c r="G222" s="39" t="str">
        <f>VLOOKUP(E222,'Tax Info'!$B$2:$F$1000,3,0)</f>
        <v>SN Aboitiz Power- Magat, Inc.</v>
      </c>
      <c r="H222" s="39" t="str">
        <f>VLOOKUP(E222,'Tax Info'!$B$2:$F$1000,5,0)</f>
        <v>242-224-593-00000</v>
      </c>
      <c r="I222" s="47">
        <f>IF(COUNTIFS(H$3:H222,H222,B$3:B222,B222)=1,MAX(I$2:I221)+1,VLOOKUP(H222,H$2:I221,2,0))</f>
        <v>51698</v>
      </c>
      <c r="J222" s="44" t="s">
        <v>27</v>
      </c>
      <c r="K222" s="44">
        <v>524.04</v>
      </c>
      <c r="L222" s="44" t="s">
        <v>27</v>
      </c>
      <c r="M222" s="45">
        <v>-10.48</v>
      </c>
      <c r="N222" s="44">
        <f t="shared" si="7"/>
        <v>513.55999999999995</v>
      </c>
      <c r="P222" s="49" t="s">
        <v>568</v>
      </c>
      <c r="Q222" s="54">
        <f t="shared" ca="1" si="8"/>
        <v>52.18</v>
      </c>
    </row>
    <row r="223" spans="1:17">
      <c r="A223" s="36">
        <v>221</v>
      </c>
      <c r="B223" s="36" t="s">
        <v>470</v>
      </c>
      <c r="C223" s="40" t="s">
        <v>471</v>
      </c>
      <c r="D223" s="38" t="s">
        <v>341</v>
      </c>
      <c r="E223" s="36" t="s">
        <v>225</v>
      </c>
      <c r="F223" s="36" t="s">
        <v>226</v>
      </c>
      <c r="G223" s="39" t="str">
        <f>VLOOKUP(E223,'Tax Info'!$B$2:$F$1000,3,0)</f>
        <v>South Negros Biopower, Inc.</v>
      </c>
      <c r="H223" s="39" t="str">
        <f>VLOOKUP(E223,'Tax Info'!$B$2:$F$1000,5,0)</f>
        <v>008-348-719-000</v>
      </c>
      <c r="I223" s="47">
        <f>IF(COUNTIFS(H$3:H223,H223,B$3:B223,B223)=1,MAX(I$2:I222)+1,VLOOKUP(H223,H$2:I222,2,0))</f>
        <v>51699</v>
      </c>
      <c r="J223" s="44" t="s">
        <v>27</v>
      </c>
      <c r="K223" s="44">
        <v>15.44</v>
      </c>
      <c r="L223" s="44" t="s">
        <v>27</v>
      </c>
      <c r="M223" s="45">
        <v>-0.31</v>
      </c>
      <c r="N223" s="44">
        <f t="shared" si="7"/>
        <v>15.13</v>
      </c>
      <c r="P223" s="49" t="s">
        <v>569</v>
      </c>
      <c r="Q223" s="54">
        <f t="shared" ca="1" si="8"/>
        <v>780.99</v>
      </c>
    </row>
    <row r="224" spans="1:17">
      <c r="A224" s="36">
        <v>222</v>
      </c>
      <c r="B224" s="36" t="s">
        <v>470</v>
      </c>
      <c r="C224" s="40" t="s">
        <v>471</v>
      </c>
      <c r="D224" s="38" t="s">
        <v>341</v>
      </c>
      <c r="E224" s="36" t="s">
        <v>93</v>
      </c>
      <c r="F224" s="36" t="s">
        <v>93</v>
      </c>
      <c r="G224" s="39" t="str">
        <f>VLOOKUP(E224,'Tax Info'!$B$2:$F$1000,3,0)</f>
        <v>Southern Leyte Electric Cooperative, Inc.</v>
      </c>
      <c r="H224" s="39" t="str">
        <f>VLOOKUP(E224,'Tax Info'!$B$2:$F$1000,5,0)</f>
        <v>000-819-044-000</v>
      </c>
      <c r="I224" s="47">
        <f>IF(COUNTIFS(H$3:H224,H224,B$3:B224,B224)=1,MAX(I$2:I223)+1,VLOOKUP(H224,H$2:I223,2,0))</f>
        <v>51700</v>
      </c>
      <c r="J224" s="44">
        <v>2075.16</v>
      </c>
      <c r="K224" s="44" t="s">
        <v>27</v>
      </c>
      <c r="L224" s="44">
        <v>249.02</v>
      </c>
      <c r="M224" s="45">
        <v>-41.5</v>
      </c>
      <c r="N224" s="44">
        <f t="shared" si="7"/>
        <v>2282.6799999999998</v>
      </c>
      <c r="P224" s="49" t="s">
        <v>570</v>
      </c>
      <c r="Q224" s="54">
        <f t="shared" ca="1" si="8"/>
        <v>33168.129999999997</v>
      </c>
    </row>
    <row r="225" spans="1:17">
      <c r="A225" s="36">
        <v>223</v>
      </c>
      <c r="B225" s="36" t="s">
        <v>470</v>
      </c>
      <c r="C225" s="40" t="s">
        <v>471</v>
      </c>
      <c r="D225" s="38" t="s">
        <v>341</v>
      </c>
      <c r="E225" s="36" t="s">
        <v>169</v>
      </c>
      <c r="F225" s="36" t="s">
        <v>170</v>
      </c>
      <c r="G225" s="39" t="str">
        <f>VLOOKUP(E225,'Tax Info'!$B$2:$F$1000,3,0)</f>
        <v>SMGP Kabankalan Power Co. Ltd.</v>
      </c>
      <c r="H225" s="39" t="str">
        <f>VLOOKUP(E225,'Tax Info'!$B$2:$F$1000,5,0)</f>
        <v>009-064-992-000</v>
      </c>
      <c r="I225" s="47">
        <f>IF(COUNTIFS(H$3:H225,H225,B$3:B225,B225)=1,MAX(I$2:I224)+1,VLOOKUP(H225,H$2:I224,2,0))</f>
        <v>51701</v>
      </c>
      <c r="J225" s="44">
        <v>206.21</v>
      </c>
      <c r="K225" s="44" t="s">
        <v>27</v>
      </c>
      <c r="L225" s="44">
        <v>24.75</v>
      </c>
      <c r="M225" s="45">
        <v>-4.12</v>
      </c>
      <c r="N225" s="44">
        <f t="shared" si="7"/>
        <v>226.84</v>
      </c>
      <c r="P225" s="49" t="s">
        <v>571</v>
      </c>
      <c r="Q225" s="54">
        <f t="shared" ca="1" si="8"/>
        <v>12181.75</v>
      </c>
    </row>
    <row r="226" spans="1:17">
      <c r="A226" s="36">
        <v>224</v>
      </c>
      <c r="B226" s="36" t="s">
        <v>470</v>
      </c>
      <c r="C226" s="40" t="s">
        <v>471</v>
      </c>
      <c r="D226" s="38" t="s">
        <v>341</v>
      </c>
      <c r="E226" s="36" t="s">
        <v>338</v>
      </c>
      <c r="F226" s="36" t="s">
        <v>339</v>
      </c>
      <c r="G226" s="39" t="str">
        <f>VLOOKUP(E226,'Tax Info'!$B$2:$F$1000,3,0)</f>
        <v>Guimaras Wind Corporation</v>
      </c>
      <c r="H226" s="39" t="str">
        <f>VLOOKUP(E226,'Tax Info'!$B$2:$F$1000,5,0)</f>
        <v>004-500-956-000</v>
      </c>
      <c r="I226" s="47">
        <f>IF(COUNTIFS(H$3:H226,H226,B$3:B226,B226)=1,MAX(I$2:I225)+1,VLOOKUP(H226,H$2:I225,2,0))</f>
        <v>51702</v>
      </c>
      <c r="J226" s="44" t="s">
        <v>27</v>
      </c>
      <c r="K226" s="44">
        <v>27.88</v>
      </c>
      <c r="L226" s="44" t="s">
        <v>27</v>
      </c>
      <c r="M226" s="45">
        <v>-0.56000000000000005</v>
      </c>
      <c r="N226" s="44">
        <f t="shared" si="7"/>
        <v>27.32</v>
      </c>
      <c r="P226" s="49" t="s">
        <v>572</v>
      </c>
      <c r="Q226" s="54">
        <f t="shared" ca="1" si="8"/>
        <v>137.65</v>
      </c>
    </row>
    <row r="227" spans="1:17">
      <c r="A227" s="36">
        <v>225</v>
      </c>
      <c r="B227" s="36" t="s">
        <v>470</v>
      </c>
      <c r="C227" s="40" t="s">
        <v>471</v>
      </c>
      <c r="D227" s="38" t="s">
        <v>341</v>
      </c>
      <c r="E227" s="36" t="s">
        <v>45</v>
      </c>
      <c r="F227" s="36" t="s">
        <v>211</v>
      </c>
      <c r="G227" s="39" t="str">
        <f>VLOOKUP(E227,'Tax Info'!$B$2:$F$1000,3,0)</f>
        <v>Toledo Power Company</v>
      </c>
      <c r="H227" s="39" t="str">
        <f>VLOOKUP(E227,'Tax Info'!$B$2:$F$1000,5,0)</f>
        <v>003-883-626-00000</v>
      </c>
      <c r="I227" s="47">
        <f>IF(COUNTIFS(H$3:H227,H227,B$3:B227,B227)=1,MAX(I$2:I226)+1,VLOOKUP(H227,H$2:I226,2,0))</f>
        <v>51587</v>
      </c>
      <c r="J227" s="44">
        <v>42.41</v>
      </c>
      <c r="K227" s="44" t="s">
        <v>27</v>
      </c>
      <c r="L227" s="44">
        <v>5.09</v>
      </c>
      <c r="M227" s="45">
        <v>-0.85</v>
      </c>
      <c r="N227" s="44">
        <f t="shared" si="7"/>
        <v>46.65</v>
      </c>
      <c r="P227" s="49" t="s">
        <v>573</v>
      </c>
      <c r="Q227" s="54">
        <f t="shared" ca="1" si="8"/>
        <v>26411.43</v>
      </c>
    </row>
    <row r="228" spans="1:17">
      <c r="A228" s="36">
        <v>226</v>
      </c>
      <c r="B228" s="36" t="s">
        <v>470</v>
      </c>
      <c r="C228" s="40" t="s">
        <v>471</v>
      </c>
      <c r="D228" s="38" t="s">
        <v>341</v>
      </c>
      <c r="E228" s="36" t="s">
        <v>52</v>
      </c>
      <c r="F228" s="36" t="s">
        <v>53</v>
      </c>
      <c r="G228" s="39" t="str">
        <f>VLOOKUP(E228,'Tax Info'!$B$2:$F$1000,3,0)</f>
        <v>TeaM (Philippines) Energy Corporation</v>
      </c>
      <c r="H228" s="39" t="str">
        <f>VLOOKUP(E228,'Tax Info'!$B$2:$F$1000,5,0)</f>
        <v>002-243-275-000</v>
      </c>
      <c r="I228" s="47">
        <f>IF(COUNTIFS(H$3:H228,H228,B$3:B228,B228)=1,MAX(I$2:I227)+1,VLOOKUP(H228,H$2:I227,2,0))</f>
        <v>51703</v>
      </c>
      <c r="J228" s="44">
        <v>3052.13</v>
      </c>
      <c r="K228" s="44" t="s">
        <v>27</v>
      </c>
      <c r="L228" s="44">
        <v>366.26</v>
      </c>
      <c r="M228" s="45">
        <v>-61.04</v>
      </c>
      <c r="N228" s="44">
        <f t="shared" si="7"/>
        <v>3357.35</v>
      </c>
      <c r="P228" s="49" t="s">
        <v>574</v>
      </c>
      <c r="Q228" s="54">
        <f t="shared" ca="1" si="8"/>
        <v>57583.17</v>
      </c>
    </row>
    <row r="229" spans="1:17">
      <c r="A229" s="36">
        <v>227</v>
      </c>
      <c r="B229" s="36" t="s">
        <v>470</v>
      </c>
      <c r="C229" s="40" t="s">
        <v>471</v>
      </c>
      <c r="D229" s="38" t="s">
        <v>341</v>
      </c>
      <c r="E229" s="36" t="s">
        <v>222</v>
      </c>
      <c r="F229" s="36" t="s">
        <v>223</v>
      </c>
      <c r="G229" s="39" t="str">
        <f>VLOOKUP(E229,'Tax Info'!$B$2:$F$1000,3,0)</f>
        <v>Therma Power -Visayas, Inc.</v>
      </c>
      <c r="H229" s="39" t="str">
        <f>VLOOKUP(E229,'Tax Info'!$B$2:$F$1000,5,0)</f>
        <v>006-893-449-00000</v>
      </c>
      <c r="I229" s="47">
        <f>IF(COUNTIFS(H$3:H229,H229,B$3:B229,B229)=1,MAX(I$2:I228)+1,VLOOKUP(H229,H$2:I228,2,0))</f>
        <v>51704</v>
      </c>
      <c r="J229" s="44">
        <v>0.01</v>
      </c>
      <c r="K229" s="44" t="s">
        <v>27</v>
      </c>
      <c r="L229" s="44" t="s">
        <v>27</v>
      </c>
      <c r="M229" s="45" t="s">
        <v>27</v>
      </c>
      <c r="N229" s="44">
        <f t="shared" si="7"/>
        <v>0.01</v>
      </c>
      <c r="P229" s="49" t="s">
        <v>575</v>
      </c>
      <c r="Q229" s="54">
        <f t="shared" ca="1" si="8"/>
        <v>36186.449999999997</v>
      </c>
    </row>
    <row r="230" spans="1:17">
      <c r="A230" s="36">
        <v>228</v>
      </c>
      <c r="B230" s="36" t="s">
        <v>470</v>
      </c>
      <c r="C230" s="40" t="s">
        <v>471</v>
      </c>
      <c r="D230" s="38" t="s">
        <v>341</v>
      </c>
      <c r="E230" s="36" t="s">
        <v>219</v>
      </c>
      <c r="F230" s="36" t="s">
        <v>220</v>
      </c>
      <c r="G230" s="39" t="str">
        <f>VLOOKUP(E230,'Tax Info'!$B$2:$F$1000,3,0)</f>
        <v>SMGP BESS POWER INC</v>
      </c>
      <c r="H230" s="39" t="str">
        <f>VLOOKUP(E230,'Tax Info'!$B$2:$F$1000,5,0)</f>
        <v>008-471-214-000</v>
      </c>
      <c r="I230" s="47">
        <f>IF(COUNTIFS(H$3:H230,H230,B$3:B230,B230)=1,MAX(I$2:I229)+1,VLOOKUP(H230,H$2:I229,2,0))</f>
        <v>51705</v>
      </c>
      <c r="J230" s="44">
        <v>54.5</v>
      </c>
      <c r="K230" s="44" t="s">
        <v>27</v>
      </c>
      <c r="L230" s="44">
        <v>6.54</v>
      </c>
      <c r="M230" s="45">
        <v>-1.0900000000000001</v>
      </c>
      <c r="N230" s="44">
        <f t="shared" si="7"/>
        <v>59.95</v>
      </c>
      <c r="P230" s="49" t="s">
        <v>576</v>
      </c>
      <c r="Q230" s="54">
        <f t="shared" ca="1" si="8"/>
        <v>90.9</v>
      </c>
    </row>
    <row r="231" spans="1:17">
      <c r="A231" s="36">
        <v>229</v>
      </c>
      <c r="B231" s="36" t="s">
        <v>470</v>
      </c>
      <c r="C231" s="40" t="s">
        <v>471</v>
      </c>
      <c r="D231" s="38" t="s">
        <v>341</v>
      </c>
      <c r="E231" s="36" t="s">
        <v>328</v>
      </c>
      <c r="F231" s="36" t="s">
        <v>329</v>
      </c>
      <c r="G231" s="39" t="str">
        <f>VLOOKUP(E231,'Tax Info'!$B$2:$F$1000,3,0)</f>
        <v>Universal Robina Corporation</v>
      </c>
      <c r="H231" s="39" t="str">
        <f>VLOOKUP(E231,'Tax Info'!$B$2:$F$1000,5,0)</f>
        <v>000-400-016-000</v>
      </c>
      <c r="I231" s="47">
        <f>IF(COUNTIFS(H$3:H231,H231,B$3:B231,B231)=1,MAX(I$2:I230)+1,VLOOKUP(H231,H$2:I230,2,0))</f>
        <v>51706</v>
      </c>
      <c r="J231" s="44" t="s">
        <v>27</v>
      </c>
      <c r="K231" s="44">
        <v>44.76</v>
      </c>
      <c r="L231" s="44" t="s">
        <v>27</v>
      </c>
      <c r="M231" s="45">
        <v>-0.9</v>
      </c>
      <c r="N231" s="44">
        <f t="shared" si="7"/>
        <v>43.86</v>
      </c>
      <c r="P231" s="49" t="s">
        <v>577</v>
      </c>
      <c r="Q231" s="54">
        <f t="shared" ca="1" si="8"/>
        <v>58469.4</v>
      </c>
    </row>
    <row r="232" spans="1:17">
      <c r="A232" s="36">
        <v>230</v>
      </c>
      <c r="B232" s="36" t="s">
        <v>470</v>
      </c>
      <c r="C232" s="40" t="s">
        <v>471</v>
      </c>
      <c r="D232" s="38" t="s">
        <v>341</v>
      </c>
      <c r="E232" s="36" t="s">
        <v>26</v>
      </c>
      <c r="F232" s="36" t="s">
        <v>26</v>
      </c>
      <c r="G232" s="39" t="str">
        <f>VLOOKUP(E232,'Tax Info'!$B$2:$F$1000,3,0)</f>
        <v>Visayan Electric Company</v>
      </c>
      <c r="H232" s="39" t="str">
        <f>VLOOKUP(E232,'Tax Info'!$B$2:$F$1000,5,0)</f>
        <v>000-566-230-000</v>
      </c>
      <c r="I232" s="47">
        <f>IF(COUNTIFS(H$3:H232,H232,B$3:B232,B232)=1,MAX(I$2:I231)+1,VLOOKUP(H232,H$2:I231,2,0))</f>
        <v>51707</v>
      </c>
      <c r="J232" s="44">
        <v>32196.97</v>
      </c>
      <c r="K232" s="44" t="s">
        <v>27</v>
      </c>
      <c r="L232" s="44">
        <v>3863.64</v>
      </c>
      <c r="M232" s="45">
        <v>-643.94000000000005</v>
      </c>
      <c r="N232" s="44">
        <f t="shared" si="7"/>
        <v>35416.67</v>
      </c>
      <c r="P232" s="49" t="s">
        <v>578</v>
      </c>
      <c r="Q232" s="54">
        <f t="shared" ca="1" si="8"/>
        <v>86.23</v>
      </c>
    </row>
    <row r="233" spans="1:17">
      <c r="A233" s="36">
        <v>231</v>
      </c>
      <c r="B233" s="36" t="s">
        <v>470</v>
      </c>
      <c r="C233" s="40" t="s">
        <v>471</v>
      </c>
      <c r="D233" s="38" t="s">
        <v>341</v>
      </c>
      <c r="E233" s="36" t="s">
        <v>73</v>
      </c>
      <c r="F233" s="36" t="s">
        <v>74</v>
      </c>
      <c r="G233" s="39" t="str">
        <f>VLOOKUP(E233,'Tax Info'!$B$2:$F$1000,3,0)</f>
        <v>Vantage Energy Solutions and Management, Inc.</v>
      </c>
      <c r="H233" s="39" t="str">
        <f>VLOOKUP(E233,'Tax Info'!$B$2:$F$1000,5,0)</f>
        <v>009-464-430-000</v>
      </c>
      <c r="I233" s="47">
        <f>IF(COUNTIFS(H$3:H233,H233,B$3:B233,B233)=1,MAX(I$2:I232)+1,VLOOKUP(H233,H$2:I232,2,0))</f>
        <v>51708</v>
      </c>
      <c r="J233" s="44">
        <v>2763.25</v>
      </c>
      <c r="K233" s="44" t="s">
        <v>27</v>
      </c>
      <c r="L233" s="44">
        <v>331.59</v>
      </c>
      <c r="M233" s="45">
        <v>-55.26</v>
      </c>
      <c r="N233" s="44">
        <f t="shared" si="7"/>
        <v>3039.58</v>
      </c>
      <c r="P233" s="49" t="s">
        <v>579</v>
      </c>
      <c r="Q233" s="54">
        <f t="shared" ca="1" si="8"/>
        <v>63099.65</v>
      </c>
    </row>
    <row r="234" spans="1:17">
      <c r="A234" s="36">
        <v>232</v>
      </c>
      <c r="B234" s="36" t="s">
        <v>470</v>
      </c>
      <c r="C234" s="40" t="s">
        <v>471</v>
      </c>
      <c r="D234" s="38" t="s">
        <v>341</v>
      </c>
      <c r="E234" s="36" t="s">
        <v>242</v>
      </c>
      <c r="F234" s="36" t="s">
        <v>243</v>
      </c>
      <c r="G234" s="39" t="str">
        <f>VLOOKUP(E234,'Tax Info'!$B$2:$F$1000,3,0)</f>
        <v>Victorias Milling Company, Inc.</v>
      </c>
      <c r="H234" s="39" t="str">
        <f>VLOOKUP(E234,'Tax Info'!$B$2:$F$1000,5,0)</f>
        <v>000-270-220-000</v>
      </c>
      <c r="I234" s="47">
        <f>IF(COUNTIFS(H$3:H234,H234,B$3:B234,B234)=1,MAX(I$2:I233)+1,VLOOKUP(H234,H$2:I233,2,0))</f>
        <v>51709</v>
      </c>
      <c r="J234" s="44">
        <v>84.17</v>
      </c>
      <c r="K234" s="44" t="s">
        <v>27</v>
      </c>
      <c r="L234" s="44">
        <v>10.1</v>
      </c>
      <c r="M234" s="45">
        <v>-1.68</v>
      </c>
      <c r="N234" s="44">
        <f t="shared" si="7"/>
        <v>92.59</v>
      </c>
      <c r="P234" s="49" t="s">
        <v>580</v>
      </c>
      <c r="Q234" s="54">
        <f t="shared" ca="1" si="8"/>
        <v>57307.12</v>
      </c>
    </row>
    <row r="235" spans="1:17">
      <c r="A235" s="36">
        <v>233</v>
      </c>
      <c r="B235" s="36" t="s">
        <v>470</v>
      </c>
      <c r="C235" s="40" t="s">
        <v>471</v>
      </c>
      <c r="D235" s="38" t="s">
        <v>341</v>
      </c>
      <c r="E235" s="36" t="s">
        <v>253</v>
      </c>
      <c r="F235" s="36" t="s">
        <v>253</v>
      </c>
      <c r="G235" s="39" t="str">
        <f>VLOOKUP(E235,'Tax Info'!$B$2:$F$1000,3,0)</f>
        <v>Visayan Oil Mills, Inc.</v>
      </c>
      <c r="H235" s="39" t="str">
        <f>VLOOKUP(E235,'Tax Info'!$B$2:$F$1000,5,0)</f>
        <v>213-749-038-000</v>
      </c>
      <c r="I235" s="47">
        <f>IF(COUNTIFS(H$3:H235,H235,B$3:B235,B235)=1,MAX(I$2:I234)+1,VLOOKUP(H235,H$2:I234,2,0))</f>
        <v>51710</v>
      </c>
      <c r="J235" s="44">
        <v>0.92</v>
      </c>
      <c r="K235" s="44" t="s">
        <v>27</v>
      </c>
      <c r="L235" s="44">
        <v>0.11</v>
      </c>
      <c r="M235" s="45">
        <v>-0.02</v>
      </c>
      <c r="N235" s="63">
        <f t="shared" ref="N235" si="9">SUM(J235:M235)</f>
        <v>1.01</v>
      </c>
      <c r="O235" s="62">
        <f>SUM(N128:N235)</f>
        <v>232996.19</v>
      </c>
      <c r="P235" s="49" t="s">
        <v>581</v>
      </c>
      <c r="Q235" s="54">
        <f t="shared" ca="1" si="8"/>
        <v>69115.67</v>
      </c>
    </row>
    <row r="236" spans="1:17">
      <c r="A236" s="36">
        <v>234</v>
      </c>
      <c r="B236" s="36" t="s">
        <v>582</v>
      </c>
      <c r="C236" s="40" t="s">
        <v>471</v>
      </c>
      <c r="D236" s="38" t="s">
        <v>341</v>
      </c>
      <c r="E236" s="36" t="s">
        <v>152</v>
      </c>
      <c r="F236" s="36" t="s">
        <v>153</v>
      </c>
      <c r="G236" s="39" t="str">
        <f>VLOOKUP(E236,'Tax Info'!$B$2:$F$1000,3,0)</f>
        <v>ACEN CORPORATION (FORMERLY KNOWN AS AC ENERGY CORPORATION)</v>
      </c>
      <c r="H236" s="39" t="str">
        <f>VLOOKUP(E236,'Tax Info'!$B$2:$F$1000,5,0)</f>
        <v>000-506-020-000</v>
      </c>
      <c r="I236" s="47">
        <f>IF(COUNTIFS(H$3:H236,H236,B$3:B236,B236)=1,MAX(I$2:I235)+1,VLOOKUP(H236,H$2:I235,2,0))</f>
        <v>51711</v>
      </c>
      <c r="J236" s="44">
        <v>6374.97</v>
      </c>
      <c r="K236" s="44" t="s">
        <v>27</v>
      </c>
      <c r="L236" s="44">
        <v>765</v>
      </c>
      <c r="M236" s="45">
        <v>-127.5</v>
      </c>
      <c r="N236" s="44">
        <f t="shared" si="7"/>
        <v>7012.47</v>
      </c>
      <c r="P236" s="49" t="s">
        <v>583</v>
      </c>
      <c r="Q236" s="54">
        <f t="shared" ca="1" si="8"/>
        <v>13657.73</v>
      </c>
    </row>
    <row r="237" spans="1:17">
      <c r="A237" s="36">
        <v>235</v>
      </c>
      <c r="B237" s="36" t="s">
        <v>582</v>
      </c>
      <c r="C237" s="40" t="s">
        <v>471</v>
      </c>
      <c r="D237" s="38" t="s">
        <v>341</v>
      </c>
      <c r="E237" s="36" t="s">
        <v>138</v>
      </c>
      <c r="F237" s="36" t="s">
        <v>139</v>
      </c>
      <c r="G237" s="39" t="str">
        <f>VLOOKUP(E237,'Tax Info'!$B$2:$F$1000,3,0)</f>
        <v>ACEN CORPORATION (FORMERLY KNOWN AS AC ENERGY CORPORATION)</v>
      </c>
      <c r="H237" s="39" t="str">
        <f>VLOOKUP(E237,'Tax Info'!$B$2:$F$1000,5,0)</f>
        <v>000-506-020-000</v>
      </c>
      <c r="I237" s="47">
        <f>IF(COUNTIFS(H$3:H237,H237,B$3:B237,B237)=1,MAX(I$2:I236)+1,VLOOKUP(H237,H$2:I236,2,0))</f>
        <v>51501</v>
      </c>
      <c r="J237" s="44">
        <v>8452.35</v>
      </c>
      <c r="K237" s="44" t="s">
        <v>27</v>
      </c>
      <c r="L237" s="44">
        <v>1014.28</v>
      </c>
      <c r="M237" s="45">
        <v>-169.05</v>
      </c>
      <c r="N237" s="44">
        <f t="shared" si="7"/>
        <v>9297.58</v>
      </c>
      <c r="P237" s="49" t="s">
        <v>584</v>
      </c>
      <c r="Q237" s="54">
        <f t="shared" ca="1" si="8"/>
        <v>841.42</v>
      </c>
    </row>
    <row r="238" spans="1:17">
      <c r="A238" s="36">
        <v>236</v>
      </c>
      <c r="B238" s="36" t="s">
        <v>582</v>
      </c>
      <c r="C238" s="40" t="s">
        <v>471</v>
      </c>
      <c r="D238" s="38" t="s">
        <v>341</v>
      </c>
      <c r="E238" s="36" t="s">
        <v>190</v>
      </c>
      <c r="F238" s="36" t="s">
        <v>191</v>
      </c>
      <c r="G238" s="39" t="str">
        <f>VLOOKUP(E238,'Tax Info'!$B$2:$F$1000,3,0)</f>
        <v>AdventEnergy, Inc.</v>
      </c>
      <c r="H238" s="39" t="str">
        <f>VLOOKUP(E238,'Tax Info'!$B$2:$F$1000,5,0)</f>
        <v>007-099-197-000</v>
      </c>
      <c r="I238" s="47">
        <f>IF(COUNTIFS(H$3:H238,H238,B$3:B238,B238)=1,MAX(I$2:I237)+1,VLOOKUP(H238,H$2:I237,2,0))</f>
        <v>51712</v>
      </c>
      <c r="J238" s="44">
        <v>1533.9</v>
      </c>
      <c r="K238" s="44" t="s">
        <v>27</v>
      </c>
      <c r="L238" s="44">
        <v>184.07</v>
      </c>
      <c r="M238" s="45">
        <v>-30.68</v>
      </c>
      <c r="N238" s="44">
        <f t="shared" si="7"/>
        <v>1687.29</v>
      </c>
      <c r="P238" s="49" t="s">
        <v>585</v>
      </c>
      <c r="Q238" s="54">
        <f t="shared" ca="1" si="8"/>
        <v>190827.53</v>
      </c>
    </row>
    <row r="239" spans="1:17">
      <c r="A239" s="36">
        <v>237</v>
      </c>
      <c r="B239" s="36" t="s">
        <v>582</v>
      </c>
      <c r="C239" s="40" t="s">
        <v>471</v>
      </c>
      <c r="D239" s="38" t="s">
        <v>341</v>
      </c>
      <c r="E239" s="36" t="s">
        <v>38</v>
      </c>
      <c r="F239" s="36" t="s">
        <v>39</v>
      </c>
      <c r="G239" s="39" t="str">
        <f>VLOOKUP(E239,'Tax Info'!$B$2:$F$1000,3,0)</f>
        <v>AdventEnergy, Inc.</v>
      </c>
      <c r="H239" s="39" t="str">
        <f>VLOOKUP(E239,'Tax Info'!$B$2:$F$1000,5,0)</f>
        <v>007-099-197-000</v>
      </c>
      <c r="I239" s="47">
        <f>IF(COUNTIFS(H$3:H239,H239,B$3:B239,B239)=1,MAX(I$2:I238)+1,VLOOKUP(H239,H$2:I238,2,0))</f>
        <v>51502</v>
      </c>
      <c r="J239" s="44">
        <v>61571.07</v>
      </c>
      <c r="K239" s="44" t="s">
        <v>27</v>
      </c>
      <c r="L239" s="44">
        <v>7388.53</v>
      </c>
      <c r="M239" s="45">
        <v>-1231.42</v>
      </c>
      <c r="N239" s="44">
        <f t="shared" si="7"/>
        <v>67728.179999999993</v>
      </c>
      <c r="P239" s="49" t="s">
        <v>586</v>
      </c>
      <c r="Q239" s="54">
        <f t="shared" ca="1" si="8"/>
        <v>0.02</v>
      </c>
    </row>
    <row r="240" spans="1:17">
      <c r="A240" s="36">
        <v>238</v>
      </c>
      <c r="B240" s="36" t="s">
        <v>582</v>
      </c>
      <c r="C240" s="40" t="s">
        <v>471</v>
      </c>
      <c r="D240" s="38" t="s">
        <v>341</v>
      </c>
      <c r="E240" s="36" t="s">
        <v>38</v>
      </c>
      <c r="F240" s="36" t="s">
        <v>161</v>
      </c>
      <c r="G240" s="39" t="str">
        <f>VLOOKUP(E240,'Tax Info'!$B$2:$F$1000,3,0)</f>
        <v>AdventEnergy, Inc.</v>
      </c>
      <c r="H240" s="39" t="str">
        <f>VLOOKUP(E240,'Tax Info'!$B$2:$F$1000,5,0)</f>
        <v>007-099-197-000</v>
      </c>
      <c r="I240" s="47">
        <f>IF(COUNTIFS(H$3:H240,H240,B$3:B240,B240)=1,MAX(I$2:I239)+1,VLOOKUP(H240,H$2:I239,2,0))</f>
        <v>51502</v>
      </c>
      <c r="J240" s="44" t="s">
        <v>27</v>
      </c>
      <c r="K240" s="44">
        <v>3204.34</v>
      </c>
      <c r="L240" s="44" t="s">
        <v>27</v>
      </c>
      <c r="M240" s="45">
        <v>-64.09</v>
      </c>
      <c r="N240" s="44">
        <f t="shared" si="7"/>
        <v>3140.25</v>
      </c>
      <c r="P240" s="49" t="s">
        <v>587</v>
      </c>
      <c r="Q240" s="54">
        <f t="shared" ca="1" si="8"/>
        <v>12170.77</v>
      </c>
    </row>
    <row r="241" spans="1:17">
      <c r="A241" s="36">
        <v>239</v>
      </c>
      <c r="B241" s="36" t="s">
        <v>582</v>
      </c>
      <c r="C241" s="40" t="s">
        <v>471</v>
      </c>
      <c r="D241" s="38" t="s">
        <v>341</v>
      </c>
      <c r="E241" s="36" t="s">
        <v>97</v>
      </c>
      <c r="F241" s="36" t="s">
        <v>98</v>
      </c>
      <c r="G241" s="39" t="str">
        <f>VLOOKUP(E241,'Tax Info'!$B$2:$F$1000,3,0)</f>
        <v>Aboitiz Energy Solutions, Inc.</v>
      </c>
      <c r="H241" s="39" t="str">
        <f>VLOOKUP(E241,'Tax Info'!$B$2:$F$1000,5,0)</f>
        <v>201-115-150-000</v>
      </c>
      <c r="I241" s="47">
        <f>IF(COUNTIFS(H$3:H241,H241,B$3:B241,B241)=1,MAX(I$2:I240)+1,VLOOKUP(H241,H$2:I240,2,0))</f>
        <v>51713</v>
      </c>
      <c r="J241" s="44">
        <v>35546.910000000003</v>
      </c>
      <c r="K241" s="44" t="s">
        <v>27</v>
      </c>
      <c r="L241" s="44">
        <v>4265.63</v>
      </c>
      <c r="M241" s="45">
        <v>-710.94</v>
      </c>
      <c r="N241" s="44">
        <f t="shared" si="7"/>
        <v>39101.599999999999</v>
      </c>
      <c r="P241" s="49" t="s">
        <v>588</v>
      </c>
      <c r="Q241" s="54">
        <f t="shared" ca="1" si="8"/>
        <v>2997.59</v>
      </c>
    </row>
    <row r="242" spans="1:17">
      <c r="A242" s="36">
        <v>240</v>
      </c>
      <c r="B242" s="36" t="s">
        <v>582</v>
      </c>
      <c r="C242" s="40" t="s">
        <v>471</v>
      </c>
      <c r="D242" s="38" t="s">
        <v>341</v>
      </c>
      <c r="E242" s="36" t="s">
        <v>43</v>
      </c>
      <c r="F242" s="36" t="s">
        <v>43</v>
      </c>
      <c r="G242" s="39" t="str">
        <f>VLOOKUP(E242,'Tax Info'!$B$2:$F$1000,3,0)</f>
        <v>Aklan Electric Cooperative, Inc.</v>
      </c>
      <c r="H242" s="39" t="str">
        <f>VLOOKUP(E242,'Tax Info'!$B$2:$F$1000,5,0)</f>
        <v>000-567-158-000</v>
      </c>
      <c r="I242" s="47">
        <f>IF(COUNTIFS(H$3:H242,H242,B$3:B242,B242)=1,MAX(I$2:I241)+1,VLOOKUP(H242,H$2:I241,2,0))</f>
        <v>51714</v>
      </c>
      <c r="J242" s="44">
        <v>75268.95</v>
      </c>
      <c r="K242" s="44" t="s">
        <v>27</v>
      </c>
      <c r="L242" s="44">
        <v>9032.27</v>
      </c>
      <c r="M242" s="45">
        <v>-1505.38</v>
      </c>
      <c r="N242" s="44">
        <f t="shared" si="7"/>
        <v>82795.839999999997</v>
      </c>
      <c r="P242" s="49" t="s">
        <v>589</v>
      </c>
      <c r="Q242" s="54">
        <f t="shared" ca="1" si="8"/>
        <v>2938.22</v>
      </c>
    </row>
    <row r="243" spans="1:17">
      <c r="A243" s="36">
        <v>241</v>
      </c>
      <c r="B243" s="36" t="s">
        <v>582</v>
      </c>
      <c r="C243" s="40" t="s">
        <v>471</v>
      </c>
      <c r="D243" s="38" t="s">
        <v>341</v>
      </c>
      <c r="E243" s="36" t="s">
        <v>76</v>
      </c>
      <c r="F243" s="36" t="s">
        <v>76</v>
      </c>
      <c r="G243" s="39" t="str">
        <f>VLOOKUP(E243,'Tax Info'!$B$2:$F$1000,3,0)</f>
        <v>Antique Electric Cooperative, Inc.</v>
      </c>
      <c r="H243" s="39" t="str">
        <f>VLOOKUP(E243,'Tax Info'!$B$2:$F$1000,5,0)</f>
        <v>000-567-498-0000</v>
      </c>
      <c r="I243" s="47">
        <f>IF(COUNTIFS(H$3:H243,H243,B$3:B243,B243)=1,MAX(I$2:I242)+1,VLOOKUP(H243,H$2:I242,2,0))</f>
        <v>51715</v>
      </c>
      <c r="J243" s="44">
        <v>29069.71</v>
      </c>
      <c r="K243" s="44" t="s">
        <v>27</v>
      </c>
      <c r="L243" s="44">
        <v>3488.37</v>
      </c>
      <c r="M243" s="45">
        <v>-581.39</v>
      </c>
      <c r="N243" s="44">
        <f t="shared" si="7"/>
        <v>31976.69</v>
      </c>
      <c r="P243" s="49" t="s">
        <v>590</v>
      </c>
      <c r="Q243" s="54">
        <f t="shared" ca="1" si="8"/>
        <v>25540.69</v>
      </c>
    </row>
    <row r="244" spans="1:17">
      <c r="A244" s="36">
        <v>242</v>
      </c>
      <c r="B244" s="36" t="s">
        <v>582</v>
      </c>
      <c r="C244" s="40" t="s">
        <v>471</v>
      </c>
      <c r="D244" s="38" t="s">
        <v>341</v>
      </c>
      <c r="E244" s="36" t="s">
        <v>236</v>
      </c>
      <c r="F244" s="36" t="s">
        <v>237</v>
      </c>
      <c r="G244" s="39" t="str">
        <f>VLOOKUP(E244,'Tax Info'!$B$2:$F$1000,3,0)</f>
        <v>Power Sector Assets &amp; Liabilities Management Corporation</v>
      </c>
      <c r="H244" s="39" t="str">
        <f>VLOOKUP(E244,'Tax Info'!$B$2:$F$1000,5,0)</f>
        <v>215-799-653-00000</v>
      </c>
      <c r="I244" s="47">
        <f>IF(COUNTIFS(H$3:H244,H244,B$3:B244,B244)=1,MAX(I$2:I243)+1,VLOOKUP(H244,H$2:I243,2,0))</f>
        <v>51716</v>
      </c>
      <c r="J244" s="44">
        <v>47.44</v>
      </c>
      <c r="K244" s="44" t="s">
        <v>27</v>
      </c>
      <c r="L244" s="44">
        <v>5.69</v>
      </c>
      <c r="M244" s="45">
        <v>-0.95</v>
      </c>
      <c r="N244" s="44">
        <f t="shared" si="7"/>
        <v>52.18</v>
      </c>
      <c r="P244" s="49" t="s">
        <v>591</v>
      </c>
      <c r="Q244" s="54">
        <f t="shared" ca="1" si="8"/>
        <v>370.08</v>
      </c>
    </row>
    <row r="245" spans="1:17">
      <c r="A245" s="36">
        <v>243</v>
      </c>
      <c r="B245" s="36" t="s">
        <v>582</v>
      </c>
      <c r="C245" s="40" t="s">
        <v>471</v>
      </c>
      <c r="D245" s="38" t="s">
        <v>341</v>
      </c>
      <c r="E245" s="36" t="s">
        <v>193</v>
      </c>
      <c r="F245" s="36" t="s">
        <v>193</v>
      </c>
      <c r="G245" s="39" t="str">
        <f>VLOOKUP(E245,'Tax Info'!$B$2:$F$1000,3,0)</f>
        <v>Balamban Enerzone Corporation</v>
      </c>
      <c r="H245" s="39" t="str">
        <f>VLOOKUP(E245,'Tax Info'!$B$2:$F$1000,5,0)</f>
        <v>250-328-123-000</v>
      </c>
      <c r="I245" s="47">
        <f>IF(COUNTIFS(H$3:H245,H245,B$3:B245,B245)=1,MAX(I$2:I244)+1,VLOOKUP(H245,H$2:I244,2,0))</f>
        <v>51717</v>
      </c>
      <c r="J245" s="44">
        <v>709.99</v>
      </c>
      <c r="K245" s="44" t="s">
        <v>27</v>
      </c>
      <c r="L245" s="44">
        <v>85.2</v>
      </c>
      <c r="M245" s="45">
        <v>-14.2</v>
      </c>
      <c r="N245" s="44">
        <f t="shared" si="7"/>
        <v>780.99</v>
      </c>
      <c r="P245" s="49" t="s">
        <v>592</v>
      </c>
      <c r="Q245" s="54">
        <f t="shared" ca="1" si="8"/>
        <v>19760.919999999998</v>
      </c>
    </row>
    <row r="246" spans="1:17">
      <c r="A246" s="36">
        <v>244</v>
      </c>
      <c r="B246" s="36" t="s">
        <v>582</v>
      </c>
      <c r="C246" s="40" t="s">
        <v>471</v>
      </c>
      <c r="D246" s="38" t="s">
        <v>341</v>
      </c>
      <c r="E246" s="36" t="s">
        <v>103</v>
      </c>
      <c r="F246" s="36" t="s">
        <v>104</v>
      </c>
      <c r="G246" s="39" t="str">
        <f>VLOOKUP(E246,'Tax Info'!$B$2:$F$1000,3,0)</f>
        <v>Bac-Man Geothermal, Inc.</v>
      </c>
      <c r="H246" s="39" t="str">
        <f>VLOOKUP(E246,'Tax Info'!$B$2:$F$1000,5,0)</f>
        <v>007-721-206-0000</v>
      </c>
      <c r="I246" s="47">
        <f>IF(COUNTIFS(H$3:H246,H246,B$3:B246,B246)=1,MAX(I$2:I245)+1,VLOOKUP(H246,H$2:I245,2,0))</f>
        <v>51718</v>
      </c>
      <c r="J246" s="44">
        <v>30152.85</v>
      </c>
      <c r="K246" s="44" t="s">
        <v>27</v>
      </c>
      <c r="L246" s="44">
        <v>3618.34</v>
      </c>
      <c r="M246" s="45">
        <v>-603.05999999999995</v>
      </c>
      <c r="N246" s="44">
        <f t="shared" si="7"/>
        <v>33168.129999999997</v>
      </c>
      <c r="P246" s="49" t="s">
        <v>593</v>
      </c>
      <c r="Q246" s="54">
        <f t="shared" ca="1" si="8"/>
        <v>28816.37</v>
      </c>
    </row>
    <row r="247" spans="1:17">
      <c r="A247" s="36">
        <v>245</v>
      </c>
      <c r="B247" s="36" t="s">
        <v>582</v>
      </c>
      <c r="C247" s="40" t="s">
        <v>471</v>
      </c>
      <c r="D247" s="38" t="s">
        <v>341</v>
      </c>
      <c r="E247" s="36" t="s">
        <v>136</v>
      </c>
      <c r="F247" s="36" t="s">
        <v>136</v>
      </c>
      <c r="G247" s="39" t="str">
        <f>VLOOKUP(E247,'Tax Info'!$B$2:$F$1000,3,0)</f>
        <v>Biliran Electric Cooperative, Inc.</v>
      </c>
      <c r="H247" s="39" t="str">
        <f>VLOOKUP(E247,'Tax Info'!$B$2:$F$1000,5,0)</f>
        <v>000-608-067-000</v>
      </c>
      <c r="I247" s="47">
        <f>IF(COUNTIFS(H$3:H247,H247,B$3:B247,B247)=1,MAX(I$2:I246)+1,VLOOKUP(H247,H$2:I246,2,0))</f>
        <v>51719</v>
      </c>
      <c r="J247" s="44">
        <v>11074.32</v>
      </c>
      <c r="K247" s="44" t="s">
        <v>27</v>
      </c>
      <c r="L247" s="44">
        <v>1328.92</v>
      </c>
      <c r="M247" s="45">
        <v>-221.49</v>
      </c>
      <c r="N247" s="44">
        <f t="shared" si="7"/>
        <v>12181.75</v>
      </c>
      <c r="P247" s="49" t="s">
        <v>594</v>
      </c>
      <c r="Q247" s="54">
        <f t="shared" ca="1" si="8"/>
        <v>4234.51</v>
      </c>
    </row>
    <row r="248" spans="1:17">
      <c r="A248" s="36">
        <v>246</v>
      </c>
      <c r="B248" s="36" t="s">
        <v>582</v>
      </c>
      <c r="C248" s="40" t="s">
        <v>471</v>
      </c>
      <c r="D248" s="38" t="s">
        <v>341</v>
      </c>
      <c r="E248" s="36" t="s">
        <v>317</v>
      </c>
      <c r="F248" s="36" t="s">
        <v>318</v>
      </c>
      <c r="G248" s="39" t="str">
        <f>VLOOKUP(E248,'Tax Info'!$B$2:$F$1000,3,0)</f>
        <v>BISCOM, Inc.</v>
      </c>
      <c r="H248" s="39" t="str">
        <f>VLOOKUP(E248,'Tax Info'!$B$2:$F$1000,5,0)</f>
        <v>000-108-989-000</v>
      </c>
      <c r="I248" s="47">
        <f>IF(COUNTIFS(H$3:H248,H248,B$3:B248,B248)=1,MAX(I$2:I247)+1,VLOOKUP(H248,H$2:I247,2,0))</f>
        <v>51720</v>
      </c>
      <c r="J248" s="44" t="s">
        <v>27</v>
      </c>
      <c r="K248" s="44">
        <v>140.46</v>
      </c>
      <c r="L248" s="44" t="s">
        <v>27</v>
      </c>
      <c r="M248" s="45">
        <v>-2.81</v>
      </c>
      <c r="N248" s="44">
        <f t="shared" si="7"/>
        <v>137.65</v>
      </c>
      <c r="P248" s="49" t="s">
        <v>595</v>
      </c>
      <c r="Q248" s="54">
        <f t="shared" ca="1" si="8"/>
        <v>163.29</v>
      </c>
    </row>
    <row r="249" spans="1:17">
      <c r="A249" s="36">
        <v>247</v>
      </c>
      <c r="B249" s="36" t="s">
        <v>582</v>
      </c>
      <c r="C249" s="40" t="s">
        <v>471</v>
      </c>
      <c r="D249" s="38" t="s">
        <v>341</v>
      </c>
      <c r="E249" s="36" t="s">
        <v>89</v>
      </c>
      <c r="F249" s="36" t="s">
        <v>89</v>
      </c>
      <c r="G249" s="39" t="str">
        <f>VLOOKUP(E249,'Tax Info'!$B$2:$F$1000,3,0)</f>
        <v>Bohol Light Company, Inc.</v>
      </c>
      <c r="H249" s="39" t="str">
        <f>VLOOKUP(E249,'Tax Info'!$B$2:$F$1000,5,0)</f>
        <v>005-372-703-000</v>
      </c>
      <c r="I249" s="47">
        <f>IF(COUNTIFS(H$3:H249,H249,B$3:B249,B249)=1,MAX(I$2:I248)+1,VLOOKUP(H249,H$2:I248,2,0))</f>
        <v>51721</v>
      </c>
      <c r="J249" s="44">
        <v>24010.39</v>
      </c>
      <c r="K249" s="44" t="s">
        <v>27</v>
      </c>
      <c r="L249" s="44">
        <v>2881.25</v>
      </c>
      <c r="M249" s="45">
        <v>-480.21</v>
      </c>
      <c r="N249" s="44">
        <f t="shared" si="7"/>
        <v>26411.43</v>
      </c>
      <c r="P249" s="49" t="s">
        <v>596</v>
      </c>
      <c r="Q249" s="54">
        <f t="shared" ca="1" si="8"/>
        <v>1380.46</v>
      </c>
    </row>
    <row r="250" spans="1:17">
      <c r="A250" s="36">
        <v>248</v>
      </c>
      <c r="B250" s="36" t="s">
        <v>582</v>
      </c>
      <c r="C250" s="40" t="s">
        <v>471</v>
      </c>
      <c r="D250" s="38" t="s">
        <v>341</v>
      </c>
      <c r="E250" s="36" t="s">
        <v>66</v>
      </c>
      <c r="F250" s="36" t="s">
        <v>66</v>
      </c>
      <c r="G250" s="39" t="str">
        <f>VLOOKUP(E250,'Tax Info'!$B$2:$F$1000,3,0)</f>
        <v>Bohol I Electric Cooperative, Inc.</v>
      </c>
      <c r="H250" s="39" t="str">
        <f>VLOOKUP(E250,'Tax Info'!$B$2:$F$1000,5,0)</f>
        <v>000-534-418-000</v>
      </c>
      <c r="I250" s="47">
        <f>IF(COUNTIFS(H$3:H250,H250,B$3:B250,B250)=1,MAX(I$2:I249)+1,VLOOKUP(H250,H$2:I249,2,0))</f>
        <v>51722</v>
      </c>
      <c r="J250" s="44">
        <v>52348.34</v>
      </c>
      <c r="K250" s="44" t="s">
        <v>27</v>
      </c>
      <c r="L250" s="44">
        <v>6281.8</v>
      </c>
      <c r="M250" s="45">
        <v>-1046.97</v>
      </c>
      <c r="N250" s="44">
        <f t="shared" si="7"/>
        <v>57583.17</v>
      </c>
      <c r="P250" s="49" t="s">
        <v>597</v>
      </c>
      <c r="Q250" s="54">
        <f t="shared" ca="1" si="8"/>
        <v>49.82</v>
      </c>
    </row>
    <row r="251" spans="1:17">
      <c r="A251" s="36">
        <v>249</v>
      </c>
      <c r="B251" s="36" t="s">
        <v>582</v>
      </c>
      <c r="C251" s="40" t="s">
        <v>471</v>
      </c>
      <c r="D251" s="38" t="s">
        <v>341</v>
      </c>
      <c r="E251" s="36" t="s">
        <v>84</v>
      </c>
      <c r="F251" s="36" t="s">
        <v>84</v>
      </c>
      <c r="G251" s="39" t="str">
        <f>VLOOKUP(E251,'Tax Info'!$B$2:$F$1000,3,0)</f>
        <v>Bohol II Electric Cooperative, Inc.</v>
      </c>
      <c r="H251" s="39" t="str">
        <f>VLOOKUP(E251,'Tax Info'!$B$2:$F$1000,5,0)</f>
        <v>610-002-030-585</v>
      </c>
      <c r="I251" s="47">
        <f>IF(COUNTIFS(H$3:H251,H251,B$3:B251,B251)=1,MAX(I$2:I250)+1,VLOOKUP(H251,H$2:I250,2,0))</f>
        <v>51723</v>
      </c>
      <c r="J251" s="44">
        <v>32896.78</v>
      </c>
      <c r="K251" s="44" t="s">
        <v>27</v>
      </c>
      <c r="L251" s="44">
        <v>3947.61</v>
      </c>
      <c r="M251" s="45">
        <v>-657.94</v>
      </c>
      <c r="N251" s="44">
        <f t="shared" si="7"/>
        <v>36186.449999999997</v>
      </c>
      <c r="P251" s="49" t="s">
        <v>598</v>
      </c>
      <c r="Q251" s="54">
        <f t="shared" ca="1" si="8"/>
        <v>85.84</v>
      </c>
    </row>
    <row r="252" spans="1:17">
      <c r="A252" s="36">
        <v>250</v>
      </c>
      <c r="B252" s="36" t="s">
        <v>582</v>
      </c>
      <c r="C252" s="40" t="s">
        <v>471</v>
      </c>
      <c r="D252" s="38" t="s">
        <v>341</v>
      </c>
      <c r="E252" s="36" t="s">
        <v>319</v>
      </c>
      <c r="F252" s="36" t="s">
        <v>320</v>
      </c>
      <c r="G252" s="39" t="str">
        <f>VLOOKUP(E252,'Tax Info'!$B$2:$F$1000,3,0)</f>
        <v>Central Azucarera de Bais, Inc.</v>
      </c>
      <c r="H252" s="39" t="str">
        <f>VLOOKUP(E252,'Tax Info'!$B$2:$F$1000,5,0)</f>
        <v>000-111-111-000</v>
      </c>
      <c r="I252" s="47">
        <f>IF(COUNTIFS(H$3:H252,H252,B$3:B252,B252)=1,MAX(I$2:I251)+1,VLOOKUP(H252,H$2:I251,2,0))</f>
        <v>51724</v>
      </c>
      <c r="J252" s="44">
        <v>82.63</v>
      </c>
      <c r="K252" s="44" t="s">
        <v>27</v>
      </c>
      <c r="L252" s="44">
        <v>9.92</v>
      </c>
      <c r="M252" s="45">
        <v>-1.65</v>
      </c>
      <c r="N252" s="44">
        <f t="shared" si="7"/>
        <v>90.9</v>
      </c>
      <c r="P252" s="49" t="s">
        <v>599</v>
      </c>
      <c r="Q252" s="54">
        <f t="shared" ca="1" si="8"/>
        <v>5705.92</v>
      </c>
    </row>
    <row r="253" spans="1:17">
      <c r="A253" s="36">
        <v>251</v>
      </c>
      <c r="B253" s="36" t="s">
        <v>582</v>
      </c>
      <c r="C253" s="40" t="s">
        <v>471</v>
      </c>
      <c r="D253" s="38" t="s">
        <v>341</v>
      </c>
      <c r="E253" s="36" t="s">
        <v>58</v>
      </c>
      <c r="F253" s="36" t="s">
        <v>58</v>
      </c>
      <c r="G253" s="39" t="str">
        <f>VLOOKUP(E253,'Tax Info'!$B$2:$F$1000,3,0)</f>
        <v>Capiz Electric Cooperative, Inc.</v>
      </c>
      <c r="H253" s="39" t="str">
        <f>VLOOKUP(E253,'Tax Info'!$B$2:$F$1000,5,0)</f>
        <v>000-569-194-000</v>
      </c>
      <c r="I253" s="47">
        <f>IF(COUNTIFS(H$3:H253,H253,B$3:B253,B253)=1,MAX(I$2:I252)+1,VLOOKUP(H253,H$2:I252,2,0))</f>
        <v>51725</v>
      </c>
      <c r="J253" s="44">
        <v>53154</v>
      </c>
      <c r="K253" s="44" t="s">
        <v>27</v>
      </c>
      <c r="L253" s="44">
        <v>6378.48</v>
      </c>
      <c r="M253" s="45">
        <v>-1063.08</v>
      </c>
      <c r="N253" s="44">
        <f t="shared" si="7"/>
        <v>58469.4</v>
      </c>
      <c r="P253" s="49" t="s">
        <v>600</v>
      </c>
      <c r="Q253" s="54">
        <f t="shared" ca="1" si="8"/>
        <v>23538.36</v>
      </c>
    </row>
    <row r="254" spans="1:17">
      <c r="A254" s="36">
        <v>252</v>
      </c>
      <c r="B254" s="36" t="s">
        <v>582</v>
      </c>
      <c r="C254" s="40" t="s">
        <v>471</v>
      </c>
      <c r="D254" s="38" t="s">
        <v>341</v>
      </c>
      <c r="E254" s="36" t="s">
        <v>321</v>
      </c>
      <c r="F254" s="36" t="s">
        <v>322</v>
      </c>
      <c r="G254" s="39" t="str">
        <f>VLOOKUP(E254,'Tax Info'!$B$2:$F$1000,3,0)</f>
        <v>CENTRAL AZUCARERA DE SAN ANTONIO</v>
      </c>
      <c r="H254" s="39" t="str">
        <f>VLOOKUP(E254,'Tax Info'!$B$2:$F$1000,5,0)</f>
        <v>222-792-837-000</v>
      </c>
      <c r="I254" s="47">
        <f>IF(COUNTIFS(H$3:H254,H254,B$3:B254,B254)=1,MAX(I$2:I253)+1,VLOOKUP(H254,H$2:I253,2,0))</f>
        <v>51726</v>
      </c>
      <c r="J254" s="44">
        <v>78.39</v>
      </c>
      <c r="K254" s="44" t="s">
        <v>27</v>
      </c>
      <c r="L254" s="44">
        <v>9.41</v>
      </c>
      <c r="M254" s="45">
        <v>-1.57</v>
      </c>
      <c r="N254" s="44">
        <f t="shared" si="7"/>
        <v>86.23</v>
      </c>
      <c r="P254" s="49" t="s">
        <v>601</v>
      </c>
      <c r="Q254" s="54">
        <f t="shared" ca="1" si="8"/>
        <v>8305.09</v>
      </c>
    </row>
    <row r="255" spans="1:17">
      <c r="A255" s="36">
        <v>253</v>
      </c>
      <c r="B255" s="36" t="s">
        <v>582</v>
      </c>
      <c r="C255" s="40" t="s">
        <v>471</v>
      </c>
      <c r="D255" s="38" t="s">
        <v>341</v>
      </c>
      <c r="E255" s="36" t="s">
        <v>45</v>
      </c>
      <c r="F255" s="36" t="s">
        <v>46</v>
      </c>
      <c r="G255" s="39" t="str">
        <f>VLOOKUP(E255,'Tax Info'!$B$2:$F$1000,3,0)</f>
        <v>Toledo Power Company</v>
      </c>
      <c r="H255" s="39" t="str">
        <f>VLOOKUP(E255,'Tax Info'!$B$2:$F$1000,5,0)</f>
        <v>003-883-626-00000</v>
      </c>
      <c r="I255" s="47">
        <f>IF(COUNTIFS(H$3:H255,H255,B$3:B255,B255)=1,MAX(I$2:I254)+1,VLOOKUP(H255,H$2:I254,2,0))</f>
        <v>51727</v>
      </c>
      <c r="J255" s="44" t="s">
        <v>27</v>
      </c>
      <c r="K255" s="44">
        <v>64387.4</v>
      </c>
      <c r="L255" s="44" t="s">
        <v>27</v>
      </c>
      <c r="M255" s="45">
        <v>-1287.75</v>
      </c>
      <c r="N255" s="44">
        <f t="shared" si="7"/>
        <v>63099.65</v>
      </c>
      <c r="P255" s="49" t="s">
        <v>602</v>
      </c>
      <c r="Q255" s="54">
        <f t="shared" ca="1" si="8"/>
        <v>43.57</v>
      </c>
    </row>
    <row r="256" spans="1:17">
      <c r="A256" s="36">
        <v>254</v>
      </c>
      <c r="B256" s="36" t="s">
        <v>582</v>
      </c>
      <c r="C256" s="40" t="s">
        <v>471</v>
      </c>
      <c r="D256" s="38" t="s">
        <v>341</v>
      </c>
      <c r="E256" s="36" t="s">
        <v>64</v>
      </c>
      <c r="F256" s="36" t="s">
        <v>64</v>
      </c>
      <c r="G256" s="39" t="str">
        <f>VLOOKUP(E256,'Tax Info'!$B$2:$F$1000,3,0)</f>
        <v>Cebu I Electric Cooperative, Inc.</v>
      </c>
      <c r="H256" s="39" t="str">
        <f>VLOOKUP(E256,'Tax Info'!$B$2:$F$1000,5,0)</f>
        <v>000-534-977-000</v>
      </c>
      <c r="I256" s="47">
        <f>IF(COUNTIFS(H$3:H256,H256,B$3:B256,B256)=1,MAX(I$2:I255)+1,VLOOKUP(H256,H$2:I255,2,0))</f>
        <v>51728</v>
      </c>
      <c r="J256" s="44">
        <v>52097.38</v>
      </c>
      <c r="K256" s="44" t="s">
        <v>27</v>
      </c>
      <c r="L256" s="44">
        <v>6251.69</v>
      </c>
      <c r="M256" s="45">
        <v>-1041.95</v>
      </c>
      <c r="N256" s="44">
        <f t="shared" si="7"/>
        <v>57307.12</v>
      </c>
      <c r="P256" s="49" t="s">
        <v>603</v>
      </c>
      <c r="Q256" s="54">
        <f t="shared" ca="1" si="8"/>
        <v>11841.49</v>
      </c>
    </row>
    <row r="257" spans="1:17">
      <c r="A257" s="36">
        <v>255</v>
      </c>
      <c r="B257" s="36" t="s">
        <v>582</v>
      </c>
      <c r="C257" s="40" t="s">
        <v>471</v>
      </c>
      <c r="D257" s="38" t="s">
        <v>341</v>
      </c>
      <c r="E257" s="36" t="s">
        <v>56</v>
      </c>
      <c r="F257" s="36" t="s">
        <v>56</v>
      </c>
      <c r="G257" s="39" t="str">
        <f>VLOOKUP(E257,'Tax Info'!$B$2:$F$1000,3,0)</f>
        <v>Cebu II Electric Cooperative, Inc.</v>
      </c>
      <c r="H257" s="39" t="str">
        <f>VLOOKUP(E257,'Tax Info'!$B$2:$F$1000,5,0)</f>
        <v>000-256-731-0000</v>
      </c>
      <c r="I257" s="47">
        <f>IF(COUNTIFS(H$3:H257,H257,B$3:B257,B257)=1,MAX(I$2:I256)+1,VLOOKUP(H257,H$2:I256,2,0))</f>
        <v>51729</v>
      </c>
      <c r="J257" s="44">
        <v>62832.43</v>
      </c>
      <c r="K257" s="44" t="s">
        <v>27</v>
      </c>
      <c r="L257" s="44">
        <v>7539.89</v>
      </c>
      <c r="M257" s="45">
        <v>-1256.6500000000001</v>
      </c>
      <c r="N257" s="44">
        <f t="shared" si="7"/>
        <v>69115.67</v>
      </c>
      <c r="P257" s="49" t="s">
        <v>604</v>
      </c>
      <c r="Q257" s="54">
        <f t="shared" ca="1" si="8"/>
        <v>193.17</v>
      </c>
    </row>
    <row r="258" spans="1:17">
      <c r="A258" s="36">
        <v>256</v>
      </c>
      <c r="B258" s="36" t="s">
        <v>582</v>
      </c>
      <c r="C258" s="40" t="s">
        <v>471</v>
      </c>
      <c r="D258" s="38" t="s">
        <v>341</v>
      </c>
      <c r="E258" s="36" t="s">
        <v>132</v>
      </c>
      <c r="F258" s="36" t="s">
        <v>132</v>
      </c>
      <c r="G258" s="39" t="str">
        <f>VLOOKUP(E258,'Tax Info'!$B$2:$F$1000,3,0)</f>
        <v>Cebu III Electric Cooperative, Inc.</v>
      </c>
      <c r="H258" s="39" t="str">
        <f>VLOOKUP(E258,'Tax Info'!$B$2:$F$1000,5,0)</f>
        <v>000-534-985-000</v>
      </c>
      <c r="I258" s="47">
        <f>IF(COUNTIFS(H$3:H258,H258,B$3:B258,B258)=1,MAX(I$2:I257)+1,VLOOKUP(H258,H$2:I257,2,0))</f>
        <v>51730</v>
      </c>
      <c r="J258" s="44">
        <v>12416.12</v>
      </c>
      <c r="K258" s="44" t="s">
        <v>27</v>
      </c>
      <c r="L258" s="44">
        <v>1489.93</v>
      </c>
      <c r="M258" s="45">
        <v>-248.32</v>
      </c>
      <c r="N258" s="44">
        <f t="shared" si="7"/>
        <v>13657.73</v>
      </c>
      <c r="P258" s="49" t="s">
        <v>605</v>
      </c>
      <c r="Q258" s="54">
        <f t="shared" ca="1" si="8"/>
        <v>646.24</v>
      </c>
    </row>
    <row r="259" spans="1:17">
      <c r="A259" s="36">
        <v>257</v>
      </c>
      <c r="B259" s="36" t="s">
        <v>582</v>
      </c>
      <c r="C259" s="40" t="s">
        <v>471</v>
      </c>
      <c r="D259" s="38" t="s">
        <v>341</v>
      </c>
      <c r="E259" s="36" t="s">
        <v>606</v>
      </c>
      <c r="F259" s="36" t="s">
        <v>607</v>
      </c>
      <c r="G259" s="39" t="str">
        <f>VLOOKUP(E259,'Tax Info'!$B$2:$F$1000,3,0)</f>
        <v>Cebu Energy Development Corporation</v>
      </c>
      <c r="H259" s="39" t="str">
        <f>VLOOKUP(E259,'Tax Info'!$B$2:$F$1000,5,0)</f>
        <v>268-129-205-00000</v>
      </c>
      <c r="I259" s="47">
        <f>IF(COUNTIFS(H$3:H259,H259,B$3:B259,B259)=1,MAX(I$2:I258)+1,VLOOKUP(H259,H$2:I258,2,0))</f>
        <v>51731</v>
      </c>
      <c r="J259" s="44">
        <v>764.93</v>
      </c>
      <c r="K259" s="44" t="s">
        <v>27</v>
      </c>
      <c r="L259" s="44">
        <v>91.79</v>
      </c>
      <c r="M259" s="45">
        <v>-15.3</v>
      </c>
      <c r="N259" s="44">
        <f t="shared" si="7"/>
        <v>841.42</v>
      </c>
      <c r="P259" s="49" t="s">
        <v>608</v>
      </c>
      <c r="Q259" s="54">
        <f t="shared" ca="1" si="8"/>
        <v>84593.95</v>
      </c>
    </row>
    <row r="260" spans="1:17">
      <c r="A260" s="36">
        <v>258</v>
      </c>
      <c r="B260" s="36" t="s">
        <v>582</v>
      </c>
      <c r="C260" s="40" t="s">
        <v>471</v>
      </c>
      <c r="D260" s="38" t="s">
        <v>341</v>
      </c>
      <c r="E260" s="36" t="s">
        <v>31</v>
      </c>
      <c r="F260" s="36" t="s">
        <v>31</v>
      </c>
      <c r="G260" s="39" t="str">
        <f>VLOOKUP(E260,'Tax Info'!$B$2:$F$1000,3,0)</f>
        <v>Central Negros Electric Cooperative, Inc.</v>
      </c>
      <c r="H260" s="39" t="str">
        <f>VLOOKUP(E260,'Tax Info'!$B$2:$F$1000,5,0)</f>
        <v>000-709-966-000</v>
      </c>
      <c r="I260" s="47">
        <f>IF(COUNTIFS(H$3:H260,H260,B$3:B260,B260)=1,MAX(I$2:I259)+1,VLOOKUP(H260,H$2:I259,2,0))</f>
        <v>51732</v>
      </c>
      <c r="J260" s="44">
        <v>173479.57</v>
      </c>
      <c r="K260" s="44" t="s">
        <v>27</v>
      </c>
      <c r="L260" s="44">
        <v>20817.55</v>
      </c>
      <c r="M260" s="45">
        <v>-3469.59</v>
      </c>
      <c r="N260" s="44">
        <f t="shared" si="7"/>
        <v>190827.53</v>
      </c>
      <c r="P260" s="49" t="s">
        <v>609</v>
      </c>
      <c r="Q260" s="54">
        <f t="shared" ca="1" si="8"/>
        <v>50662.63</v>
      </c>
    </row>
    <row r="261" spans="1:17">
      <c r="A261" s="36">
        <v>259</v>
      </c>
      <c r="B261" s="36" t="s">
        <v>582</v>
      </c>
      <c r="C261" s="40" t="s">
        <v>471</v>
      </c>
      <c r="D261" s="38" t="s">
        <v>341</v>
      </c>
      <c r="E261" s="36" t="s">
        <v>331</v>
      </c>
      <c r="F261" s="36" t="s">
        <v>332</v>
      </c>
      <c r="G261" s="39" t="str">
        <f>VLOOKUP(E261,'Tax Info'!$B$2:$F$1000,3,0)</f>
        <v>Central Negros Power Reliability, Inc.</v>
      </c>
      <c r="H261" s="39" t="str">
        <f>VLOOKUP(E261,'Tax Info'!$B$2:$F$1000,5,0)</f>
        <v>008-691-287-00000</v>
      </c>
      <c r="I261" s="47">
        <f>IF(COUNTIFS(H$3:H261,H261,B$3:B261,B261)=1,MAX(I$2:I260)+1,VLOOKUP(H261,H$2:I260,2,0))</f>
        <v>51733</v>
      </c>
      <c r="J261" s="44">
        <v>0.02</v>
      </c>
      <c r="K261" s="44" t="s">
        <v>27</v>
      </c>
      <c r="L261" s="44" t="s">
        <v>27</v>
      </c>
      <c r="M261" s="45" t="s">
        <v>27</v>
      </c>
      <c r="N261" s="44">
        <f t="shared" si="7"/>
        <v>0.02</v>
      </c>
      <c r="P261" s="49" t="s">
        <v>610</v>
      </c>
      <c r="Q261" s="54">
        <f t="shared" ca="1" si="8"/>
        <v>32040.49</v>
      </c>
    </row>
    <row r="262" spans="1:17">
      <c r="A262" s="36">
        <v>260</v>
      </c>
      <c r="B262" s="36" t="s">
        <v>582</v>
      </c>
      <c r="C262" s="40" t="s">
        <v>471</v>
      </c>
      <c r="D262" s="38" t="s">
        <v>341</v>
      </c>
      <c r="E262" s="36" t="s">
        <v>117</v>
      </c>
      <c r="F262" s="36" t="s">
        <v>118</v>
      </c>
      <c r="G262" s="39" t="str">
        <f>VLOOKUP(E262,'Tax Info'!$B$2:$F$1000,3,0)</f>
        <v>Citicore Energy Solutions, Inc.</v>
      </c>
      <c r="H262" s="39" t="str">
        <f>VLOOKUP(E262,'Tax Info'!$B$2:$F$1000,5,0)</f>
        <v>009-333-221-00000</v>
      </c>
      <c r="I262" s="47">
        <f>IF(COUNTIFS(H$3:H262,H262,B$3:B262,B262)=1,MAX(I$2:I261)+1,VLOOKUP(H262,H$2:I261,2,0))</f>
        <v>51734</v>
      </c>
      <c r="J262" s="44">
        <v>11064.34</v>
      </c>
      <c r="K262" s="44" t="s">
        <v>27</v>
      </c>
      <c r="L262" s="44">
        <v>1327.72</v>
      </c>
      <c r="M262" s="45">
        <v>-221.29</v>
      </c>
      <c r="N262" s="44">
        <f t="shared" si="7"/>
        <v>12170.77</v>
      </c>
      <c r="P262" s="49" t="s">
        <v>611</v>
      </c>
      <c r="Q262" s="54">
        <f t="shared" ca="1" si="8"/>
        <v>13003.18</v>
      </c>
    </row>
    <row r="263" spans="1:17">
      <c r="A263" s="36">
        <v>261</v>
      </c>
      <c r="B263" s="36" t="s">
        <v>582</v>
      </c>
      <c r="C263" s="40" t="s">
        <v>471</v>
      </c>
      <c r="D263" s="38" t="s">
        <v>341</v>
      </c>
      <c r="E263" s="36" t="s">
        <v>114</v>
      </c>
      <c r="F263" s="36" t="s">
        <v>115</v>
      </c>
      <c r="G263" s="39" t="str">
        <f>VLOOKUP(E263,'Tax Info'!$B$2:$F$1000,3,0)</f>
        <v>Citicore Energy Solutions, Inc.</v>
      </c>
      <c r="H263" s="39" t="str">
        <f>VLOOKUP(E263,'Tax Info'!$B$2:$F$1000,5,0)</f>
        <v>009-333-221-00000</v>
      </c>
      <c r="I263" s="47">
        <f>IF(COUNTIFS(H$3:H263,H263,B$3:B263,B263)=1,MAX(I$2:I262)+1,VLOOKUP(H263,H$2:I262,2,0))</f>
        <v>51518</v>
      </c>
      <c r="J263" s="44">
        <v>13429.21</v>
      </c>
      <c r="K263" s="44" t="s">
        <v>27</v>
      </c>
      <c r="L263" s="44">
        <v>1611.51</v>
      </c>
      <c r="M263" s="45">
        <v>-268.58</v>
      </c>
      <c r="N263" s="44">
        <f t="shared" si="7"/>
        <v>14772.14</v>
      </c>
      <c r="P263" s="49" t="s">
        <v>612</v>
      </c>
      <c r="Q263" s="54">
        <f t="shared" ref="Q263:Q311" ca="1" si="10">SUMIF($I$3:$N$385,P263,$N$3:$N$385)</f>
        <v>1617.11</v>
      </c>
    </row>
    <row r="264" spans="1:17">
      <c r="A264" s="36">
        <v>262</v>
      </c>
      <c r="B264" s="36" t="s">
        <v>582</v>
      </c>
      <c r="C264" s="40" t="s">
        <v>471</v>
      </c>
      <c r="D264" s="38" t="s">
        <v>341</v>
      </c>
      <c r="E264" s="36" t="s">
        <v>149</v>
      </c>
      <c r="F264" s="36" t="s">
        <v>150</v>
      </c>
      <c r="G264" s="39" t="str">
        <f>VLOOKUP(E264,'Tax Info'!$B$2:$F$1000,3,0)</f>
        <v>Corenergy, Inc.</v>
      </c>
      <c r="H264" s="39" t="str">
        <f>VLOOKUP(E264,'Tax Info'!$B$2:$F$1000,5,0)</f>
        <v>431-572-703-00000</v>
      </c>
      <c r="I264" s="47">
        <f>IF(COUNTIFS(H$3:H264,H264,B$3:B264,B264)=1,MAX(I$2:I263)+1,VLOOKUP(H264,H$2:I263,2,0))</f>
        <v>51735</v>
      </c>
      <c r="J264" s="44">
        <v>2725.08</v>
      </c>
      <c r="K264" s="44" t="s">
        <v>27</v>
      </c>
      <c r="L264" s="44">
        <v>327.01</v>
      </c>
      <c r="M264" s="45">
        <v>-54.5</v>
      </c>
      <c r="N264" s="44">
        <f t="shared" si="7"/>
        <v>2997.59</v>
      </c>
      <c r="P264" s="49" t="s">
        <v>613</v>
      </c>
      <c r="Q264" s="54">
        <f t="shared" ca="1" si="10"/>
        <v>7005.53</v>
      </c>
    </row>
    <row r="265" spans="1:17">
      <c r="A265" s="36">
        <v>263</v>
      </c>
      <c r="B265" s="36" t="s">
        <v>582</v>
      </c>
      <c r="C265" s="40" t="s">
        <v>471</v>
      </c>
      <c r="D265" s="38" t="s">
        <v>341</v>
      </c>
      <c r="E265" s="36" t="s">
        <v>175</v>
      </c>
      <c r="F265" s="36" t="s">
        <v>176</v>
      </c>
      <c r="G265" s="39" t="str">
        <f>VLOOKUP(E265,'Tax Info'!$B$2:$F$1000,3,0)</f>
        <v>DirectPower Services, Inc.</v>
      </c>
      <c r="H265" s="39" t="str">
        <f>VLOOKUP(E265,'Tax Info'!$B$2:$F$1000,5,0)</f>
        <v>008-122-663-000</v>
      </c>
      <c r="I265" s="47">
        <f>IF(COUNTIFS(H$3:H265,H265,B$3:B265,B265)=1,MAX(I$2:I264)+1,VLOOKUP(H265,H$2:I264,2,0))</f>
        <v>51736</v>
      </c>
      <c r="J265" s="44">
        <v>2671.11</v>
      </c>
      <c r="K265" s="44" t="s">
        <v>27</v>
      </c>
      <c r="L265" s="44">
        <v>320.52999999999997</v>
      </c>
      <c r="M265" s="45">
        <v>-53.42</v>
      </c>
      <c r="N265" s="44">
        <f t="shared" si="7"/>
        <v>2938.22</v>
      </c>
      <c r="P265" s="49" t="s">
        <v>614</v>
      </c>
      <c r="Q265" s="54">
        <f t="shared" ca="1" si="10"/>
        <v>67750.399999999994</v>
      </c>
    </row>
    <row r="266" spans="1:17">
      <c r="A266" s="36">
        <v>264</v>
      </c>
      <c r="B266" s="36" t="s">
        <v>582</v>
      </c>
      <c r="C266" s="40" t="s">
        <v>471</v>
      </c>
      <c r="D266" s="38" t="s">
        <v>341</v>
      </c>
      <c r="E266" s="36" t="s">
        <v>100</v>
      </c>
      <c r="F266" s="36" t="s">
        <v>101</v>
      </c>
      <c r="G266" s="39" t="str">
        <f>VLOOKUP(E266,'Tax Info'!$B$2:$F$1000,3,0)</f>
        <v>DirectPower Services, Inc.</v>
      </c>
      <c r="H266" s="39" t="str">
        <f>VLOOKUP(E266,'Tax Info'!$B$2:$F$1000,5,0)</f>
        <v>008-122-663-000</v>
      </c>
      <c r="I266" s="47">
        <f>IF(COUNTIFS(H$3:H266,H266,B$3:B266,B266)=1,MAX(I$2:I265)+1,VLOOKUP(H266,H$2:I265,2,0))</f>
        <v>51520</v>
      </c>
      <c r="J266" s="44">
        <v>20879.84</v>
      </c>
      <c r="K266" s="44" t="s">
        <v>27</v>
      </c>
      <c r="L266" s="44">
        <v>2505.58</v>
      </c>
      <c r="M266" s="45">
        <v>-417.6</v>
      </c>
      <c r="N266" s="44">
        <f t="shared" si="7"/>
        <v>22967.82</v>
      </c>
      <c r="P266" s="49" t="s">
        <v>615</v>
      </c>
      <c r="Q266" s="54">
        <f t="shared" ca="1" si="10"/>
        <v>16725.63</v>
      </c>
    </row>
    <row r="267" spans="1:17">
      <c r="A267" s="36">
        <v>265</v>
      </c>
      <c r="B267" s="36" t="s">
        <v>582</v>
      </c>
      <c r="C267" s="40" t="s">
        <v>471</v>
      </c>
      <c r="D267" s="38" t="s">
        <v>341</v>
      </c>
      <c r="E267" s="36" t="s">
        <v>108</v>
      </c>
      <c r="F267" s="36" t="s">
        <v>108</v>
      </c>
      <c r="G267" s="39" t="str">
        <f>VLOOKUP(E267,'Tax Info'!$B$2:$F$1000,3,0)</f>
        <v>Don Orestes Romualdez Cooperative, Inc.</v>
      </c>
      <c r="H267" s="39" t="str">
        <f>VLOOKUP(E267,'Tax Info'!$B$2:$F$1000,5,0)</f>
        <v>000-609-565-000</v>
      </c>
      <c r="I267" s="47">
        <f>IF(COUNTIFS(H$3:H267,H267,B$3:B267,B267)=1,MAX(I$2:I266)+1,VLOOKUP(H267,H$2:I266,2,0))</f>
        <v>51737</v>
      </c>
      <c r="J267" s="44">
        <v>23218.81</v>
      </c>
      <c r="K267" s="44" t="s">
        <v>27</v>
      </c>
      <c r="L267" s="44">
        <v>2786.26</v>
      </c>
      <c r="M267" s="45">
        <v>-464.38</v>
      </c>
      <c r="N267" s="44">
        <f t="shared" si="7"/>
        <v>25540.69</v>
      </c>
      <c r="P267" s="49" t="s">
        <v>616</v>
      </c>
      <c r="Q267" s="54">
        <f t="shared" ca="1" si="10"/>
        <v>21680.57</v>
      </c>
    </row>
    <row r="268" spans="1:17">
      <c r="A268" s="36">
        <v>266</v>
      </c>
      <c r="B268" s="36" t="s">
        <v>582</v>
      </c>
      <c r="C268" s="40" t="s">
        <v>471</v>
      </c>
      <c r="D268" s="38" t="s">
        <v>341</v>
      </c>
      <c r="E268" s="36" t="s">
        <v>202</v>
      </c>
      <c r="F268" s="36" t="s">
        <v>203</v>
      </c>
      <c r="G268" s="39" t="str">
        <f>VLOOKUP(E268,'Tax Info'!$B$2:$F$1000,3,0)</f>
        <v>East Asia Utilities Corporation</v>
      </c>
      <c r="H268" s="39" t="str">
        <f>VLOOKUP(E268,'Tax Info'!$B$2:$F$1000,5,0)</f>
        <v>004-760-842-00000</v>
      </c>
      <c r="I268" s="47">
        <f>IF(COUNTIFS(H$3:H268,H268,B$3:B268,B268)=1,MAX(I$2:I267)+1,VLOOKUP(H268,H$2:I267,2,0))</f>
        <v>51738</v>
      </c>
      <c r="J268" s="44">
        <v>336.44</v>
      </c>
      <c r="K268" s="44" t="s">
        <v>27</v>
      </c>
      <c r="L268" s="44">
        <v>40.369999999999997</v>
      </c>
      <c r="M268" s="45">
        <v>-6.73</v>
      </c>
      <c r="N268" s="44">
        <f t="shared" si="7"/>
        <v>370.08</v>
      </c>
      <c r="P268" s="49" t="s">
        <v>617</v>
      </c>
      <c r="Q268" s="54">
        <f t="shared" ca="1" si="10"/>
        <v>58591.07</v>
      </c>
    </row>
    <row r="269" spans="1:17">
      <c r="A269" s="36">
        <v>267</v>
      </c>
      <c r="B269" s="36" t="s">
        <v>582</v>
      </c>
      <c r="C269" s="40" t="s">
        <v>471</v>
      </c>
      <c r="D269" s="38" t="s">
        <v>341</v>
      </c>
      <c r="E269" s="36" t="s">
        <v>28</v>
      </c>
      <c r="F269" s="36" t="s">
        <v>29</v>
      </c>
      <c r="G269" s="39" t="str">
        <f>VLOOKUP(E269,'Tax Info'!$B$2:$F$1000,3,0)</f>
        <v>Energy Development Corporation</v>
      </c>
      <c r="H269" s="39" t="str">
        <f>VLOOKUP(E269,'Tax Info'!$B$2:$F$1000,5,0)</f>
        <v>000-169-125-0000</v>
      </c>
      <c r="I269" s="47">
        <f>IF(COUNTIFS(H$3:H269,H269,B$3:B269,B269)=1,MAX(I$2:I268)+1,VLOOKUP(H269,H$2:I268,2,0))</f>
        <v>51739</v>
      </c>
      <c r="J269" s="44">
        <v>17964.47</v>
      </c>
      <c r="K269" s="44" t="s">
        <v>27</v>
      </c>
      <c r="L269" s="44">
        <v>2155.7399999999998</v>
      </c>
      <c r="M269" s="45">
        <v>-359.29</v>
      </c>
      <c r="N269" s="44">
        <f t="shared" si="7"/>
        <v>19760.919999999998</v>
      </c>
      <c r="P269" s="49" t="s">
        <v>618</v>
      </c>
      <c r="Q269" s="54">
        <f t="shared" ca="1" si="10"/>
        <v>569.29</v>
      </c>
    </row>
    <row r="270" spans="1:17">
      <c r="A270" s="36">
        <v>268</v>
      </c>
      <c r="B270" s="36" t="s">
        <v>582</v>
      </c>
      <c r="C270" s="40" t="s">
        <v>471</v>
      </c>
      <c r="D270" s="38" t="s">
        <v>341</v>
      </c>
      <c r="E270" s="36" t="s">
        <v>106</v>
      </c>
      <c r="F270" s="36" t="s">
        <v>106</v>
      </c>
      <c r="G270" s="39" t="str">
        <f>VLOOKUP(E270,'Tax Info'!$B$2:$F$1000,3,0)</f>
        <v>Eastern Samar Electric Cooperative, Inc.</v>
      </c>
      <c r="H270" s="39" t="str">
        <f>VLOOKUP(E270,'Tax Info'!$B$2:$F$1000,5,0)</f>
        <v>000-571-316-000</v>
      </c>
      <c r="I270" s="47">
        <f>IF(COUNTIFS(H$3:H270,H270,B$3:B270,B270)=1,MAX(I$2:I269)+1,VLOOKUP(H270,H$2:I269,2,0))</f>
        <v>51740</v>
      </c>
      <c r="J270" s="44">
        <v>26196.7</v>
      </c>
      <c r="K270" s="44" t="s">
        <v>27</v>
      </c>
      <c r="L270" s="44">
        <v>3143.6</v>
      </c>
      <c r="M270" s="45">
        <v>-523.92999999999995</v>
      </c>
      <c r="N270" s="44">
        <f t="shared" si="7"/>
        <v>28816.37</v>
      </c>
      <c r="P270" s="49" t="s">
        <v>619</v>
      </c>
      <c r="Q270" s="54">
        <f t="shared" ca="1" si="10"/>
        <v>25834.52</v>
      </c>
    </row>
    <row r="271" spans="1:17">
      <c r="A271" s="36">
        <v>269</v>
      </c>
      <c r="B271" s="36" t="s">
        <v>582</v>
      </c>
      <c r="C271" s="40" t="s">
        <v>471</v>
      </c>
      <c r="D271" s="38" t="s">
        <v>341</v>
      </c>
      <c r="E271" s="36" t="s">
        <v>166</v>
      </c>
      <c r="F271" s="36" t="s">
        <v>167</v>
      </c>
      <c r="G271" s="39" t="str">
        <f>VLOOKUP(E271,'Tax Info'!$B$2:$F$1000,3,0)</f>
        <v>FDC Retail Electricity Sales Corporation</v>
      </c>
      <c r="H271" s="39" t="str">
        <f>VLOOKUP(E271,'Tax Info'!$B$2:$F$1000,5,0)</f>
        <v>007-475-660-00000</v>
      </c>
      <c r="I271" s="47">
        <f>IF(COUNTIFS(H$3:H271,H271,B$3:B271,B271)=1,MAX(I$2:I270)+1,VLOOKUP(H271,H$2:I270,2,0))</f>
        <v>51741</v>
      </c>
      <c r="J271" s="44">
        <v>3849.55</v>
      </c>
      <c r="K271" s="44" t="s">
        <v>27</v>
      </c>
      <c r="L271" s="44">
        <v>461.95</v>
      </c>
      <c r="M271" s="45">
        <v>-76.989999999999995</v>
      </c>
      <c r="N271" s="44">
        <f t="shared" si="7"/>
        <v>4234.51</v>
      </c>
      <c r="P271" s="49" t="s">
        <v>620</v>
      </c>
      <c r="Q271" s="54">
        <f t="shared" ca="1" si="10"/>
        <v>162471.57999999999</v>
      </c>
    </row>
    <row r="272" spans="1:17">
      <c r="A272" s="36">
        <v>270</v>
      </c>
      <c r="B272" s="36" t="s">
        <v>582</v>
      </c>
      <c r="C272" s="40" t="s">
        <v>471</v>
      </c>
      <c r="D272" s="38" t="s">
        <v>341</v>
      </c>
      <c r="E272" s="36" t="s">
        <v>323</v>
      </c>
      <c r="F272" s="36" t="s">
        <v>324</v>
      </c>
      <c r="G272" s="39" t="str">
        <f>VLOOKUP(E272,'Tax Info'!$B$2:$F$1000,3,0)</f>
        <v>First Farmers Holding Corporation</v>
      </c>
      <c r="H272" s="39" t="str">
        <f>VLOOKUP(E272,'Tax Info'!$B$2:$F$1000,5,0)</f>
        <v>002-011-670-000</v>
      </c>
      <c r="I272" s="47">
        <f>IF(COUNTIFS(H$3:H272,H272,B$3:B272,B272)=1,MAX(I$2:I271)+1,VLOOKUP(H272,H$2:I271,2,0))</f>
        <v>51742</v>
      </c>
      <c r="J272" s="44" t="s">
        <v>27</v>
      </c>
      <c r="K272" s="44">
        <v>166.62</v>
      </c>
      <c r="L272" s="44" t="s">
        <v>27</v>
      </c>
      <c r="M272" s="45">
        <v>-3.33</v>
      </c>
      <c r="N272" s="44">
        <f t="shared" si="7"/>
        <v>163.29</v>
      </c>
      <c r="P272" s="49" t="s">
        <v>621</v>
      </c>
      <c r="Q272" s="54">
        <f t="shared" ca="1" si="10"/>
        <v>5881.21</v>
      </c>
    </row>
    <row r="273" spans="1:17">
      <c r="A273" s="36">
        <v>271</v>
      </c>
      <c r="B273" s="36" t="s">
        <v>582</v>
      </c>
      <c r="C273" s="40" t="s">
        <v>471</v>
      </c>
      <c r="D273" s="38" t="s">
        <v>341</v>
      </c>
      <c r="E273" s="36" t="s">
        <v>187</v>
      </c>
      <c r="F273" s="36" t="s">
        <v>188</v>
      </c>
      <c r="G273" s="39" t="str">
        <f>VLOOKUP(E273,'Tax Info'!$B$2:$F$1000,3,0)</f>
        <v>First Gen Energy Solutions, Inc.</v>
      </c>
      <c r="H273" s="39" t="str">
        <f>VLOOKUP(E273,'Tax Info'!$B$2:$F$1000,5,0)</f>
        <v>006-537-631-000</v>
      </c>
      <c r="I273" s="47">
        <f>IF(COUNTIFS(H$3:H273,H273,B$3:B273,B273)=1,MAX(I$2:I272)+1,VLOOKUP(H273,H$2:I272,2,0))</f>
        <v>51743</v>
      </c>
      <c r="J273" s="44">
        <v>1254.96</v>
      </c>
      <c r="K273" s="44" t="s">
        <v>27</v>
      </c>
      <c r="L273" s="44">
        <v>150.6</v>
      </c>
      <c r="M273" s="45">
        <v>-25.1</v>
      </c>
      <c r="N273" s="44">
        <f t="shared" si="7"/>
        <v>1380.46</v>
      </c>
      <c r="P273" s="49" t="s">
        <v>622</v>
      </c>
      <c r="Q273" s="54">
        <f t="shared" ca="1" si="10"/>
        <v>25.99</v>
      </c>
    </row>
    <row r="274" spans="1:17">
      <c r="A274" s="36">
        <v>272</v>
      </c>
      <c r="B274" s="36" t="s">
        <v>582</v>
      </c>
      <c r="C274" s="40" t="s">
        <v>471</v>
      </c>
      <c r="D274" s="38" t="s">
        <v>341</v>
      </c>
      <c r="E274" s="36" t="s">
        <v>124</v>
      </c>
      <c r="F274" s="36" t="s">
        <v>125</v>
      </c>
      <c r="G274" s="39" t="str">
        <f>VLOOKUP(E274,'Tax Info'!$B$2:$F$1000,3,0)</f>
        <v>First Gen Energy Solutions, Inc.</v>
      </c>
      <c r="H274" s="39" t="str">
        <f>VLOOKUP(E274,'Tax Info'!$B$2:$F$1000,5,0)</f>
        <v>006-537-631-000</v>
      </c>
      <c r="I274" s="47">
        <f>IF(COUNTIFS(H$3:H274,H274,B$3:B274,B274)=1,MAX(I$2:I273)+1,VLOOKUP(H274,H$2:I273,2,0))</f>
        <v>51527</v>
      </c>
      <c r="J274" s="44">
        <v>11978.05</v>
      </c>
      <c r="K274" s="44" t="s">
        <v>27</v>
      </c>
      <c r="L274" s="44">
        <v>1437.37</v>
      </c>
      <c r="M274" s="45">
        <v>-239.56</v>
      </c>
      <c r="N274" s="44">
        <f t="shared" si="7"/>
        <v>13175.86</v>
      </c>
      <c r="P274" s="49" t="s">
        <v>623</v>
      </c>
      <c r="Q274" s="54">
        <f t="shared" ca="1" si="10"/>
        <v>125400.85</v>
      </c>
    </row>
    <row r="275" spans="1:17">
      <c r="A275" s="36">
        <v>273</v>
      </c>
      <c r="B275" s="36" t="s">
        <v>582</v>
      </c>
      <c r="C275" s="40" t="s">
        <v>471</v>
      </c>
      <c r="D275" s="38" t="s">
        <v>341</v>
      </c>
      <c r="E275" s="36" t="s">
        <v>273</v>
      </c>
      <c r="F275" s="36" t="s">
        <v>274</v>
      </c>
      <c r="G275" s="39" t="str">
        <f>VLOOKUP(E275,'Tax Info'!$B$2:$F$1000,3,0)</f>
        <v>FIRST SOLEQ ENERGY CORP.</v>
      </c>
      <c r="H275" s="39" t="str">
        <f>VLOOKUP(E275,'Tax Info'!$B$2:$F$1000,5,0)</f>
        <v>008-104-865-000</v>
      </c>
      <c r="I275" s="47">
        <f>IF(COUNTIFS(H$3:H275,H275,B$3:B275,B275)=1,MAX(I$2:I274)+1,VLOOKUP(H275,H$2:I274,2,0))</f>
        <v>51744</v>
      </c>
      <c r="J275" s="44" t="s">
        <v>27</v>
      </c>
      <c r="K275" s="44">
        <v>50.84</v>
      </c>
      <c r="L275" s="44" t="s">
        <v>27</v>
      </c>
      <c r="M275" s="45">
        <v>-1.02</v>
      </c>
      <c r="N275" s="44">
        <f t="shared" si="7"/>
        <v>49.82</v>
      </c>
      <c r="P275" s="49" t="s">
        <v>624</v>
      </c>
      <c r="Q275" s="54">
        <f t="shared" ca="1" si="10"/>
        <v>162.5</v>
      </c>
    </row>
    <row r="276" spans="1:17">
      <c r="A276" s="36">
        <v>274</v>
      </c>
      <c r="B276" s="36" t="s">
        <v>582</v>
      </c>
      <c r="C276" s="40" t="s">
        <v>471</v>
      </c>
      <c r="D276" s="38" t="s">
        <v>341</v>
      </c>
      <c r="E276" s="36" t="s">
        <v>255</v>
      </c>
      <c r="F276" s="36" t="s">
        <v>256</v>
      </c>
      <c r="G276" s="39" t="str">
        <f>VLOOKUP(E276,'Tax Info'!$B$2:$F$1000,3,0)</f>
        <v>Citicore Solar Cebu, Inc.</v>
      </c>
      <c r="H276" s="39" t="str">
        <f>VLOOKUP(E276,'Tax Info'!$B$2:$F$1000,5,0)</f>
        <v>008-943-292-000</v>
      </c>
      <c r="I276" s="47">
        <f>IF(COUNTIFS(H$3:H276,H276,B$3:B276,B276)=1,MAX(I$2:I275)+1,VLOOKUP(H276,H$2:I275,2,0))</f>
        <v>51745</v>
      </c>
      <c r="J276" s="44" t="s">
        <v>27</v>
      </c>
      <c r="K276" s="44">
        <v>87.59</v>
      </c>
      <c r="L276" s="44" t="s">
        <v>27</v>
      </c>
      <c r="M276" s="45">
        <v>-1.75</v>
      </c>
      <c r="N276" s="44">
        <f t="shared" si="7"/>
        <v>85.84</v>
      </c>
      <c r="P276" s="49" t="s">
        <v>625</v>
      </c>
      <c r="Q276" s="54">
        <f t="shared" ca="1" si="10"/>
        <v>840.96</v>
      </c>
    </row>
    <row r="277" spans="1:17">
      <c r="A277" s="36">
        <v>275</v>
      </c>
      <c r="B277" s="36" t="s">
        <v>582</v>
      </c>
      <c r="C277" s="40" t="s">
        <v>471</v>
      </c>
      <c r="D277" s="38" t="s">
        <v>341</v>
      </c>
      <c r="E277" s="36" t="s">
        <v>155</v>
      </c>
      <c r="F277" s="36" t="s">
        <v>156</v>
      </c>
      <c r="G277" s="39" t="str">
        <f>VLOOKUP(E277,'Tax Info'!$B$2:$F$1000,3,0)</f>
        <v>Green Core Geothermal, Inc.</v>
      </c>
      <c r="H277" s="39" t="str">
        <f>VLOOKUP(E277,'Tax Info'!$B$2:$F$1000,5,0)</f>
        <v>007-317-982-00000</v>
      </c>
      <c r="I277" s="47">
        <f>IF(COUNTIFS(H$3:H277,H277,B$3:B277,B277)=1,MAX(I$2:I276)+1,VLOOKUP(H277,H$2:I276,2,0))</f>
        <v>51746</v>
      </c>
      <c r="J277" s="44">
        <v>5187.2</v>
      </c>
      <c r="K277" s="44" t="s">
        <v>27</v>
      </c>
      <c r="L277" s="44">
        <v>622.46</v>
      </c>
      <c r="M277" s="45">
        <v>-103.74</v>
      </c>
      <c r="N277" s="44">
        <f t="shared" si="7"/>
        <v>5705.92</v>
      </c>
      <c r="P277" s="49" t="s">
        <v>626</v>
      </c>
      <c r="Q277" s="54">
        <f t="shared" ca="1" si="10"/>
        <v>2671.43</v>
      </c>
    </row>
    <row r="278" spans="1:17">
      <c r="A278" s="36">
        <v>276</v>
      </c>
      <c r="B278" s="36" t="s">
        <v>582</v>
      </c>
      <c r="C278" s="40" t="s">
        <v>471</v>
      </c>
      <c r="D278" s="38" t="s">
        <v>341</v>
      </c>
      <c r="E278" s="36" t="s">
        <v>78</v>
      </c>
      <c r="F278" s="36" t="s">
        <v>79</v>
      </c>
      <c r="G278" s="39" t="str">
        <f>VLOOKUP(E278,'Tax Info'!$B$2:$F$1000,3,0)</f>
        <v>Green Core Geothermal, Inc.</v>
      </c>
      <c r="H278" s="39" t="str">
        <f>VLOOKUP(E278,'Tax Info'!$B$2:$F$1000,5,0)</f>
        <v>007-317-982-00000</v>
      </c>
      <c r="I278" s="47">
        <f>IF(COUNTIFS(H$3:H278,H278,B$3:B278,B278)=1,MAX(I$2:I277)+1,VLOOKUP(H278,H$2:I277,2,0))</f>
        <v>51530</v>
      </c>
      <c r="J278" s="44">
        <v>21556.79</v>
      </c>
      <c r="K278" s="44" t="s">
        <v>27</v>
      </c>
      <c r="L278" s="44">
        <v>2586.81</v>
      </c>
      <c r="M278" s="45">
        <v>-431.14</v>
      </c>
      <c r="N278" s="44">
        <f t="shared" si="7"/>
        <v>23712.46</v>
      </c>
      <c r="P278" s="49" t="s">
        <v>627</v>
      </c>
      <c r="Q278" s="54">
        <f t="shared" ca="1" si="10"/>
        <v>55.77</v>
      </c>
    </row>
    <row r="279" spans="1:17">
      <c r="A279" s="36">
        <v>277</v>
      </c>
      <c r="B279" s="36" t="s">
        <v>582</v>
      </c>
      <c r="C279" s="40" t="s">
        <v>471</v>
      </c>
      <c r="D279" s="38" t="s">
        <v>341</v>
      </c>
      <c r="E279" s="36" t="s">
        <v>78</v>
      </c>
      <c r="F279" s="36" t="s">
        <v>325</v>
      </c>
      <c r="G279" s="39" t="str">
        <f>VLOOKUP(E279,'Tax Info'!$B$2:$F$1000,3,0)</f>
        <v>Green Core Geothermal, Inc.</v>
      </c>
      <c r="H279" s="39" t="str">
        <f>VLOOKUP(E279,'Tax Info'!$B$2:$F$1000,5,0)</f>
        <v>007-317-982-00000</v>
      </c>
      <c r="I279" s="47">
        <f>IF(COUNTIFS(H$3:H279,H279,B$3:B279,B279)=1,MAX(I$2:I278)+1,VLOOKUP(H279,H$2:I278,2,0))</f>
        <v>51530</v>
      </c>
      <c r="J279" s="44" t="s">
        <v>27</v>
      </c>
      <c r="K279" s="44">
        <v>3300.36</v>
      </c>
      <c r="L279" s="44" t="s">
        <v>27</v>
      </c>
      <c r="M279" s="45">
        <v>-66.010000000000005</v>
      </c>
      <c r="N279" s="44">
        <f t="shared" si="7"/>
        <v>3234.35</v>
      </c>
      <c r="P279" s="49" t="s">
        <v>628</v>
      </c>
      <c r="Q279" s="54">
        <f t="shared" ca="1" si="10"/>
        <v>138.34</v>
      </c>
    </row>
    <row r="280" spans="1:17">
      <c r="A280" s="36">
        <v>278</v>
      </c>
      <c r="B280" s="36" t="s">
        <v>582</v>
      </c>
      <c r="C280" s="40" t="s">
        <v>471</v>
      </c>
      <c r="D280" s="38" t="s">
        <v>341</v>
      </c>
      <c r="E280" s="36" t="s">
        <v>333</v>
      </c>
      <c r="F280" s="36" t="s">
        <v>334</v>
      </c>
      <c r="G280" s="39" t="str">
        <f>VLOOKUP(E280,'Tax Info'!$B$2:$F$1000,3,0)</f>
        <v>Green Core Geothermal, Inc.</v>
      </c>
      <c r="H280" s="39" t="str">
        <f>VLOOKUP(E280,'Tax Info'!$B$2:$F$1000,5,0)</f>
        <v>007-317-982-00000</v>
      </c>
      <c r="I280" s="47">
        <f>IF(COUNTIFS(H$3:H280,H280,B$3:B280,B280)=1,MAX(I$2:I279)+1,VLOOKUP(H280,H$2:I279,2,0))</f>
        <v>51530</v>
      </c>
      <c r="J280" s="44">
        <v>113.04</v>
      </c>
      <c r="K280" s="44" t="s">
        <v>27</v>
      </c>
      <c r="L280" s="44">
        <v>13.56</v>
      </c>
      <c r="M280" s="45">
        <v>-2.2599999999999998</v>
      </c>
      <c r="N280" s="44">
        <f t="shared" si="7"/>
        <v>124.34</v>
      </c>
      <c r="P280" s="49" t="s">
        <v>629</v>
      </c>
      <c r="Q280" s="54">
        <f t="shared" ca="1" si="10"/>
        <v>65669.73</v>
      </c>
    </row>
    <row r="281" spans="1:17">
      <c r="A281" s="36">
        <v>279</v>
      </c>
      <c r="B281" s="36" t="s">
        <v>582</v>
      </c>
      <c r="C281" s="40" t="s">
        <v>471</v>
      </c>
      <c r="D281" s="38" t="s">
        <v>341</v>
      </c>
      <c r="E281" s="36" t="s">
        <v>81</v>
      </c>
      <c r="F281" s="36" t="s">
        <v>82</v>
      </c>
      <c r="G281" s="39" t="str">
        <f>VLOOKUP(E281,'Tax Info'!$B$2:$F$1000,3,0)</f>
        <v>Global Energy Supply Corporation</v>
      </c>
      <c r="H281" s="39" t="str">
        <f>VLOOKUP(E281,'Tax Info'!$B$2:$F$1000,5,0)</f>
        <v>234-621-270-00000</v>
      </c>
      <c r="I281" s="47">
        <f>IF(COUNTIFS(H$3:H281,H281,B$3:B281,B281)=1,MAX(I$2:I280)+1,VLOOKUP(H281,H$2:I280,2,0))</f>
        <v>51747</v>
      </c>
      <c r="J281" s="44">
        <v>21398.51</v>
      </c>
      <c r="K281" s="44" t="s">
        <v>27</v>
      </c>
      <c r="L281" s="44">
        <v>2567.8200000000002</v>
      </c>
      <c r="M281" s="45">
        <v>-427.97</v>
      </c>
      <c r="N281" s="44">
        <f t="shared" si="7"/>
        <v>23538.36</v>
      </c>
      <c r="P281" s="49" t="s">
        <v>630</v>
      </c>
      <c r="Q281" s="54">
        <f t="shared" ca="1" si="10"/>
        <v>61495.35</v>
      </c>
    </row>
    <row r="282" spans="1:17">
      <c r="A282" s="36">
        <v>280</v>
      </c>
      <c r="B282" s="36" t="s">
        <v>582</v>
      </c>
      <c r="C282" s="40" t="s">
        <v>471</v>
      </c>
      <c r="D282" s="38" t="s">
        <v>341</v>
      </c>
      <c r="E282" s="36" t="s">
        <v>141</v>
      </c>
      <c r="F282" s="36" t="s">
        <v>142</v>
      </c>
      <c r="G282" s="39" t="str">
        <f>VLOOKUP(E282,'Tax Info'!$B$2:$F$1000,3,0)</f>
        <v>GNPower Ltd. Co.</v>
      </c>
      <c r="H282" s="39" t="str">
        <f>VLOOKUP(E282,'Tax Info'!$B$2:$F$1000,5,0)</f>
        <v>202-920-663-00000</v>
      </c>
      <c r="I282" s="47">
        <f>IF(COUNTIFS(H$3:H282,H282,B$3:B282,B282)=1,MAX(I$2:I281)+1,VLOOKUP(H282,H$2:I281,2,0))</f>
        <v>51748</v>
      </c>
      <c r="J282" s="44" t="s">
        <v>27</v>
      </c>
      <c r="K282" s="44">
        <v>8474.58</v>
      </c>
      <c r="L282" s="44" t="s">
        <v>27</v>
      </c>
      <c r="M282" s="45">
        <v>-169.49</v>
      </c>
      <c r="N282" s="44">
        <f t="shared" si="7"/>
        <v>8305.09</v>
      </c>
      <c r="P282" s="49" t="s">
        <v>631</v>
      </c>
      <c r="Q282" s="54">
        <f t="shared" ca="1" si="10"/>
        <v>22082.13</v>
      </c>
    </row>
    <row r="283" spans="1:17">
      <c r="A283" s="36">
        <v>281</v>
      </c>
      <c r="B283" s="36" t="s">
        <v>582</v>
      </c>
      <c r="C283" s="40" t="s">
        <v>471</v>
      </c>
      <c r="D283" s="38" t="s">
        <v>341</v>
      </c>
      <c r="E283" s="36" t="s">
        <v>326</v>
      </c>
      <c r="F283" s="36" t="s">
        <v>327</v>
      </c>
      <c r="G283" s="39" t="str">
        <f>VLOOKUP(E283,'Tax Info'!$B$2:$F$1000,3,0)</f>
        <v>GT-Energy Corp.</v>
      </c>
      <c r="H283" s="39" t="str">
        <f>VLOOKUP(E283,'Tax Info'!$B$2:$F$1000,5,0)</f>
        <v>010-253-834-0000</v>
      </c>
      <c r="I283" s="47">
        <f>IF(COUNTIFS(H$3:H283,H283,B$3:B283,B283)=1,MAX(I$2:I282)+1,VLOOKUP(H283,H$2:I282,2,0))</f>
        <v>51749</v>
      </c>
      <c r="J283" s="44">
        <v>39.61</v>
      </c>
      <c r="K283" s="44" t="s">
        <v>27</v>
      </c>
      <c r="L283" s="44">
        <v>4.75</v>
      </c>
      <c r="M283" s="45">
        <v>-0.79</v>
      </c>
      <c r="N283" s="44">
        <f t="shared" si="7"/>
        <v>43.57</v>
      </c>
      <c r="P283" s="49" t="s">
        <v>632</v>
      </c>
      <c r="Q283" s="54">
        <f t="shared" ca="1" si="10"/>
        <v>90663.58</v>
      </c>
    </row>
    <row r="284" spans="1:17">
      <c r="A284" s="36">
        <v>282</v>
      </c>
      <c r="B284" s="36" t="s">
        <v>582</v>
      </c>
      <c r="C284" s="40" t="s">
        <v>471</v>
      </c>
      <c r="D284" s="38" t="s">
        <v>341</v>
      </c>
      <c r="E284" s="36" t="s">
        <v>134</v>
      </c>
      <c r="F284" s="36" t="s">
        <v>134</v>
      </c>
      <c r="G284" s="39" t="str">
        <f>VLOOKUP(E284,'Tax Info'!$B$2:$F$1000,3,0)</f>
        <v>Guimaras Electric Cooperative, Inc.</v>
      </c>
      <c r="H284" s="39" t="str">
        <f>VLOOKUP(E284,'Tax Info'!$B$2:$F$1000,5,0)</f>
        <v>000-994-641-000</v>
      </c>
      <c r="I284" s="47">
        <f>IF(COUNTIFS(H$3:H284,H284,B$3:B284,B284)=1,MAX(I$2:I283)+1,VLOOKUP(H284,H$2:I283,2,0))</f>
        <v>51750</v>
      </c>
      <c r="J284" s="44">
        <v>10764.99</v>
      </c>
      <c r="K284" s="44" t="s">
        <v>27</v>
      </c>
      <c r="L284" s="44">
        <v>1291.8</v>
      </c>
      <c r="M284" s="45">
        <v>-215.3</v>
      </c>
      <c r="N284" s="44">
        <f t="shared" si="7"/>
        <v>11841.49</v>
      </c>
      <c r="P284" s="49" t="s">
        <v>633</v>
      </c>
      <c r="Q284" s="54">
        <f t="shared" ca="1" si="10"/>
        <v>31996.49</v>
      </c>
    </row>
    <row r="285" spans="1:17">
      <c r="A285" s="36">
        <v>283</v>
      </c>
      <c r="B285" s="36" t="s">
        <v>582</v>
      </c>
      <c r="C285" s="40" t="s">
        <v>471</v>
      </c>
      <c r="D285" s="38" t="s">
        <v>341</v>
      </c>
      <c r="E285" s="36" t="s">
        <v>248</v>
      </c>
      <c r="F285" s="36" t="s">
        <v>249</v>
      </c>
      <c r="G285" s="39" t="str">
        <f>VLOOKUP(E285,'Tax Info'!$B$2:$F$1000,3,0)</f>
        <v>HELIOS SOLAR ENERGY CORP.</v>
      </c>
      <c r="H285" s="39" t="str">
        <f>VLOOKUP(E285,'Tax Info'!$B$2:$F$1000,5,0)</f>
        <v>008-841-526-000</v>
      </c>
      <c r="I285" s="47">
        <f>IF(COUNTIFS(H$3:H285,H285,B$3:B285,B285)=1,MAX(I$2:I284)+1,VLOOKUP(H285,H$2:I284,2,0))</f>
        <v>51751</v>
      </c>
      <c r="J285" s="44" t="s">
        <v>27</v>
      </c>
      <c r="K285" s="44">
        <v>197.11</v>
      </c>
      <c r="L285" s="44" t="s">
        <v>27</v>
      </c>
      <c r="M285" s="45">
        <v>-3.94</v>
      </c>
      <c r="N285" s="44">
        <f t="shared" si="7"/>
        <v>193.17</v>
      </c>
      <c r="P285" s="49" t="s">
        <v>634</v>
      </c>
      <c r="Q285" s="54">
        <f t="shared" ca="1" si="10"/>
        <v>6640.78</v>
      </c>
    </row>
    <row r="286" spans="1:17">
      <c r="A286" s="36">
        <v>284</v>
      </c>
      <c r="B286" s="36" t="s">
        <v>582</v>
      </c>
      <c r="C286" s="40" t="s">
        <v>471</v>
      </c>
      <c r="D286" s="38" t="s">
        <v>341</v>
      </c>
      <c r="E286" s="36" t="s">
        <v>178</v>
      </c>
      <c r="F286" s="36" t="s">
        <v>179</v>
      </c>
      <c r="G286" s="39" t="str">
        <f>VLOOKUP(E286,'Tax Info'!$B$2:$F$1000,3,0)</f>
        <v>Hawaiian-Philippine Company</v>
      </c>
      <c r="H286" s="39" t="str">
        <f>VLOOKUP(E286,'Tax Info'!$B$2:$F$1000,5,0)</f>
        <v>000-424-722-00000</v>
      </c>
      <c r="I286" s="47">
        <f>IF(COUNTIFS(H$3:H286,H286,B$3:B286,B286)=1,MAX(I$2:I285)+1,VLOOKUP(H286,H$2:I285,2,0))</f>
        <v>51752</v>
      </c>
      <c r="J286" s="44">
        <v>587.49</v>
      </c>
      <c r="K286" s="44" t="s">
        <v>27</v>
      </c>
      <c r="L286" s="44">
        <v>70.5</v>
      </c>
      <c r="M286" s="45">
        <v>-11.75</v>
      </c>
      <c r="N286" s="44">
        <f t="shared" si="7"/>
        <v>646.24</v>
      </c>
      <c r="P286" s="49" t="s">
        <v>635</v>
      </c>
      <c r="Q286" s="54">
        <f t="shared" ca="1" si="10"/>
        <v>823.57</v>
      </c>
    </row>
    <row r="287" spans="1:17">
      <c r="A287" s="36">
        <v>285</v>
      </c>
      <c r="B287" s="36" t="s">
        <v>582</v>
      </c>
      <c r="C287" s="40" t="s">
        <v>471</v>
      </c>
      <c r="D287" s="38" t="s">
        <v>341</v>
      </c>
      <c r="E287" s="36" t="s">
        <v>41</v>
      </c>
      <c r="F287" s="36" t="s">
        <v>41</v>
      </c>
      <c r="G287" s="39" t="str">
        <f>VLOOKUP(E287,'Tax Info'!$B$2:$F$1000,3,0)</f>
        <v>Iloilo I Electric Cooperative, Inc.</v>
      </c>
      <c r="H287" s="39" t="str">
        <f>VLOOKUP(E287,'Tax Info'!$B$2:$F$1000,5,0)</f>
        <v>000-994-935-000</v>
      </c>
      <c r="I287" s="47">
        <f>IF(COUNTIFS(H$3:H287,H287,B$3:B287,B287)=1,MAX(I$2:I286)+1,VLOOKUP(H287,H$2:I286,2,0))</f>
        <v>51753</v>
      </c>
      <c r="J287" s="44">
        <v>76903.59</v>
      </c>
      <c r="K287" s="44" t="s">
        <v>27</v>
      </c>
      <c r="L287" s="44">
        <v>9228.43</v>
      </c>
      <c r="M287" s="45">
        <v>-1538.07</v>
      </c>
      <c r="N287" s="44">
        <f t="shared" si="7"/>
        <v>84593.95</v>
      </c>
      <c r="P287" s="49" t="s">
        <v>636</v>
      </c>
      <c r="Q287" s="54">
        <f t="shared" ca="1" si="10"/>
        <v>1618.4</v>
      </c>
    </row>
    <row r="288" spans="1:17">
      <c r="A288" s="36">
        <v>286</v>
      </c>
      <c r="B288" s="36" t="s">
        <v>582</v>
      </c>
      <c r="C288" s="40" t="s">
        <v>471</v>
      </c>
      <c r="D288" s="38" t="s">
        <v>341</v>
      </c>
      <c r="E288" s="36" t="s">
        <v>68</v>
      </c>
      <c r="F288" s="36" t="s">
        <v>68</v>
      </c>
      <c r="G288" s="39" t="str">
        <f>VLOOKUP(E288,'Tax Info'!$B$2:$F$1000,3,0)</f>
        <v>Iloilo II Electric Cooperative, Inc.</v>
      </c>
      <c r="H288" s="39" t="str">
        <f>VLOOKUP(E288,'Tax Info'!$B$2:$F$1000,5,0)</f>
        <v>000-994-942-000</v>
      </c>
      <c r="I288" s="47">
        <f>IF(COUNTIFS(H$3:H288,H288,B$3:B288,B288)=1,MAX(I$2:I287)+1,VLOOKUP(H288,H$2:I287,2,0))</f>
        <v>51754</v>
      </c>
      <c r="J288" s="44">
        <v>46056.94</v>
      </c>
      <c r="K288" s="44" t="s">
        <v>27</v>
      </c>
      <c r="L288" s="44">
        <v>5526.83</v>
      </c>
      <c r="M288" s="45">
        <v>-921.14</v>
      </c>
      <c r="N288" s="44">
        <f t="shared" si="7"/>
        <v>50662.63</v>
      </c>
      <c r="P288" s="49" t="s">
        <v>637</v>
      </c>
      <c r="Q288" s="54">
        <f t="shared" ca="1" si="10"/>
        <v>57.5</v>
      </c>
    </row>
    <row r="289" spans="1:17">
      <c r="A289" s="36">
        <v>287</v>
      </c>
      <c r="B289" s="36" t="s">
        <v>582</v>
      </c>
      <c r="C289" s="40" t="s">
        <v>471</v>
      </c>
      <c r="D289" s="38" t="s">
        <v>341</v>
      </c>
      <c r="E289" s="36" t="s">
        <v>91</v>
      </c>
      <c r="F289" s="36" t="s">
        <v>91</v>
      </c>
      <c r="G289" s="39" t="str">
        <f>VLOOKUP(E289,'Tax Info'!$B$2:$F$1000,3,0)</f>
        <v>Iloilo III Electric Cooperative, Inc.</v>
      </c>
      <c r="H289" s="39" t="str">
        <f>VLOOKUP(E289,'Tax Info'!$B$2:$F$1000,5,0)</f>
        <v>002-391-979-000</v>
      </c>
      <c r="I289" s="47">
        <f>IF(COUNTIFS(H$3:H289,H289,B$3:B289,B289)=1,MAX(I$2:I288)+1,VLOOKUP(H289,H$2:I288,2,0))</f>
        <v>51755</v>
      </c>
      <c r="J289" s="44">
        <v>29127.71</v>
      </c>
      <c r="K289" s="44" t="s">
        <v>27</v>
      </c>
      <c r="L289" s="44">
        <v>3495.33</v>
      </c>
      <c r="M289" s="45">
        <v>-582.54999999999995</v>
      </c>
      <c r="N289" s="44">
        <f t="shared" si="7"/>
        <v>32040.49</v>
      </c>
      <c r="P289" s="49" t="s">
        <v>638</v>
      </c>
      <c r="Q289" s="54">
        <f t="shared" ca="1" si="10"/>
        <v>35.380000000000003</v>
      </c>
    </row>
    <row r="290" spans="1:17">
      <c r="A290" s="36">
        <v>288</v>
      </c>
      <c r="B290" s="36" t="s">
        <v>582</v>
      </c>
      <c r="C290" s="40" t="s">
        <v>471</v>
      </c>
      <c r="D290" s="38" t="s">
        <v>341</v>
      </c>
      <c r="E290" s="36" t="s">
        <v>129</v>
      </c>
      <c r="F290" s="36" t="s">
        <v>130</v>
      </c>
      <c r="G290" s="39" t="str">
        <f>VLOOKUP(E290,'Tax Info'!$B$2:$F$1000,3,0)</f>
        <v>Jin Navitas Electric Corp.</v>
      </c>
      <c r="H290" s="39" t="str">
        <f>VLOOKUP(E290,'Tax Info'!$B$2:$F$1000,5,0)</f>
        <v>779-471-422-00000</v>
      </c>
      <c r="I290" s="47">
        <f>IF(COUNTIFS(H$3:H290,H290,B$3:B290,B290)=1,MAX(I$2:I289)+1,VLOOKUP(H290,H$2:I289,2,0))</f>
        <v>51756</v>
      </c>
      <c r="J290" s="44">
        <v>11609.98</v>
      </c>
      <c r="K290" s="44" t="s">
        <v>27</v>
      </c>
      <c r="L290" s="44">
        <v>1393.2</v>
      </c>
      <c r="M290" s="45" t="s">
        <v>27</v>
      </c>
      <c r="N290" s="44">
        <f t="shared" si="7"/>
        <v>13003.18</v>
      </c>
      <c r="P290" s="49" t="s">
        <v>639</v>
      </c>
      <c r="Q290" s="54">
        <f t="shared" ca="1" si="10"/>
        <v>66.03</v>
      </c>
    </row>
    <row r="291" spans="1:17">
      <c r="A291" s="36">
        <v>289</v>
      </c>
      <c r="B291" s="36" t="s">
        <v>582</v>
      </c>
      <c r="C291" s="40" t="s">
        <v>471</v>
      </c>
      <c r="D291" s="38" t="s">
        <v>341</v>
      </c>
      <c r="E291" s="36" t="s">
        <v>184</v>
      </c>
      <c r="F291" s="36" t="s">
        <v>185</v>
      </c>
      <c r="G291" s="39" t="str">
        <f>VLOOKUP(E291,'Tax Info'!$B$2:$F$1000,3,0)</f>
        <v>Kratos RES, Inc.</v>
      </c>
      <c r="H291" s="39" t="str">
        <f>VLOOKUP(E291,'Tax Info'!$B$2:$F$1000,5,0)</f>
        <v>008-098-676-000</v>
      </c>
      <c r="I291" s="47">
        <f>IF(COUNTIFS(H$3:H291,H291,B$3:B291,B291)=1,MAX(I$2:I290)+1,VLOOKUP(H291,H$2:I290,2,0))</f>
        <v>51757</v>
      </c>
      <c r="J291" s="44">
        <v>1470.1</v>
      </c>
      <c r="K291" s="44" t="s">
        <v>27</v>
      </c>
      <c r="L291" s="44">
        <v>176.41</v>
      </c>
      <c r="M291" s="45">
        <v>-29.4</v>
      </c>
      <c r="N291" s="44">
        <f t="shared" si="7"/>
        <v>1617.11</v>
      </c>
      <c r="P291" s="49" t="s">
        <v>640</v>
      </c>
      <c r="Q291" s="54">
        <f t="shared" ca="1" si="10"/>
        <v>19586.82</v>
      </c>
    </row>
    <row r="292" spans="1:17">
      <c r="A292" s="36">
        <v>290</v>
      </c>
      <c r="B292" s="36" t="s">
        <v>582</v>
      </c>
      <c r="C292" s="40" t="s">
        <v>471</v>
      </c>
      <c r="D292" s="38" t="s">
        <v>341</v>
      </c>
      <c r="E292" s="36" t="s">
        <v>144</v>
      </c>
      <c r="F292" s="36" t="s">
        <v>145</v>
      </c>
      <c r="G292" s="39" t="str">
        <f>VLOOKUP(E292,'Tax Info'!$B$2:$F$1000,3,0)</f>
        <v>KEPCO SPC Power Corporation</v>
      </c>
      <c r="H292" s="39" t="str">
        <f>VLOOKUP(E292,'Tax Info'!$B$2:$F$1000,5,0)</f>
        <v>244-498-539-00000</v>
      </c>
      <c r="I292" s="47">
        <f>IF(COUNTIFS(H$3:H292,H292,B$3:B292,B292)=1,MAX(I$2:I291)+1,VLOOKUP(H292,H$2:I291,2,0))</f>
        <v>51758</v>
      </c>
      <c r="J292" s="44">
        <v>6368.66</v>
      </c>
      <c r="K292" s="44" t="s">
        <v>27</v>
      </c>
      <c r="L292" s="44">
        <v>764.24</v>
      </c>
      <c r="M292" s="45">
        <v>-127.37</v>
      </c>
      <c r="N292" s="44">
        <f t="shared" si="7"/>
        <v>7005.53</v>
      </c>
      <c r="P292" s="49" t="s">
        <v>641</v>
      </c>
      <c r="Q292" s="54">
        <f t="shared" ca="1" si="10"/>
        <v>21542.95</v>
      </c>
    </row>
    <row r="293" spans="1:17">
      <c r="A293" s="36">
        <v>291</v>
      </c>
      <c r="B293" s="36" t="s">
        <v>582</v>
      </c>
      <c r="C293" s="40" t="s">
        <v>471</v>
      </c>
      <c r="D293" s="38" t="s">
        <v>341</v>
      </c>
      <c r="E293" s="36" t="s">
        <v>48</v>
      </c>
      <c r="F293" s="36" t="s">
        <v>48</v>
      </c>
      <c r="G293" s="39" t="str">
        <f>VLOOKUP(E293,'Tax Info'!$B$2:$F$1000,3,0)</f>
        <v>Leyte II Electric Cooperative, Inc.</v>
      </c>
      <c r="H293" s="39" t="str">
        <f>VLOOKUP(E293,'Tax Info'!$B$2:$F$1000,5,0)</f>
        <v>000-611-721-00000</v>
      </c>
      <c r="I293" s="47">
        <f>IF(COUNTIFS(H$3:H293,H293,B$3:B293,B293)=1,MAX(I$2:I292)+1,VLOOKUP(H293,H$2:I292,2,0))</f>
        <v>51759</v>
      </c>
      <c r="J293" s="44">
        <v>61591.28</v>
      </c>
      <c r="K293" s="44" t="s">
        <v>27</v>
      </c>
      <c r="L293" s="44">
        <v>7390.95</v>
      </c>
      <c r="M293" s="45">
        <v>-1231.83</v>
      </c>
      <c r="N293" s="44">
        <f t="shared" si="7"/>
        <v>67750.399999999994</v>
      </c>
      <c r="P293" s="49" t="s">
        <v>642</v>
      </c>
      <c r="Q293" s="54">
        <f t="shared" ca="1" si="10"/>
        <v>90.87</v>
      </c>
    </row>
    <row r="294" spans="1:17">
      <c r="A294" s="36">
        <v>292</v>
      </c>
      <c r="B294" s="36" t="s">
        <v>582</v>
      </c>
      <c r="C294" s="40" t="s">
        <v>471</v>
      </c>
      <c r="D294" s="38" t="s">
        <v>341</v>
      </c>
      <c r="E294" s="36" t="s">
        <v>127</v>
      </c>
      <c r="F294" s="36" t="s">
        <v>127</v>
      </c>
      <c r="G294" s="39" t="str">
        <f>VLOOKUP(E294,'Tax Info'!$B$2:$F$1000,3,0)</f>
        <v>Leyte III Electric Cooperative, Inc.</v>
      </c>
      <c r="H294" s="39" t="str">
        <f>VLOOKUP(E294,'Tax Info'!$B$2:$F$1000,5,0)</f>
        <v>000-977-608-000</v>
      </c>
      <c r="I294" s="47">
        <f>IF(COUNTIFS(H$3:H294,H294,B$3:B294,B294)=1,MAX(I$2:I293)+1,VLOOKUP(H294,H$2:I293,2,0))</f>
        <v>51760</v>
      </c>
      <c r="J294" s="44">
        <v>15205.12</v>
      </c>
      <c r="K294" s="44" t="s">
        <v>27</v>
      </c>
      <c r="L294" s="44">
        <v>1824.61</v>
      </c>
      <c r="M294" s="45">
        <v>-304.10000000000002</v>
      </c>
      <c r="N294" s="44">
        <f t="shared" si="7"/>
        <v>16725.63</v>
      </c>
      <c r="P294" s="49" t="s">
        <v>643</v>
      </c>
      <c r="Q294" s="54">
        <f t="shared" ca="1" si="10"/>
        <v>197.69</v>
      </c>
    </row>
    <row r="295" spans="1:17">
      <c r="A295" s="36">
        <v>293</v>
      </c>
      <c r="B295" s="36" t="s">
        <v>582</v>
      </c>
      <c r="C295" s="40" t="s">
        <v>471</v>
      </c>
      <c r="D295" s="38" t="s">
        <v>341</v>
      </c>
      <c r="E295" s="36" t="s">
        <v>110</v>
      </c>
      <c r="F295" s="36" t="s">
        <v>110</v>
      </c>
      <c r="G295" s="39" t="str">
        <f>VLOOKUP(E295,'Tax Info'!$B$2:$F$1000,3,0)</f>
        <v>Leyte IV Electric Cooperative, Inc.</v>
      </c>
      <c r="H295" s="39" t="str">
        <f>VLOOKUP(E295,'Tax Info'!$B$2:$F$1000,5,0)</f>
        <v>000-782-737-000</v>
      </c>
      <c r="I295" s="47">
        <f>IF(COUNTIFS(H$3:H295,H295,B$3:B295,B295)=1,MAX(I$2:I294)+1,VLOOKUP(H295,H$2:I294,2,0))</f>
        <v>51761</v>
      </c>
      <c r="J295" s="44">
        <v>19709.61</v>
      </c>
      <c r="K295" s="44" t="s">
        <v>27</v>
      </c>
      <c r="L295" s="44">
        <v>2365.15</v>
      </c>
      <c r="M295" s="45">
        <v>-394.19</v>
      </c>
      <c r="N295" s="44">
        <f t="shared" si="7"/>
        <v>21680.57</v>
      </c>
      <c r="P295" s="49" t="s">
        <v>644</v>
      </c>
      <c r="Q295" s="54">
        <f t="shared" ca="1" si="10"/>
        <v>228.58</v>
      </c>
    </row>
    <row r="296" spans="1:17">
      <c r="A296" s="36">
        <v>294</v>
      </c>
      <c r="B296" s="36" t="s">
        <v>582</v>
      </c>
      <c r="C296" s="40" t="s">
        <v>471</v>
      </c>
      <c r="D296" s="38" t="s">
        <v>341</v>
      </c>
      <c r="E296" s="36" t="s">
        <v>62</v>
      </c>
      <c r="F296" s="36" t="s">
        <v>62</v>
      </c>
      <c r="G296" s="39" t="str">
        <f>VLOOKUP(E296,'Tax Info'!$B$2:$F$1000,3,0)</f>
        <v>Leyte V Electric Cooperative, Inc.</v>
      </c>
      <c r="H296" s="39" t="str">
        <f>VLOOKUP(E296,'Tax Info'!$B$2:$F$1000,5,0)</f>
        <v>001-383-331-000</v>
      </c>
      <c r="I296" s="47">
        <f>IF(COUNTIFS(H$3:H296,H296,B$3:B296,B296)=1,MAX(I$2:I295)+1,VLOOKUP(H296,H$2:I295,2,0))</f>
        <v>51762</v>
      </c>
      <c r="J296" s="44">
        <v>53264.61</v>
      </c>
      <c r="K296" s="44" t="s">
        <v>27</v>
      </c>
      <c r="L296" s="44">
        <v>6391.75</v>
      </c>
      <c r="M296" s="45">
        <v>-1065.29</v>
      </c>
      <c r="N296" s="44">
        <f t="shared" si="7"/>
        <v>58591.07</v>
      </c>
      <c r="P296" s="49" t="s">
        <v>645</v>
      </c>
      <c r="Q296" s="54">
        <f t="shared" ca="1" si="10"/>
        <v>37821.769999999997</v>
      </c>
    </row>
    <row r="297" spans="1:17">
      <c r="A297" s="36">
        <v>295</v>
      </c>
      <c r="B297" s="36" t="s">
        <v>582</v>
      </c>
      <c r="C297" s="40" t="s">
        <v>471</v>
      </c>
      <c r="D297" s="38" t="s">
        <v>341</v>
      </c>
      <c r="E297" s="36" t="s">
        <v>195</v>
      </c>
      <c r="F297" s="36" t="s">
        <v>195</v>
      </c>
      <c r="G297" s="39" t="str">
        <f>VLOOKUP(E297,'Tax Info'!$B$2:$F$1000,3,0)</f>
        <v>Lide Management Corporation</v>
      </c>
      <c r="H297" s="39" t="str">
        <f>VLOOKUP(E297,'Tax Info'!$B$2:$F$1000,5,0)</f>
        <v>003-740-115-0000</v>
      </c>
      <c r="I297" s="47">
        <f>IF(COUNTIFS(H$3:H297,H297,B$3:B297,B297)=1,MAX(I$2:I296)+1,VLOOKUP(H297,H$2:I296,2,0))</f>
        <v>51763</v>
      </c>
      <c r="J297" s="44">
        <v>517.54</v>
      </c>
      <c r="K297" s="44" t="s">
        <v>27</v>
      </c>
      <c r="L297" s="44">
        <v>62.1</v>
      </c>
      <c r="M297" s="45">
        <v>-10.35</v>
      </c>
      <c r="N297" s="44">
        <f t="shared" si="7"/>
        <v>569.29</v>
      </c>
      <c r="P297" s="49" t="s">
        <v>646</v>
      </c>
      <c r="Q297" s="54">
        <f t="shared" ca="1" si="10"/>
        <v>85.28</v>
      </c>
    </row>
    <row r="298" spans="1:17">
      <c r="A298" s="36">
        <v>296</v>
      </c>
      <c r="B298" s="36" t="s">
        <v>582</v>
      </c>
      <c r="C298" s="40" t="s">
        <v>471</v>
      </c>
      <c r="D298" s="38" t="s">
        <v>341</v>
      </c>
      <c r="E298" s="36" t="s">
        <v>86</v>
      </c>
      <c r="F298" s="36" t="s">
        <v>87</v>
      </c>
      <c r="G298" s="39" t="str">
        <f>VLOOKUP(E298,'Tax Info'!$B$2:$F$1000,3,0)</f>
        <v>SHELL ENERGY PHILIPPINES INC.</v>
      </c>
      <c r="H298" s="39" t="str">
        <f>VLOOKUP(E298,'Tax Info'!$B$2:$F$1000,5,0)</f>
        <v>006-733-227-0000</v>
      </c>
      <c r="I298" s="47">
        <f>IF(COUNTIFS(H$3:H298,H298,B$3:B298,B298)=1,MAX(I$2:I297)+1,VLOOKUP(H298,H$2:I297,2,0))</f>
        <v>51764</v>
      </c>
      <c r="J298" s="44">
        <v>23485.93</v>
      </c>
      <c r="K298" s="44" t="s">
        <v>27</v>
      </c>
      <c r="L298" s="44">
        <v>2818.31</v>
      </c>
      <c r="M298" s="45">
        <v>-469.72</v>
      </c>
      <c r="N298" s="44">
        <f t="shared" si="7"/>
        <v>25834.52</v>
      </c>
      <c r="P298" s="49" t="s">
        <v>647</v>
      </c>
      <c r="Q298" s="54">
        <f t="shared" ca="1" si="10"/>
        <v>36.200000000000003</v>
      </c>
    </row>
    <row r="299" spans="1:17">
      <c r="A299" s="36">
        <v>297</v>
      </c>
      <c r="B299" s="36" t="s">
        <v>582</v>
      </c>
      <c r="C299" s="40" t="s">
        <v>471</v>
      </c>
      <c r="D299" s="38" t="s">
        <v>341</v>
      </c>
      <c r="E299" s="36" t="s">
        <v>32</v>
      </c>
      <c r="F299" s="36" t="s">
        <v>32</v>
      </c>
      <c r="G299" s="39" t="str">
        <f>VLOOKUP(E299,'Tax Info'!$B$2:$F$1000,3,0)</f>
        <v>Mactan Electric Company</v>
      </c>
      <c r="H299" s="39" t="str">
        <f>VLOOKUP(E299,'Tax Info'!$B$2:$F$1000,5,0)</f>
        <v>000-259-873-00000</v>
      </c>
      <c r="I299" s="47">
        <f>IF(COUNTIFS(H$3:H299,H299,B$3:B299,B299)=1,MAX(I$2:I298)+1,VLOOKUP(H299,H$2:I298,2,0))</f>
        <v>51765</v>
      </c>
      <c r="J299" s="44">
        <v>147701.44</v>
      </c>
      <c r="K299" s="44" t="s">
        <v>27</v>
      </c>
      <c r="L299" s="44">
        <v>17724.169999999998</v>
      </c>
      <c r="M299" s="45">
        <v>-2954.03</v>
      </c>
      <c r="N299" s="44">
        <f t="shared" si="7"/>
        <v>162471.57999999999</v>
      </c>
      <c r="P299" s="49" t="s">
        <v>648</v>
      </c>
      <c r="Q299" s="54">
        <f t="shared" ca="1" si="10"/>
        <v>95.74</v>
      </c>
    </row>
    <row r="300" spans="1:17">
      <c r="A300" s="36">
        <v>298</v>
      </c>
      <c r="B300" s="36" t="s">
        <v>582</v>
      </c>
      <c r="C300" s="40" t="s">
        <v>471</v>
      </c>
      <c r="D300" s="38" t="s">
        <v>341</v>
      </c>
      <c r="E300" s="36" t="s">
        <v>147</v>
      </c>
      <c r="F300" s="36" t="s">
        <v>147</v>
      </c>
      <c r="G300" s="39" t="str">
        <f>VLOOKUP(E300,'Tax Info'!$B$2:$F$1000,3,0)</f>
        <v>Mactan Enerzone Corporation</v>
      </c>
      <c r="H300" s="39" t="str">
        <f>VLOOKUP(E300,'Tax Info'!$B$2:$F$1000,5,0)</f>
        <v>250-327-890-000</v>
      </c>
      <c r="I300" s="47">
        <f>IF(COUNTIFS(H$3:H300,H300,B$3:B300,B300)=1,MAX(I$2:I299)+1,VLOOKUP(H300,H$2:I299,2,0))</f>
        <v>51766</v>
      </c>
      <c r="J300" s="44">
        <v>5346.55</v>
      </c>
      <c r="K300" s="44" t="s">
        <v>27</v>
      </c>
      <c r="L300" s="44">
        <v>641.59</v>
      </c>
      <c r="M300" s="45">
        <v>-106.93</v>
      </c>
      <c r="N300" s="44">
        <f t="shared" si="7"/>
        <v>5881.21</v>
      </c>
      <c r="P300" s="49" t="s">
        <v>649</v>
      </c>
      <c r="Q300" s="54">
        <f t="shared" ca="1" si="10"/>
        <v>30712.12</v>
      </c>
    </row>
    <row r="301" spans="1:17">
      <c r="A301" s="36">
        <v>299</v>
      </c>
      <c r="B301" s="36" t="s">
        <v>582</v>
      </c>
      <c r="C301" s="40" t="s">
        <v>471</v>
      </c>
      <c r="D301" s="38" t="s">
        <v>341</v>
      </c>
      <c r="E301" s="36" t="s">
        <v>281</v>
      </c>
      <c r="F301" s="36" t="s">
        <v>282</v>
      </c>
      <c r="G301" s="39" t="str">
        <f>VLOOKUP(E301,'Tax Info'!$B$2:$F$1000,3,0)</f>
        <v>Monte Solar Energy, Inc.</v>
      </c>
      <c r="H301" s="39" t="str">
        <f>VLOOKUP(E301,'Tax Info'!$B$2:$F$1000,5,0)</f>
        <v>008-828-119-000</v>
      </c>
      <c r="I301" s="47">
        <f>IF(COUNTIFS(H$3:H301,H301,B$3:B301,B301)=1,MAX(I$2:I300)+1,VLOOKUP(H301,H$2:I300,2,0))</f>
        <v>51767</v>
      </c>
      <c r="J301" s="44" t="s">
        <v>27</v>
      </c>
      <c r="K301" s="44">
        <v>26.52</v>
      </c>
      <c r="L301" s="44" t="s">
        <v>27</v>
      </c>
      <c r="M301" s="45">
        <v>-0.53</v>
      </c>
      <c r="N301" s="44">
        <f t="shared" si="7"/>
        <v>25.99</v>
      </c>
      <c r="P301" s="49" t="s">
        <v>650</v>
      </c>
      <c r="Q301" s="54">
        <f t="shared" ca="1" si="10"/>
        <v>3923.64</v>
      </c>
    </row>
    <row r="302" spans="1:17">
      <c r="A302" s="36">
        <v>300</v>
      </c>
      <c r="B302" s="36" t="s">
        <v>582</v>
      </c>
      <c r="C302" s="40" t="s">
        <v>471</v>
      </c>
      <c r="D302" s="38" t="s">
        <v>341</v>
      </c>
      <c r="E302" s="36" t="s">
        <v>34</v>
      </c>
      <c r="F302" s="36" t="s">
        <v>34</v>
      </c>
      <c r="G302" s="39" t="str">
        <f>VLOOKUP(E302,'Tax Info'!$B$2:$F$1000,3,0)</f>
        <v>MORE Electric and Power Corporation</v>
      </c>
      <c r="H302" s="39" t="str">
        <f>VLOOKUP(E302,'Tax Info'!$B$2:$F$1000,5,0)</f>
        <v>007-106-367-000</v>
      </c>
      <c r="I302" s="47">
        <f>IF(COUNTIFS(H$3:H302,H302,B$3:B302,B302)=1,MAX(I$2:I301)+1,VLOOKUP(H302,H$2:I301,2,0))</f>
        <v>51768</v>
      </c>
      <c r="J302" s="44">
        <v>114000.78</v>
      </c>
      <c r="K302" s="44" t="s">
        <v>27</v>
      </c>
      <c r="L302" s="44">
        <v>13680.09</v>
      </c>
      <c r="M302" s="45">
        <v>-2280.02</v>
      </c>
      <c r="N302" s="44">
        <f t="shared" si="7"/>
        <v>125400.85</v>
      </c>
      <c r="P302" s="49" t="s">
        <v>651</v>
      </c>
      <c r="Q302" s="54">
        <f t="shared" ca="1" si="10"/>
        <v>5679.53</v>
      </c>
    </row>
    <row r="303" spans="1:17">
      <c r="A303" s="36">
        <v>301</v>
      </c>
      <c r="B303" s="36" t="s">
        <v>582</v>
      </c>
      <c r="C303" s="40" t="s">
        <v>471</v>
      </c>
      <c r="D303" s="38" t="s">
        <v>341</v>
      </c>
      <c r="E303" s="36" t="s">
        <v>289</v>
      </c>
      <c r="F303" s="36" t="s">
        <v>290</v>
      </c>
      <c r="G303" s="39" t="str">
        <f>VLOOKUP(E303,'Tax Info'!$B$2:$F$1000,3,0)</f>
        <v>Meridian Power Inc.</v>
      </c>
      <c r="H303" s="39" t="str">
        <f>VLOOKUP(E303,'Tax Info'!$B$2:$F$1000,5,0)</f>
        <v>625-481-957-00000</v>
      </c>
      <c r="I303" s="47">
        <f>IF(COUNTIFS(H$3:H303,H303,B$3:B303,B303)=1,MAX(I$2:I302)+1,VLOOKUP(H303,H$2:I302,2,0))</f>
        <v>51769</v>
      </c>
      <c r="J303" s="44">
        <v>145.09</v>
      </c>
      <c r="K303" s="44" t="s">
        <v>27</v>
      </c>
      <c r="L303" s="44">
        <v>17.41</v>
      </c>
      <c r="M303" s="45" t="s">
        <v>27</v>
      </c>
      <c r="N303" s="44">
        <f t="shared" si="7"/>
        <v>162.5</v>
      </c>
      <c r="P303" s="49" t="s">
        <v>652</v>
      </c>
      <c r="Q303" s="54">
        <f t="shared" ca="1" si="10"/>
        <v>198.2</v>
      </c>
    </row>
    <row r="304" spans="1:17">
      <c r="A304" s="36">
        <v>302</v>
      </c>
      <c r="B304" s="36" t="s">
        <v>582</v>
      </c>
      <c r="C304" s="40" t="s">
        <v>471</v>
      </c>
      <c r="D304" s="38" t="s">
        <v>341</v>
      </c>
      <c r="E304" s="36" t="s">
        <v>197</v>
      </c>
      <c r="F304" s="36" t="s">
        <v>198</v>
      </c>
      <c r="G304" s="39" t="str">
        <f>VLOOKUP(E304,'Tax Info'!$B$2:$F$1000,3,0)</f>
        <v>Masinloc Power Co. Ltd</v>
      </c>
      <c r="H304" s="39" t="str">
        <f>VLOOKUP(E304,'Tax Info'!$B$2:$F$1000,5,0)</f>
        <v>006-786-124-000</v>
      </c>
      <c r="I304" s="47">
        <f>IF(COUNTIFS(H$3:H304,H304,B$3:B304,B304)=1,MAX(I$2:I303)+1,VLOOKUP(H304,H$2:I303,2,0))</f>
        <v>51770</v>
      </c>
      <c r="J304" s="44">
        <v>764.51</v>
      </c>
      <c r="K304" s="44" t="s">
        <v>27</v>
      </c>
      <c r="L304" s="44">
        <v>91.74</v>
      </c>
      <c r="M304" s="45">
        <v>-15.29</v>
      </c>
      <c r="N304" s="44">
        <f t="shared" si="7"/>
        <v>840.96</v>
      </c>
      <c r="P304" s="49" t="s">
        <v>653</v>
      </c>
      <c r="Q304" s="54">
        <f t="shared" ca="1" si="10"/>
        <v>29840.51</v>
      </c>
    </row>
    <row r="305" spans="1:17">
      <c r="A305" s="36">
        <v>303</v>
      </c>
      <c r="B305" s="36" t="s">
        <v>582</v>
      </c>
      <c r="C305" s="40" t="s">
        <v>471</v>
      </c>
      <c r="D305" s="38" t="s">
        <v>341</v>
      </c>
      <c r="E305" s="36" t="s">
        <v>181</v>
      </c>
      <c r="F305" s="36" t="s">
        <v>182</v>
      </c>
      <c r="G305" s="39" t="str">
        <f>VLOOKUP(E305,'Tax Info'!$B$2:$F$1000,3,0)</f>
        <v>National Grid Corporation of the Philippines</v>
      </c>
      <c r="H305" s="39" t="str">
        <f>VLOOKUP(E305,'Tax Info'!$B$2:$F$1000,5,0)</f>
        <v>006-977-514-000</v>
      </c>
      <c r="I305" s="47">
        <f>IF(COUNTIFS(H$3:H305,H305,B$3:B305,B305)=1,MAX(I$2:I304)+1,VLOOKUP(H305,H$2:I304,2,0))</f>
        <v>51771</v>
      </c>
      <c r="J305" s="44">
        <v>2428.5700000000002</v>
      </c>
      <c r="K305" s="44" t="s">
        <v>27</v>
      </c>
      <c r="L305" s="44">
        <v>291.43</v>
      </c>
      <c r="M305" s="45">
        <v>-48.57</v>
      </c>
      <c r="N305" s="44">
        <f t="shared" si="7"/>
        <v>2671.43</v>
      </c>
      <c r="P305" s="49" t="s">
        <v>654</v>
      </c>
      <c r="Q305" s="54">
        <f t="shared" ca="1" si="10"/>
        <v>1418.8</v>
      </c>
    </row>
    <row r="306" spans="1:17">
      <c r="A306" s="36">
        <v>304</v>
      </c>
      <c r="B306" s="36" t="s">
        <v>582</v>
      </c>
      <c r="C306" s="40" t="s">
        <v>471</v>
      </c>
      <c r="D306" s="38" t="s">
        <v>341</v>
      </c>
      <c r="E306" s="36" t="s">
        <v>261</v>
      </c>
      <c r="F306" s="36" t="s">
        <v>262</v>
      </c>
      <c r="G306" s="39" t="str">
        <f>VLOOKUP(E306,'Tax Info'!$B$2:$F$1000,3,0)</f>
        <v>Negros Island Solar Power Inc.  (NISPI2)</v>
      </c>
      <c r="H306" s="39" t="str">
        <f>VLOOKUP(E306,'Tax Info'!$B$2:$F$1000,5,0)</f>
        <v>008-899-881-000</v>
      </c>
      <c r="I306" s="47">
        <f>IF(COUNTIFS(H$3:H306,H306,B$3:B306,B306)=1,MAX(I$2:I305)+1,VLOOKUP(H306,H$2:I305,2,0))</f>
        <v>51772</v>
      </c>
      <c r="J306" s="44" t="s">
        <v>27</v>
      </c>
      <c r="K306" s="44">
        <v>56.91</v>
      </c>
      <c r="L306" s="44" t="s">
        <v>27</v>
      </c>
      <c r="M306" s="45">
        <v>-1.1399999999999999</v>
      </c>
      <c r="N306" s="44">
        <f t="shared" si="7"/>
        <v>55.77</v>
      </c>
      <c r="P306" s="49" t="s">
        <v>655</v>
      </c>
      <c r="Q306" s="54">
        <f t="shared" ca="1" si="10"/>
        <v>77.75</v>
      </c>
    </row>
    <row r="307" spans="1:17">
      <c r="A307" s="36">
        <v>305</v>
      </c>
      <c r="B307" s="36" t="s">
        <v>582</v>
      </c>
      <c r="C307" s="40" t="s">
        <v>471</v>
      </c>
      <c r="D307" s="38" t="s">
        <v>341</v>
      </c>
      <c r="E307" s="36" t="s">
        <v>270</v>
      </c>
      <c r="F307" s="36" t="s">
        <v>271</v>
      </c>
      <c r="G307" s="39" t="str">
        <f>VLOOKUP(E307,'Tax Info'!$B$2:$F$1000,3,0)</f>
        <v>Negros Island Solar Power Inc.</v>
      </c>
      <c r="H307" s="39" t="str">
        <f>VLOOKUP(E307,'Tax Info'!$B$2:$F$1000,5,0)</f>
        <v>008-899-881-000</v>
      </c>
      <c r="I307" s="47">
        <f>IF(COUNTIFS(H$3:H307,H307,B$3:B307,B307)=1,MAX(I$2:I306)+1,VLOOKUP(H307,H$2:I306,2,0))</f>
        <v>51555</v>
      </c>
      <c r="J307" s="44" t="s">
        <v>27</v>
      </c>
      <c r="K307" s="44">
        <v>54.06</v>
      </c>
      <c r="L307" s="44" t="s">
        <v>27</v>
      </c>
      <c r="M307" s="45">
        <v>-1.08</v>
      </c>
      <c r="N307" s="44">
        <f t="shared" si="7"/>
        <v>52.98</v>
      </c>
      <c r="P307" s="49" t="s">
        <v>656</v>
      </c>
      <c r="Q307" s="54">
        <f t="shared" ca="1" si="10"/>
        <v>35057.82</v>
      </c>
    </row>
    <row r="308" spans="1:17">
      <c r="A308" s="36">
        <v>306</v>
      </c>
      <c r="B308" s="36" t="s">
        <v>582</v>
      </c>
      <c r="C308" s="40" t="s">
        <v>471</v>
      </c>
      <c r="D308" s="38" t="s">
        <v>341</v>
      </c>
      <c r="E308" s="36" t="s">
        <v>245</v>
      </c>
      <c r="F308" s="36" t="s">
        <v>246</v>
      </c>
      <c r="G308" s="39" t="str">
        <f>VLOOKUP(E308,'Tax Info'!$B$2:$F$1000,3,0)</f>
        <v>North Negros Biopower, Inc.</v>
      </c>
      <c r="H308" s="39" t="str">
        <f>VLOOKUP(E308,'Tax Info'!$B$2:$F$1000,5,0)</f>
        <v>006-964-680-000</v>
      </c>
      <c r="I308" s="47">
        <f>IF(COUNTIFS(H$3:H308,H308,B$3:B308,B308)=1,MAX(I$2:I307)+1,VLOOKUP(H308,H$2:I307,2,0))</f>
        <v>51773</v>
      </c>
      <c r="J308" s="44" t="s">
        <v>27</v>
      </c>
      <c r="K308" s="44">
        <v>138.34</v>
      </c>
      <c r="L308" s="44" t="s">
        <v>27</v>
      </c>
      <c r="M308" s="45" t="s">
        <v>27</v>
      </c>
      <c r="N308" s="44">
        <f t="shared" si="7"/>
        <v>138.34</v>
      </c>
      <c r="P308" s="49" t="s">
        <v>657</v>
      </c>
      <c r="Q308" s="54">
        <f t="shared" ca="1" si="10"/>
        <v>176.91</v>
      </c>
    </row>
    <row r="309" spans="1:17">
      <c r="A309" s="36">
        <v>307</v>
      </c>
      <c r="B309" s="36" t="s">
        <v>582</v>
      </c>
      <c r="C309" s="40" t="s">
        <v>471</v>
      </c>
      <c r="D309" s="38" t="s">
        <v>341</v>
      </c>
      <c r="E309" s="36" t="s">
        <v>50</v>
      </c>
      <c r="F309" s="36" t="s">
        <v>50</v>
      </c>
      <c r="G309" s="39" t="str">
        <f>VLOOKUP(E309,'Tax Info'!$B$2:$F$1000,3,0)</f>
        <v>NEGROS OCCIDENTAL ELECTRIC COOPERATIVE</v>
      </c>
      <c r="H309" s="39" t="str">
        <f>VLOOKUP(E309,'Tax Info'!$B$2:$F$1000,5,0)</f>
        <v>000-560-345-000</v>
      </c>
      <c r="I309" s="47">
        <f>IF(COUNTIFS(H$3:H309,H309,B$3:B309,B309)=1,MAX(I$2:I308)+1,VLOOKUP(H309,H$2:I308,2,0))</f>
        <v>51774</v>
      </c>
      <c r="J309" s="44">
        <v>59699.76</v>
      </c>
      <c r="K309" s="44" t="s">
        <v>27</v>
      </c>
      <c r="L309" s="44">
        <v>7163.97</v>
      </c>
      <c r="M309" s="45">
        <v>-1194</v>
      </c>
      <c r="N309" s="44">
        <f t="shared" si="7"/>
        <v>65669.73</v>
      </c>
      <c r="P309" s="49" t="s">
        <v>658</v>
      </c>
      <c r="Q309" s="54">
        <f t="shared" ca="1" si="10"/>
        <v>836.09</v>
      </c>
    </row>
    <row r="310" spans="1:17">
      <c r="A310" s="36">
        <v>308</v>
      </c>
      <c r="B310" s="36" t="s">
        <v>582</v>
      </c>
      <c r="C310" s="40" t="s">
        <v>471</v>
      </c>
      <c r="D310" s="38" t="s">
        <v>341</v>
      </c>
      <c r="E310" s="36" t="s">
        <v>60</v>
      </c>
      <c r="F310" s="36" t="s">
        <v>60</v>
      </c>
      <c r="G310" s="39" t="str">
        <f>VLOOKUP(E310,'Tax Info'!$B$2:$F$1000,3,0)</f>
        <v>Northern Negros Electric Cooperative, Inc.</v>
      </c>
      <c r="H310" s="39" t="str">
        <f>VLOOKUP(E310,'Tax Info'!$B$2:$F$1000,5,0)</f>
        <v>001-005-053-0000</v>
      </c>
      <c r="I310" s="47">
        <f>IF(COUNTIFS(H$3:H310,H310,B$3:B310,B310)=1,MAX(I$2:I309)+1,VLOOKUP(H310,H$2:I309,2,0))</f>
        <v>51775</v>
      </c>
      <c r="J310" s="44">
        <v>55904.87</v>
      </c>
      <c r="K310" s="44" t="s">
        <v>27</v>
      </c>
      <c r="L310" s="44">
        <v>6708.58</v>
      </c>
      <c r="M310" s="45">
        <v>-1118.0999999999999</v>
      </c>
      <c r="N310" s="44">
        <f t="shared" si="7"/>
        <v>61495.35</v>
      </c>
      <c r="P310" s="49" t="s">
        <v>659</v>
      </c>
      <c r="Q310" s="54">
        <f t="shared" ca="1" si="10"/>
        <v>196.67</v>
      </c>
    </row>
    <row r="311" spans="1:17">
      <c r="A311" s="36">
        <v>309</v>
      </c>
      <c r="B311" s="36" t="s">
        <v>582</v>
      </c>
      <c r="C311" s="40" t="s">
        <v>471</v>
      </c>
      <c r="D311" s="38" t="s">
        <v>341</v>
      </c>
      <c r="E311" s="36" t="s">
        <v>112</v>
      </c>
      <c r="F311" s="36" t="s">
        <v>112</v>
      </c>
      <c r="G311" s="39" t="str">
        <f>VLOOKUP(E311,'Tax Info'!$B$2:$F$1000,3,0)</f>
        <v>Negros Oriental I Electric Cooperative, Inc.</v>
      </c>
      <c r="H311" s="39" t="str">
        <f>VLOOKUP(E311,'Tax Info'!$B$2:$F$1000,5,0)</f>
        <v>000-613-539-000</v>
      </c>
      <c r="I311" s="47">
        <f>IF(COUNTIFS(H$3:H311,H311,B$3:B311,B311)=1,MAX(I$2:I310)+1,VLOOKUP(H311,H$2:I310,2,0))</f>
        <v>51776</v>
      </c>
      <c r="J311" s="44">
        <v>20074.66</v>
      </c>
      <c r="K311" s="44" t="s">
        <v>27</v>
      </c>
      <c r="L311" s="44">
        <v>2408.96</v>
      </c>
      <c r="M311" s="45">
        <v>-401.49</v>
      </c>
      <c r="N311" s="44">
        <f t="shared" si="7"/>
        <v>22082.13</v>
      </c>
      <c r="P311" s="49" t="s">
        <v>660</v>
      </c>
      <c r="Q311" s="54">
        <f t="shared" ca="1" si="10"/>
        <v>510937.98</v>
      </c>
    </row>
    <row r="312" spans="1:17">
      <c r="A312" s="36">
        <v>310</v>
      </c>
      <c r="B312" s="36" t="s">
        <v>582</v>
      </c>
      <c r="C312" s="40" t="s">
        <v>471</v>
      </c>
      <c r="D312" s="38" t="s">
        <v>341</v>
      </c>
      <c r="E312" s="36" t="s">
        <v>36</v>
      </c>
      <c r="F312" s="36" t="s">
        <v>36</v>
      </c>
      <c r="G312" s="39" t="str">
        <f>VLOOKUP(E312,'Tax Info'!$B$2:$F$1000,3,0)</f>
        <v>NEGROS ORIENTAL II ELECTRIC COOPERATIVE</v>
      </c>
      <c r="H312" s="39" t="str">
        <f>VLOOKUP(E312,'Tax Info'!$B$2:$F$1000,5,0)</f>
        <v>000-613-546-000</v>
      </c>
      <c r="I312" s="47">
        <f>IF(COUNTIFS(H$3:H312,H312,B$3:B312,B312)=1,MAX(I$2:I311)+1,VLOOKUP(H312,H$2:I311,2,0))</f>
        <v>51777</v>
      </c>
      <c r="J312" s="44">
        <v>82421.440000000002</v>
      </c>
      <c r="K312" s="44" t="s">
        <v>27</v>
      </c>
      <c r="L312" s="44">
        <v>9890.57</v>
      </c>
      <c r="M312" s="45">
        <v>-1648.43</v>
      </c>
      <c r="N312" s="44">
        <f t="shared" si="7"/>
        <v>90663.58</v>
      </c>
      <c r="P312" s="49" t="s">
        <v>661</v>
      </c>
      <c r="Q312" s="54">
        <f t="shared" ref="Q312:Q314" ca="1" si="11">SUMIF($I$3:$N$385,P312,$N$3:$N$385)</f>
        <v>46978.64</v>
      </c>
    </row>
    <row r="313" spans="1:17">
      <c r="A313" s="36">
        <v>311</v>
      </c>
      <c r="B313" s="36" t="s">
        <v>582</v>
      </c>
      <c r="C313" s="40" t="s">
        <v>471</v>
      </c>
      <c r="D313" s="38" t="s">
        <v>341</v>
      </c>
      <c r="E313" s="36" t="s">
        <v>95</v>
      </c>
      <c r="F313" s="36" t="s">
        <v>95</v>
      </c>
      <c r="G313" s="39" t="str">
        <f>VLOOKUP(E313,'Tax Info'!$B$2:$F$1000,3,0)</f>
        <v>Northern Samar Electric Cooperative, Inc.</v>
      </c>
      <c r="H313" s="39" t="str">
        <f>VLOOKUP(E313,'Tax Info'!$B$2:$F$1000,5,0)</f>
        <v>001-585-897-000</v>
      </c>
      <c r="I313" s="47">
        <f>IF(COUNTIFS(H$3:H313,H313,B$3:B313,B313)=1,MAX(I$2:I312)+1,VLOOKUP(H313,H$2:I312,2,0))</f>
        <v>51778</v>
      </c>
      <c r="J313" s="44">
        <v>29087.71</v>
      </c>
      <c r="K313" s="44" t="s">
        <v>27</v>
      </c>
      <c r="L313" s="44">
        <v>3490.53</v>
      </c>
      <c r="M313" s="45">
        <v>-581.75</v>
      </c>
      <c r="N313" s="44">
        <f t="shared" si="7"/>
        <v>31996.49</v>
      </c>
      <c r="P313" s="49" t="s">
        <v>662</v>
      </c>
      <c r="Q313" s="54">
        <f t="shared" ca="1" si="11"/>
        <v>429.2</v>
      </c>
    </row>
    <row r="314" spans="1:17">
      <c r="A314" s="36">
        <v>312</v>
      </c>
      <c r="B314" s="36" t="s">
        <v>582</v>
      </c>
      <c r="C314" s="40" t="s">
        <v>471</v>
      </c>
      <c r="D314" s="38" t="s">
        <v>341</v>
      </c>
      <c r="E314" s="36" t="s">
        <v>19</v>
      </c>
      <c r="F314" s="36" t="s">
        <v>19</v>
      </c>
      <c r="G314" s="39" t="str">
        <f>VLOOKUP(E314,'Tax Info'!$B$2:$F$1000,3,0)</f>
        <v>Philippine Associated Smelting &amp; Refining Corporation</v>
      </c>
      <c r="H314" s="39" t="str">
        <f>VLOOKUP(E314,'Tax Info'!$B$2:$F$1000,5,0)</f>
        <v>000-226-532-000</v>
      </c>
      <c r="I314" s="47">
        <f>IF(COUNTIFS(H$3:H314,H314,B$3:B314,B314)=1,MAX(I$2:I313)+1,VLOOKUP(H314,H$2:I313,2,0))</f>
        <v>51779</v>
      </c>
      <c r="J314" s="44" t="s">
        <v>27</v>
      </c>
      <c r="K314" s="44">
        <v>6776.31</v>
      </c>
      <c r="L314" s="44" t="s">
        <v>27</v>
      </c>
      <c r="M314" s="45">
        <v>-135.53</v>
      </c>
      <c r="N314" s="44">
        <f t="shared" si="7"/>
        <v>6640.78</v>
      </c>
      <c r="P314" s="49" t="s">
        <v>663</v>
      </c>
      <c r="Q314" s="54">
        <f t="shared" ca="1" si="11"/>
        <v>12</v>
      </c>
    </row>
    <row r="315" spans="1:17">
      <c r="A315" s="36">
        <v>313</v>
      </c>
      <c r="B315" s="36" t="s">
        <v>582</v>
      </c>
      <c r="C315" s="40" t="s">
        <v>471</v>
      </c>
      <c r="D315" s="38" t="s">
        <v>341</v>
      </c>
      <c r="E315" s="36" t="s">
        <v>233</v>
      </c>
      <c r="F315" s="36" t="s">
        <v>234</v>
      </c>
      <c r="G315" s="39" t="str">
        <f>VLOOKUP(E315,'Tax Info'!$B$2:$F$1000,3,0)</f>
        <v>Palm Concepcion Power Corporation</v>
      </c>
      <c r="H315" s="39" t="str">
        <f>VLOOKUP(E315,'Tax Info'!$B$2:$F$1000,5,0)</f>
        <v>006-931-417-000</v>
      </c>
      <c r="I315" s="47">
        <f>IF(COUNTIFS(H$3:H315,H315,B$3:B315,B315)=1,MAX(I$2:I314)+1,VLOOKUP(H315,H$2:I314,2,0))</f>
        <v>51780</v>
      </c>
      <c r="J315" s="44">
        <v>748.7</v>
      </c>
      <c r="K315" s="44" t="s">
        <v>27</v>
      </c>
      <c r="L315" s="44">
        <v>89.84</v>
      </c>
      <c r="M315" s="45">
        <v>-14.97</v>
      </c>
      <c r="N315" s="44">
        <f t="shared" si="7"/>
        <v>823.57</v>
      </c>
      <c r="Q315" s="54"/>
    </row>
    <row r="316" spans="1:17">
      <c r="A316" s="36">
        <v>314</v>
      </c>
      <c r="B316" s="36" t="s">
        <v>582</v>
      </c>
      <c r="C316" s="40" t="s">
        <v>471</v>
      </c>
      <c r="D316" s="38" t="s">
        <v>341</v>
      </c>
      <c r="E316" s="36" t="s">
        <v>216</v>
      </c>
      <c r="F316" s="36" t="s">
        <v>217</v>
      </c>
      <c r="G316" s="39" t="str">
        <f>VLOOKUP(E316,'Tax Info'!$B$2:$F$1000,3,0)</f>
        <v>Panay Energy Development Corporation</v>
      </c>
      <c r="H316" s="39" t="str">
        <f>VLOOKUP(E316,'Tax Info'!$B$2:$F$1000,5,0)</f>
        <v>007-243-246-000</v>
      </c>
      <c r="I316" s="47">
        <f>IF(COUNTIFS(H$3:H316,H316,B$3:B316,B316)=1,MAX(I$2:I315)+1,VLOOKUP(H316,H$2:I315,2,0))</f>
        <v>51781</v>
      </c>
      <c r="J316" s="44">
        <v>1471.28</v>
      </c>
      <c r="K316" s="44" t="s">
        <v>27</v>
      </c>
      <c r="L316" s="44">
        <v>176.55</v>
      </c>
      <c r="M316" s="45">
        <v>-29.43</v>
      </c>
      <c r="N316" s="44">
        <f t="shared" si="7"/>
        <v>1618.4</v>
      </c>
      <c r="P316"/>
      <c r="Q316" s="54">
        <f ca="1">SUM(Q7:Q315)</f>
        <v>3199972.4599999995</v>
      </c>
    </row>
    <row r="317" spans="1:17">
      <c r="A317" s="36">
        <v>315</v>
      </c>
      <c r="B317" s="36" t="s">
        <v>582</v>
      </c>
      <c r="C317" s="40" t="s">
        <v>471</v>
      </c>
      <c r="D317" s="38" t="s">
        <v>341</v>
      </c>
      <c r="E317" s="36" t="s">
        <v>45</v>
      </c>
      <c r="F317" s="36" t="s">
        <v>200</v>
      </c>
      <c r="G317" s="39" t="str">
        <f>VLOOKUP(E317,'Tax Info'!$B$2:$F$1000,3,0)</f>
        <v>Toledo Power Company</v>
      </c>
      <c r="H317" s="39" t="str">
        <f>VLOOKUP(E317,'Tax Info'!$B$2:$F$1000,5,0)</f>
        <v>003-883-626-00000</v>
      </c>
      <c r="I317" s="47">
        <f>IF(COUNTIFS(H$3:H317,H317,B$3:B317,B317)=1,MAX(I$2:I316)+1,VLOOKUP(H317,H$2:I316,2,0))</f>
        <v>51587</v>
      </c>
      <c r="J317" s="44">
        <v>454.48</v>
      </c>
      <c r="K317" s="44" t="s">
        <v>27</v>
      </c>
      <c r="L317" s="44">
        <v>54.54</v>
      </c>
      <c r="M317" s="45">
        <v>-9.09</v>
      </c>
      <c r="N317" s="44">
        <f t="shared" si="7"/>
        <v>499.93</v>
      </c>
      <c r="Q317" s="55">
        <f>N349</f>
        <v>3199972.46</v>
      </c>
    </row>
    <row r="318" spans="1:17">
      <c r="A318" s="36">
        <v>316</v>
      </c>
      <c r="B318" s="36" t="s">
        <v>582</v>
      </c>
      <c r="C318" s="40" t="s">
        <v>471</v>
      </c>
      <c r="D318" s="38" t="s">
        <v>341</v>
      </c>
      <c r="E318" s="36" t="s">
        <v>284</v>
      </c>
      <c r="F318" s="36" t="s">
        <v>285</v>
      </c>
      <c r="G318" s="39" t="str">
        <f>VLOOKUP(E318,'Tax Info'!$B$2:$F$1000,3,0)</f>
        <v>PetroWind Energy Inc.</v>
      </c>
      <c r="H318" s="39" t="str">
        <f>VLOOKUP(E318,'Tax Info'!$B$2:$F$1000,5,0)</f>
        <v>008-482-597-000</v>
      </c>
      <c r="I318" s="47">
        <f>IF(COUNTIFS(H$3:H318,H318,B$3:B318,B318)=1,MAX(I$2:I317)+1,VLOOKUP(H318,H$2:I317,2,0))</f>
        <v>51782</v>
      </c>
      <c r="J318" s="44" t="s">
        <v>27</v>
      </c>
      <c r="K318" s="44">
        <v>58.67</v>
      </c>
      <c r="L318" s="44" t="s">
        <v>27</v>
      </c>
      <c r="M318" s="45">
        <v>-1.17</v>
      </c>
      <c r="N318" s="44">
        <f t="shared" si="7"/>
        <v>57.5</v>
      </c>
      <c r="Q318" s="56">
        <f ca="1">Q316-Q317</f>
        <v>0</v>
      </c>
    </row>
    <row r="319" spans="1:17">
      <c r="A319" s="36">
        <v>317</v>
      </c>
      <c r="B319" s="36" t="s">
        <v>582</v>
      </c>
      <c r="C319" s="40" t="s">
        <v>471</v>
      </c>
      <c r="D319" s="38" t="s">
        <v>341</v>
      </c>
      <c r="E319" s="36" t="s">
        <v>284</v>
      </c>
      <c r="F319" s="36" t="s">
        <v>337</v>
      </c>
      <c r="G319" s="39" t="str">
        <f>VLOOKUP(E319,'Tax Info'!$B$2:$F$1000,3,0)</f>
        <v>PetroWind Energy Inc.</v>
      </c>
      <c r="H319" s="39" t="str">
        <f>VLOOKUP(E319,'Tax Info'!$B$2:$F$1000,5,0)</f>
        <v>008-482-597-000</v>
      </c>
      <c r="I319" s="47">
        <f>IF(COUNTIFS(H$3:H319,H319,B$3:B319,B319)=1,MAX(I$2:I318)+1,VLOOKUP(H319,H$2:I318,2,0))</f>
        <v>51566</v>
      </c>
      <c r="J319" s="44" t="s">
        <v>27</v>
      </c>
      <c r="K319" s="44">
        <v>11.46</v>
      </c>
      <c r="L319" s="44" t="s">
        <v>27</v>
      </c>
      <c r="M319" s="45">
        <v>-0.23</v>
      </c>
      <c r="N319" s="44">
        <f t="shared" si="7"/>
        <v>11.23</v>
      </c>
    </row>
    <row r="320" spans="1:17">
      <c r="A320" s="36">
        <v>318</v>
      </c>
      <c r="B320" s="36" t="s">
        <v>582</v>
      </c>
      <c r="C320" s="40" t="s">
        <v>471</v>
      </c>
      <c r="D320" s="38" t="s">
        <v>341</v>
      </c>
      <c r="E320" s="36" t="s">
        <v>267</v>
      </c>
      <c r="F320" s="36" t="s">
        <v>276</v>
      </c>
      <c r="G320" s="39" t="str">
        <f>VLOOKUP(E320,'Tax Info'!$B$2:$F$1000,3,0)</f>
        <v>San Carlos Solar Energy Inc.</v>
      </c>
      <c r="H320" s="39" t="str">
        <f>VLOOKUP(E320,'Tax Info'!$B$2:$F$1000,5,0)</f>
        <v>008-514-713-000</v>
      </c>
      <c r="I320" s="47">
        <f>IF(COUNTIFS(H$3:H320,H320,B$3:B320,B320)=1,MAX(I$2:I319)+1,VLOOKUP(H320,H$2:I319,2,0))</f>
        <v>51783</v>
      </c>
      <c r="J320" s="44" t="s">
        <v>27</v>
      </c>
      <c r="K320" s="44">
        <v>36.1</v>
      </c>
      <c r="L320" s="44" t="s">
        <v>27</v>
      </c>
      <c r="M320" s="45">
        <v>-0.72</v>
      </c>
      <c r="N320" s="44">
        <f t="shared" si="7"/>
        <v>35.380000000000003</v>
      </c>
    </row>
    <row r="321" spans="1:14">
      <c r="A321" s="36">
        <v>319</v>
      </c>
      <c r="B321" s="36" t="s">
        <v>582</v>
      </c>
      <c r="C321" s="40" t="s">
        <v>471</v>
      </c>
      <c r="D321" s="38" t="s">
        <v>341</v>
      </c>
      <c r="E321" s="36" t="s">
        <v>267</v>
      </c>
      <c r="F321" s="36" t="s">
        <v>268</v>
      </c>
      <c r="G321" s="39" t="str">
        <f>VLOOKUP(E321,'Tax Info'!$B$2:$F$1000,3,0)</f>
        <v>San Carlos Solar Energy Inc.</v>
      </c>
      <c r="H321" s="39" t="str">
        <f>VLOOKUP(E321,'Tax Info'!$B$2:$F$1000,5,0)</f>
        <v>008-514-713-000</v>
      </c>
      <c r="I321" s="47">
        <f>IF(COUNTIFS(H$3:H321,H321,B$3:B321,B321)=1,MAX(I$2:I320)+1,VLOOKUP(H321,H$2:I320,2,0))</f>
        <v>51567</v>
      </c>
      <c r="J321" s="44" t="s">
        <v>27</v>
      </c>
      <c r="K321" s="44">
        <v>50.12</v>
      </c>
      <c r="L321" s="44" t="s">
        <v>27</v>
      </c>
      <c r="M321" s="45">
        <v>-1</v>
      </c>
      <c r="N321" s="44">
        <f t="shared" si="7"/>
        <v>49.12</v>
      </c>
    </row>
    <row r="322" spans="1:14">
      <c r="A322" s="36">
        <v>320</v>
      </c>
      <c r="B322" s="36" t="s">
        <v>582</v>
      </c>
      <c r="C322" s="40" t="s">
        <v>471</v>
      </c>
      <c r="D322" s="38" t="s">
        <v>341</v>
      </c>
      <c r="E322" s="36" t="s">
        <v>258</v>
      </c>
      <c r="F322" s="36" t="s">
        <v>259</v>
      </c>
      <c r="G322" s="39" t="str">
        <f>VLOOKUP(E322,'Tax Info'!$B$2:$F$1000,3,0)</f>
        <v>San Carlos Sun Power Inc.</v>
      </c>
      <c r="H322" s="39" t="str">
        <f>VLOOKUP(E322,'Tax Info'!$B$2:$F$1000,5,0)</f>
        <v>008-828-101-000</v>
      </c>
      <c r="I322" s="47">
        <f>IF(COUNTIFS(H$3:H322,H322,B$3:B322,B322)=1,MAX(I$2:I321)+1,VLOOKUP(H322,H$2:I321,2,0))</f>
        <v>51784</v>
      </c>
      <c r="J322" s="44" t="s">
        <v>27</v>
      </c>
      <c r="K322" s="44">
        <v>67.38</v>
      </c>
      <c r="L322" s="44" t="s">
        <v>27</v>
      </c>
      <c r="M322" s="45">
        <v>-1.35</v>
      </c>
      <c r="N322" s="44">
        <f t="shared" si="7"/>
        <v>66.03</v>
      </c>
    </row>
    <row r="323" spans="1:14">
      <c r="A323" s="36">
        <v>321</v>
      </c>
      <c r="B323" s="36" t="s">
        <v>582</v>
      </c>
      <c r="C323" s="40" t="s">
        <v>471</v>
      </c>
      <c r="D323" s="38" t="s">
        <v>341</v>
      </c>
      <c r="E323" s="36" t="s">
        <v>122</v>
      </c>
      <c r="F323" s="36" t="s">
        <v>122</v>
      </c>
      <c r="G323" s="39" t="str">
        <f>VLOOKUP(E323,'Tax Info'!$B$2:$F$1000,3,0)</f>
        <v>Samar I Electric Cooperative, Inc.</v>
      </c>
      <c r="H323" s="39" t="str">
        <f>VLOOKUP(E323,'Tax Info'!$B$2:$F$1000,5,0)</f>
        <v>000-563-573-000</v>
      </c>
      <c r="I323" s="47">
        <f>IF(COUNTIFS(H$3:H323,H323,B$3:B323,B323)=1,MAX(I$2:I322)+1,VLOOKUP(H323,H$2:I322,2,0))</f>
        <v>51785</v>
      </c>
      <c r="J323" s="44">
        <v>17806.2</v>
      </c>
      <c r="K323" s="44" t="s">
        <v>27</v>
      </c>
      <c r="L323" s="44">
        <v>2136.7399999999998</v>
      </c>
      <c r="M323" s="45">
        <v>-356.12</v>
      </c>
      <c r="N323" s="44">
        <f t="shared" si="7"/>
        <v>19586.82</v>
      </c>
    </row>
    <row r="324" spans="1:14">
      <c r="A324" s="36">
        <v>322</v>
      </c>
      <c r="B324" s="36" t="s">
        <v>582</v>
      </c>
      <c r="C324" s="40" t="s">
        <v>471</v>
      </c>
      <c r="D324" s="38" t="s">
        <v>341</v>
      </c>
      <c r="E324" s="36" t="s">
        <v>120</v>
      </c>
      <c r="F324" s="36" t="s">
        <v>120</v>
      </c>
      <c r="G324" s="39" t="str">
        <f>VLOOKUP(E324,'Tax Info'!$B$2:$F$1000,3,0)</f>
        <v>Samar II Electric Cooperative, Inc.</v>
      </c>
      <c r="H324" s="39" t="str">
        <f>VLOOKUP(E324,'Tax Info'!$B$2:$F$1000,5,0)</f>
        <v>000-563-581-000</v>
      </c>
      <c r="I324" s="47">
        <f>IF(COUNTIFS(H$3:H324,H324,B$3:B324,B324)=1,MAX(I$2:I323)+1,VLOOKUP(H324,H$2:I323,2,0))</f>
        <v>51786</v>
      </c>
      <c r="J324" s="44">
        <v>19584.5</v>
      </c>
      <c r="K324" s="44" t="s">
        <v>27</v>
      </c>
      <c r="L324" s="44">
        <v>2350.14</v>
      </c>
      <c r="M324" s="45">
        <v>-391.69</v>
      </c>
      <c r="N324" s="44">
        <f t="shared" si="7"/>
        <v>21542.95</v>
      </c>
    </row>
    <row r="325" spans="1:14">
      <c r="A325" s="36">
        <v>323</v>
      </c>
      <c r="B325" s="36" t="s">
        <v>582</v>
      </c>
      <c r="C325" s="40" t="s">
        <v>471</v>
      </c>
      <c r="D325" s="38" t="s">
        <v>341</v>
      </c>
      <c r="E325" s="36" t="s">
        <v>208</v>
      </c>
      <c r="F325" s="36" t="s">
        <v>209</v>
      </c>
      <c r="G325" s="39" t="str">
        <f>VLOOKUP(E325,'Tax Info'!$B$2:$F$1000,3,0)</f>
        <v>San Carlos Biopower Inc.</v>
      </c>
      <c r="H325" s="39" t="str">
        <f>VLOOKUP(E325,'Tax Info'!$B$2:$F$1000,5,0)</f>
        <v>007-339-955-000</v>
      </c>
      <c r="I325" s="47">
        <f>IF(COUNTIFS(H$3:H325,H325,B$3:B325,B325)=1,MAX(I$2:I324)+1,VLOOKUP(H325,H$2:I324,2,0))</f>
        <v>51787</v>
      </c>
      <c r="J325" s="44" t="s">
        <v>27</v>
      </c>
      <c r="K325" s="44">
        <v>90.87</v>
      </c>
      <c r="L325" s="44" t="s">
        <v>27</v>
      </c>
      <c r="M325" s="45" t="s">
        <v>27</v>
      </c>
      <c r="N325" s="44">
        <f t="shared" si="7"/>
        <v>90.87</v>
      </c>
    </row>
    <row r="326" spans="1:14">
      <c r="A326" s="36">
        <v>324</v>
      </c>
      <c r="B326" s="36" t="s">
        <v>582</v>
      </c>
      <c r="C326" s="40" t="s">
        <v>471</v>
      </c>
      <c r="D326" s="38" t="s">
        <v>341</v>
      </c>
      <c r="E326" s="36" t="s">
        <v>213</v>
      </c>
      <c r="F326" s="36" t="s">
        <v>214</v>
      </c>
      <c r="G326" s="39" t="str">
        <f>VLOOKUP(E326,'Tax Info'!$B$2:$F$1000,3,0)</f>
        <v>San Carlos Bioenergy, Inc.</v>
      </c>
      <c r="H326" s="39" t="str">
        <f>VLOOKUP(E326,'Tax Info'!$B$2:$F$1000,5,0)</f>
        <v>238-494-525-000</v>
      </c>
      <c r="I326" s="47">
        <f>IF(COUNTIFS(H$3:H326,H326,B$3:B326,B326)=1,MAX(I$2:I325)+1,VLOOKUP(H326,H$2:I325,2,0))</f>
        <v>51788</v>
      </c>
      <c r="J326" s="44">
        <v>179.71</v>
      </c>
      <c r="K326" s="44" t="s">
        <v>27</v>
      </c>
      <c r="L326" s="44">
        <v>21.57</v>
      </c>
      <c r="M326" s="45">
        <v>-3.59</v>
      </c>
      <c r="N326" s="44">
        <f t="shared" si="7"/>
        <v>197.69</v>
      </c>
    </row>
    <row r="327" spans="1:14">
      <c r="A327" s="36">
        <v>325</v>
      </c>
      <c r="B327" s="36" t="s">
        <v>582</v>
      </c>
      <c r="C327" s="40" t="s">
        <v>471</v>
      </c>
      <c r="D327" s="38" t="s">
        <v>341</v>
      </c>
      <c r="E327" s="36" t="s">
        <v>228</v>
      </c>
      <c r="F327" s="36" t="s">
        <v>228</v>
      </c>
      <c r="G327" s="39" t="str">
        <f>VLOOKUP(E327,'Tax Info'!$B$2:$F$1000,3,0)</f>
        <v>SC GLOBAL COCO PRODUCTS, INC.</v>
      </c>
      <c r="H327" s="39" t="str">
        <f>VLOOKUP(E327,'Tax Info'!$B$2:$F$1000,5,0)</f>
        <v>005-761-999-000</v>
      </c>
      <c r="I327" s="47">
        <f>IF(COUNTIFS(H$3:H327,H327,B$3:B327,B327)=1,MAX(I$2:I326)+1,VLOOKUP(H327,H$2:I326,2,0))</f>
        <v>51789</v>
      </c>
      <c r="J327" s="44">
        <v>207.8</v>
      </c>
      <c r="K327" s="44" t="s">
        <v>27</v>
      </c>
      <c r="L327" s="44">
        <v>24.94</v>
      </c>
      <c r="M327" s="45">
        <v>-4.16</v>
      </c>
      <c r="N327" s="44">
        <f t="shared" si="7"/>
        <v>228.58</v>
      </c>
    </row>
    <row r="328" spans="1:14">
      <c r="A328" s="36">
        <v>326</v>
      </c>
      <c r="B328" s="36" t="s">
        <v>582</v>
      </c>
      <c r="C328" s="40" t="s">
        <v>471</v>
      </c>
      <c r="D328" s="38" t="s">
        <v>341</v>
      </c>
      <c r="E328" s="36" t="s">
        <v>560</v>
      </c>
      <c r="F328" s="36" t="s">
        <v>561</v>
      </c>
      <c r="G328" s="39" t="str">
        <f>VLOOKUP(E328,'Tax Info'!$B$2:$F$1000,3,0)</f>
        <v>SEM-CALACA RES CORPORATION</v>
      </c>
      <c r="H328" s="39" t="str">
        <f>VLOOKUP(E328,'Tax Info'!$B$2:$F$1000,5,0)</f>
        <v>007-357-576-0000</v>
      </c>
      <c r="I328" s="47">
        <f>IF(COUNTIFS(H$3:H328,H328,B$3:B328,B328)=1,MAX(I$2:I327)+1,VLOOKUP(H328,H$2:I327,2,0))</f>
        <v>51790</v>
      </c>
      <c r="J328" s="44">
        <v>34383.43</v>
      </c>
      <c r="K328" s="44" t="s">
        <v>27</v>
      </c>
      <c r="L328" s="44">
        <v>4126.01</v>
      </c>
      <c r="M328" s="45">
        <v>-687.67</v>
      </c>
      <c r="N328" s="44">
        <f t="shared" si="7"/>
        <v>37821.769999999997</v>
      </c>
    </row>
    <row r="329" spans="1:14">
      <c r="A329" s="36">
        <v>327</v>
      </c>
      <c r="B329" s="36" t="s">
        <v>582</v>
      </c>
      <c r="C329" s="40" t="s">
        <v>471</v>
      </c>
      <c r="D329" s="38" t="s">
        <v>341</v>
      </c>
      <c r="E329" s="36" t="s">
        <v>264</v>
      </c>
      <c r="F329" s="36" t="s">
        <v>265</v>
      </c>
      <c r="G329" s="39" t="str">
        <f>VLOOKUP(E329,'Tax Info'!$B$2:$F$1000,3,0)</f>
        <v>Sulu Electric Power and Light (Phils.), Inc.</v>
      </c>
      <c r="H329" s="39" t="str">
        <f>VLOOKUP(E329,'Tax Info'!$B$2:$F$1000,5,0)</f>
        <v>008-685-342-000</v>
      </c>
      <c r="I329" s="47">
        <f>IF(COUNTIFS(H$3:H329,H329,B$3:B329,B329)=1,MAX(I$2:I328)+1,VLOOKUP(H329,H$2:I328,2,0))</f>
        <v>51791</v>
      </c>
      <c r="J329" s="44">
        <v>77.53</v>
      </c>
      <c r="K329" s="44" t="s">
        <v>27</v>
      </c>
      <c r="L329" s="44">
        <v>9.3000000000000007</v>
      </c>
      <c r="M329" s="45">
        <v>-1.55</v>
      </c>
      <c r="N329" s="44">
        <f t="shared" si="7"/>
        <v>85.28</v>
      </c>
    </row>
    <row r="330" spans="1:14">
      <c r="A330" s="36">
        <v>328</v>
      </c>
      <c r="B330" s="36" t="s">
        <v>582</v>
      </c>
      <c r="C330" s="40" t="s">
        <v>471</v>
      </c>
      <c r="D330" s="38" t="s">
        <v>341</v>
      </c>
      <c r="E330" s="36" t="s">
        <v>278</v>
      </c>
      <c r="F330" s="36" t="s">
        <v>279</v>
      </c>
      <c r="G330" s="39" t="str">
        <f>VLOOKUP(E330,'Tax Info'!$B$2:$F$1000,3,0)</f>
        <v>Citicore Solar Negros Occidental, Inc.</v>
      </c>
      <c r="H330" s="39" t="str">
        <f>VLOOKUP(E330,'Tax Info'!$B$2:$F$1000,5,0)</f>
        <v>009-103-282-000</v>
      </c>
      <c r="I330" s="47">
        <f>IF(COUNTIFS(H$3:H330,H330,B$3:B330,B330)=1,MAX(I$2:I329)+1,VLOOKUP(H330,H$2:I329,2,0))</f>
        <v>51792</v>
      </c>
      <c r="J330" s="44" t="s">
        <v>27</v>
      </c>
      <c r="K330" s="44">
        <v>36.94</v>
      </c>
      <c r="L330" s="44" t="s">
        <v>27</v>
      </c>
      <c r="M330" s="45">
        <v>-0.74</v>
      </c>
      <c r="N330" s="44">
        <f t="shared" si="7"/>
        <v>36.200000000000003</v>
      </c>
    </row>
    <row r="331" spans="1:14">
      <c r="A331" s="36">
        <v>329</v>
      </c>
      <c r="B331" s="36" t="s">
        <v>582</v>
      </c>
      <c r="C331" s="40" t="s">
        <v>471</v>
      </c>
      <c r="D331" s="38" t="s">
        <v>341</v>
      </c>
      <c r="E331" s="36" t="s">
        <v>205</v>
      </c>
      <c r="F331" s="36" t="s">
        <v>206</v>
      </c>
      <c r="G331" s="39" t="str">
        <f>VLOOKUP(E331,'Tax Info'!$B$2:$F$1000,3,0)</f>
        <v>SPC Island Power Corporation</v>
      </c>
      <c r="H331" s="39" t="str">
        <f>VLOOKUP(E331,'Tax Info'!$B$2:$F$1000,5,0)</f>
        <v>218-474-921-00000</v>
      </c>
      <c r="I331" s="47">
        <f>IF(COUNTIFS(H$3:H331,H331,B$3:B331,B331)=1,MAX(I$2:I330)+1,VLOOKUP(H331,H$2:I330,2,0))</f>
        <v>51793</v>
      </c>
      <c r="J331" s="44">
        <v>87.04</v>
      </c>
      <c r="K331" s="44" t="s">
        <v>27</v>
      </c>
      <c r="L331" s="44">
        <v>10.44</v>
      </c>
      <c r="M331" s="45">
        <v>-1.74</v>
      </c>
      <c r="N331" s="44">
        <f t="shared" si="7"/>
        <v>95.74</v>
      </c>
    </row>
    <row r="332" spans="1:14">
      <c r="A332" s="36">
        <v>330</v>
      </c>
      <c r="B332" s="36" t="s">
        <v>582</v>
      </c>
      <c r="C332" s="40" t="s">
        <v>471</v>
      </c>
      <c r="D332" s="38" t="s">
        <v>341</v>
      </c>
      <c r="E332" s="36" t="s">
        <v>70</v>
      </c>
      <c r="F332" s="36" t="s">
        <v>71</v>
      </c>
      <c r="G332" s="39" t="str">
        <f>VLOOKUP(E332,'Tax Info'!$B$2:$F$1000,3,0)</f>
        <v>LIMAY POWER INC.</v>
      </c>
      <c r="H332" s="39" t="str">
        <f>VLOOKUP(E332,'Tax Info'!$B$2:$F$1000,5,0)</f>
        <v>008-107-131-000</v>
      </c>
      <c r="I332" s="47">
        <f>IF(COUNTIFS(H$3:H332,H332,B$3:B332,B332)=1,MAX(I$2:I331)+1,VLOOKUP(H332,H$2:I331,2,0))</f>
        <v>51794</v>
      </c>
      <c r="J332" s="44">
        <v>27920.11</v>
      </c>
      <c r="K332" s="44" t="s">
        <v>27</v>
      </c>
      <c r="L332" s="44">
        <v>3350.41</v>
      </c>
      <c r="M332" s="45">
        <v>-558.4</v>
      </c>
      <c r="N332" s="44">
        <f t="shared" si="7"/>
        <v>30712.12</v>
      </c>
    </row>
    <row r="333" spans="1:14">
      <c r="A333" s="36">
        <v>331</v>
      </c>
      <c r="B333" s="36" t="s">
        <v>582</v>
      </c>
      <c r="C333" s="40" t="s">
        <v>471</v>
      </c>
      <c r="D333" s="38" t="s">
        <v>341</v>
      </c>
      <c r="E333" s="36" t="s">
        <v>158</v>
      </c>
      <c r="F333" s="36" t="s">
        <v>159</v>
      </c>
      <c r="G333" s="39" t="str">
        <f>VLOOKUP(E333,'Tax Info'!$B$2:$F$1000,3,0)</f>
        <v>Sual Power Inc.</v>
      </c>
      <c r="H333" s="39" t="str">
        <f>VLOOKUP(E333,'Tax Info'!$B$2:$F$1000,5,0)</f>
        <v>225-353-447-000</v>
      </c>
      <c r="I333" s="47">
        <f>IF(COUNTIFS(H$3:H333,H333,B$3:B333,B333)=1,MAX(I$2:I332)+1,VLOOKUP(H333,H$2:I332,2,0))</f>
        <v>51795</v>
      </c>
      <c r="J333" s="44">
        <v>3566.95</v>
      </c>
      <c r="K333" s="44" t="s">
        <v>27</v>
      </c>
      <c r="L333" s="44">
        <v>428.03</v>
      </c>
      <c r="M333" s="45">
        <v>-71.34</v>
      </c>
      <c r="N333" s="44">
        <f t="shared" si="7"/>
        <v>3923.64</v>
      </c>
    </row>
    <row r="334" spans="1:14">
      <c r="A334" s="36">
        <v>332</v>
      </c>
      <c r="B334" s="36" t="s">
        <v>582</v>
      </c>
      <c r="C334" s="40" t="s">
        <v>471</v>
      </c>
      <c r="D334" s="38" t="s">
        <v>341</v>
      </c>
      <c r="E334" s="36" t="s">
        <v>163</v>
      </c>
      <c r="F334" s="36" t="s">
        <v>164</v>
      </c>
      <c r="G334" s="39" t="str">
        <f>VLOOKUP(E334,'Tax Info'!$B$2:$F$1000,3,0)</f>
        <v>SN Aboitiz Power- Magat, Inc.</v>
      </c>
      <c r="H334" s="39" t="str">
        <f>VLOOKUP(E334,'Tax Info'!$B$2:$F$1000,5,0)</f>
        <v>242-224-593-00000</v>
      </c>
      <c r="I334" s="47">
        <f>IF(COUNTIFS(H$3:H334,H334,B$3:B334,B334)=1,MAX(I$2:I333)+1,VLOOKUP(H334,H$2:I333,2,0))</f>
        <v>51796</v>
      </c>
      <c r="J334" s="44" t="s">
        <v>27</v>
      </c>
      <c r="K334" s="44">
        <v>5795.44</v>
      </c>
      <c r="L334" s="44" t="s">
        <v>27</v>
      </c>
      <c r="M334" s="45">
        <v>-115.91</v>
      </c>
      <c r="N334" s="44">
        <f t="shared" si="7"/>
        <v>5679.53</v>
      </c>
    </row>
    <row r="335" spans="1:14">
      <c r="A335" s="36">
        <v>333</v>
      </c>
      <c r="B335" s="36" t="s">
        <v>582</v>
      </c>
      <c r="C335" s="40" t="s">
        <v>471</v>
      </c>
      <c r="D335" s="38" t="s">
        <v>341</v>
      </c>
      <c r="E335" s="36" t="s">
        <v>225</v>
      </c>
      <c r="F335" s="36" t="s">
        <v>226</v>
      </c>
      <c r="G335" s="39" t="str">
        <f>VLOOKUP(E335,'Tax Info'!$B$2:$F$1000,3,0)</f>
        <v>South Negros Biopower, Inc.</v>
      </c>
      <c r="H335" s="39" t="str">
        <f>VLOOKUP(E335,'Tax Info'!$B$2:$F$1000,5,0)</f>
        <v>008-348-719-000</v>
      </c>
      <c r="I335" s="47">
        <f>IF(COUNTIFS(H$3:H335,H335,B$3:B335,B335)=1,MAX(I$2:I334)+1,VLOOKUP(H335,H$2:I334,2,0))</f>
        <v>51797</v>
      </c>
      <c r="J335" s="44" t="s">
        <v>27</v>
      </c>
      <c r="K335" s="44">
        <v>202.24</v>
      </c>
      <c r="L335" s="44" t="s">
        <v>27</v>
      </c>
      <c r="M335" s="45">
        <v>-4.04</v>
      </c>
      <c r="N335" s="44">
        <f t="shared" si="7"/>
        <v>198.2</v>
      </c>
    </row>
    <row r="336" spans="1:14">
      <c r="A336" s="36">
        <v>334</v>
      </c>
      <c r="B336" s="36" t="s">
        <v>582</v>
      </c>
      <c r="C336" s="40" t="s">
        <v>471</v>
      </c>
      <c r="D336" s="38" t="s">
        <v>341</v>
      </c>
      <c r="E336" s="36" t="s">
        <v>93</v>
      </c>
      <c r="F336" s="36" t="s">
        <v>93</v>
      </c>
      <c r="G336" s="39" t="str">
        <f>VLOOKUP(E336,'Tax Info'!$B$2:$F$1000,3,0)</f>
        <v>Southern Leyte Electric Cooperative, Inc.</v>
      </c>
      <c r="H336" s="39" t="str">
        <f>VLOOKUP(E336,'Tax Info'!$B$2:$F$1000,5,0)</f>
        <v>000-819-044-000</v>
      </c>
      <c r="I336" s="47">
        <f>IF(COUNTIFS(H$3:H336,H336,B$3:B336,B336)=1,MAX(I$2:I335)+1,VLOOKUP(H336,H$2:I335,2,0))</f>
        <v>51798</v>
      </c>
      <c r="J336" s="44">
        <v>27127.73</v>
      </c>
      <c r="K336" s="44" t="s">
        <v>27</v>
      </c>
      <c r="L336" s="44">
        <v>3255.33</v>
      </c>
      <c r="M336" s="45">
        <v>-542.54999999999995</v>
      </c>
      <c r="N336" s="44">
        <f t="shared" si="7"/>
        <v>29840.51</v>
      </c>
    </row>
    <row r="337" spans="1:15">
      <c r="A337" s="36">
        <v>335</v>
      </c>
      <c r="B337" s="36" t="s">
        <v>582</v>
      </c>
      <c r="C337" s="40" t="s">
        <v>471</v>
      </c>
      <c r="D337" s="38" t="s">
        <v>341</v>
      </c>
      <c r="E337" s="36" t="s">
        <v>169</v>
      </c>
      <c r="F337" s="36" t="s">
        <v>170</v>
      </c>
      <c r="G337" s="39" t="str">
        <f>VLOOKUP(E337,'Tax Info'!$B$2:$F$1000,3,0)</f>
        <v>SMGP Kabankalan Power Co. Ltd.</v>
      </c>
      <c r="H337" s="39" t="str">
        <f>VLOOKUP(E337,'Tax Info'!$B$2:$F$1000,5,0)</f>
        <v>009-064-992-000</v>
      </c>
      <c r="I337" s="47">
        <f>IF(COUNTIFS(H$3:H337,H337,B$3:B337,B337)=1,MAX(I$2:I336)+1,VLOOKUP(H337,H$2:I336,2,0))</f>
        <v>51799</v>
      </c>
      <c r="J337" s="44">
        <v>1289.82</v>
      </c>
      <c r="K337" s="44" t="s">
        <v>27</v>
      </c>
      <c r="L337" s="44">
        <v>154.78</v>
      </c>
      <c r="M337" s="45">
        <v>-25.8</v>
      </c>
      <c r="N337" s="44">
        <f t="shared" si="7"/>
        <v>1418.8</v>
      </c>
    </row>
    <row r="338" spans="1:15">
      <c r="A338" s="36">
        <v>336</v>
      </c>
      <c r="B338" s="36" t="s">
        <v>582</v>
      </c>
      <c r="C338" s="40" t="s">
        <v>471</v>
      </c>
      <c r="D338" s="38" t="s">
        <v>341</v>
      </c>
      <c r="E338" s="36" t="s">
        <v>338</v>
      </c>
      <c r="F338" s="36" t="s">
        <v>339</v>
      </c>
      <c r="G338" s="39" t="str">
        <f>VLOOKUP(E338,'Tax Info'!$B$2:$F$1000,3,0)</f>
        <v>Guimaras Wind Corporation</v>
      </c>
      <c r="H338" s="39" t="str">
        <f>VLOOKUP(E338,'Tax Info'!$B$2:$F$1000,5,0)</f>
        <v>004-500-956-000</v>
      </c>
      <c r="I338" s="47">
        <f>IF(COUNTIFS(H$3:H338,H338,B$3:B338,B338)=1,MAX(I$2:I337)+1,VLOOKUP(H338,H$2:I337,2,0))</f>
        <v>51800</v>
      </c>
      <c r="J338" s="44" t="s">
        <v>27</v>
      </c>
      <c r="K338" s="44">
        <v>79.34</v>
      </c>
      <c r="L338" s="44" t="s">
        <v>27</v>
      </c>
      <c r="M338" s="45">
        <v>-1.59</v>
      </c>
      <c r="N338" s="44">
        <f t="shared" si="7"/>
        <v>77.75</v>
      </c>
    </row>
    <row r="339" spans="1:15">
      <c r="A339" s="36">
        <v>337</v>
      </c>
      <c r="B339" s="36" t="s">
        <v>582</v>
      </c>
      <c r="C339" s="40" t="s">
        <v>471</v>
      </c>
      <c r="D339" s="38" t="s">
        <v>341</v>
      </c>
      <c r="E339" s="36" t="s">
        <v>45</v>
      </c>
      <c r="F339" s="36" t="s">
        <v>211</v>
      </c>
      <c r="G339" s="39" t="str">
        <f>VLOOKUP(E339,'Tax Info'!$B$2:$F$1000,3,0)</f>
        <v>Toledo Power Company</v>
      </c>
      <c r="H339" s="39" t="str">
        <f>VLOOKUP(E339,'Tax Info'!$B$2:$F$1000,5,0)</f>
        <v>003-883-626-00000</v>
      </c>
      <c r="I339" s="47">
        <f>IF(COUNTIFS(H$3:H339,H339,B$3:B339,B339)=1,MAX(I$2:I338)+1,VLOOKUP(H339,H$2:I338,2,0))</f>
        <v>51587</v>
      </c>
      <c r="J339" s="44">
        <v>290.27</v>
      </c>
      <c r="K339" s="44" t="s">
        <v>27</v>
      </c>
      <c r="L339" s="44">
        <v>34.83</v>
      </c>
      <c r="M339" s="45">
        <v>-5.81</v>
      </c>
      <c r="N339" s="44">
        <f t="shared" si="7"/>
        <v>319.29000000000002</v>
      </c>
    </row>
    <row r="340" spans="1:15">
      <c r="A340" s="36">
        <v>338</v>
      </c>
      <c r="B340" s="36" t="s">
        <v>582</v>
      </c>
      <c r="C340" s="40" t="s">
        <v>471</v>
      </c>
      <c r="D340" s="38" t="s">
        <v>341</v>
      </c>
      <c r="E340" s="36" t="s">
        <v>52</v>
      </c>
      <c r="F340" s="36" t="s">
        <v>53</v>
      </c>
      <c r="G340" s="39" t="str">
        <f>VLOOKUP(E340,'Tax Info'!$B$2:$F$1000,3,0)</f>
        <v>TeaM (Philippines) Energy Corporation</v>
      </c>
      <c r="H340" s="39" t="str">
        <f>VLOOKUP(E340,'Tax Info'!$B$2:$F$1000,5,0)</f>
        <v>002-243-275-000</v>
      </c>
      <c r="I340" s="47">
        <f>IF(COUNTIFS(H$3:H340,H340,B$3:B340,B340)=1,MAX(I$2:I339)+1,VLOOKUP(H340,H$2:I339,2,0))</f>
        <v>51801</v>
      </c>
      <c r="J340" s="44">
        <v>31870.74</v>
      </c>
      <c r="K340" s="44" t="s">
        <v>27</v>
      </c>
      <c r="L340" s="44">
        <v>3824.49</v>
      </c>
      <c r="M340" s="45">
        <v>-637.41</v>
      </c>
      <c r="N340" s="44">
        <f t="shared" si="7"/>
        <v>35057.82</v>
      </c>
    </row>
    <row r="341" spans="1:15">
      <c r="A341" s="36">
        <v>339</v>
      </c>
      <c r="B341" s="36" t="s">
        <v>582</v>
      </c>
      <c r="C341" s="40" t="s">
        <v>471</v>
      </c>
      <c r="D341" s="38" t="s">
        <v>341</v>
      </c>
      <c r="E341" s="36" t="s">
        <v>222</v>
      </c>
      <c r="F341" s="36" t="s">
        <v>223</v>
      </c>
      <c r="G341" s="39" t="str">
        <f>VLOOKUP(E341,'Tax Info'!$B$2:$F$1000,3,0)</f>
        <v>Therma Power -Visayas, Inc.</v>
      </c>
      <c r="H341" s="39" t="str">
        <f>VLOOKUP(E341,'Tax Info'!$B$2:$F$1000,5,0)</f>
        <v>006-893-449-00000</v>
      </c>
      <c r="I341" s="47">
        <f>IF(COUNTIFS(H$3:H341,H341,B$3:B341,B341)=1,MAX(I$2:I340)+1,VLOOKUP(H341,H$2:I340,2,0))</f>
        <v>51802</v>
      </c>
      <c r="J341" s="44">
        <v>160.83000000000001</v>
      </c>
      <c r="K341" s="44" t="s">
        <v>27</v>
      </c>
      <c r="L341" s="44">
        <v>19.3</v>
      </c>
      <c r="M341" s="45">
        <v>-3.22</v>
      </c>
      <c r="N341" s="44">
        <f t="shared" si="7"/>
        <v>176.91</v>
      </c>
    </row>
    <row r="342" spans="1:15">
      <c r="A342" s="36">
        <v>340</v>
      </c>
      <c r="B342" s="36" t="s">
        <v>582</v>
      </c>
      <c r="C342" s="40" t="s">
        <v>471</v>
      </c>
      <c r="D342" s="38" t="s">
        <v>341</v>
      </c>
      <c r="E342" s="36" t="s">
        <v>219</v>
      </c>
      <c r="F342" s="36" t="s">
        <v>220</v>
      </c>
      <c r="G342" s="39" t="str">
        <f>VLOOKUP(E342,'Tax Info'!$B$2:$F$1000,3,0)</f>
        <v>SMGP BESS POWER INC</v>
      </c>
      <c r="H342" s="39" t="str">
        <f>VLOOKUP(E342,'Tax Info'!$B$2:$F$1000,5,0)</f>
        <v>008-471-214-000</v>
      </c>
      <c r="I342" s="47">
        <f>IF(COUNTIFS(H$3:H342,H342,B$3:B342,B342)=1,MAX(I$2:I341)+1,VLOOKUP(H342,H$2:I341,2,0))</f>
        <v>51803</v>
      </c>
      <c r="J342" s="44">
        <v>760.08</v>
      </c>
      <c r="K342" s="44" t="s">
        <v>27</v>
      </c>
      <c r="L342" s="44">
        <v>91.21</v>
      </c>
      <c r="M342" s="45">
        <v>-15.2</v>
      </c>
      <c r="N342" s="44">
        <f t="shared" si="7"/>
        <v>836.09</v>
      </c>
    </row>
    <row r="343" spans="1:15">
      <c r="A343" s="36">
        <v>341</v>
      </c>
      <c r="B343" s="36" t="s">
        <v>582</v>
      </c>
      <c r="C343" s="40" t="s">
        <v>471</v>
      </c>
      <c r="D343" s="38" t="s">
        <v>341</v>
      </c>
      <c r="E343" s="36" t="s">
        <v>328</v>
      </c>
      <c r="F343" s="36" t="s">
        <v>329</v>
      </c>
      <c r="G343" s="39" t="str">
        <f>VLOOKUP(E343,'Tax Info'!$B$2:$F$1000,3,0)</f>
        <v>Universal Robina Corporation</v>
      </c>
      <c r="H343" s="39" t="str">
        <f>VLOOKUP(E343,'Tax Info'!$B$2:$F$1000,5,0)</f>
        <v>000-400-016-000</v>
      </c>
      <c r="I343" s="47">
        <f>IF(COUNTIFS(H$3:H343,H343,B$3:B343,B343)=1,MAX(I$2:I342)+1,VLOOKUP(H343,H$2:I342,2,0))</f>
        <v>51804</v>
      </c>
      <c r="J343" s="44" t="s">
        <v>27</v>
      </c>
      <c r="K343" s="44">
        <v>200.68</v>
      </c>
      <c r="L343" s="44" t="s">
        <v>27</v>
      </c>
      <c r="M343" s="45">
        <v>-4.01</v>
      </c>
      <c r="N343" s="44">
        <f t="shared" si="7"/>
        <v>196.67</v>
      </c>
    </row>
    <row r="344" spans="1:15">
      <c r="A344" s="36">
        <v>342</v>
      </c>
      <c r="B344" s="36" t="s">
        <v>582</v>
      </c>
      <c r="C344" s="40" t="s">
        <v>471</v>
      </c>
      <c r="D344" s="38" t="s">
        <v>341</v>
      </c>
      <c r="E344" s="36" t="s">
        <v>26</v>
      </c>
      <c r="F344" s="36" t="s">
        <v>26</v>
      </c>
      <c r="G344" s="39" t="str">
        <f>VLOOKUP(E344,'Tax Info'!$B$2:$F$1000,3,0)</f>
        <v>Visayan Electric Company</v>
      </c>
      <c r="H344" s="39" t="str">
        <f>VLOOKUP(E344,'Tax Info'!$B$2:$F$1000,5,0)</f>
        <v>000-566-230-000</v>
      </c>
      <c r="I344" s="47">
        <f>IF(COUNTIFS(H$3:H344,H344,B$3:B344,B344)=1,MAX(I$2:I343)+1,VLOOKUP(H344,H$2:I343,2,0))</f>
        <v>51805</v>
      </c>
      <c r="J344" s="44">
        <v>464489.07</v>
      </c>
      <c r="K344" s="44" t="s">
        <v>27</v>
      </c>
      <c r="L344" s="44">
        <v>55738.69</v>
      </c>
      <c r="M344" s="45">
        <v>-9289.7800000000007</v>
      </c>
      <c r="N344" s="44">
        <f t="shared" ref="N344:N347" si="12">SUM(J344:M344)</f>
        <v>510937.98</v>
      </c>
    </row>
    <row r="345" spans="1:15">
      <c r="A345" s="36">
        <v>343</v>
      </c>
      <c r="B345" s="36" t="s">
        <v>582</v>
      </c>
      <c r="C345" s="40" t="s">
        <v>471</v>
      </c>
      <c r="D345" s="38" t="s">
        <v>341</v>
      </c>
      <c r="E345" s="36" t="s">
        <v>73</v>
      </c>
      <c r="F345" s="36" t="s">
        <v>74</v>
      </c>
      <c r="G345" s="39" t="str">
        <f>VLOOKUP(E345,'Tax Info'!$B$2:$F$1000,3,0)</f>
        <v>Vantage Energy Solutions and Management, Inc.</v>
      </c>
      <c r="H345" s="39" t="str">
        <f>VLOOKUP(E345,'Tax Info'!$B$2:$F$1000,5,0)</f>
        <v>009-464-430-000</v>
      </c>
      <c r="I345" s="47">
        <f>IF(COUNTIFS(H$3:H345,H345,B$3:B345,B345)=1,MAX(I$2:I344)+1,VLOOKUP(H345,H$2:I344,2,0))</f>
        <v>51806</v>
      </c>
      <c r="J345" s="44">
        <v>42707.86</v>
      </c>
      <c r="K345" s="44" t="s">
        <v>27</v>
      </c>
      <c r="L345" s="44">
        <v>5124.9399999999996</v>
      </c>
      <c r="M345" s="45">
        <v>-854.16</v>
      </c>
      <c r="N345" s="44">
        <f t="shared" si="12"/>
        <v>46978.64</v>
      </c>
    </row>
    <row r="346" spans="1:15">
      <c r="A346" s="36">
        <v>344</v>
      </c>
      <c r="B346" s="36" t="s">
        <v>582</v>
      </c>
      <c r="C346" s="40" t="s">
        <v>471</v>
      </c>
      <c r="D346" s="38" t="s">
        <v>341</v>
      </c>
      <c r="E346" s="36" t="s">
        <v>242</v>
      </c>
      <c r="F346" s="36" t="s">
        <v>243</v>
      </c>
      <c r="G346" s="39" t="str">
        <f>VLOOKUP(E346,'Tax Info'!$B$2:$F$1000,3,0)</f>
        <v>Victorias Milling Company, Inc.</v>
      </c>
      <c r="H346" s="39" t="str">
        <f>VLOOKUP(E346,'Tax Info'!$B$2:$F$1000,5,0)</f>
        <v>000-270-220-000</v>
      </c>
      <c r="I346" s="47">
        <f>IF(COUNTIFS(H$3:H346,H346,B$3:B346,B346)=1,MAX(I$2:I345)+1,VLOOKUP(H346,H$2:I345,2,0))</f>
        <v>51807</v>
      </c>
      <c r="J346" s="44">
        <v>390.18</v>
      </c>
      <c r="K346" s="44" t="s">
        <v>27</v>
      </c>
      <c r="L346" s="44">
        <v>46.82</v>
      </c>
      <c r="M346" s="45">
        <v>-7.8</v>
      </c>
      <c r="N346" s="44">
        <f t="shared" si="12"/>
        <v>429.2</v>
      </c>
    </row>
    <row r="347" spans="1:15">
      <c r="A347" s="36">
        <v>345</v>
      </c>
      <c r="B347" s="36" t="s">
        <v>582</v>
      </c>
      <c r="C347" s="40" t="s">
        <v>471</v>
      </c>
      <c r="D347" s="38" t="s">
        <v>341</v>
      </c>
      <c r="E347" s="36" t="s">
        <v>253</v>
      </c>
      <c r="F347" s="36" t="s">
        <v>253</v>
      </c>
      <c r="G347" s="39" t="str">
        <f>VLOOKUP(E347,'Tax Info'!$B$2:$F$1000,3,0)</f>
        <v>Visayan Oil Mills, Inc.</v>
      </c>
      <c r="H347" s="39" t="str">
        <f>VLOOKUP(E347,'Tax Info'!$B$2:$F$1000,5,0)</f>
        <v>213-749-038-000</v>
      </c>
      <c r="I347" s="47">
        <f>IF(COUNTIFS(H$3:H347,H347,B$3:B347,B347)=1,MAX(I$2:I346)+1,VLOOKUP(H347,H$2:I346,2,0))</f>
        <v>51808</v>
      </c>
      <c r="J347" s="44">
        <v>10.91</v>
      </c>
      <c r="K347" s="44" t="s">
        <v>27</v>
      </c>
      <c r="L347" s="44">
        <v>1.31</v>
      </c>
      <c r="M347" s="45">
        <v>-0.22</v>
      </c>
      <c r="N347" s="63">
        <f t="shared" si="12"/>
        <v>12</v>
      </c>
      <c r="O347" s="62">
        <f>SUM(N236:N347)</f>
        <v>2795472.94</v>
      </c>
    </row>
    <row r="348" spans="1:15">
      <c r="A348" s="57"/>
      <c r="B348" s="57"/>
      <c r="C348" s="57"/>
      <c r="D348" s="57"/>
      <c r="E348" s="57"/>
      <c r="F348" s="57"/>
      <c r="G348" s="57"/>
      <c r="H348" s="57"/>
      <c r="I348" s="57"/>
      <c r="J348" s="57"/>
      <c r="K348" s="59"/>
      <c r="L348" s="59"/>
      <c r="M348" s="60"/>
      <c r="N348" s="59"/>
    </row>
    <row r="349" spans="1:15">
      <c r="A349" s="57"/>
      <c r="B349" s="57"/>
      <c r="C349" s="57"/>
      <c r="D349" s="57"/>
      <c r="E349" s="57"/>
      <c r="F349" s="57"/>
      <c r="G349" s="57"/>
      <c r="H349" s="57"/>
      <c r="I349" s="57"/>
      <c r="J349" s="61">
        <f>SUM(J3:J348)</f>
        <v>2810761.36</v>
      </c>
      <c r="K349" s="61">
        <f t="shared" ref="K349:N349" si="13">SUM(K3:K348)</f>
        <v>110064.69</v>
      </c>
      <c r="L349" s="61">
        <f t="shared" si="13"/>
        <v>337291.41</v>
      </c>
      <c r="M349" s="61">
        <f t="shared" si="13"/>
        <v>-58145</v>
      </c>
      <c r="N349" s="61">
        <f t="shared" si="13"/>
        <v>3199972.46</v>
      </c>
    </row>
    <row r="350" spans="1:15">
      <c r="A350" s="57"/>
      <c r="B350" s="57"/>
      <c r="C350" s="57"/>
      <c r="D350" s="57"/>
      <c r="E350" s="57"/>
      <c r="F350" s="57"/>
      <c r="G350" s="57"/>
      <c r="H350" s="57"/>
      <c r="I350" s="57"/>
      <c r="J350" s="57"/>
      <c r="K350" s="59"/>
      <c r="L350" s="59"/>
      <c r="M350" s="60"/>
      <c r="N350" s="59"/>
    </row>
    <row r="351" spans="1:15">
      <c r="A351" s="57"/>
      <c r="B351" s="57"/>
      <c r="C351" s="57"/>
      <c r="D351" s="57"/>
      <c r="E351" s="57"/>
      <c r="F351" s="57"/>
      <c r="G351" s="57"/>
      <c r="H351" s="57"/>
      <c r="I351" s="57"/>
      <c r="J351" s="57"/>
      <c r="K351" s="59"/>
      <c r="L351" s="59"/>
      <c r="M351" s="60"/>
      <c r="N351" s="59"/>
    </row>
    <row r="352" spans="1:15">
      <c r="A352" s="57"/>
      <c r="B352" s="57"/>
      <c r="C352" s="57"/>
      <c r="D352" s="57"/>
      <c r="E352" s="57"/>
      <c r="F352" s="57"/>
      <c r="G352" s="57"/>
      <c r="H352" s="57"/>
      <c r="I352" s="57"/>
      <c r="J352" s="57"/>
      <c r="K352" s="59"/>
      <c r="L352" s="59"/>
      <c r="M352" s="60"/>
      <c r="N352" s="59"/>
    </row>
    <row r="353" spans="1:14">
      <c r="A353" s="57"/>
      <c r="B353" s="57"/>
      <c r="C353" s="57"/>
      <c r="D353" s="57"/>
      <c r="E353" s="57"/>
      <c r="F353" s="57"/>
      <c r="G353" s="57"/>
      <c r="H353" s="57"/>
      <c r="I353" s="57"/>
      <c r="J353" s="57"/>
      <c r="K353" s="59"/>
      <c r="L353" s="59"/>
      <c r="M353" s="60"/>
      <c r="N353" s="59"/>
    </row>
    <row r="354" spans="1:14">
      <c r="A354" s="57"/>
      <c r="B354" s="57"/>
      <c r="C354" s="57"/>
      <c r="D354" s="57"/>
      <c r="E354" s="57"/>
      <c r="F354" s="57"/>
      <c r="G354" s="57"/>
      <c r="H354" s="57"/>
      <c r="I354" s="57"/>
      <c r="J354" s="57"/>
      <c r="K354" s="59"/>
      <c r="L354" s="59"/>
      <c r="M354" s="60"/>
      <c r="N354" s="59"/>
    </row>
    <row r="355" spans="1:14">
      <c r="A355" s="57"/>
      <c r="B355" s="57"/>
      <c r="C355" s="57"/>
      <c r="D355" s="57"/>
      <c r="E355" s="57"/>
      <c r="F355" s="57"/>
      <c r="G355" s="57"/>
      <c r="H355" s="57"/>
      <c r="I355" s="57"/>
      <c r="J355" s="57"/>
      <c r="K355" s="59"/>
      <c r="L355" s="59"/>
      <c r="M355" s="60"/>
      <c r="N355" s="59"/>
    </row>
    <row r="356" spans="1:14">
      <c r="A356" s="57"/>
      <c r="B356" s="57"/>
      <c r="C356" s="57"/>
      <c r="D356" s="57"/>
      <c r="E356" s="57"/>
      <c r="F356" s="57"/>
      <c r="G356" s="57"/>
      <c r="H356" s="57"/>
      <c r="I356" s="57"/>
      <c r="J356" s="57"/>
      <c r="K356" s="59"/>
      <c r="L356" s="59"/>
      <c r="M356" s="60"/>
      <c r="N356" s="59"/>
    </row>
    <row r="357" spans="1:14">
      <c r="A357" s="57"/>
      <c r="B357" s="57"/>
      <c r="C357" s="57"/>
      <c r="D357" s="57"/>
      <c r="E357" s="57"/>
      <c r="F357" s="57"/>
      <c r="G357" s="57"/>
      <c r="H357" s="57"/>
      <c r="I357" s="57"/>
      <c r="J357" s="57"/>
      <c r="K357" s="59"/>
      <c r="L357" s="59"/>
      <c r="M357" s="60"/>
      <c r="N357" s="59"/>
    </row>
    <row r="358" spans="1:14">
      <c r="A358" s="57"/>
      <c r="B358" s="57"/>
      <c r="C358" s="57"/>
      <c r="D358" s="57"/>
      <c r="E358" s="57"/>
      <c r="F358" s="57"/>
      <c r="G358" s="57"/>
      <c r="H358" s="57"/>
      <c r="I358" s="57"/>
      <c r="J358" s="57"/>
      <c r="K358" s="59"/>
      <c r="L358" s="59"/>
      <c r="M358" s="60"/>
      <c r="N358" s="59"/>
    </row>
    <row r="359" spans="1:14">
      <c r="A359" s="57"/>
      <c r="B359" s="57"/>
      <c r="C359" s="57"/>
      <c r="D359" s="57"/>
      <c r="E359" s="57"/>
      <c r="F359" s="57"/>
      <c r="G359" s="57"/>
      <c r="H359" s="57"/>
      <c r="I359" s="57"/>
      <c r="J359" s="57"/>
      <c r="K359" s="59"/>
      <c r="L359" s="59"/>
      <c r="M359" s="60"/>
      <c r="N359" s="59"/>
    </row>
    <row r="360" spans="1:14">
      <c r="A360" s="57"/>
      <c r="B360" s="57"/>
      <c r="C360" s="57"/>
      <c r="D360" s="57"/>
      <c r="E360" s="57"/>
      <c r="F360" s="57"/>
      <c r="G360" s="57"/>
      <c r="H360" s="57"/>
      <c r="I360" s="57"/>
      <c r="J360" s="57"/>
      <c r="K360" s="59"/>
      <c r="L360" s="59"/>
      <c r="M360" s="60"/>
      <c r="N360" s="59"/>
    </row>
    <row r="361" spans="1:14">
      <c r="A361" s="57"/>
      <c r="B361" s="57"/>
      <c r="C361" s="57"/>
      <c r="D361" s="57"/>
      <c r="E361" s="57"/>
      <c r="F361" s="57"/>
      <c r="G361" s="57"/>
      <c r="H361" s="57"/>
      <c r="I361" s="57"/>
      <c r="J361" s="57"/>
      <c r="K361" s="59"/>
      <c r="L361" s="59"/>
      <c r="M361" s="60"/>
      <c r="N361" s="59"/>
    </row>
    <row r="362" spans="1:14">
      <c r="A362" s="57"/>
      <c r="B362" s="57"/>
      <c r="C362" s="57"/>
      <c r="D362" s="57"/>
      <c r="E362" s="57"/>
      <c r="F362" s="57"/>
      <c r="G362" s="57"/>
      <c r="H362" s="57"/>
      <c r="I362" s="57"/>
      <c r="J362" s="57"/>
      <c r="K362" s="59"/>
      <c r="L362" s="59"/>
      <c r="M362" s="60"/>
      <c r="N362" s="59"/>
    </row>
    <row r="363" spans="1:14">
      <c r="A363" s="57"/>
      <c r="B363" s="57"/>
      <c r="C363" s="57"/>
      <c r="D363" s="57"/>
      <c r="E363" s="57"/>
      <c r="F363" s="57"/>
      <c r="G363" s="57"/>
      <c r="H363" s="57"/>
      <c r="I363" s="57"/>
      <c r="J363" s="57"/>
      <c r="K363" s="59"/>
      <c r="L363" s="59"/>
      <c r="M363" s="60"/>
      <c r="N363" s="59"/>
    </row>
    <row r="364" spans="1:14">
      <c r="A364" s="57"/>
      <c r="B364" s="57"/>
      <c r="C364" s="57"/>
      <c r="D364" s="57"/>
      <c r="E364" s="57"/>
      <c r="F364" s="57"/>
      <c r="G364" s="57"/>
      <c r="H364" s="57"/>
      <c r="I364" s="57"/>
      <c r="J364" s="57"/>
      <c r="K364" s="59"/>
      <c r="L364" s="59"/>
      <c r="M364" s="60"/>
      <c r="N364" s="59"/>
    </row>
    <row r="365" spans="1:14">
      <c r="A365" s="57"/>
      <c r="B365" s="57"/>
      <c r="C365" s="57"/>
      <c r="D365" s="57"/>
      <c r="E365" s="57"/>
      <c r="F365" s="57"/>
      <c r="G365" s="57"/>
      <c r="H365" s="57"/>
      <c r="I365" s="57"/>
      <c r="J365" s="57"/>
      <c r="K365" s="59"/>
      <c r="L365" s="59"/>
      <c r="M365" s="60"/>
      <c r="N365" s="59"/>
    </row>
    <row r="366" spans="1:14">
      <c r="A366" s="57"/>
      <c r="B366" s="57"/>
      <c r="C366" s="57"/>
      <c r="D366" s="57"/>
      <c r="E366" s="57"/>
      <c r="F366" s="57"/>
      <c r="G366" s="57"/>
      <c r="H366" s="57"/>
      <c r="I366" s="57"/>
      <c r="J366" s="57"/>
      <c r="K366" s="59"/>
      <c r="L366" s="59"/>
      <c r="M366" s="60"/>
      <c r="N366" s="59"/>
    </row>
    <row r="367" spans="1:14">
      <c r="A367" s="57"/>
      <c r="B367" s="57"/>
      <c r="C367" s="57"/>
      <c r="D367" s="57"/>
      <c r="E367" s="57"/>
      <c r="F367" s="57"/>
      <c r="G367" s="57"/>
      <c r="H367" s="57"/>
      <c r="I367" s="57"/>
      <c r="J367" s="57"/>
      <c r="K367" s="59"/>
      <c r="L367" s="59"/>
      <c r="M367" s="60"/>
      <c r="N367" s="59"/>
    </row>
    <row r="368" spans="1:14">
      <c r="A368" s="57"/>
      <c r="B368" s="57"/>
      <c r="C368" s="57"/>
      <c r="D368" s="57"/>
      <c r="E368" s="57"/>
      <c r="F368" s="57"/>
      <c r="G368" s="57"/>
      <c r="H368" s="57"/>
      <c r="I368" s="57"/>
      <c r="J368" s="57"/>
      <c r="K368" s="59"/>
      <c r="L368" s="59"/>
      <c r="M368" s="60"/>
      <c r="N368" s="59"/>
    </row>
    <row r="369" spans="1:14">
      <c r="A369" s="57"/>
      <c r="B369" s="57"/>
      <c r="C369" s="57"/>
      <c r="D369" s="57"/>
      <c r="E369" s="57"/>
      <c r="F369" s="57"/>
      <c r="G369" s="57"/>
      <c r="H369" s="57"/>
      <c r="I369" s="57"/>
      <c r="J369" s="57"/>
      <c r="K369" s="59"/>
      <c r="L369" s="59"/>
      <c r="M369" s="60"/>
      <c r="N369" s="59"/>
    </row>
    <row r="370" spans="1:14">
      <c r="A370" s="57"/>
      <c r="B370" s="57"/>
      <c r="C370" s="57"/>
      <c r="D370" s="57"/>
      <c r="E370" s="57"/>
      <c r="F370" s="57"/>
      <c r="G370" s="57"/>
      <c r="H370" s="57"/>
      <c r="I370" s="57"/>
      <c r="J370" s="57"/>
      <c r="K370" s="59"/>
      <c r="L370" s="59"/>
      <c r="M370" s="60"/>
      <c r="N370" s="59"/>
    </row>
    <row r="371" spans="1:14">
      <c r="A371" s="57"/>
      <c r="B371" s="57"/>
      <c r="C371" s="57"/>
      <c r="D371" s="57"/>
      <c r="E371" s="57"/>
      <c r="F371" s="57"/>
      <c r="G371" s="57"/>
      <c r="H371" s="57"/>
      <c r="I371" s="57"/>
      <c r="J371" s="57"/>
      <c r="K371" s="59"/>
      <c r="L371" s="59"/>
      <c r="M371" s="60"/>
      <c r="N371" s="59"/>
    </row>
    <row r="372" spans="1:14">
      <c r="A372" s="57"/>
      <c r="B372" s="57"/>
      <c r="C372" s="57"/>
      <c r="D372" s="57"/>
      <c r="E372" s="57"/>
      <c r="F372" s="57"/>
      <c r="G372" s="57"/>
      <c r="H372" s="57"/>
      <c r="I372" s="57"/>
      <c r="J372" s="57"/>
      <c r="K372" s="59"/>
      <c r="L372" s="59"/>
      <c r="M372" s="60"/>
      <c r="N372" s="59"/>
    </row>
    <row r="373" spans="1:14">
      <c r="A373" s="57"/>
      <c r="B373" s="57"/>
      <c r="C373" s="57"/>
      <c r="D373" s="57"/>
      <c r="E373" s="57"/>
      <c r="F373" s="57"/>
      <c r="G373" s="57"/>
      <c r="H373" s="57"/>
      <c r="I373" s="57"/>
      <c r="J373" s="57"/>
      <c r="K373" s="59"/>
      <c r="L373" s="59"/>
      <c r="M373" s="60"/>
      <c r="N373" s="59"/>
    </row>
    <row r="374" spans="1:14">
      <c r="A374" s="57"/>
      <c r="B374" s="57"/>
      <c r="C374" s="57"/>
      <c r="D374" s="57"/>
      <c r="E374" s="57"/>
      <c r="F374" s="57"/>
      <c r="G374" s="57"/>
      <c r="H374" s="57"/>
      <c r="I374" s="57"/>
      <c r="J374" s="57"/>
      <c r="K374" s="59"/>
      <c r="L374" s="59"/>
      <c r="M374" s="60"/>
      <c r="N374" s="59"/>
    </row>
    <row r="375" spans="1:14">
      <c r="A375" s="57"/>
      <c r="B375" s="57"/>
      <c r="C375" s="57"/>
      <c r="D375" s="57"/>
      <c r="E375" s="57"/>
      <c r="F375" s="57"/>
      <c r="G375" s="57"/>
      <c r="H375" s="57"/>
      <c r="I375" s="57"/>
      <c r="J375" s="57"/>
      <c r="K375" s="59"/>
      <c r="L375" s="59"/>
      <c r="M375" s="60"/>
      <c r="N375" s="59"/>
    </row>
    <row r="376" spans="1:14">
      <c r="A376" s="57"/>
      <c r="B376" s="57"/>
      <c r="C376" s="57"/>
      <c r="D376" s="57"/>
      <c r="E376" s="57"/>
      <c r="F376" s="57"/>
      <c r="G376" s="57"/>
      <c r="H376" s="57"/>
      <c r="I376" s="57"/>
      <c r="J376" s="57"/>
      <c r="K376" s="59"/>
      <c r="L376" s="59"/>
      <c r="M376" s="60"/>
      <c r="N376" s="59"/>
    </row>
    <row r="377" spans="1:14">
      <c r="A377" s="57"/>
      <c r="B377" s="57"/>
      <c r="C377" s="57"/>
      <c r="D377" s="57"/>
      <c r="E377" s="57"/>
      <c r="F377" s="57"/>
      <c r="G377" s="57"/>
      <c r="H377" s="57"/>
      <c r="I377" s="57"/>
      <c r="J377" s="57"/>
      <c r="K377" s="59"/>
      <c r="L377" s="59"/>
      <c r="M377" s="60"/>
      <c r="N377" s="59"/>
    </row>
    <row r="378" spans="1:14">
      <c r="A378" s="57"/>
      <c r="B378" s="57"/>
      <c r="C378" s="57"/>
      <c r="D378" s="57"/>
      <c r="E378" s="57"/>
      <c r="F378" s="57"/>
      <c r="G378" s="57"/>
      <c r="H378" s="57"/>
      <c r="I378" s="57"/>
      <c r="J378" s="57"/>
      <c r="K378" s="59"/>
      <c r="L378" s="59"/>
      <c r="M378" s="60"/>
      <c r="N378" s="59"/>
    </row>
    <row r="379" spans="1:14">
      <c r="A379" s="57"/>
      <c r="B379" s="57"/>
      <c r="C379" s="57"/>
      <c r="D379" s="57"/>
      <c r="E379" s="57"/>
      <c r="F379" s="57"/>
      <c r="G379" s="57"/>
      <c r="H379" s="57"/>
      <c r="I379" s="57"/>
      <c r="J379" s="57"/>
      <c r="K379" s="59"/>
      <c r="L379" s="59"/>
      <c r="M379" s="60"/>
      <c r="N379" s="59"/>
    </row>
    <row r="380" spans="1:14">
      <c r="A380" s="57"/>
      <c r="B380" s="57"/>
      <c r="C380" s="57"/>
      <c r="D380" s="57"/>
      <c r="E380" s="57"/>
      <c r="F380" s="57"/>
      <c r="G380" s="57"/>
      <c r="H380" s="57"/>
      <c r="I380" s="57"/>
      <c r="J380" s="57"/>
      <c r="K380" s="59"/>
      <c r="L380" s="59"/>
      <c r="M380" s="60"/>
      <c r="N380" s="59"/>
    </row>
    <row r="381" spans="1:14">
      <c r="A381" s="57"/>
      <c r="B381" s="57"/>
      <c r="C381" s="57"/>
      <c r="D381" s="57"/>
      <c r="E381" s="57"/>
      <c r="F381" s="57"/>
      <c r="G381" s="57"/>
      <c r="H381" s="57"/>
      <c r="I381" s="57"/>
      <c r="J381" s="57"/>
      <c r="K381" s="59"/>
      <c r="L381" s="59"/>
      <c r="M381" s="60"/>
      <c r="N381" s="59"/>
    </row>
    <row r="382" spans="1:14">
      <c r="A382" s="57"/>
      <c r="B382" s="57"/>
      <c r="C382" s="57"/>
      <c r="D382" s="57"/>
      <c r="E382" s="57"/>
      <c r="F382" s="57"/>
      <c r="G382" s="57"/>
      <c r="H382" s="57"/>
      <c r="I382" s="57"/>
      <c r="J382" s="57"/>
      <c r="K382" s="59"/>
      <c r="L382" s="59"/>
      <c r="M382" s="60"/>
      <c r="N382" s="59"/>
    </row>
    <row r="383" spans="1:14">
      <c r="A383" s="57"/>
      <c r="B383" s="57"/>
      <c r="C383" s="57"/>
      <c r="D383" s="57"/>
      <c r="E383" s="57"/>
      <c r="F383" s="57"/>
      <c r="G383" s="57"/>
      <c r="H383" s="57"/>
      <c r="I383" s="57"/>
      <c r="J383" s="57"/>
      <c r="K383" s="59"/>
      <c r="L383" s="59"/>
      <c r="M383" s="60"/>
      <c r="N383" s="59"/>
    </row>
    <row r="384" spans="1:14">
      <c r="A384" s="57"/>
      <c r="B384" s="57"/>
      <c r="C384" s="57"/>
      <c r="D384" s="57"/>
      <c r="E384" s="57"/>
      <c r="F384" s="57"/>
      <c r="G384" s="57"/>
      <c r="H384" s="57"/>
      <c r="I384" s="57"/>
      <c r="J384" s="57"/>
      <c r="K384" s="59"/>
      <c r="L384" s="59"/>
      <c r="M384" s="60"/>
      <c r="N384" s="59"/>
    </row>
    <row r="385" spans="1:14">
      <c r="A385" s="57"/>
      <c r="B385" s="57"/>
      <c r="C385" s="57"/>
      <c r="D385" s="57"/>
      <c r="E385" s="57"/>
      <c r="F385" s="57"/>
      <c r="G385" s="57"/>
      <c r="H385" s="57"/>
      <c r="I385" s="57"/>
      <c r="J385" s="57"/>
      <c r="K385" s="59"/>
      <c r="L385" s="59"/>
      <c r="M385" s="60"/>
      <c r="N385" s="59"/>
    </row>
    <row r="386" spans="1:14">
      <c r="A386" s="58"/>
      <c r="B386" s="58"/>
      <c r="C386" s="58"/>
      <c r="D386" s="58"/>
      <c r="E386" s="58"/>
      <c r="F386" s="58"/>
      <c r="G386" s="58"/>
      <c r="H386" s="58"/>
      <c r="I386" s="58"/>
    </row>
  </sheetData>
  <autoFilter ref="A2:R347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173"/>
  <sheetViews>
    <sheetView zoomScale="85" zoomScaleNormal="85" workbookViewId="0">
      <selection activeCell="D41" sqref="D41"/>
    </sheetView>
  </sheetViews>
  <sheetFormatPr defaultColWidth="9.140625" defaultRowHeight="15"/>
  <cols>
    <col min="1" max="1" width="8.7109375" style="31" customWidth="1"/>
    <col min="2" max="2" width="27" style="32" customWidth="1"/>
    <col min="3" max="3" width="9.140625" style="32" customWidth="1"/>
    <col min="4" max="4" width="10.85546875" style="32" customWidth="1"/>
    <col min="5" max="5" width="14.28515625" style="32" customWidth="1"/>
    <col min="6" max="6" width="17.5703125" style="32" customWidth="1"/>
    <col min="7" max="7" width="74.7109375" style="32" customWidth="1"/>
    <col min="8" max="8" width="17.5703125" style="32" customWidth="1"/>
    <col min="9" max="9" width="8.7109375" style="32" customWidth="1"/>
    <col min="10" max="10" width="12.85546875" style="33" customWidth="1"/>
    <col min="11" max="11" width="14.42578125" style="33" customWidth="1"/>
    <col min="12" max="12" width="12" style="33" customWidth="1"/>
    <col min="13" max="13" width="10.5703125" style="33" customWidth="1"/>
    <col min="14" max="14" width="12.42578125" style="33" customWidth="1"/>
    <col min="15" max="15" width="11.7109375" style="32" customWidth="1"/>
    <col min="16" max="16" width="14" style="32" customWidth="1"/>
    <col min="17" max="17" width="11.85546875" style="32" customWidth="1"/>
    <col min="18" max="16384" width="9.140625" style="32"/>
  </cols>
  <sheetData>
    <row r="2" spans="1:18" ht="30">
      <c r="A2" s="34" t="s">
        <v>0</v>
      </c>
      <c r="B2" s="34" t="s">
        <v>1</v>
      </c>
      <c r="C2" s="34" t="s">
        <v>2</v>
      </c>
      <c r="D2" s="34" t="s">
        <v>3</v>
      </c>
      <c r="E2" s="34" t="s">
        <v>4</v>
      </c>
      <c r="F2" s="34" t="s">
        <v>5</v>
      </c>
      <c r="G2" s="34" t="s">
        <v>6</v>
      </c>
      <c r="H2" s="34" t="s">
        <v>7</v>
      </c>
      <c r="I2" s="41" t="s">
        <v>8</v>
      </c>
      <c r="J2" s="34" t="s">
        <v>9</v>
      </c>
      <c r="K2" s="34" t="s">
        <v>10</v>
      </c>
      <c r="L2" s="34" t="s">
        <v>11</v>
      </c>
      <c r="M2" s="34" t="s">
        <v>12</v>
      </c>
      <c r="N2" s="34" t="s">
        <v>13</v>
      </c>
      <c r="P2" s="42">
        <v>51808</v>
      </c>
      <c r="Q2" s="51" t="s">
        <v>14</v>
      </c>
      <c r="R2" s="52"/>
    </row>
    <row r="3" spans="1:18">
      <c r="A3" s="35">
        <v>1</v>
      </c>
      <c r="B3" s="36" t="s">
        <v>664</v>
      </c>
      <c r="C3" s="37" t="s">
        <v>449</v>
      </c>
      <c r="D3" s="38" t="s">
        <v>665</v>
      </c>
      <c r="E3" s="36" t="s">
        <v>303</v>
      </c>
      <c r="F3" s="36" t="s">
        <v>304</v>
      </c>
      <c r="G3" s="39" t="str">
        <f>VLOOKUP(E3,'Tax Info'!$B$2:$F$1000,3,0)</f>
        <v>Amlan Hydroelectric Power Corporation</v>
      </c>
      <c r="H3" s="39" t="str">
        <f>VLOOKUP(E3,'Tax Info'!$B$2:$F$1000,5,0)</f>
        <v>266-589-268-000</v>
      </c>
      <c r="I3" s="43">
        <f>IF(COUNTIFS(H$3:H3,H3,B$3:B3,B3)=1,MAX(I$2:I2)+1,VLOOKUP(H3,H$2:I2,2,0))+P2</f>
        <v>51809</v>
      </c>
      <c r="J3" s="44">
        <v>0.4</v>
      </c>
      <c r="K3" s="44" t="s">
        <v>27</v>
      </c>
      <c r="L3" s="44">
        <v>0.05</v>
      </c>
      <c r="M3" s="45">
        <v>-0.01</v>
      </c>
      <c r="N3" s="44">
        <f>SUM(J3:M3)</f>
        <v>0.44</v>
      </c>
      <c r="P3" s="46">
        <f>MIN(I3:I171)</f>
        <v>51809</v>
      </c>
      <c r="Q3" s="53" t="s">
        <v>21</v>
      </c>
    </row>
    <row r="4" spans="1:18">
      <c r="A4" s="36">
        <v>2</v>
      </c>
      <c r="B4" s="36" t="s">
        <v>664</v>
      </c>
      <c r="C4" s="40" t="s">
        <v>449</v>
      </c>
      <c r="D4" s="38" t="s">
        <v>665</v>
      </c>
      <c r="E4" s="36" t="s">
        <v>298</v>
      </c>
      <c r="F4" s="36" t="s">
        <v>299</v>
      </c>
      <c r="G4" s="39" t="str">
        <f>VLOOKUP(E4,'Tax Info'!$B$2:$F$1000,3,0)</f>
        <v>Taft HydroEnergy Corporation</v>
      </c>
      <c r="H4" s="39" t="str">
        <f>VLOOKUP(E4,'Tax Info'!$B$2:$F$1000,5,0)</f>
        <v>009-712-420-0000</v>
      </c>
      <c r="I4" s="47">
        <f>IF(COUNTIFS(H$3:H4,H4,B$3:B4,B4)=1,MAX(I$2:I3)+1,VLOOKUP(H4,H$2:I3,2,0))</f>
        <v>51810</v>
      </c>
      <c r="J4" s="44" t="s">
        <v>27</v>
      </c>
      <c r="K4" s="44">
        <v>4.07</v>
      </c>
      <c r="L4" s="44" t="s">
        <v>27</v>
      </c>
      <c r="M4" s="45">
        <v>-0.08</v>
      </c>
      <c r="N4" s="44">
        <f>SUM(J4:M4)</f>
        <v>3.99</v>
      </c>
      <c r="O4" s="50">
        <f>SUM(N3:N4)</f>
        <v>4.43</v>
      </c>
      <c r="P4" s="46">
        <f>MAX(I3:I134)</f>
        <v>51927</v>
      </c>
      <c r="Q4" s="53" t="s">
        <v>24</v>
      </c>
    </row>
    <row r="5" spans="1:18">
      <c r="A5" s="36">
        <v>3</v>
      </c>
      <c r="B5" s="36" t="s">
        <v>666</v>
      </c>
      <c r="C5" s="37" t="s">
        <v>449</v>
      </c>
      <c r="D5" s="38" t="s">
        <v>665</v>
      </c>
      <c r="E5" s="36" t="s">
        <v>303</v>
      </c>
      <c r="F5" s="36" t="s">
        <v>304</v>
      </c>
      <c r="G5" s="39" t="str">
        <f>VLOOKUP(E5,'Tax Info'!$B$2:$F$1000,3,0)</f>
        <v>Amlan Hydroelectric Power Corporation</v>
      </c>
      <c r="H5" s="39" t="str">
        <f>VLOOKUP(E5,'Tax Info'!$B$2:$F$1000,5,0)</f>
        <v>266-589-268-000</v>
      </c>
      <c r="I5" s="47">
        <f>IF(COUNTIFS(H$3:H5,H5,B$3:B5,B5)=1,MAX(I$2:I4)+1,VLOOKUP(H5,H$2:I4,2,0))</f>
        <v>51811</v>
      </c>
      <c r="J5" s="44">
        <v>1.58</v>
      </c>
      <c r="K5" s="44" t="s">
        <v>20</v>
      </c>
      <c r="L5" s="44">
        <v>0.19</v>
      </c>
      <c r="M5" s="45">
        <v>-0.03</v>
      </c>
      <c r="N5" s="44">
        <f t="shared" ref="N5:N16" si="0">SUM(J5:M5)</f>
        <v>1.74</v>
      </c>
    </row>
    <row r="6" spans="1:18">
      <c r="A6" s="36">
        <v>4</v>
      </c>
      <c r="B6" s="36" t="s">
        <v>666</v>
      </c>
      <c r="C6" s="40" t="s">
        <v>449</v>
      </c>
      <c r="D6" s="38" t="s">
        <v>665</v>
      </c>
      <c r="E6" s="36" t="s">
        <v>313</v>
      </c>
      <c r="F6" s="36" t="s">
        <v>314</v>
      </c>
      <c r="G6" s="39" t="str">
        <f>VLOOKUP(E6,'Tax Info'!$B$2:$F$1000,3,0)</f>
        <v>ORIENTAL ENERGY AND POWER GENERATION CORPORATION</v>
      </c>
      <c r="H6" s="39" t="str">
        <f>VLOOKUP(E6,'Tax Info'!$B$2:$F$1000,5,0)</f>
        <v>263-666-452-000</v>
      </c>
      <c r="I6" s="47">
        <f>IF(COUNTIFS(H$3:H6,H6,B$3:B6,B6)=1,MAX(I$2:I5)+1,VLOOKUP(H6,H$2:I5,2,0))</f>
        <v>51812</v>
      </c>
      <c r="J6" s="44" t="s">
        <v>20</v>
      </c>
      <c r="K6" s="44">
        <v>4.55</v>
      </c>
      <c r="L6" s="44" t="s">
        <v>20</v>
      </c>
      <c r="M6" s="45">
        <v>-0.09</v>
      </c>
      <c r="N6" s="44">
        <f t="shared" si="0"/>
        <v>4.46</v>
      </c>
      <c r="P6" s="48" t="s">
        <v>30</v>
      </c>
      <c r="Q6" s="48"/>
    </row>
    <row r="7" spans="1:18">
      <c r="A7" s="36">
        <v>5</v>
      </c>
      <c r="B7" s="36" t="s">
        <v>666</v>
      </c>
      <c r="C7" s="40" t="s">
        <v>449</v>
      </c>
      <c r="D7" s="38" t="s">
        <v>665</v>
      </c>
      <c r="E7" s="36" t="s">
        <v>233</v>
      </c>
      <c r="F7" s="36" t="s">
        <v>234</v>
      </c>
      <c r="G7" s="39" t="str">
        <f>VLOOKUP(E7,'Tax Info'!$B$2:$F$1000,3,0)</f>
        <v>Palm Concepcion Power Corporation</v>
      </c>
      <c r="H7" s="39" t="str">
        <f>VLOOKUP(E7,'Tax Info'!$B$2:$F$1000,5,0)</f>
        <v>006-931-417-000</v>
      </c>
      <c r="I7" s="47">
        <f>IF(COUNTIFS(H$3:H7,H7,B$3:B7,B7)=1,MAX(I$2:I6)+1,VLOOKUP(H7,H$2:I6,2,0))</f>
        <v>51813</v>
      </c>
      <c r="J7" s="44">
        <v>231.41</v>
      </c>
      <c r="K7" s="44" t="s">
        <v>20</v>
      </c>
      <c r="L7" s="44">
        <v>27.77</v>
      </c>
      <c r="M7" s="45">
        <v>-4.63</v>
      </c>
      <c r="N7" s="44">
        <f t="shared" si="0"/>
        <v>254.55</v>
      </c>
      <c r="P7" s="49" t="s">
        <v>667</v>
      </c>
      <c r="Q7" s="54">
        <f t="shared" ref="Q7:Q38" ca="1" si="1">SUMIF($I$3:$N$172,P7,$N$3:$N$172)</f>
        <v>0.44</v>
      </c>
    </row>
    <row r="8" spans="1:18">
      <c r="A8" s="36">
        <v>6</v>
      </c>
      <c r="B8" s="36" t="s">
        <v>666</v>
      </c>
      <c r="C8" s="40" t="s">
        <v>449</v>
      </c>
      <c r="D8" s="38" t="s">
        <v>665</v>
      </c>
      <c r="E8" s="36" t="s">
        <v>22</v>
      </c>
      <c r="F8" s="36" t="s">
        <v>23</v>
      </c>
      <c r="G8" s="39" t="str">
        <f>VLOOKUP(E8,'Tax Info'!$B$2:$F$1000,3,0)</f>
        <v>Sunwest Water and Electric Company 2, Inc.</v>
      </c>
      <c r="H8" s="39" t="str">
        <f>VLOOKUP(E8,'Tax Info'!$B$2:$F$1000,5,0)</f>
        <v>005-770-958-000</v>
      </c>
      <c r="I8" s="47">
        <f>IF(COUNTIFS(H$3:H8,H8,B$3:B8,B8)=1,MAX(I$2:I7)+1,VLOOKUP(H8,H$2:I7,2,0))</f>
        <v>51814</v>
      </c>
      <c r="J8" s="44" t="s">
        <v>20</v>
      </c>
      <c r="K8" s="44">
        <v>6.6</v>
      </c>
      <c r="L8" s="44" t="s">
        <v>20</v>
      </c>
      <c r="M8" s="45" t="s">
        <v>20</v>
      </c>
      <c r="N8" s="44">
        <f t="shared" si="0"/>
        <v>6.6</v>
      </c>
      <c r="P8" s="49" t="s">
        <v>668</v>
      </c>
      <c r="Q8" s="54">
        <f t="shared" ca="1" si="1"/>
        <v>3.99</v>
      </c>
    </row>
    <row r="9" spans="1:18">
      <c r="A9" s="36">
        <v>7</v>
      </c>
      <c r="B9" s="36" t="s">
        <v>666</v>
      </c>
      <c r="C9" s="40" t="s">
        <v>449</v>
      </c>
      <c r="D9" s="38" t="s">
        <v>665</v>
      </c>
      <c r="E9" s="36" t="s">
        <v>298</v>
      </c>
      <c r="F9" s="36" t="s">
        <v>299</v>
      </c>
      <c r="G9" s="39" t="str">
        <f>VLOOKUP(E9,'Tax Info'!$B$2:$F$1000,3,0)</f>
        <v>Taft HydroEnergy Corporation</v>
      </c>
      <c r="H9" s="39" t="str">
        <f>VLOOKUP(E9,'Tax Info'!$B$2:$F$1000,5,0)</f>
        <v>009-712-420-0000</v>
      </c>
      <c r="I9" s="47">
        <f>IF(COUNTIFS(H$3:H9,H9,B$3:B9,B9)=1,MAX(I$2:I8)+1,VLOOKUP(H9,H$2:I8,2,0))</f>
        <v>51815</v>
      </c>
      <c r="J9" s="44" t="s">
        <v>20</v>
      </c>
      <c r="K9" s="44">
        <v>7.61</v>
      </c>
      <c r="L9" s="44" t="s">
        <v>20</v>
      </c>
      <c r="M9" s="45">
        <v>-0.15</v>
      </c>
      <c r="N9" s="44">
        <f t="shared" si="0"/>
        <v>7.46</v>
      </c>
      <c r="O9" s="50">
        <f>SUM(N5:N9)</f>
        <v>274.81</v>
      </c>
      <c r="P9" s="49" t="s">
        <v>669</v>
      </c>
      <c r="Q9" s="54">
        <f t="shared" ca="1" si="1"/>
        <v>1.74</v>
      </c>
    </row>
    <row r="10" spans="1:18">
      <c r="A10" s="36">
        <v>8</v>
      </c>
      <c r="B10" s="36" t="s">
        <v>670</v>
      </c>
      <c r="C10" s="37" t="s">
        <v>462</v>
      </c>
      <c r="D10" s="38" t="s">
        <v>665</v>
      </c>
      <c r="E10" s="36" t="s">
        <v>303</v>
      </c>
      <c r="F10" s="36" t="s">
        <v>304</v>
      </c>
      <c r="G10" s="39" t="str">
        <f>VLOOKUP(E10,'Tax Info'!$B$2:$F$1000,3,0)</f>
        <v>Amlan Hydroelectric Power Corporation</v>
      </c>
      <c r="H10" s="39" t="str">
        <f>VLOOKUP(E10,'Tax Info'!$B$2:$F$1000,5,0)</f>
        <v>266-589-268-000</v>
      </c>
      <c r="I10" s="47">
        <f>IF(COUNTIFS(H$3:H10,H10,B$3:B10,B10)=1,MAX(I$2:I9)+1,VLOOKUP(H10,H$2:I9,2,0))</f>
        <v>51816</v>
      </c>
      <c r="J10" s="44">
        <v>1.04</v>
      </c>
      <c r="K10" s="44" t="s">
        <v>20</v>
      </c>
      <c r="L10" s="44">
        <v>0.12</v>
      </c>
      <c r="M10" s="45">
        <v>-0.02</v>
      </c>
      <c r="N10" s="44">
        <f t="shared" si="0"/>
        <v>1.1399999999999999</v>
      </c>
      <c r="P10" s="49" t="s">
        <v>671</v>
      </c>
      <c r="Q10" s="54">
        <f t="shared" ca="1" si="1"/>
        <v>4.46</v>
      </c>
    </row>
    <row r="11" spans="1:18">
      <c r="A11" s="36">
        <v>9</v>
      </c>
      <c r="B11" s="36" t="s">
        <v>670</v>
      </c>
      <c r="C11" s="40" t="s">
        <v>462</v>
      </c>
      <c r="D11" s="38" t="s">
        <v>665</v>
      </c>
      <c r="E11" s="36" t="s">
        <v>317</v>
      </c>
      <c r="F11" s="36" t="s">
        <v>318</v>
      </c>
      <c r="G11" s="39" t="str">
        <f>VLOOKUP(E11,'Tax Info'!$B$2:$F$1000,3,0)</f>
        <v>BISCOM, Inc.</v>
      </c>
      <c r="H11" s="39" t="str">
        <f>VLOOKUP(E11,'Tax Info'!$B$2:$F$1000,5,0)</f>
        <v>000-108-989-000</v>
      </c>
      <c r="I11" s="47">
        <f>IF(COUNTIFS(H$3:H11,H11,B$3:B11,B11)=1,MAX(I$2:I10)+1,VLOOKUP(H11,H$2:I10,2,0))</f>
        <v>51817</v>
      </c>
      <c r="J11" s="44" t="s">
        <v>20</v>
      </c>
      <c r="K11" s="44">
        <v>97.17</v>
      </c>
      <c r="L11" s="44" t="s">
        <v>20</v>
      </c>
      <c r="M11" s="45">
        <v>-1.94</v>
      </c>
      <c r="N11" s="44">
        <f t="shared" si="0"/>
        <v>95.23</v>
      </c>
      <c r="P11" s="49" t="s">
        <v>672</v>
      </c>
      <c r="Q11" s="54">
        <f t="shared" ca="1" si="1"/>
        <v>254.55</v>
      </c>
    </row>
    <row r="12" spans="1:18">
      <c r="A12" s="36">
        <v>10</v>
      </c>
      <c r="B12" s="36" t="s">
        <v>670</v>
      </c>
      <c r="C12" s="40" t="s">
        <v>462</v>
      </c>
      <c r="D12" s="38" t="s">
        <v>665</v>
      </c>
      <c r="E12" s="36" t="s">
        <v>323</v>
      </c>
      <c r="F12" s="36" t="s">
        <v>324</v>
      </c>
      <c r="G12" s="39" t="str">
        <f>VLOOKUP(E12,'Tax Info'!$B$2:$F$1000,3,0)</f>
        <v>First Farmers Holding Corporation</v>
      </c>
      <c r="H12" s="39" t="str">
        <f>VLOOKUP(E12,'Tax Info'!$B$2:$F$1000,5,0)</f>
        <v>002-011-670-000</v>
      </c>
      <c r="I12" s="47">
        <f>IF(COUNTIFS(H$3:H12,H12,B$3:B12,B12)=1,MAX(I$2:I11)+1,VLOOKUP(H12,H$2:I11,2,0))</f>
        <v>51818</v>
      </c>
      <c r="J12" s="44" t="s">
        <v>20</v>
      </c>
      <c r="K12" s="44">
        <v>125.13</v>
      </c>
      <c r="L12" s="44" t="s">
        <v>20</v>
      </c>
      <c r="M12" s="45">
        <v>-2.5</v>
      </c>
      <c r="N12" s="44">
        <f t="shared" si="0"/>
        <v>122.63</v>
      </c>
      <c r="P12" s="49" t="s">
        <v>673</v>
      </c>
      <c r="Q12" s="54">
        <f t="shared" ca="1" si="1"/>
        <v>6.6</v>
      </c>
    </row>
    <row r="13" spans="1:18">
      <c r="A13" s="36">
        <v>11</v>
      </c>
      <c r="B13" s="36" t="s">
        <v>670</v>
      </c>
      <c r="C13" s="40" t="s">
        <v>462</v>
      </c>
      <c r="D13" s="38" t="s">
        <v>665</v>
      </c>
      <c r="E13" s="36" t="s">
        <v>333</v>
      </c>
      <c r="F13" s="36" t="s">
        <v>334</v>
      </c>
      <c r="G13" s="39" t="str">
        <f>VLOOKUP(E13,'Tax Info'!$B$2:$F$1000,3,0)</f>
        <v>Green Core Geothermal, Inc.</v>
      </c>
      <c r="H13" s="39" t="str">
        <f>VLOOKUP(E13,'Tax Info'!$B$2:$F$1000,5,0)</f>
        <v>007-317-982-00000</v>
      </c>
      <c r="I13" s="47">
        <f>IF(COUNTIFS(H$3:H13,H13,B$3:B13,B13)=1,MAX(I$2:I12)+1,VLOOKUP(H13,H$2:I12,2,0))</f>
        <v>51819</v>
      </c>
      <c r="J13" s="44">
        <v>53.27</v>
      </c>
      <c r="K13" s="44" t="s">
        <v>20</v>
      </c>
      <c r="L13" s="44">
        <v>6.39</v>
      </c>
      <c r="M13" s="45">
        <v>-1.07</v>
      </c>
      <c r="N13" s="44">
        <f t="shared" si="0"/>
        <v>58.59</v>
      </c>
      <c r="P13" s="49" t="s">
        <v>674</v>
      </c>
      <c r="Q13" s="54">
        <f t="shared" ca="1" si="1"/>
        <v>7.46</v>
      </c>
    </row>
    <row r="14" spans="1:18">
      <c r="A14" s="36">
        <v>12</v>
      </c>
      <c r="B14" s="36" t="s">
        <v>670</v>
      </c>
      <c r="C14" s="40" t="s">
        <v>462</v>
      </c>
      <c r="D14" s="38" t="s">
        <v>665</v>
      </c>
      <c r="E14" s="36" t="s">
        <v>313</v>
      </c>
      <c r="F14" s="36" t="s">
        <v>314</v>
      </c>
      <c r="G14" s="39" t="str">
        <f>VLOOKUP(E14,'Tax Info'!$B$2:$F$1000,3,0)</f>
        <v>ORIENTAL ENERGY AND POWER GENERATION CORPORATION</v>
      </c>
      <c r="H14" s="39" t="str">
        <f>VLOOKUP(E14,'Tax Info'!$B$2:$F$1000,5,0)</f>
        <v>263-666-452-000</v>
      </c>
      <c r="I14" s="47">
        <f>IF(COUNTIFS(H$3:H14,H14,B$3:B14,B14)=1,MAX(I$2:I13)+1,VLOOKUP(H14,H$2:I13,2,0))</f>
        <v>51820</v>
      </c>
      <c r="J14" s="44" t="s">
        <v>20</v>
      </c>
      <c r="K14" s="44">
        <v>0.78</v>
      </c>
      <c r="L14" s="44" t="s">
        <v>20</v>
      </c>
      <c r="M14" s="45">
        <v>-0.02</v>
      </c>
      <c r="N14" s="44">
        <f t="shared" si="0"/>
        <v>0.76</v>
      </c>
      <c r="P14" s="49" t="s">
        <v>675</v>
      </c>
      <c r="Q14" s="54">
        <f t="shared" ca="1" si="1"/>
        <v>1.1399999999999999</v>
      </c>
    </row>
    <row r="15" spans="1:18">
      <c r="A15" s="36">
        <v>13</v>
      </c>
      <c r="B15" s="36" t="s">
        <v>670</v>
      </c>
      <c r="C15" s="40" t="s">
        <v>462</v>
      </c>
      <c r="D15" s="38" t="s">
        <v>665</v>
      </c>
      <c r="E15" s="36" t="s">
        <v>22</v>
      </c>
      <c r="F15" s="36" t="s">
        <v>23</v>
      </c>
      <c r="G15" s="39" t="str">
        <f>VLOOKUP(E15,'Tax Info'!$B$2:$F$1000,3,0)</f>
        <v>Sunwest Water and Electric Company 2, Inc.</v>
      </c>
      <c r="H15" s="39" t="str">
        <f>VLOOKUP(E15,'Tax Info'!$B$2:$F$1000,5,0)</f>
        <v>005-770-958-000</v>
      </c>
      <c r="I15" s="47">
        <f>IF(COUNTIFS(H$3:H15,H15,B$3:B15,B15)=1,MAX(I$2:I14)+1,VLOOKUP(H15,H$2:I14,2,0))</f>
        <v>51821</v>
      </c>
      <c r="J15" s="44" t="s">
        <v>20</v>
      </c>
      <c r="K15" s="44">
        <v>3.99</v>
      </c>
      <c r="L15" s="44" t="s">
        <v>20</v>
      </c>
      <c r="M15" s="45" t="s">
        <v>20</v>
      </c>
      <c r="N15" s="44">
        <f t="shared" si="0"/>
        <v>3.99</v>
      </c>
      <c r="P15" s="49" t="s">
        <v>676</v>
      </c>
      <c r="Q15" s="54">
        <f t="shared" ca="1" si="1"/>
        <v>95.23</v>
      </c>
    </row>
    <row r="16" spans="1:18">
      <c r="A16" s="36">
        <v>14</v>
      </c>
      <c r="B16" s="36" t="s">
        <v>670</v>
      </c>
      <c r="C16" s="40" t="s">
        <v>462</v>
      </c>
      <c r="D16" s="38" t="s">
        <v>665</v>
      </c>
      <c r="E16" s="36" t="s">
        <v>328</v>
      </c>
      <c r="F16" s="36" t="s">
        <v>329</v>
      </c>
      <c r="G16" s="39" t="str">
        <f>VLOOKUP(E16,'Tax Info'!$B$2:$F$1000,3,0)</f>
        <v>Universal Robina Corporation</v>
      </c>
      <c r="H16" s="39" t="str">
        <f>VLOOKUP(E16,'Tax Info'!$B$2:$F$1000,5,0)</f>
        <v>000-400-016-000</v>
      </c>
      <c r="I16" s="47">
        <f>IF(COUNTIFS(H$3:H16,H16,B$3:B16,B16)=1,MAX(I$2:I15)+1,VLOOKUP(H16,H$2:I15,2,0))</f>
        <v>51822</v>
      </c>
      <c r="J16" s="44" t="s">
        <v>20</v>
      </c>
      <c r="K16" s="44">
        <v>176.76</v>
      </c>
      <c r="L16" s="44" t="s">
        <v>20</v>
      </c>
      <c r="M16" s="45">
        <v>-3.54</v>
      </c>
      <c r="N16" s="44">
        <f t="shared" si="0"/>
        <v>173.22</v>
      </c>
      <c r="O16" s="50">
        <f>SUM(N10:N16)</f>
        <v>455.56</v>
      </c>
      <c r="P16" s="49" t="s">
        <v>677</v>
      </c>
      <c r="Q16" s="54">
        <f t="shared" ca="1" si="1"/>
        <v>122.63</v>
      </c>
    </row>
    <row r="17" spans="1:17">
      <c r="A17" s="36">
        <v>15</v>
      </c>
      <c r="B17" s="36" t="s">
        <v>678</v>
      </c>
      <c r="C17" s="37" t="s">
        <v>471</v>
      </c>
      <c r="D17" s="38" t="s">
        <v>665</v>
      </c>
      <c r="E17" s="36" t="s">
        <v>317</v>
      </c>
      <c r="F17" s="36" t="s">
        <v>318</v>
      </c>
      <c r="G17" s="39" t="str">
        <f>VLOOKUP(E17,'Tax Info'!$B$2:$F$1000,3,0)</f>
        <v>BISCOM, Inc.</v>
      </c>
      <c r="H17" s="39" t="str">
        <f>VLOOKUP(E17,'Tax Info'!$B$2:$F$1000,5,0)</f>
        <v>000-108-989-000</v>
      </c>
      <c r="I17" s="47">
        <f>IF(COUNTIFS(H$3:H17,H17,B$3:B17,B17)=1,MAX(I$2:I16)+1,VLOOKUP(H17,H$2:I16,2,0))</f>
        <v>51823</v>
      </c>
      <c r="J17" s="44" t="s">
        <v>27</v>
      </c>
      <c r="K17" s="44">
        <v>140.46</v>
      </c>
      <c r="L17" s="44" t="s">
        <v>27</v>
      </c>
      <c r="M17" s="45">
        <v>-2.81</v>
      </c>
      <c r="N17" s="44">
        <f t="shared" ref="N17:N80" si="2">SUM(J17:M17)</f>
        <v>137.65</v>
      </c>
      <c r="P17" s="49" t="s">
        <v>679</v>
      </c>
      <c r="Q17" s="54">
        <f t="shared" ca="1" si="1"/>
        <v>878.81999999999994</v>
      </c>
    </row>
    <row r="18" spans="1:17">
      <c r="A18" s="36">
        <v>16</v>
      </c>
      <c r="B18" s="36" t="s">
        <v>678</v>
      </c>
      <c r="C18" s="40" t="s">
        <v>471</v>
      </c>
      <c r="D18" s="38" t="s">
        <v>665</v>
      </c>
      <c r="E18" s="36" t="s">
        <v>319</v>
      </c>
      <c r="F18" s="36" t="s">
        <v>320</v>
      </c>
      <c r="G18" s="39" t="str">
        <f>VLOOKUP(E18,'Tax Info'!$B$2:$F$1000,3,0)</f>
        <v>Central Azucarera de Bais, Inc.</v>
      </c>
      <c r="H18" s="39" t="str">
        <f>VLOOKUP(E18,'Tax Info'!$B$2:$F$1000,5,0)</f>
        <v>000-111-111-000</v>
      </c>
      <c r="I18" s="47">
        <f>IF(COUNTIFS(H$3:H18,H18,B$3:B18,B18)=1,MAX(I$2:I17)+1,VLOOKUP(H18,H$2:I17,2,0))</f>
        <v>51824</v>
      </c>
      <c r="J18" s="44">
        <v>82.63</v>
      </c>
      <c r="K18" s="44" t="s">
        <v>27</v>
      </c>
      <c r="L18" s="44">
        <v>9.92</v>
      </c>
      <c r="M18" s="45">
        <v>-1.65</v>
      </c>
      <c r="N18" s="44">
        <f t="shared" si="2"/>
        <v>90.9</v>
      </c>
      <c r="P18" s="49" t="s">
        <v>680</v>
      </c>
      <c r="Q18" s="54">
        <f t="shared" ca="1" si="1"/>
        <v>0.76</v>
      </c>
    </row>
    <row r="19" spans="1:17">
      <c r="A19" s="36">
        <v>17</v>
      </c>
      <c r="B19" s="36" t="s">
        <v>678</v>
      </c>
      <c r="C19" s="40" t="s">
        <v>471</v>
      </c>
      <c r="D19" s="38" t="s">
        <v>665</v>
      </c>
      <c r="E19" s="36" t="s">
        <v>321</v>
      </c>
      <c r="F19" s="36" t="s">
        <v>322</v>
      </c>
      <c r="G19" s="39" t="str">
        <f>VLOOKUP(E19,'Tax Info'!$B$2:$F$1000,3,0)</f>
        <v>CENTRAL AZUCARERA DE SAN ANTONIO</v>
      </c>
      <c r="H19" s="39" t="str">
        <f>VLOOKUP(E19,'Tax Info'!$B$2:$F$1000,5,0)</f>
        <v>222-792-837-000</v>
      </c>
      <c r="I19" s="47">
        <f>IF(COUNTIFS(H$3:H19,H19,B$3:B19,B19)=1,MAX(I$2:I18)+1,VLOOKUP(H19,H$2:I18,2,0))</f>
        <v>51825</v>
      </c>
      <c r="J19" s="44">
        <v>78.39</v>
      </c>
      <c r="K19" s="44" t="s">
        <v>27</v>
      </c>
      <c r="L19" s="44">
        <v>9.41</v>
      </c>
      <c r="M19" s="45">
        <v>-1.57</v>
      </c>
      <c r="N19" s="44">
        <f t="shared" si="2"/>
        <v>86.23</v>
      </c>
      <c r="P19" s="49" t="s">
        <v>681</v>
      </c>
      <c r="Q19" s="54">
        <f t="shared" ca="1" si="1"/>
        <v>3.99</v>
      </c>
    </row>
    <row r="20" spans="1:17">
      <c r="A20" s="36">
        <v>18</v>
      </c>
      <c r="B20" s="36" t="s">
        <v>678</v>
      </c>
      <c r="C20" s="40" t="s">
        <v>471</v>
      </c>
      <c r="D20" s="38" t="s">
        <v>665</v>
      </c>
      <c r="E20" s="36" t="s">
        <v>323</v>
      </c>
      <c r="F20" s="36" t="s">
        <v>324</v>
      </c>
      <c r="G20" s="39" t="str">
        <f>VLOOKUP(E20,'Tax Info'!$B$2:$F$1000,3,0)</f>
        <v>First Farmers Holding Corporation</v>
      </c>
      <c r="H20" s="39" t="str">
        <f>VLOOKUP(E20,'Tax Info'!$B$2:$F$1000,5,0)</f>
        <v>002-011-670-000</v>
      </c>
      <c r="I20" s="47">
        <f>IF(COUNTIFS(H$3:H20,H20,B$3:B20,B20)=1,MAX(I$2:I19)+1,VLOOKUP(H20,H$2:I19,2,0))</f>
        <v>51826</v>
      </c>
      <c r="J20" s="44" t="s">
        <v>27</v>
      </c>
      <c r="K20" s="44">
        <v>166.62</v>
      </c>
      <c r="L20" s="44" t="s">
        <v>27</v>
      </c>
      <c r="M20" s="45">
        <v>-3.33</v>
      </c>
      <c r="N20" s="44">
        <f t="shared" si="2"/>
        <v>163.29</v>
      </c>
      <c r="P20" s="49" t="s">
        <v>682</v>
      </c>
      <c r="Q20" s="54">
        <f t="shared" ca="1" si="1"/>
        <v>173.22</v>
      </c>
    </row>
    <row r="21" spans="1:17">
      <c r="A21" s="36">
        <v>19</v>
      </c>
      <c r="B21" s="36" t="s">
        <v>678</v>
      </c>
      <c r="C21" s="40" t="s">
        <v>471</v>
      </c>
      <c r="D21" s="38" t="s">
        <v>665</v>
      </c>
      <c r="E21" s="36" t="s">
        <v>333</v>
      </c>
      <c r="F21" s="36" t="s">
        <v>334</v>
      </c>
      <c r="G21" s="39" t="str">
        <f>VLOOKUP(E21,'Tax Info'!$B$2:$F$1000,3,0)</f>
        <v>Green Core Geothermal, Inc.</v>
      </c>
      <c r="H21" s="39" t="str">
        <f>VLOOKUP(E21,'Tax Info'!$B$2:$F$1000,5,0)</f>
        <v>007-317-982-00000</v>
      </c>
      <c r="I21" s="47">
        <f>IF(COUNTIFS(H$3:H21,H21,B$3:B21,B21)=1,MAX(I$2:I20)+1,VLOOKUP(H21,H$2:I20,2,0))</f>
        <v>51827</v>
      </c>
      <c r="J21" s="44">
        <v>113.04</v>
      </c>
      <c r="K21" s="44" t="s">
        <v>27</v>
      </c>
      <c r="L21" s="44">
        <v>13.56</v>
      </c>
      <c r="M21" s="45">
        <v>-2.2599999999999998</v>
      </c>
      <c r="N21" s="44">
        <f t="shared" si="2"/>
        <v>124.34</v>
      </c>
      <c r="P21" s="49" t="s">
        <v>683</v>
      </c>
      <c r="Q21" s="54">
        <f t="shared" ca="1" si="1"/>
        <v>137.65</v>
      </c>
    </row>
    <row r="22" spans="1:17">
      <c r="A22" s="36">
        <v>20</v>
      </c>
      <c r="B22" s="36" t="s">
        <v>678</v>
      </c>
      <c r="C22" s="40" t="s">
        <v>471</v>
      </c>
      <c r="D22" s="38" t="s">
        <v>665</v>
      </c>
      <c r="E22" s="36" t="s">
        <v>216</v>
      </c>
      <c r="F22" s="36" t="s">
        <v>217</v>
      </c>
      <c r="G22" s="39" t="str">
        <f>VLOOKUP(E22,'Tax Info'!$B$2:$F$1000,3,0)</f>
        <v>Panay Energy Development Corporation</v>
      </c>
      <c r="H22" s="39" t="str">
        <f>VLOOKUP(E22,'Tax Info'!$B$2:$F$1000,5,0)</f>
        <v>007-243-246-000</v>
      </c>
      <c r="I22" s="47">
        <f>IF(COUNTIFS(H$3:H22,H22,B$3:B22,B22)=1,MAX(I$2:I21)+1,VLOOKUP(H22,H$2:I21,2,0))</f>
        <v>51828</v>
      </c>
      <c r="J22" s="44">
        <v>1471.28</v>
      </c>
      <c r="K22" s="44" t="s">
        <v>27</v>
      </c>
      <c r="L22" s="44">
        <v>176.55</v>
      </c>
      <c r="M22" s="45">
        <v>-29.43</v>
      </c>
      <c r="N22" s="44">
        <f t="shared" si="2"/>
        <v>1618.4</v>
      </c>
      <c r="P22" s="49" t="s">
        <v>684</v>
      </c>
      <c r="Q22" s="54">
        <f t="shared" ca="1" si="1"/>
        <v>90.9</v>
      </c>
    </row>
    <row r="23" spans="1:17">
      <c r="A23" s="36">
        <v>21</v>
      </c>
      <c r="B23" s="36" t="s">
        <v>678</v>
      </c>
      <c r="C23" s="40" t="s">
        <v>471</v>
      </c>
      <c r="D23" s="38" t="s">
        <v>665</v>
      </c>
      <c r="E23" s="36" t="s">
        <v>284</v>
      </c>
      <c r="F23" s="36" t="s">
        <v>285</v>
      </c>
      <c r="G23" s="39" t="str">
        <f>VLOOKUP(E23,'Tax Info'!$B$2:$F$1000,3,0)</f>
        <v>PetroWind Energy Inc.</v>
      </c>
      <c r="H23" s="39" t="str">
        <f>VLOOKUP(E23,'Tax Info'!$B$2:$F$1000,5,0)</f>
        <v>008-482-597-000</v>
      </c>
      <c r="I23" s="47">
        <f>IF(COUNTIFS(H$3:H23,H23,B$3:B23,B23)=1,MAX(I$2:I22)+1,VLOOKUP(H23,H$2:I22,2,0))</f>
        <v>51829</v>
      </c>
      <c r="J23" s="44" t="s">
        <v>27</v>
      </c>
      <c r="K23" s="44">
        <v>58.67</v>
      </c>
      <c r="L23" s="44" t="s">
        <v>27</v>
      </c>
      <c r="M23" s="45">
        <v>-1.17</v>
      </c>
      <c r="N23" s="44">
        <f t="shared" si="2"/>
        <v>57.5</v>
      </c>
      <c r="P23" s="49" t="s">
        <v>685</v>
      </c>
      <c r="Q23" s="54">
        <f t="shared" ca="1" si="1"/>
        <v>86.23</v>
      </c>
    </row>
    <row r="24" spans="1:17">
      <c r="A24" s="36">
        <v>22</v>
      </c>
      <c r="B24" s="36" t="s">
        <v>678</v>
      </c>
      <c r="C24" s="40" t="s">
        <v>471</v>
      </c>
      <c r="D24" s="38" t="s">
        <v>665</v>
      </c>
      <c r="E24" s="36" t="s">
        <v>284</v>
      </c>
      <c r="F24" s="36" t="s">
        <v>337</v>
      </c>
      <c r="G24" s="39" t="str">
        <f>VLOOKUP(E24,'Tax Info'!$B$2:$F$1000,3,0)</f>
        <v>PetroWind Energy Inc.</v>
      </c>
      <c r="H24" s="39" t="str">
        <f>VLOOKUP(E24,'Tax Info'!$B$2:$F$1000,5,0)</f>
        <v>008-482-597-000</v>
      </c>
      <c r="I24" s="47">
        <f>IF(COUNTIFS(H$3:H24,H24,B$3:B24,B24)=1,MAX(I$2:I23)+1,VLOOKUP(H24,H$2:I23,2,0))</f>
        <v>51829</v>
      </c>
      <c r="J24" s="44" t="s">
        <v>27</v>
      </c>
      <c r="K24" s="44">
        <v>11.46</v>
      </c>
      <c r="L24" s="44" t="s">
        <v>27</v>
      </c>
      <c r="M24" s="45">
        <v>-0.23</v>
      </c>
      <c r="N24" s="44">
        <f t="shared" si="2"/>
        <v>11.23</v>
      </c>
      <c r="P24" s="49" t="s">
        <v>686</v>
      </c>
      <c r="Q24" s="54">
        <f t="shared" ca="1" si="1"/>
        <v>163.29</v>
      </c>
    </row>
    <row r="25" spans="1:17">
      <c r="A25" s="36">
        <v>23</v>
      </c>
      <c r="B25" s="36" t="s">
        <v>678</v>
      </c>
      <c r="C25" s="40" t="s">
        <v>471</v>
      </c>
      <c r="D25" s="38" t="s">
        <v>665</v>
      </c>
      <c r="E25" s="36" t="s">
        <v>228</v>
      </c>
      <c r="F25" s="36" t="s">
        <v>228</v>
      </c>
      <c r="G25" s="39" t="str">
        <f>VLOOKUP(E25,'Tax Info'!$B$2:$F$1000,3,0)</f>
        <v>SC GLOBAL COCO PRODUCTS, INC.</v>
      </c>
      <c r="H25" s="39" t="str">
        <f>VLOOKUP(E25,'Tax Info'!$B$2:$F$1000,5,0)</f>
        <v>005-761-999-000</v>
      </c>
      <c r="I25" s="47">
        <f>IF(COUNTIFS(H$3:H25,H25,B$3:B25,B25)=1,MAX(I$2:I24)+1,VLOOKUP(H25,H$2:I24,2,0))</f>
        <v>51830</v>
      </c>
      <c r="J25" s="44">
        <v>207.8</v>
      </c>
      <c r="K25" s="44" t="s">
        <v>27</v>
      </c>
      <c r="L25" s="44">
        <v>24.94</v>
      </c>
      <c r="M25" s="45">
        <v>-4.16</v>
      </c>
      <c r="N25" s="44">
        <f t="shared" si="2"/>
        <v>228.58</v>
      </c>
      <c r="P25" s="49" t="s">
        <v>687</v>
      </c>
      <c r="Q25" s="54">
        <f t="shared" ca="1" si="1"/>
        <v>124.34</v>
      </c>
    </row>
    <row r="26" spans="1:17">
      <c r="A26" s="36">
        <v>24</v>
      </c>
      <c r="B26" s="36" t="s">
        <v>678</v>
      </c>
      <c r="C26" s="40" t="s">
        <v>471</v>
      </c>
      <c r="D26" s="38" t="s">
        <v>665</v>
      </c>
      <c r="E26" s="36" t="s">
        <v>338</v>
      </c>
      <c r="F26" s="36" t="s">
        <v>339</v>
      </c>
      <c r="G26" s="39" t="str">
        <f>VLOOKUP(E26,'Tax Info'!$B$2:$F$1000,3,0)</f>
        <v>Guimaras Wind Corporation</v>
      </c>
      <c r="H26" s="39" t="str">
        <f>VLOOKUP(E26,'Tax Info'!$B$2:$F$1000,5,0)</f>
        <v>004-500-956-000</v>
      </c>
      <c r="I26" s="47">
        <f>IF(COUNTIFS(H$3:H26,H26,B$3:B26,B26)=1,MAX(I$2:I25)+1,VLOOKUP(H26,H$2:I25,2,0))</f>
        <v>51831</v>
      </c>
      <c r="J26" s="44" t="s">
        <v>27</v>
      </c>
      <c r="K26" s="44">
        <v>79.34</v>
      </c>
      <c r="L26" s="44" t="s">
        <v>27</v>
      </c>
      <c r="M26" s="45">
        <v>-1.59</v>
      </c>
      <c r="N26" s="44">
        <f t="shared" si="2"/>
        <v>77.75</v>
      </c>
      <c r="P26" s="49" t="s">
        <v>688</v>
      </c>
      <c r="Q26" s="54">
        <f t="shared" ca="1" si="1"/>
        <v>1618.4</v>
      </c>
    </row>
    <row r="27" spans="1:17">
      <c r="A27" s="36">
        <v>25</v>
      </c>
      <c r="B27" s="36" t="s">
        <v>678</v>
      </c>
      <c r="C27" s="40" t="s">
        <v>471</v>
      </c>
      <c r="D27" s="38" t="s">
        <v>665</v>
      </c>
      <c r="E27" s="36" t="s">
        <v>328</v>
      </c>
      <c r="F27" s="36" t="s">
        <v>329</v>
      </c>
      <c r="G27" s="39" t="str">
        <f>VLOOKUP(E27,'Tax Info'!$B$2:$F$1000,3,0)</f>
        <v>Universal Robina Corporation</v>
      </c>
      <c r="H27" s="39" t="str">
        <f>VLOOKUP(E27,'Tax Info'!$B$2:$F$1000,5,0)</f>
        <v>000-400-016-000</v>
      </c>
      <c r="I27" s="47">
        <f>IF(COUNTIFS(H$3:H27,H27,B$3:B27,B27)=1,MAX(I$2:I26)+1,VLOOKUP(H27,H$2:I26,2,0))</f>
        <v>51832</v>
      </c>
      <c r="J27" s="44" t="s">
        <v>27</v>
      </c>
      <c r="K27" s="44">
        <v>200.68</v>
      </c>
      <c r="L27" s="44" t="s">
        <v>27</v>
      </c>
      <c r="M27" s="45">
        <v>-4.01</v>
      </c>
      <c r="N27" s="44">
        <f t="shared" si="2"/>
        <v>196.67</v>
      </c>
      <c r="P27" s="49" t="s">
        <v>689</v>
      </c>
      <c r="Q27" s="54">
        <f t="shared" ca="1" si="1"/>
        <v>68.73</v>
      </c>
    </row>
    <row r="28" spans="1:17">
      <c r="A28" s="36">
        <v>26</v>
      </c>
      <c r="B28" s="36" t="s">
        <v>678</v>
      </c>
      <c r="C28" s="40" t="s">
        <v>471</v>
      </c>
      <c r="D28" s="38" t="s">
        <v>665</v>
      </c>
      <c r="E28" s="36" t="s">
        <v>242</v>
      </c>
      <c r="F28" s="36" t="s">
        <v>243</v>
      </c>
      <c r="G28" s="39" t="str">
        <f>VLOOKUP(E28,'Tax Info'!$B$2:$F$1000,3,0)</f>
        <v>Victorias Milling Company, Inc.</v>
      </c>
      <c r="H28" s="39" t="str">
        <f>VLOOKUP(E28,'Tax Info'!$B$2:$F$1000,5,0)</f>
        <v>000-270-220-000</v>
      </c>
      <c r="I28" s="47">
        <f>IF(COUNTIFS(H$3:H28,H28,B$3:B28,B28)=1,MAX(I$2:I27)+1,VLOOKUP(H28,H$2:I27,2,0))</f>
        <v>51833</v>
      </c>
      <c r="J28" s="44">
        <v>390.18</v>
      </c>
      <c r="K28" s="44" t="s">
        <v>27</v>
      </c>
      <c r="L28" s="44">
        <v>46.82</v>
      </c>
      <c r="M28" s="45">
        <v>-7.8</v>
      </c>
      <c r="N28" s="44">
        <f t="shared" si="2"/>
        <v>429.2</v>
      </c>
      <c r="O28" s="50">
        <f>SUM(N17:N28)</f>
        <v>3221.74</v>
      </c>
      <c r="P28" s="49" t="s">
        <v>690</v>
      </c>
      <c r="Q28" s="54">
        <f t="shared" ca="1" si="1"/>
        <v>228.58</v>
      </c>
    </row>
    <row r="29" spans="1:17">
      <c r="A29" s="36">
        <v>27</v>
      </c>
      <c r="B29" s="36" t="s">
        <v>691</v>
      </c>
      <c r="C29" s="37" t="s">
        <v>692</v>
      </c>
      <c r="D29" s="38" t="s">
        <v>665</v>
      </c>
      <c r="E29" s="36" t="s">
        <v>152</v>
      </c>
      <c r="F29" s="36" t="s">
        <v>153</v>
      </c>
      <c r="G29" s="39" t="str">
        <f>VLOOKUP(E29,'Tax Info'!$B$2:$F$1000,3,0)</f>
        <v>ACEN CORPORATION (FORMERLY KNOWN AS AC ENERGY CORPORATION)</v>
      </c>
      <c r="H29" s="39" t="str">
        <f>VLOOKUP(E29,'Tax Info'!$B$2:$F$1000,5,0)</f>
        <v>000-506-020-000</v>
      </c>
      <c r="I29" s="47">
        <f>IF(COUNTIFS(H$3:H29,H29,B$3:B29,B29)=1,MAX(I$2:I28)+1,VLOOKUP(H29,H$2:I28,2,0))</f>
        <v>51834</v>
      </c>
      <c r="J29" s="44">
        <v>199.45</v>
      </c>
      <c r="K29" s="44" t="s">
        <v>27</v>
      </c>
      <c r="L29" s="44">
        <v>23.93</v>
      </c>
      <c r="M29" s="45">
        <v>-3.99</v>
      </c>
      <c r="N29" s="44">
        <f t="shared" si="2"/>
        <v>219.39</v>
      </c>
      <c r="P29" s="49" t="s">
        <v>693</v>
      </c>
      <c r="Q29" s="54">
        <f t="shared" ca="1" si="1"/>
        <v>77.75</v>
      </c>
    </row>
    <row r="30" spans="1:17">
      <c r="A30" s="36">
        <v>28</v>
      </c>
      <c r="B30" s="36" t="s">
        <v>691</v>
      </c>
      <c r="C30" s="40" t="s">
        <v>692</v>
      </c>
      <c r="D30" s="38" t="s">
        <v>665</v>
      </c>
      <c r="E30" s="36" t="s">
        <v>138</v>
      </c>
      <c r="F30" s="36" t="s">
        <v>139</v>
      </c>
      <c r="G30" s="39" t="str">
        <f>VLOOKUP(E30,'Tax Info'!$B$2:$F$1000,3,0)</f>
        <v>ACEN CORPORATION (FORMERLY KNOWN AS AC ENERGY CORPORATION)</v>
      </c>
      <c r="H30" s="39" t="str">
        <f>VLOOKUP(E30,'Tax Info'!$B$2:$F$1000,5,0)</f>
        <v>000-506-020-000</v>
      </c>
      <c r="I30" s="47">
        <f>IF(COUNTIFS(H$3:H30,H30,B$3:B30,B30)=1,MAX(I$2:I29)+1,VLOOKUP(H30,H$2:I29,2,0))</f>
        <v>51834</v>
      </c>
      <c r="J30" s="44">
        <v>316.27999999999997</v>
      </c>
      <c r="K30" s="44" t="s">
        <v>27</v>
      </c>
      <c r="L30" s="44">
        <v>37.950000000000003</v>
      </c>
      <c r="M30" s="45">
        <v>-6.33</v>
      </c>
      <c r="N30" s="44">
        <f t="shared" si="2"/>
        <v>347.9</v>
      </c>
      <c r="P30" s="49" t="s">
        <v>694</v>
      </c>
      <c r="Q30" s="54">
        <f t="shared" ca="1" si="1"/>
        <v>196.67</v>
      </c>
    </row>
    <row r="31" spans="1:17">
      <c r="A31" s="36">
        <v>29</v>
      </c>
      <c r="B31" s="36" t="s">
        <v>691</v>
      </c>
      <c r="C31" s="40" t="s">
        <v>692</v>
      </c>
      <c r="D31" s="38" t="s">
        <v>665</v>
      </c>
      <c r="E31" s="36" t="s">
        <v>190</v>
      </c>
      <c r="F31" s="36" t="s">
        <v>191</v>
      </c>
      <c r="G31" s="39" t="str">
        <f>VLOOKUP(E31,'Tax Info'!$B$2:$F$1000,3,0)</f>
        <v>AdventEnergy, Inc.</v>
      </c>
      <c r="H31" s="39" t="str">
        <f>VLOOKUP(E31,'Tax Info'!$B$2:$F$1000,5,0)</f>
        <v>007-099-197-000</v>
      </c>
      <c r="I31" s="47">
        <f>IF(COUNTIFS(H$3:H31,H31,B$3:B31,B31)=1,MAX(I$2:I30)+1,VLOOKUP(H31,H$2:I30,2,0))</f>
        <v>51835</v>
      </c>
      <c r="J31" s="44">
        <v>51.17</v>
      </c>
      <c r="K31" s="44" t="s">
        <v>27</v>
      </c>
      <c r="L31" s="44">
        <v>6.14</v>
      </c>
      <c r="M31" s="45">
        <v>-1.02</v>
      </c>
      <c r="N31" s="44">
        <f t="shared" si="2"/>
        <v>56.29</v>
      </c>
      <c r="P31" s="49" t="s">
        <v>695</v>
      </c>
      <c r="Q31" s="54">
        <f t="shared" ca="1" si="1"/>
        <v>429.2</v>
      </c>
    </row>
    <row r="32" spans="1:17">
      <c r="A32" s="36">
        <v>30</v>
      </c>
      <c r="B32" s="36" t="s">
        <v>691</v>
      </c>
      <c r="C32" s="40" t="s">
        <v>692</v>
      </c>
      <c r="D32" s="38" t="s">
        <v>665</v>
      </c>
      <c r="E32" s="36" t="s">
        <v>38</v>
      </c>
      <c r="F32" s="36" t="s">
        <v>39</v>
      </c>
      <c r="G32" s="39" t="str">
        <f>VLOOKUP(E32,'Tax Info'!$B$2:$F$1000,3,0)</f>
        <v>AdventEnergy, Inc.</v>
      </c>
      <c r="H32" s="39" t="str">
        <f>VLOOKUP(E32,'Tax Info'!$B$2:$F$1000,5,0)</f>
        <v>007-099-197-000</v>
      </c>
      <c r="I32" s="47">
        <f>IF(COUNTIFS(H$3:H32,H32,B$3:B32,B32)=1,MAX(I$2:I31)+1,VLOOKUP(H32,H$2:I31,2,0))</f>
        <v>51835</v>
      </c>
      <c r="J32" s="44">
        <v>1733.02</v>
      </c>
      <c r="K32" s="44" t="s">
        <v>27</v>
      </c>
      <c r="L32" s="44">
        <v>207.96</v>
      </c>
      <c r="M32" s="45">
        <v>-34.659999999999997</v>
      </c>
      <c r="N32" s="44">
        <f t="shared" si="2"/>
        <v>1906.32</v>
      </c>
      <c r="P32" s="49" t="s">
        <v>696</v>
      </c>
      <c r="Q32" s="54">
        <f t="shared" ca="1" si="1"/>
        <v>567.29</v>
      </c>
    </row>
    <row r="33" spans="1:17">
      <c r="A33" s="36">
        <v>31</v>
      </c>
      <c r="B33" s="36" t="s">
        <v>691</v>
      </c>
      <c r="C33" s="40" t="s">
        <v>692</v>
      </c>
      <c r="D33" s="38" t="s">
        <v>665</v>
      </c>
      <c r="E33" s="36" t="s">
        <v>38</v>
      </c>
      <c r="F33" s="36" t="s">
        <v>161</v>
      </c>
      <c r="G33" s="39" t="str">
        <f>VLOOKUP(E33,'Tax Info'!$B$2:$F$1000,3,0)</f>
        <v>AdventEnergy, Inc.</v>
      </c>
      <c r="H33" s="39" t="str">
        <f>VLOOKUP(E33,'Tax Info'!$B$2:$F$1000,5,0)</f>
        <v>007-099-197-000</v>
      </c>
      <c r="I33" s="47">
        <f>IF(COUNTIFS(H$3:H33,H33,B$3:B33,B33)=1,MAX(I$2:I32)+1,VLOOKUP(H33,H$2:I32,2,0))</f>
        <v>51835</v>
      </c>
      <c r="J33" s="44" t="s">
        <v>27</v>
      </c>
      <c r="K33" s="44">
        <v>26.8</v>
      </c>
      <c r="L33" s="44" t="s">
        <v>27</v>
      </c>
      <c r="M33" s="45">
        <v>-0.54</v>
      </c>
      <c r="N33" s="44">
        <f t="shared" si="2"/>
        <v>26.26</v>
      </c>
      <c r="P33" s="49" t="s">
        <v>697</v>
      </c>
      <c r="Q33" s="54">
        <f t="shared" ca="1" si="1"/>
        <v>1988.87</v>
      </c>
    </row>
    <row r="34" spans="1:17">
      <c r="A34" s="36">
        <v>32</v>
      </c>
      <c r="B34" s="36" t="s">
        <v>691</v>
      </c>
      <c r="C34" s="40" t="s">
        <v>692</v>
      </c>
      <c r="D34" s="38" t="s">
        <v>665</v>
      </c>
      <c r="E34" s="36" t="s">
        <v>97</v>
      </c>
      <c r="F34" s="36" t="s">
        <v>98</v>
      </c>
      <c r="G34" s="39" t="str">
        <f>VLOOKUP(E34,'Tax Info'!$B$2:$F$1000,3,0)</f>
        <v>Aboitiz Energy Solutions, Inc.</v>
      </c>
      <c r="H34" s="39" t="str">
        <f>VLOOKUP(E34,'Tax Info'!$B$2:$F$1000,5,0)</f>
        <v>201-115-150-000</v>
      </c>
      <c r="I34" s="47">
        <f>IF(COUNTIFS(H$3:H34,H34,B$3:B34,B34)=1,MAX(I$2:I33)+1,VLOOKUP(H34,H$2:I33,2,0))</f>
        <v>51836</v>
      </c>
      <c r="J34" s="44">
        <v>1543.98</v>
      </c>
      <c r="K34" s="44" t="s">
        <v>27</v>
      </c>
      <c r="L34" s="44">
        <v>185.28</v>
      </c>
      <c r="M34" s="45">
        <v>-30.88</v>
      </c>
      <c r="N34" s="44">
        <f t="shared" si="2"/>
        <v>1698.38</v>
      </c>
      <c r="P34" s="49" t="s">
        <v>698</v>
      </c>
      <c r="Q34" s="54">
        <f t="shared" ca="1" si="1"/>
        <v>1698.38</v>
      </c>
    </row>
    <row r="35" spans="1:17">
      <c r="A35" s="36">
        <v>33</v>
      </c>
      <c r="B35" s="36" t="s">
        <v>691</v>
      </c>
      <c r="C35" s="40" t="s">
        <v>692</v>
      </c>
      <c r="D35" s="38" t="s">
        <v>665</v>
      </c>
      <c r="E35" s="36" t="s">
        <v>43</v>
      </c>
      <c r="F35" s="36" t="s">
        <v>43</v>
      </c>
      <c r="G35" s="39" t="str">
        <f>VLOOKUP(E35,'Tax Info'!$B$2:$F$1000,3,0)</f>
        <v>Aklan Electric Cooperative, Inc.</v>
      </c>
      <c r="H35" s="39" t="str">
        <f>VLOOKUP(E35,'Tax Info'!$B$2:$F$1000,5,0)</f>
        <v>000-567-158-000</v>
      </c>
      <c r="I35" s="47">
        <f>IF(COUNTIFS(H$3:H35,H35,B$3:B35,B35)=1,MAX(I$2:I34)+1,VLOOKUP(H35,H$2:I34,2,0))</f>
        <v>51837</v>
      </c>
      <c r="J35" s="44">
        <v>3475.74</v>
      </c>
      <c r="K35" s="44" t="s">
        <v>27</v>
      </c>
      <c r="L35" s="44">
        <v>417.09</v>
      </c>
      <c r="M35" s="45">
        <v>-69.510000000000005</v>
      </c>
      <c r="N35" s="44">
        <f t="shared" si="2"/>
        <v>3823.32</v>
      </c>
      <c r="P35" s="49" t="s">
        <v>699</v>
      </c>
      <c r="Q35" s="54">
        <f t="shared" ca="1" si="1"/>
        <v>3823.32</v>
      </c>
    </row>
    <row r="36" spans="1:17">
      <c r="A36" s="36">
        <v>34</v>
      </c>
      <c r="B36" s="36" t="s">
        <v>691</v>
      </c>
      <c r="C36" s="40" t="s">
        <v>692</v>
      </c>
      <c r="D36" s="38" t="s">
        <v>665</v>
      </c>
      <c r="E36" s="36" t="s">
        <v>76</v>
      </c>
      <c r="F36" s="36" t="s">
        <v>76</v>
      </c>
      <c r="G36" s="39" t="str">
        <f>VLOOKUP(E36,'Tax Info'!$B$2:$F$1000,3,0)</f>
        <v>Antique Electric Cooperative, Inc.</v>
      </c>
      <c r="H36" s="39" t="str">
        <f>VLOOKUP(E36,'Tax Info'!$B$2:$F$1000,5,0)</f>
        <v>000-567-498-0000</v>
      </c>
      <c r="I36" s="47">
        <f>IF(COUNTIFS(H$3:H36,H36,B$3:B36,B36)=1,MAX(I$2:I35)+1,VLOOKUP(H36,H$2:I35,2,0))</f>
        <v>51838</v>
      </c>
      <c r="J36" s="44">
        <v>1291.17</v>
      </c>
      <c r="K36" s="44" t="s">
        <v>27</v>
      </c>
      <c r="L36" s="44">
        <v>154.94</v>
      </c>
      <c r="M36" s="45">
        <v>-25.82</v>
      </c>
      <c r="N36" s="44">
        <f t="shared" si="2"/>
        <v>1420.29</v>
      </c>
      <c r="P36" s="49" t="s">
        <v>700</v>
      </c>
      <c r="Q36" s="54">
        <f t="shared" ca="1" si="1"/>
        <v>1420.29</v>
      </c>
    </row>
    <row r="37" spans="1:17">
      <c r="A37" s="36">
        <v>35</v>
      </c>
      <c r="B37" s="36" t="s">
        <v>691</v>
      </c>
      <c r="C37" s="40" t="s">
        <v>692</v>
      </c>
      <c r="D37" s="38" t="s">
        <v>665</v>
      </c>
      <c r="E37" s="36" t="s">
        <v>236</v>
      </c>
      <c r="F37" s="36" t="s">
        <v>237</v>
      </c>
      <c r="G37" s="39" t="str">
        <f>VLOOKUP(E37,'Tax Info'!$B$2:$F$1000,3,0)</f>
        <v>Power Sector Assets &amp; Liabilities Management Corporation</v>
      </c>
      <c r="H37" s="39" t="str">
        <f>VLOOKUP(E37,'Tax Info'!$B$2:$F$1000,5,0)</f>
        <v>215-799-653-00000</v>
      </c>
      <c r="I37" s="47">
        <f>IF(COUNTIFS(H$3:H37,H37,B$3:B37,B37)=1,MAX(I$2:I36)+1,VLOOKUP(H37,H$2:I36,2,0))</f>
        <v>51839</v>
      </c>
      <c r="J37" s="44">
        <v>1.33</v>
      </c>
      <c r="K37" s="44" t="s">
        <v>27</v>
      </c>
      <c r="L37" s="44">
        <v>0.16</v>
      </c>
      <c r="M37" s="45">
        <v>-0.03</v>
      </c>
      <c r="N37" s="44">
        <f t="shared" si="2"/>
        <v>1.46</v>
      </c>
      <c r="P37" s="49" t="s">
        <v>701</v>
      </c>
      <c r="Q37" s="54">
        <f t="shared" ca="1" si="1"/>
        <v>1.46</v>
      </c>
    </row>
    <row r="38" spans="1:17">
      <c r="A38" s="36">
        <v>36</v>
      </c>
      <c r="B38" s="36" t="s">
        <v>691</v>
      </c>
      <c r="C38" s="40" t="s">
        <v>692</v>
      </c>
      <c r="D38" s="38" t="s">
        <v>665</v>
      </c>
      <c r="E38" s="36" t="s">
        <v>193</v>
      </c>
      <c r="F38" s="36" t="s">
        <v>193</v>
      </c>
      <c r="G38" s="39" t="str">
        <f>VLOOKUP(E38,'Tax Info'!$B$2:$F$1000,3,0)</f>
        <v>Balamban Enerzone Corporation</v>
      </c>
      <c r="H38" s="39" t="str">
        <f>VLOOKUP(E38,'Tax Info'!$B$2:$F$1000,5,0)</f>
        <v>250-328-123-000</v>
      </c>
      <c r="I38" s="47">
        <f>IF(COUNTIFS(H$3:H38,H38,B$3:B38,B38)=1,MAX(I$2:I37)+1,VLOOKUP(H38,H$2:I37,2,0))</f>
        <v>51840</v>
      </c>
      <c r="J38" s="44">
        <v>18.18</v>
      </c>
      <c r="K38" s="44" t="s">
        <v>27</v>
      </c>
      <c r="L38" s="44">
        <v>2.1800000000000002</v>
      </c>
      <c r="M38" s="45">
        <v>-0.36</v>
      </c>
      <c r="N38" s="44">
        <f t="shared" si="2"/>
        <v>20</v>
      </c>
      <c r="P38" s="49" t="s">
        <v>702</v>
      </c>
      <c r="Q38" s="54">
        <f t="shared" ca="1" si="1"/>
        <v>20</v>
      </c>
    </row>
    <row r="39" spans="1:17">
      <c r="A39" s="36">
        <v>37</v>
      </c>
      <c r="B39" s="36" t="s">
        <v>691</v>
      </c>
      <c r="C39" s="40" t="s">
        <v>692</v>
      </c>
      <c r="D39" s="38" t="s">
        <v>665</v>
      </c>
      <c r="E39" s="36" t="s">
        <v>103</v>
      </c>
      <c r="F39" s="36" t="s">
        <v>104</v>
      </c>
      <c r="G39" s="39" t="str">
        <f>VLOOKUP(E39,'Tax Info'!$B$2:$F$1000,3,0)</f>
        <v>Bac-Man Geothermal, Inc.</v>
      </c>
      <c r="H39" s="39" t="str">
        <f>VLOOKUP(E39,'Tax Info'!$B$2:$F$1000,5,0)</f>
        <v>007-721-206-0000</v>
      </c>
      <c r="I39" s="47">
        <f>IF(COUNTIFS(H$3:H39,H39,B$3:B39,B39)=1,MAX(I$2:I38)+1,VLOOKUP(H39,H$2:I38,2,0))</f>
        <v>51841</v>
      </c>
      <c r="J39" s="44">
        <v>305.82</v>
      </c>
      <c r="K39" s="44" t="s">
        <v>27</v>
      </c>
      <c r="L39" s="44">
        <v>36.700000000000003</v>
      </c>
      <c r="M39" s="45">
        <v>-6.12</v>
      </c>
      <c r="N39" s="44">
        <f t="shared" si="2"/>
        <v>336.4</v>
      </c>
      <c r="P39" s="49" t="s">
        <v>703</v>
      </c>
      <c r="Q39" s="54">
        <f t="shared" ref="Q39:Q70" ca="1" si="3">SUMIF($I$3:$N$172,P39,$N$3:$N$172)</f>
        <v>336.4</v>
      </c>
    </row>
    <row r="40" spans="1:17">
      <c r="A40" s="36">
        <v>38</v>
      </c>
      <c r="B40" s="36" t="s">
        <v>691</v>
      </c>
      <c r="C40" s="40" t="s">
        <v>692</v>
      </c>
      <c r="D40" s="38" t="s">
        <v>665</v>
      </c>
      <c r="E40" s="36" t="s">
        <v>136</v>
      </c>
      <c r="F40" s="36" t="s">
        <v>136</v>
      </c>
      <c r="G40" s="39" t="str">
        <f>VLOOKUP(E40,'Tax Info'!$B$2:$F$1000,3,0)</f>
        <v>Biliran Electric Cooperative, Inc.</v>
      </c>
      <c r="H40" s="39" t="str">
        <f>VLOOKUP(E40,'Tax Info'!$B$2:$F$1000,5,0)</f>
        <v>000-608-067-000</v>
      </c>
      <c r="I40" s="47">
        <f>IF(COUNTIFS(H$3:H40,H40,B$3:B40,B40)=1,MAX(I$2:I39)+1,VLOOKUP(H40,H$2:I39,2,0))</f>
        <v>51842</v>
      </c>
      <c r="J40" s="44">
        <v>500.63</v>
      </c>
      <c r="K40" s="44" t="s">
        <v>27</v>
      </c>
      <c r="L40" s="44">
        <v>60.08</v>
      </c>
      <c r="M40" s="45">
        <v>-10.01</v>
      </c>
      <c r="N40" s="44">
        <f t="shared" si="2"/>
        <v>550.70000000000005</v>
      </c>
      <c r="P40" s="49" t="s">
        <v>704</v>
      </c>
      <c r="Q40" s="54">
        <f t="shared" ca="1" si="3"/>
        <v>550.70000000000005</v>
      </c>
    </row>
    <row r="41" spans="1:17">
      <c r="A41" s="36">
        <v>39</v>
      </c>
      <c r="B41" s="36" t="s">
        <v>691</v>
      </c>
      <c r="C41" s="40" t="s">
        <v>692</v>
      </c>
      <c r="D41" s="38" t="s">
        <v>665</v>
      </c>
      <c r="E41" s="36" t="s">
        <v>317</v>
      </c>
      <c r="F41" s="36" t="s">
        <v>318</v>
      </c>
      <c r="G41" s="39" t="str">
        <f>VLOOKUP(E41,'Tax Info'!$B$2:$F$1000,3,0)</f>
        <v>BISCOM, Inc.</v>
      </c>
      <c r="H41" s="39" t="str">
        <f>VLOOKUP(E41,'Tax Info'!$B$2:$F$1000,5,0)</f>
        <v>000-108-989-000</v>
      </c>
      <c r="I41" s="47">
        <f>IF(COUNTIFS(H$3:H41,H41,B$3:B41,B41)=1,MAX(I$2:I40)+1,VLOOKUP(H41,H$2:I40,2,0))</f>
        <v>51843</v>
      </c>
      <c r="J41" s="44" t="s">
        <v>27</v>
      </c>
      <c r="K41" s="44">
        <v>18.579999999999998</v>
      </c>
      <c r="L41" s="44" t="s">
        <v>27</v>
      </c>
      <c r="M41" s="45">
        <v>-0.37</v>
      </c>
      <c r="N41" s="44">
        <f t="shared" si="2"/>
        <v>18.21</v>
      </c>
      <c r="P41" s="49" t="s">
        <v>705</v>
      </c>
      <c r="Q41" s="54">
        <f t="shared" ca="1" si="3"/>
        <v>18.21</v>
      </c>
    </row>
    <row r="42" spans="1:17">
      <c r="A42" s="36">
        <v>40</v>
      </c>
      <c r="B42" s="36" t="s">
        <v>691</v>
      </c>
      <c r="C42" s="40" t="s">
        <v>692</v>
      </c>
      <c r="D42" s="38" t="s">
        <v>665</v>
      </c>
      <c r="E42" s="36" t="s">
        <v>89</v>
      </c>
      <c r="F42" s="36" t="s">
        <v>89</v>
      </c>
      <c r="G42" s="39" t="str">
        <f>VLOOKUP(E42,'Tax Info'!$B$2:$F$1000,3,0)</f>
        <v>Bohol Light Company, Inc.</v>
      </c>
      <c r="H42" s="39" t="str">
        <f>VLOOKUP(E42,'Tax Info'!$B$2:$F$1000,5,0)</f>
        <v>005-372-703-000</v>
      </c>
      <c r="I42" s="47">
        <f>IF(COUNTIFS(H$3:H42,H42,B$3:B42,B42)=1,MAX(I$2:I41)+1,VLOOKUP(H42,H$2:I41,2,0))</f>
        <v>51844</v>
      </c>
      <c r="J42" s="44">
        <v>952.26</v>
      </c>
      <c r="K42" s="44" t="s">
        <v>27</v>
      </c>
      <c r="L42" s="44">
        <v>114.27</v>
      </c>
      <c r="M42" s="45">
        <v>-19.05</v>
      </c>
      <c r="N42" s="44">
        <f t="shared" si="2"/>
        <v>1047.48</v>
      </c>
      <c r="P42" s="49" t="s">
        <v>706</v>
      </c>
      <c r="Q42" s="54">
        <f t="shared" ca="1" si="3"/>
        <v>1047.48</v>
      </c>
    </row>
    <row r="43" spans="1:17">
      <c r="A43" s="36">
        <v>41</v>
      </c>
      <c r="B43" s="36" t="s">
        <v>691</v>
      </c>
      <c r="C43" s="40" t="s">
        <v>692</v>
      </c>
      <c r="D43" s="38" t="s">
        <v>665</v>
      </c>
      <c r="E43" s="36" t="s">
        <v>239</v>
      </c>
      <c r="F43" s="36" t="s">
        <v>240</v>
      </c>
      <c r="G43" s="39" t="str">
        <f>VLOOKUP(E43,'Tax Info'!$B$2:$F$1000,3,0)</f>
        <v>Biliran Geothermal Incorporated</v>
      </c>
      <c r="H43" s="39" t="str">
        <f>VLOOKUP(E43,'Tax Info'!$B$2:$F$1000,5,0)</f>
        <v>006-911-279-00000</v>
      </c>
      <c r="I43" s="47">
        <f>IF(COUNTIFS(H$3:H43,H43,B$3:B43,B43)=1,MAX(I$2:I42)+1,VLOOKUP(H43,H$2:I42,2,0))</f>
        <v>51845</v>
      </c>
      <c r="J43" s="44" t="s">
        <v>27</v>
      </c>
      <c r="K43" s="44">
        <v>0.1</v>
      </c>
      <c r="L43" s="44" t="s">
        <v>27</v>
      </c>
      <c r="M43" s="45" t="s">
        <v>27</v>
      </c>
      <c r="N43" s="44">
        <f t="shared" si="2"/>
        <v>0.1</v>
      </c>
      <c r="P43" s="49" t="s">
        <v>707</v>
      </c>
      <c r="Q43" s="54">
        <f t="shared" ca="1" si="3"/>
        <v>0.1</v>
      </c>
    </row>
    <row r="44" spans="1:17">
      <c r="A44" s="36">
        <v>42</v>
      </c>
      <c r="B44" s="36" t="s">
        <v>691</v>
      </c>
      <c r="C44" s="40" t="s">
        <v>692</v>
      </c>
      <c r="D44" s="38" t="s">
        <v>665</v>
      </c>
      <c r="E44" s="36" t="s">
        <v>66</v>
      </c>
      <c r="F44" s="36" t="s">
        <v>66</v>
      </c>
      <c r="G44" s="39" t="str">
        <f>VLOOKUP(E44,'Tax Info'!$B$2:$F$1000,3,0)</f>
        <v>Bohol I Electric Cooperative, Inc.</v>
      </c>
      <c r="H44" s="39" t="str">
        <f>VLOOKUP(E44,'Tax Info'!$B$2:$F$1000,5,0)</f>
        <v>000-534-418-000</v>
      </c>
      <c r="I44" s="47">
        <f>IF(COUNTIFS(H$3:H44,H44,B$3:B44,B44)=1,MAX(I$2:I43)+1,VLOOKUP(H44,H$2:I43,2,0))</f>
        <v>51846</v>
      </c>
      <c r="J44" s="44">
        <v>2501.39</v>
      </c>
      <c r="K44" s="44" t="s">
        <v>27</v>
      </c>
      <c r="L44" s="44">
        <v>300.17</v>
      </c>
      <c r="M44" s="45">
        <v>-50.03</v>
      </c>
      <c r="N44" s="44">
        <f t="shared" si="2"/>
        <v>2751.53</v>
      </c>
      <c r="P44" s="49" t="s">
        <v>708</v>
      </c>
      <c r="Q44" s="54">
        <f t="shared" ca="1" si="3"/>
        <v>2751.53</v>
      </c>
    </row>
    <row r="45" spans="1:17">
      <c r="A45" s="36">
        <v>43</v>
      </c>
      <c r="B45" s="36" t="s">
        <v>691</v>
      </c>
      <c r="C45" s="40" t="s">
        <v>692</v>
      </c>
      <c r="D45" s="38" t="s">
        <v>665</v>
      </c>
      <c r="E45" s="36" t="s">
        <v>84</v>
      </c>
      <c r="F45" s="36" t="s">
        <v>84</v>
      </c>
      <c r="G45" s="39" t="str">
        <f>VLOOKUP(E45,'Tax Info'!$B$2:$F$1000,3,0)</f>
        <v>Bohol II Electric Cooperative, Inc.</v>
      </c>
      <c r="H45" s="39" t="str">
        <f>VLOOKUP(E45,'Tax Info'!$B$2:$F$1000,5,0)</f>
        <v>610-002-030-585</v>
      </c>
      <c r="I45" s="47">
        <f>IF(COUNTIFS(H$3:H45,H45,B$3:B45,B45)=1,MAX(I$2:I44)+1,VLOOKUP(H45,H$2:I44,2,0))</f>
        <v>51847</v>
      </c>
      <c r="J45" s="44">
        <v>1477.5</v>
      </c>
      <c r="K45" s="44" t="s">
        <v>27</v>
      </c>
      <c r="L45" s="44">
        <v>177.3</v>
      </c>
      <c r="M45" s="45">
        <v>-29.55</v>
      </c>
      <c r="N45" s="44">
        <f t="shared" si="2"/>
        <v>1625.25</v>
      </c>
      <c r="P45" s="49" t="s">
        <v>709</v>
      </c>
      <c r="Q45" s="54">
        <f t="shared" ca="1" si="3"/>
        <v>1625.25</v>
      </c>
    </row>
    <row r="46" spans="1:17">
      <c r="A46" s="36">
        <v>44</v>
      </c>
      <c r="B46" s="36" t="s">
        <v>691</v>
      </c>
      <c r="C46" s="40" t="s">
        <v>692</v>
      </c>
      <c r="D46" s="38" t="s">
        <v>665</v>
      </c>
      <c r="E46" s="36" t="s">
        <v>319</v>
      </c>
      <c r="F46" s="36" t="s">
        <v>320</v>
      </c>
      <c r="G46" s="39" t="str">
        <f>VLOOKUP(E46,'Tax Info'!$B$2:$F$1000,3,0)</f>
        <v>Central Azucarera de Bais, Inc.</v>
      </c>
      <c r="H46" s="39" t="str">
        <f>VLOOKUP(E46,'Tax Info'!$B$2:$F$1000,5,0)</f>
        <v>000-111-111-000</v>
      </c>
      <c r="I46" s="47">
        <f>IF(COUNTIFS(H$3:H46,H46,B$3:B46,B46)=1,MAX(I$2:I45)+1,VLOOKUP(H46,H$2:I45,2,0))</f>
        <v>51848</v>
      </c>
      <c r="J46" s="44">
        <v>12.66</v>
      </c>
      <c r="K46" s="44" t="s">
        <v>27</v>
      </c>
      <c r="L46" s="44">
        <v>1.52</v>
      </c>
      <c r="M46" s="45">
        <v>-0.25</v>
      </c>
      <c r="N46" s="44">
        <f t="shared" si="2"/>
        <v>13.93</v>
      </c>
      <c r="P46" s="49" t="s">
        <v>710</v>
      </c>
      <c r="Q46" s="54">
        <f t="shared" ca="1" si="3"/>
        <v>13.93</v>
      </c>
    </row>
    <row r="47" spans="1:17">
      <c r="A47" s="36">
        <v>45</v>
      </c>
      <c r="B47" s="36" t="s">
        <v>691</v>
      </c>
      <c r="C47" s="40" t="s">
        <v>692</v>
      </c>
      <c r="D47" s="38" t="s">
        <v>665</v>
      </c>
      <c r="E47" s="36" t="s">
        <v>58</v>
      </c>
      <c r="F47" s="36" t="s">
        <v>58</v>
      </c>
      <c r="G47" s="39" t="str">
        <f>VLOOKUP(E47,'Tax Info'!$B$2:$F$1000,3,0)</f>
        <v>Capiz Electric Cooperative, Inc.</v>
      </c>
      <c r="H47" s="39" t="str">
        <f>VLOOKUP(E47,'Tax Info'!$B$2:$F$1000,5,0)</f>
        <v>000-569-194-000</v>
      </c>
      <c r="I47" s="47">
        <f>IF(COUNTIFS(H$3:H47,H47,B$3:B47,B47)=1,MAX(I$2:I46)+1,VLOOKUP(H47,H$2:I46,2,0))</f>
        <v>51849</v>
      </c>
      <c r="J47" s="44">
        <v>2544.06</v>
      </c>
      <c r="K47" s="44" t="s">
        <v>27</v>
      </c>
      <c r="L47" s="44">
        <v>305.29000000000002</v>
      </c>
      <c r="M47" s="45">
        <v>-50.88</v>
      </c>
      <c r="N47" s="44">
        <f t="shared" si="2"/>
        <v>2798.47</v>
      </c>
      <c r="P47" s="49" t="s">
        <v>711</v>
      </c>
      <c r="Q47" s="54">
        <f t="shared" ca="1" si="3"/>
        <v>2798.47</v>
      </c>
    </row>
    <row r="48" spans="1:17">
      <c r="A48" s="36">
        <v>46</v>
      </c>
      <c r="B48" s="36" t="s">
        <v>691</v>
      </c>
      <c r="C48" s="40" t="s">
        <v>692</v>
      </c>
      <c r="D48" s="38" t="s">
        <v>665</v>
      </c>
      <c r="E48" s="36" t="s">
        <v>321</v>
      </c>
      <c r="F48" s="36" t="s">
        <v>322</v>
      </c>
      <c r="G48" s="39" t="str">
        <f>VLOOKUP(E48,'Tax Info'!$B$2:$F$1000,3,0)</f>
        <v>CENTRAL AZUCARERA DE SAN ANTONIO</v>
      </c>
      <c r="H48" s="39" t="str">
        <f>VLOOKUP(E48,'Tax Info'!$B$2:$F$1000,5,0)</f>
        <v>222-792-837-000</v>
      </c>
      <c r="I48" s="47">
        <f>IF(COUNTIFS(H$3:H48,H48,B$3:B48,B48)=1,MAX(I$2:I47)+1,VLOOKUP(H48,H$2:I47,2,0))</f>
        <v>51850</v>
      </c>
      <c r="J48" s="44">
        <v>10.67</v>
      </c>
      <c r="K48" s="44" t="s">
        <v>27</v>
      </c>
      <c r="L48" s="44">
        <v>1.28</v>
      </c>
      <c r="M48" s="45">
        <v>-0.21</v>
      </c>
      <c r="N48" s="44">
        <f t="shared" si="2"/>
        <v>11.74</v>
      </c>
      <c r="P48" s="49" t="s">
        <v>712</v>
      </c>
      <c r="Q48" s="54">
        <f t="shared" ca="1" si="3"/>
        <v>11.74</v>
      </c>
    </row>
    <row r="49" spans="1:17">
      <c r="A49" s="36">
        <v>47</v>
      </c>
      <c r="B49" s="36" t="s">
        <v>691</v>
      </c>
      <c r="C49" s="40" t="s">
        <v>692</v>
      </c>
      <c r="D49" s="38" t="s">
        <v>665</v>
      </c>
      <c r="E49" s="36" t="s">
        <v>45</v>
      </c>
      <c r="F49" s="36" t="s">
        <v>46</v>
      </c>
      <c r="G49" s="39" t="str">
        <f>VLOOKUP(E49,'Tax Info'!$B$2:$F$1000,3,0)</f>
        <v>Toledo Power Company</v>
      </c>
      <c r="H49" s="39" t="str">
        <f>VLOOKUP(E49,'Tax Info'!$B$2:$F$1000,5,0)</f>
        <v>003-883-626-00000</v>
      </c>
      <c r="I49" s="47">
        <f>IF(COUNTIFS(H$3:H49,H49,B$3:B49,B49)=1,MAX(I$2:I48)+1,VLOOKUP(H49,H$2:I48,2,0))</f>
        <v>51851</v>
      </c>
      <c r="J49" s="44" t="s">
        <v>27</v>
      </c>
      <c r="K49" s="44">
        <v>2853.66</v>
      </c>
      <c r="L49" s="44" t="s">
        <v>27</v>
      </c>
      <c r="M49" s="45">
        <v>-57.07</v>
      </c>
      <c r="N49" s="44">
        <f t="shared" si="2"/>
        <v>2796.59</v>
      </c>
      <c r="P49" s="49" t="s">
        <v>713</v>
      </c>
      <c r="Q49" s="54">
        <f t="shared" ca="1" si="3"/>
        <v>2816.73</v>
      </c>
    </row>
    <row r="50" spans="1:17">
      <c r="A50" s="36">
        <v>48</v>
      </c>
      <c r="B50" s="36" t="s">
        <v>691</v>
      </c>
      <c r="C50" s="40" t="s">
        <v>692</v>
      </c>
      <c r="D50" s="38" t="s">
        <v>665</v>
      </c>
      <c r="E50" s="36" t="s">
        <v>64</v>
      </c>
      <c r="F50" s="36" t="s">
        <v>64</v>
      </c>
      <c r="G50" s="39" t="str">
        <f>VLOOKUP(E50,'Tax Info'!$B$2:$F$1000,3,0)</f>
        <v>Cebu I Electric Cooperative, Inc.</v>
      </c>
      <c r="H50" s="39" t="str">
        <f>VLOOKUP(E50,'Tax Info'!$B$2:$F$1000,5,0)</f>
        <v>000-534-977-000</v>
      </c>
      <c r="I50" s="47">
        <f>IF(COUNTIFS(H$3:H50,H50,B$3:B50,B50)=1,MAX(I$2:I49)+1,VLOOKUP(H50,H$2:I49,2,0))</f>
        <v>51852</v>
      </c>
      <c r="J50" s="44">
        <v>2360</v>
      </c>
      <c r="K50" s="44" t="s">
        <v>27</v>
      </c>
      <c r="L50" s="44">
        <v>283.2</v>
      </c>
      <c r="M50" s="45">
        <v>-47.2</v>
      </c>
      <c r="N50" s="44">
        <f t="shared" si="2"/>
        <v>2596</v>
      </c>
      <c r="P50" s="49" t="s">
        <v>714</v>
      </c>
      <c r="Q50" s="54">
        <f t="shared" ca="1" si="3"/>
        <v>2596</v>
      </c>
    </row>
    <row r="51" spans="1:17">
      <c r="A51" s="36">
        <v>49</v>
      </c>
      <c r="B51" s="36" t="s">
        <v>691</v>
      </c>
      <c r="C51" s="40" t="s">
        <v>692</v>
      </c>
      <c r="D51" s="38" t="s">
        <v>665</v>
      </c>
      <c r="E51" s="36" t="s">
        <v>56</v>
      </c>
      <c r="F51" s="36" t="s">
        <v>56</v>
      </c>
      <c r="G51" s="39" t="str">
        <f>VLOOKUP(E51,'Tax Info'!$B$2:$F$1000,3,0)</f>
        <v>Cebu II Electric Cooperative, Inc.</v>
      </c>
      <c r="H51" s="39" t="str">
        <f>VLOOKUP(E51,'Tax Info'!$B$2:$F$1000,5,0)</f>
        <v>000-256-731-0000</v>
      </c>
      <c r="I51" s="47">
        <f>IF(COUNTIFS(H$3:H51,H51,B$3:B51,B51)=1,MAX(I$2:I50)+1,VLOOKUP(H51,H$2:I50,2,0))</f>
        <v>51853</v>
      </c>
      <c r="J51" s="44">
        <v>2744.64</v>
      </c>
      <c r="K51" s="44" t="s">
        <v>27</v>
      </c>
      <c r="L51" s="44">
        <v>329.36</v>
      </c>
      <c r="M51" s="45">
        <v>-54.89</v>
      </c>
      <c r="N51" s="44">
        <f t="shared" si="2"/>
        <v>3019.11</v>
      </c>
      <c r="P51" s="49" t="s">
        <v>715</v>
      </c>
      <c r="Q51" s="54">
        <f t="shared" ca="1" si="3"/>
        <v>3019.11</v>
      </c>
    </row>
    <row r="52" spans="1:17">
      <c r="A52" s="36">
        <v>50</v>
      </c>
      <c r="B52" s="36" t="s">
        <v>691</v>
      </c>
      <c r="C52" s="40" t="s">
        <v>692</v>
      </c>
      <c r="D52" s="38" t="s">
        <v>665</v>
      </c>
      <c r="E52" s="36" t="s">
        <v>132</v>
      </c>
      <c r="F52" s="36" t="s">
        <v>132</v>
      </c>
      <c r="G52" s="39" t="str">
        <f>VLOOKUP(E52,'Tax Info'!$B$2:$F$1000,3,0)</f>
        <v>Cebu III Electric Cooperative, Inc.</v>
      </c>
      <c r="H52" s="39" t="str">
        <f>VLOOKUP(E52,'Tax Info'!$B$2:$F$1000,5,0)</f>
        <v>000-534-985-000</v>
      </c>
      <c r="I52" s="47">
        <f>IF(COUNTIFS(H$3:H52,H52,B$3:B52,B52)=1,MAX(I$2:I51)+1,VLOOKUP(H52,H$2:I51,2,0))</f>
        <v>51854</v>
      </c>
      <c r="J52" s="44">
        <v>577.79999999999995</v>
      </c>
      <c r="K52" s="44" t="s">
        <v>27</v>
      </c>
      <c r="L52" s="44">
        <v>69.34</v>
      </c>
      <c r="M52" s="45">
        <v>-11.56</v>
      </c>
      <c r="N52" s="44">
        <f t="shared" si="2"/>
        <v>635.58000000000004</v>
      </c>
      <c r="P52" s="49" t="s">
        <v>716</v>
      </c>
      <c r="Q52" s="54">
        <f t="shared" ca="1" si="3"/>
        <v>635.58000000000004</v>
      </c>
    </row>
    <row r="53" spans="1:17">
      <c r="A53" s="36">
        <v>51</v>
      </c>
      <c r="B53" s="36" t="s">
        <v>691</v>
      </c>
      <c r="C53" s="40" t="s">
        <v>692</v>
      </c>
      <c r="D53" s="38" t="s">
        <v>665</v>
      </c>
      <c r="E53" s="36" t="s">
        <v>331</v>
      </c>
      <c r="F53" s="36" t="s">
        <v>332</v>
      </c>
      <c r="G53" s="39" t="str">
        <f>VLOOKUP(E53,'Tax Info'!$B$2:$F$1000,3,0)</f>
        <v>Central Negros Power Reliability, Inc.</v>
      </c>
      <c r="H53" s="39" t="str">
        <f>VLOOKUP(E53,'Tax Info'!$B$2:$F$1000,5,0)</f>
        <v>008-691-287-00000</v>
      </c>
      <c r="I53" s="47">
        <f>IF(COUNTIFS(H$3:H53,H53,B$3:B53,B53)=1,MAX(I$2:I52)+1,VLOOKUP(H53,H$2:I52,2,0))</f>
        <v>51855</v>
      </c>
      <c r="J53" s="44">
        <v>0.21</v>
      </c>
      <c r="K53" s="44" t="s">
        <v>27</v>
      </c>
      <c r="L53" s="44">
        <v>0.03</v>
      </c>
      <c r="M53" s="45" t="s">
        <v>27</v>
      </c>
      <c r="N53" s="44">
        <f t="shared" si="2"/>
        <v>0.24</v>
      </c>
      <c r="P53" s="49" t="s">
        <v>717</v>
      </c>
      <c r="Q53" s="54">
        <f t="shared" ca="1" si="3"/>
        <v>0.24</v>
      </c>
    </row>
    <row r="54" spans="1:17">
      <c r="A54" s="36">
        <v>52</v>
      </c>
      <c r="B54" s="36" t="s">
        <v>691</v>
      </c>
      <c r="C54" s="40" t="s">
        <v>692</v>
      </c>
      <c r="D54" s="38" t="s">
        <v>665</v>
      </c>
      <c r="E54" s="36" t="s">
        <v>117</v>
      </c>
      <c r="F54" s="36" t="s">
        <v>118</v>
      </c>
      <c r="G54" s="39" t="str">
        <f>VLOOKUP(E54,'Tax Info'!$B$2:$F$1000,3,0)</f>
        <v>Citicore Energy Solutions, Inc.</v>
      </c>
      <c r="H54" s="39" t="str">
        <f>VLOOKUP(E54,'Tax Info'!$B$2:$F$1000,5,0)</f>
        <v>009-333-221-00000</v>
      </c>
      <c r="I54" s="47">
        <f>IF(COUNTIFS(H$3:H54,H54,B$3:B54,B54)=1,MAX(I$2:I53)+1,VLOOKUP(H54,H$2:I53,2,0))</f>
        <v>51856</v>
      </c>
      <c r="J54" s="44">
        <v>407.65</v>
      </c>
      <c r="K54" s="44" t="s">
        <v>27</v>
      </c>
      <c r="L54" s="44">
        <v>48.92</v>
      </c>
      <c r="M54" s="45">
        <v>-8.15</v>
      </c>
      <c r="N54" s="44">
        <f t="shared" si="2"/>
        <v>448.42</v>
      </c>
      <c r="P54" s="49" t="s">
        <v>718</v>
      </c>
      <c r="Q54" s="54">
        <f t="shared" ca="1" si="3"/>
        <v>1062.53</v>
      </c>
    </row>
    <row r="55" spans="1:17">
      <c r="A55" s="36">
        <v>53</v>
      </c>
      <c r="B55" s="36" t="s">
        <v>691</v>
      </c>
      <c r="C55" s="40" t="s">
        <v>692</v>
      </c>
      <c r="D55" s="38" t="s">
        <v>665</v>
      </c>
      <c r="E55" s="36" t="s">
        <v>114</v>
      </c>
      <c r="F55" s="36" t="s">
        <v>115</v>
      </c>
      <c r="G55" s="39" t="str">
        <f>VLOOKUP(E55,'Tax Info'!$B$2:$F$1000,3,0)</f>
        <v>Citicore Energy Solutions, Inc.</v>
      </c>
      <c r="H55" s="39" t="str">
        <f>VLOOKUP(E55,'Tax Info'!$B$2:$F$1000,5,0)</f>
        <v>009-333-221-00000</v>
      </c>
      <c r="I55" s="47">
        <f>IF(COUNTIFS(H$3:H55,H55,B$3:B55,B55)=1,MAX(I$2:I54)+1,VLOOKUP(H55,H$2:I54,2,0))</f>
        <v>51856</v>
      </c>
      <c r="J55" s="44">
        <v>558.29</v>
      </c>
      <c r="K55" s="44" t="s">
        <v>27</v>
      </c>
      <c r="L55" s="44">
        <v>66.989999999999995</v>
      </c>
      <c r="M55" s="45">
        <v>-11.17</v>
      </c>
      <c r="N55" s="44">
        <f t="shared" si="2"/>
        <v>614.11</v>
      </c>
      <c r="P55" s="49" t="s">
        <v>719</v>
      </c>
      <c r="Q55" s="54">
        <f t="shared" ca="1" si="3"/>
        <v>90.58</v>
      </c>
    </row>
    <row r="56" spans="1:17">
      <c r="A56" s="36">
        <v>54</v>
      </c>
      <c r="B56" s="36" t="s">
        <v>691</v>
      </c>
      <c r="C56" s="40" t="s">
        <v>692</v>
      </c>
      <c r="D56" s="38" t="s">
        <v>665</v>
      </c>
      <c r="E56" s="36" t="s">
        <v>149</v>
      </c>
      <c r="F56" s="36" t="s">
        <v>150</v>
      </c>
      <c r="G56" s="39" t="str">
        <f>VLOOKUP(E56,'Tax Info'!$B$2:$F$1000,3,0)</f>
        <v>Corenergy, Inc.</v>
      </c>
      <c r="H56" s="39" t="str">
        <f>VLOOKUP(E56,'Tax Info'!$B$2:$F$1000,5,0)</f>
        <v>431-572-703-00000</v>
      </c>
      <c r="I56" s="47">
        <f>IF(COUNTIFS(H$3:H56,H56,B$3:B56,B56)=1,MAX(I$2:I55)+1,VLOOKUP(H56,H$2:I55,2,0))</f>
        <v>51857</v>
      </c>
      <c r="J56" s="44">
        <v>82.35</v>
      </c>
      <c r="K56" s="44" t="s">
        <v>27</v>
      </c>
      <c r="L56" s="44">
        <v>9.8800000000000008</v>
      </c>
      <c r="M56" s="45">
        <v>-1.65</v>
      </c>
      <c r="N56" s="44">
        <f t="shared" si="2"/>
        <v>90.58</v>
      </c>
      <c r="P56" s="49" t="s">
        <v>720</v>
      </c>
      <c r="Q56" s="54">
        <f t="shared" ca="1" si="3"/>
        <v>1192.49</v>
      </c>
    </row>
    <row r="57" spans="1:17">
      <c r="A57" s="36">
        <v>55</v>
      </c>
      <c r="B57" s="36" t="s">
        <v>691</v>
      </c>
      <c r="C57" s="40" t="s">
        <v>692</v>
      </c>
      <c r="D57" s="38" t="s">
        <v>665</v>
      </c>
      <c r="E57" s="36" t="s">
        <v>175</v>
      </c>
      <c r="F57" s="36" t="s">
        <v>176</v>
      </c>
      <c r="G57" s="39" t="str">
        <f>VLOOKUP(E57,'Tax Info'!$B$2:$F$1000,3,0)</f>
        <v>DirectPower Services, Inc.</v>
      </c>
      <c r="H57" s="39" t="str">
        <f>VLOOKUP(E57,'Tax Info'!$B$2:$F$1000,5,0)</f>
        <v>008-122-663-000</v>
      </c>
      <c r="I57" s="47">
        <f>IF(COUNTIFS(H$3:H57,H57,B$3:B57,B57)=1,MAX(I$2:I56)+1,VLOOKUP(H57,H$2:I56,2,0))</f>
        <v>51858</v>
      </c>
      <c r="J57" s="44">
        <v>113.23</v>
      </c>
      <c r="K57" s="44" t="s">
        <v>27</v>
      </c>
      <c r="L57" s="44">
        <v>13.59</v>
      </c>
      <c r="M57" s="45">
        <v>-2.2599999999999998</v>
      </c>
      <c r="N57" s="44">
        <f t="shared" si="2"/>
        <v>124.56</v>
      </c>
      <c r="P57" s="49" t="s">
        <v>721</v>
      </c>
      <c r="Q57" s="54">
        <f t="shared" ca="1" si="3"/>
        <v>1168.03</v>
      </c>
    </row>
    <row r="58" spans="1:17">
      <c r="A58" s="36">
        <v>56</v>
      </c>
      <c r="B58" s="36" t="s">
        <v>691</v>
      </c>
      <c r="C58" s="40" t="s">
        <v>692</v>
      </c>
      <c r="D58" s="38" t="s">
        <v>665</v>
      </c>
      <c r="E58" s="36" t="s">
        <v>100</v>
      </c>
      <c r="F58" s="36" t="s">
        <v>101</v>
      </c>
      <c r="G58" s="39" t="str">
        <f>VLOOKUP(E58,'Tax Info'!$B$2:$F$1000,3,0)</f>
        <v>DirectPower Services, Inc.</v>
      </c>
      <c r="H58" s="39" t="str">
        <f>VLOOKUP(E58,'Tax Info'!$B$2:$F$1000,5,0)</f>
        <v>008-122-663-000</v>
      </c>
      <c r="I58" s="47">
        <f>IF(COUNTIFS(H$3:H58,H58,B$3:B58,B58)=1,MAX(I$2:I57)+1,VLOOKUP(H58,H$2:I57,2,0))</f>
        <v>51858</v>
      </c>
      <c r="J58" s="44">
        <v>970.85</v>
      </c>
      <c r="K58" s="44" t="s">
        <v>27</v>
      </c>
      <c r="L58" s="44">
        <v>116.5</v>
      </c>
      <c r="M58" s="45">
        <v>-19.420000000000002</v>
      </c>
      <c r="N58" s="44">
        <f t="shared" si="2"/>
        <v>1067.93</v>
      </c>
      <c r="P58" s="49" t="s">
        <v>722</v>
      </c>
      <c r="Q58" s="54">
        <f t="shared" ca="1" si="3"/>
        <v>19.46</v>
      </c>
    </row>
    <row r="59" spans="1:17">
      <c r="A59" s="36">
        <v>57</v>
      </c>
      <c r="B59" s="36" t="s">
        <v>691</v>
      </c>
      <c r="C59" s="40" t="s">
        <v>692</v>
      </c>
      <c r="D59" s="38" t="s">
        <v>665</v>
      </c>
      <c r="E59" s="36" t="s">
        <v>108</v>
      </c>
      <c r="F59" s="36" t="s">
        <v>108</v>
      </c>
      <c r="G59" s="39" t="str">
        <f>VLOOKUP(E59,'Tax Info'!$B$2:$F$1000,3,0)</f>
        <v>Don Orestes Romualdez Cooperative, Inc.</v>
      </c>
      <c r="H59" s="39" t="str">
        <f>VLOOKUP(E59,'Tax Info'!$B$2:$F$1000,5,0)</f>
        <v>000-609-565-000</v>
      </c>
      <c r="I59" s="47">
        <f>IF(COUNTIFS(H$3:H59,H59,B$3:B59,B59)=1,MAX(I$2:I58)+1,VLOOKUP(H59,H$2:I58,2,0))</f>
        <v>51859</v>
      </c>
      <c r="J59" s="44">
        <v>1061.8499999999999</v>
      </c>
      <c r="K59" s="44" t="s">
        <v>27</v>
      </c>
      <c r="L59" s="44">
        <v>127.42</v>
      </c>
      <c r="M59" s="45">
        <v>-21.24</v>
      </c>
      <c r="N59" s="44">
        <f t="shared" si="2"/>
        <v>1168.03</v>
      </c>
      <c r="P59" s="49" t="s">
        <v>723</v>
      </c>
      <c r="Q59" s="54">
        <f t="shared" ca="1" si="3"/>
        <v>6715.51</v>
      </c>
    </row>
    <row r="60" spans="1:17">
      <c r="A60" s="36">
        <v>58</v>
      </c>
      <c r="B60" s="36" t="s">
        <v>691</v>
      </c>
      <c r="C60" s="40" t="s">
        <v>692</v>
      </c>
      <c r="D60" s="38" t="s">
        <v>665</v>
      </c>
      <c r="E60" s="36" t="s">
        <v>202</v>
      </c>
      <c r="F60" s="36" t="s">
        <v>203</v>
      </c>
      <c r="G60" s="39" t="str">
        <f>VLOOKUP(E60,'Tax Info'!$B$2:$F$1000,3,0)</f>
        <v>East Asia Utilities Corporation</v>
      </c>
      <c r="H60" s="39" t="str">
        <f>VLOOKUP(E60,'Tax Info'!$B$2:$F$1000,5,0)</f>
        <v>004-760-842-00000</v>
      </c>
      <c r="I60" s="47">
        <f>IF(COUNTIFS(H$3:H60,H60,B$3:B60,B60)=1,MAX(I$2:I59)+1,VLOOKUP(H60,H$2:I59,2,0))</f>
        <v>51860</v>
      </c>
      <c r="J60" s="44">
        <v>17.690000000000001</v>
      </c>
      <c r="K60" s="44" t="s">
        <v>27</v>
      </c>
      <c r="L60" s="44">
        <v>2.12</v>
      </c>
      <c r="M60" s="45">
        <v>-0.35</v>
      </c>
      <c r="N60" s="44">
        <f t="shared" si="2"/>
        <v>19.46</v>
      </c>
      <c r="P60" s="49" t="s">
        <v>724</v>
      </c>
      <c r="Q60" s="54">
        <f t="shared" ca="1" si="3"/>
        <v>1358.04</v>
      </c>
    </row>
    <row r="61" spans="1:17">
      <c r="A61" s="36">
        <v>59</v>
      </c>
      <c r="B61" s="36" t="s">
        <v>691</v>
      </c>
      <c r="C61" s="40" t="s">
        <v>692</v>
      </c>
      <c r="D61" s="38" t="s">
        <v>665</v>
      </c>
      <c r="E61" s="36" t="s">
        <v>28</v>
      </c>
      <c r="F61" s="36" t="s">
        <v>29</v>
      </c>
      <c r="G61" s="39" t="str">
        <f>VLOOKUP(E61,'Tax Info'!$B$2:$F$1000,3,0)</f>
        <v>Energy Development Corporation</v>
      </c>
      <c r="H61" s="39" t="str">
        <f>VLOOKUP(E61,'Tax Info'!$B$2:$F$1000,5,0)</f>
        <v>000-169-125-0000</v>
      </c>
      <c r="I61" s="47">
        <f>IF(COUNTIFS(H$3:H61,H61,B$3:B61,B61)=1,MAX(I$2:I60)+1,VLOOKUP(H61,H$2:I60,2,0))</f>
        <v>51861</v>
      </c>
      <c r="J61" s="44">
        <v>6105.01</v>
      </c>
      <c r="K61" s="44" t="s">
        <v>27</v>
      </c>
      <c r="L61" s="44">
        <v>732.6</v>
      </c>
      <c r="M61" s="45">
        <v>-122.1</v>
      </c>
      <c r="N61" s="44">
        <f t="shared" si="2"/>
        <v>6715.51</v>
      </c>
      <c r="P61" s="49" t="s">
        <v>725</v>
      </c>
      <c r="Q61" s="54">
        <f t="shared" ca="1" si="3"/>
        <v>157.30000000000001</v>
      </c>
    </row>
    <row r="62" spans="1:17">
      <c r="A62" s="36">
        <v>60</v>
      </c>
      <c r="B62" s="36" t="s">
        <v>691</v>
      </c>
      <c r="C62" s="40" t="s">
        <v>692</v>
      </c>
      <c r="D62" s="38" t="s">
        <v>665</v>
      </c>
      <c r="E62" s="36" t="s">
        <v>106</v>
      </c>
      <c r="F62" s="36" t="s">
        <v>106</v>
      </c>
      <c r="G62" s="39" t="str">
        <f>VLOOKUP(E62,'Tax Info'!$B$2:$F$1000,3,0)</f>
        <v>Eastern Samar Electric Cooperative, Inc.</v>
      </c>
      <c r="H62" s="39" t="str">
        <f>VLOOKUP(E62,'Tax Info'!$B$2:$F$1000,5,0)</f>
        <v>000-571-316-000</v>
      </c>
      <c r="I62" s="47">
        <f>IF(COUNTIFS(H$3:H62,H62,B$3:B62,B62)=1,MAX(I$2:I61)+1,VLOOKUP(H62,H$2:I61,2,0))</f>
        <v>51862</v>
      </c>
      <c r="J62" s="44">
        <v>1234.58</v>
      </c>
      <c r="K62" s="44" t="s">
        <v>27</v>
      </c>
      <c r="L62" s="44">
        <v>148.15</v>
      </c>
      <c r="M62" s="45">
        <v>-24.69</v>
      </c>
      <c r="N62" s="44">
        <f t="shared" si="2"/>
        <v>1358.04</v>
      </c>
      <c r="P62" s="49" t="s">
        <v>726</v>
      </c>
      <c r="Q62" s="54">
        <f t="shared" ca="1" si="3"/>
        <v>18.09</v>
      </c>
    </row>
    <row r="63" spans="1:17">
      <c r="A63" s="36">
        <v>61</v>
      </c>
      <c r="B63" s="36" t="s">
        <v>691</v>
      </c>
      <c r="C63" s="40" t="s">
        <v>692</v>
      </c>
      <c r="D63" s="38" t="s">
        <v>665</v>
      </c>
      <c r="E63" s="36" t="s">
        <v>166</v>
      </c>
      <c r="F63" s="36" t="s">
        <v>167</v>
      </c>
      <c r="G63" s="39" t="str">
        <f>VLOOKUP(E63,'Tax Info'!$B$2:$F$1000,3,0)</f>
        <v>FDC Retail Electricity Sales Corporation</v>
      </c>
      <c r="H63" s="39" t="str">
        <f>VLOOKUP(E63,'Tax Info'!$B$2:$F$1000,5,0)</f>
        <v>007-475-660-00000</v>
      </c>
      <c r="I63" s="47">
        <f>IF(COUNTIFS(H$3:H63,H63,B$3:B63,B63)=1,MAX(I$2:I62)+1,VLOOKUP(H63,H$2:I62,2,0))</f>
        <v>51863</v>
      </c>
      <c r="J63" s="44">
        <v>143</v>
      </c>
      <c r="K63" s="44" t="s">
        <v>27</v>
      </c>
      <c r="L63" s="44">
        <v>17.16</v>
      </c>
      <c r="M63" s="45">
        <v>-2.86</v>
      </c>
      <c r="N63" s="44">
        <f t="shared" si="2"/>
        <v>157.30000000000001</v>
      </c>
      <c r="P63" s="49" t="s">
        <v>727</v>
      </c>
      <c r="Q63" s="54">
        <f t="shared" ca="1" si="3"/>
        <v>405.75</v>
      </c>
    </row>
    <row r="64" spans="1:17">
      <c r="A64" s="36">
        <v>62</v>
      </c>
      <c r="B64" s="36" t="s">
        <v>691</v>
      </c>
      <c r="C64" s="40" t="s">
        <v>692</v>
      </c>
      <c r="D64" s="38" t="s">
        <v>665</v>
      </c>
      <c r="E64" s="36" t="s">
        <v>323</v>
      </c>
      <c r="F64" s="36" t="s">
        <v>324</v>
      </c>
      <c r="G64" s="39" t="str">
        <f>VLOOKUP(E64,'Tax Info'!$B$2:$F$1000,3,0)</f>
        <v>First Farmers Holding Corporation</v>
      </c>
      <c r="H64" s="39" t="str">
        <f>VLOOKUP(E64,'Tax Info'!$B$2:$F$1000,5,0)</f>
        <v>002-011-670-000</v>
      </c>
      <c r="I64" s="47">
        <f>IF(COUNTIFS(H$3:H64,H64,B$3:B64,B64)=1,MAX(I$2:I63)+1,VLOOKUP(H64,H$2:I63,2,0))</f>
        <v>51864</v>
      </c>
      <c r="J64" s="44" t="s">
        <v>27</v>
      </c>
      <c r="K64" s="44">
        <v>18.46</v>
      </c>
      <c r="L64" s="44" t="s">
        <v>27</v>
      </c>
      <c r="M64" s="45">
        <v>-0.37</v>
      </c>
      <c r="N64" s="44">
        <f t="shared" si="2"/>
        <v>18.09</v>
      </c>
      <c r="P64" s="49" t="s">
        <v>728</v>
      </c>
      <c r="Q64" s="54">
        <f t="shared" ca="1" si="3"/>
        <v>3.91</v>
      </c>
    </row>
    <row r="65" spans="1:17">
      <c r="A65" s="36">
        <v>63</v>
      </c>
      <c r="B65" s="36" t="s">
        <v>691</v>
      </c>
      <c r="C65" s="40" t="s">
        <v>692</v>
      </c>
      <c r="D65" s="38" t="s">
        <v>665</v>
      </c>
      <c r="E65" s="36" t="s">
        <v>187</v>
      </c>
      <c r="F65" s="36" t="s">
        <v>188</v>
      </c>
      <c r="G65" s="39" t="str">
        <f>VLOOKUP(E65,'Tax Info'!$B$2:$F$1000,3,0)</f>
        <v>First Gen Energy Solutions, Inc.</v>
      </c>
      <c r="H65" s="39" t="str">
        <f>VLOOKUP(E65,'Tax Info'!$B$2:$F$1000,5,0)</f>
        <v>006-537-631-000</v>
      </c>
      <c r="I65" s="47">
        <f>IF(COUNTIFS(H$3:H65,H65,B$3:B65,B65)=1,MAX(I$2:I64)+1,VLOOKUP(H65,H$2:I64,2,0))</f>
        <v>51865</v>
      </c>
      <c r="J65" s="44">
        <v>56.02</v>
      </c>
      <c r="K65" s="44" t="s">
        <v>27</v>
      </c>
      <c r="L65" s="44">
        <v>6.72</v>
      </c>
      <c r="M65" s="45">
        <v>-1.1200000000000001</v>
      </c>
      <c r="N65" s="44">
        <f t="shared" si="2"/>
        <v>61.62</v>
      </c>
      <c r="P65" s="49" t="s">
        <v>729</v>
      </c>
      <c r="Q65" s="54">
        <f t="shared" ca="1" si="3"/>
        <v>6.64</v>
      </c>
    </row>
    <row r="66" spans="1:17">
      <c r="A66" s="36">
        <v>64</v>
      </c>
      <c r="B66" s="36" t="s">
        <v>691</v>
      </c>
      <c r="C66" s="40" t="s">
        <v>692</v>
      </c>
      <c r="D66" s="38" t="s">
        <v>665</v>
      </c>
      <c r="E66" s="36" t="s">
        <v>124</v>
      </c>
      <c r="F66" s="36" t="s">
        <v>125</v>
      </c>
      <c r="G66" s="39" t="str">
        <f>VLOOKUP(E66,'Tax Info'!$B$2:$F$1000,3,0)</f>
        <v>First Gen Energy Solutions, Inc.</v>
      </c>
      <c r="H66" s="39" t="str">
        <f>VLOOKUP(E66,'Tax Info'!$B$2:$F$1000,5,0)</f>
        <v>006-537-631-000</v>
      </c>
      <c r="I66" s="47">
        <f>IF(COUNTIFS(H$3:H66,H66,B$3:B66,B66)=1,MAX(I$2:I65)+1,VLOOKUP(H66,H$2:I65,2,0))</f>
        <v>51865</v>
      </c>
      <c r="J66" s="44">
        <v>312.85000000000002</v>
      </c>
      <c r="K66" s="44" t="s">
        <v>27</v>
      </c>
      <c r="L66" s="44">
        <v>37.54</v>
      </c>
      <c r="M66" s="45">
        <v>-6.26</v>
      </c>
      <c r="N66" s="44">
        <f t="shared" si="2"/>
        <v>344.13</v>
      </c>
      <c r="P66" s="49" t="s">
        <v>730</v>
      </c>
      <c r="Q66" s="54">
        <f t="shared" ca="1" si="3"/>
        <v>186.79</v>
      </c>
    </row>
    <row r="67" spans="1:17">
      <c r="A67" s="36">
        <v>65</v>
      </c>
      <c r="B67" s="36" t="s">
        <v>691</v>
      </c>
      <c r="C67" s="40" t="s">
        <v>692</v>
      </c>
      <c r="D67" s="38" t="s">
        <v>665</v>
      </c>
      <c r="E67" s="36" t="s">
        <v>273</v>
      </c>
      <c r="F67" s="36" t="s">
        <v>274</v>
      </c>
      <c r="G67" s="39" t="str">
        <f>VLOOKUP(E67,'Tax Info'!$B$2:$F$1000,3,0)</f>
        <v>FIRST SOLEQ ENERGY CORP.</v>
      </c>
      <c r="H67" s="39" t="str">
        <f>VLOOKUP(E67,'Tax Info'!$B$2:$F$1000,5,0)</f>
        <v>008-104-865-000</v>
      </c>
      <c r="I67" s="47">
        <f>IF(COUNTIFS(H$3:H67,H67,B$3:B67,B67)=1,MAX(I$2:I66)+1,VLOOKUP(H67,H$2:I66,2,0))</f>
        <v>51866</v>
      </c>
      <c r="J67" s="44" t="s">
        <v>27</v>
      </c>
      <c r="K67" s="44">
        <v>3.99</v>
      </c>
      <c r="L67" s="44" t="s">
        <v>27</v>
      </c>
      <c r="M67" s="45">
        <v>-0.08</v>
      </c>
      <c r="N67" s="44">
        <f t="shared" si="2"/>
        <v>3.91</v>
      </c>
      <c r="P67" s="49" t="s">
        <v>731</v>
      </c>
      <c r="Q67" s="54">
        <f t="shared" ca="1" si="3"/>
        <v>1089.4000000000001</v>
      </c>
    </row>
    <row r="68" spans="1:17">
      <c r="A68" s="36">
        <v>66</v>
      </c>
      <c r="B68" s="36" t="s">
        <v>691</v>
      </c>
      <c r="C68" s="40" t="s">
        <v>692</v>
      </c>
      <c r="D68" s="38" t="s">
        <v>665</v>
      </c>
      <c r="E68" s="36" t="s">
        <v>255</v>
      </c>
      <c r="F68" s="36" t="s">
        <v>256</v>
      </c>
      <c r="G68" s="39" t="str">
        <f>VLOOKUP(E68,'Tax Info'!$B$2:$F$1000,3,0)</f>
        <v>Citicore Solar Cebu, Inc.</v>
      </c>
      <c r="H68" s="39" t="str">
        <f>VLOOKUP(E68,'Tax Info'!$B$2:$F$1000,5,0)</f>
        <v>008-943-292-000</v>
      </c>
      <c r="I68" s="47">
        <f>IF(COUNTIFS(H$3:H68,H68,B$3:B68,B68)=1,MAX(I$2:I67)+1,VLOOKUP(H68,H$2:I67,2,0))</f>
        <v>51867</v>
      </c>
      <c r="J68" s="44" t="s">
        <v>27</v>
      </c>
      <c r="K68" s="44">
        <v>6.78</v>
      </c>
      <c r="L68" s="44" t="s">
        <v>27</v>
      </c>
      <c r="M68" s="45">
        <v>-0.14000000000000001</v>
      </c>
      <c r="N68" s="44">
        <f t="shared" si="2"/>
        <v>6.64</v>
      </c>
      <c r="P68" s="49" t="s">
        <v>732</v>
      </c>
      <c r="Q68" s="54">
        <f t="shared" ca="1" si="3"/>
        <v>300</v>
      </c>
    </row>
    <row r="69" spans="1:17">
      <c r="A69" s="36">
        <v>67</v>
      </c>
      <c r="B69" s="36" t="s">
        <v>691</v>
      </c>
      <c r="C69" s="40" t="s">
        <v>692</v>
      </c>
      <c r="D69" s="38" t="s">
        <v>665</v>
      </c>
      <c r="E69" s="36" t="s">
        <v>155</v>
      </c>
      <c r="F69" s="36" t="s">
        <v>156</v>
      </c>
      <c r="G69" s="39" t="str">
        <f>VLOOKUP(E69,'Tax Info'!$B$2:$F$1000,3,0)</f>
        <v>Green Core Geothermal, Inc.</v>
      </c>
      <c r="H69" s="39" t="str">
        <f>VLOOKUP(E69,'Tax Info'!$B$2:$F$1000,5,0)</f>
        <v>007-317-982-00000</v>
      </c>
      <c r="I69" s="47">
        <f>IF(COUNTIFS(H$3:H69,H69,B$3:B69,B69)=1,MAX(I$2:I68)+1,VLOOKUP(H69,H$2:I68,2,0))</f>
        <v>51868</v>
      </c>
      <c r="J69" s="44">
        <v>169.81</v>
      </c>
      <c r="K69" s="44" t="s">
        <v>27</v>
      </c>
      <c r="L69" s="44">
        <v>20.38</v>
      </c>
      <c r="M69" s="45">
        <v>-3.4</v>
      </c>
      <c r="N69" s="44">
        <f t="shared" si="2"/>
        <v>186.79</v>
      </c>
      <c r="P69" s="49" t="s">
        <v>733</v>
      </c>
      <c r="Q69" s="54">
        <f t="shared" ca="1" si="3"/>
        <v>0.2</v>
      </c>
    </row>
    <row r="70" spans="1:17">
      <c r="A70" s="36">
        <v>68</v>
      </c>
      <c r="B70" s="36" t="s">
        <v>691</v>
      </c>
      <c r="C70" s="40" t="s">
        <v>692</v>
      </c>
      <c r="D70" s="38" t="s">
        <v>665</v>
      </c>
      <c r="E70" s="36" t="s">
        <v>78</v>
      </c>
      <c r="F70" s="36" t="s">
        <v>79</v>
      </c>
      <c r="G70" s="39" t="str">
        <f>VLOOKUP(E70,'Tax Info'!$B$2:$F$1000,3,0)</f>
        <v>Green Core Geothermal, Inc.</v>
      </c>
      <c r="H70" s="39" t="str">
        <f>VLOOKUP(E70,'Tax Info'!$B$2:$F$1000,5,0)</f>
        <v>007-317-982-00000</v>
      </c>
      <c r="I70" s="47">
        <f>IF(COUNTIFS(H$3:H70,H70,B$3:B70,B70)=1,MAX(I$2:I69)+1,VLOOKUP(H70,H$2:I69,2,0))</f>
        <v>51819</v>
      </c>
      <c r="J70" s="44">
        <v>617.41999999999996</v>
      </c>
      <c r="K70" s="44" t="s">
        <v>27</v>
      </c>
      <c r="L70" s="44">
        <v>74.09</v>
      </c>
      <c r="M70" s="45">
        <v>-12.35</v>
      </c>
      <c r="N70" s="44">
        <f t="shared" si="2"/>
        <v>679.16</v>
      </c>
      <c r="P70" s="49" t="s">
        <v>734</v>
      </c>
      <c r="Q70" s="54">
        <f t="shared" ca="1" si="3"/>
        <v>580.34</v>
      </c>
    </row>
    <row r="71" spans="1:17">
      <c r="A71" s="36">
        <v>69</v>
      </c>
      <c r="B71" s="36" t="s">
        <v>691</v>
      </c>
      <c r="C71" s="40" t="s">
        <v>692</v>
      </c>
      <c r="D71" s="38" t="s">
        <v>665</v>
      </c>
      <c r="E71" s="36" t="s">
        <v>78</v>
      </c>
      <c r="F71" s="36" t="s">
        <v>325</v>
      </c>
      <c r="G71" s="39" t="str">
        <f>VLOOKUP(E71,'Tax Info'!$B$2:$F$1000,3,0)</f>
        <v>Green Core Geothermal, Inc.</v>
      </c>
      <c r="H71" s="39" t="str">
        <f>VLOOKUP(E71,'Tax Info'!$B$2:$F$1000,5,0)</f>
        <v>007-317-982-00000</v>
      </c>
      <c r="I71" s="47">
        <f>IF(COUNTIFS(H$3:H71,H71,B$3:B71,B71)=1,MAX(I$2:I70)+1,VLOOKUP(H71,H$2:I70,2,0))</f>
        <v>51819</v>
      </c>
      <c r="J71" s="44" t="s">
        <v>27</v>
      </c>
      <c r="K71" s="44">
        <v>143.94999999999999</v>
      </c>
      <c r="L71" s="44" t="s">
        <v>27</v>
      </c>
      <c r="M71" s="45">
        <v>-2.88</v>
      </c>
      <c r="N71" s="44">
        <f t="shared" si="2"/>
        <v>141.07</v>
      </c>
      <c r="P71" s="49" t="s">
        <v>735</v>
      </c>
      <c r="Q71" s="54">
        <f t="shared" ref="Q71:Q102" ca="1" si="4">SUMIF($I$3:$N$172,P71,$N$3:$N$172)</f>
        <v>15.69</v>
      </c>
    </row>
    <row r="72" spans="1:17">
      <c r="A72" s="36">
        <v>70</v>
      </c>
      <c r="B72" s="36" t="s">
        <v>691</v>
      </c>
      <c r="C72" s="40" t="s">
        <v>692</v>
      </c>
      <c r="D72" s="38" t="s">
        <v>665</v>
      </c>
      <c r="E72" s="36" t="s">
        <v>81</v>
      </c>
      <c r="F72" s="36" t="s">
        <v>82</v>
      </c>
      <c r="G72" s="39" t="str">
        <f>VLOOKUP(E72,'Tax Info'!$B$2:$F$1000,3,0)</f>
        <v>Global Energy Supply Corporation</v>
      </c>
      <c r="H72" s="39" t="str">
        <f>VLOOKUP(E72,'Tax Info'!$B$2:$F$1000,5,0)</f>
        <v>234-621-270-00000</v>
      </c>
      <c r="I72" s="47">
        <f>IF(COUNTIFS(H$3:H72,H72,B$3:B72,B72)=1,MAX(I$2:I71)+1,VLOOKUP(H72,H$2:I71,2,0))</f>
        <v>51869</v>
      </c>
      <c r="J72" s="44">
        <v>990.37</v>
      </c>
      <c r="K72" s="44" t="s">
        <v>27</v>
      </c>
      <c r="L72" s="44">
        <v>118.84</v>
      </c>
      <c r="M72" s="45">
        <v>-19.809999999999999</v>
      </c>
      <c r="N72" s="44">
        <f t="shared" si="2"/>
        <v>1089.4000000000001</v>
      </c>
      <c r="P72" s="49" t="s">
        <v>736</v>
      </c>
      <c r="Q72" s="54">
        <f t="shared" ca="1" si="4"/>
        <v>25.58</v>
      </c>
    </row>
    <row r="73" spans="1:17">
      <c r="A73" s="36">
        <v>71</v>
      </c>
      <c r="B73" s="36" t="s">
        <v>691</v>
      </c>
      <c r="C73" s="40" t="s">
        <v>692</v>
      </c>
      <c r="D73" s="38" t="s">
        <v>665</v>
      </c>
      <c r="E73" s="36" t="s">
        <v>141</v>
      </c>
      <c r="F73" s="36" t="s">
        <v>142</v>
      </c>
      <c r="G73" s="39" t="str">
        <f>VLOOKUP(E73,'Tax Info'!$B$2:$F$1000,3,0)</f>
        <v>GNPower Ltd. Co.</v>
      </c>
      <c r="H73" s="39" t="str">
        <f>VLOOKUP(E73,'Tax Info'!$B$2:$F$1000,5,0)</f>
        <v>202-920-663-00000</v>
      </c>
      <c r="I73" s="47">
        <f>IF(COUNTIFS(H$3:H73,H73,B$3:B73,B73)=1,MAX(I$2:I72)+1,VLOOKUP(H73,H$2:I72,2,0))</f>
        <v>51870</v>
      </c>
      <c r="J73" s="44" t="s">
        <v>27</v>
      </c>
      <c r="K73" s="44">
        <v>306.12</v>
      </c>
      <c r="L73" s="44" t="s">
        <v>27</v>
      </c>
      <c r="M73" s="45">
        <v>-6.12</v>
      </c>
      <c r="N73" s="44">
        <f t="shared" si="2"/>
        <v>300</v>
      </c>
      <c r="P73" s="49" t="s">
        <v>737</v>
      </c>
      <c r="Q73" s="54">
        <f t="shared" ca="1" si="4"/>
        <v>3680.5</v>
      </c>
    </row>
    <row r="74" spans="1:17">
      <c r="A74" s="36">
        <v>72</v>
      </c>
      <c r="B74" s="36" t="s">
        <v>691</v>
      </c>
      <c r="C74" s="40" t="s">
        <v>692</v>
      </c>
      <c r="D74" s="38" t="s">
        <v>665</v>
      </c>
      <c r="E74" s="36" t="s">
        <v>326</v>
      </c>
      <c r="F74" s="36" t="s">
        <v>327</v>
      </c>
      <c r="G74" s="39" t="str">
        <f>VLOOKUP(E74,'Tax Info'!$B$2:$F$1000,3,0)</f>
        <v>GT-Energy Corp.</v>
      </c>
      <c r="H74" s="39" t="str">
        <f>VLOOKUP(E74,'Tax Info'!$B$2:$F$1000,5,0)</f>
        <v>010-253-834-0000</v>
      </c>
      <c r="I74" s="47">
        <f>IF(COUNTIFS(H$3:H74,H74,B$3:B74,B74)=1,MAX(I$2:I73)+1,VLOOKUP(H74,H$2:I73,2,0))</f>
        <v>51871</v>
      </c>
      <c r="J74" s="44">
        <v>0.18</v>
      </c>
      <c r="K74" s="44" t="s">
        <v>27</v>
      </c>
      <c r="L74" s="44">
        <v>0.02</v>
      </c>
      <c r="M74" s="45" t="s">
        <v>27</v>
      </c>
      <c r="N74" s="44">
        <f t="shared" si="2"/>
        <v>0.2</v>
      </c>
      <c r="P74" s="49" t="s">
        <v>738</v>
      </c>
      <c r="Q74" s="54">
        <f t="shared" ca="1" si="4"/>
        <v>2398.66</v>
      </c>
    </row>
    <row r="75" spans="1:17">
      <c r="A75" s="36">
        <v>73</v>
      </c>
      <c r="B75" s="36" t="s">
        <v>691</v>
      </c>
      <c r="C75" s="40" t="s">
        <v>692</v>
      </c>
      <c r="D75" s="38" t="s">
        <v>665</v>
      </c>
      <c r="E75" s="36" t="s">
        <v>134</v>
      </c>
      <c r="F75" s="36" t="s">
        <v>134</v>
      </c>
      <c r="G75" s="39" t="str">
        <f>VLOOKUP(E75,'Tax Info'!$B$2:$F$1000,3,0)</f>
        <v>Guimaras Electric Cooperative, Inc.</v>
      </c>
      <c r="H75" s="39" t="str">
        <f>VLOOKUP(E75,'Tax Info'!$B$2:$F$1000,5,0)</f>
        <v>000-994-641-000</v>
      </c>
      <c r="I75" s="47">
        <f>IF(COUNTIFS(H$3:H75,H75,B$3:B75,B75)=1,MAX(I$2:I74)+1,VLOOKUP(H75,H$2:I74,2,0))</f>
        <v>51872</v>
      </c>
      <c r="J75" s="44">
        <v>527.58000000000004</v>
      </c>
      <c r="K75" s="44" t="s">
        <v>27</v>
      </c>
      <c r="L75" s="44">
        <v>63.31</v>
      </c>
      <c r="M75" s="45">
        <v>-10.55</v>
      </c>
      <c r="N75" s="44">
        <f t="shared" si="2"/>
        <v>580.34</v>
      </c>
      <c r="P75" s="49" t="s">
        <v>739</v>
      </c>
      <c r="Q75" s="54">
        <f t="shared" ca="1" si="4"/>
        <v>1447.32</v>
      </c>
    </row>
    <row r="76" spans="1:17">
      <c r="A76" s="36">
        <v>74</v>
      </c>
      <c r="B76" s="36" t="s">
        <v>691</v>
      </c>
      <c r="C76" s="40" t="s">
        <v>692</v>
      </c>
      <c r="D76" s="38" t="s">
        <v>665</v>
      </c>
      <c r="E76" s="36" t="s">
        <v>248</v>
      </c>
      <c r="F76" s="36" t="s">
        <v>249</v>
      </c>
      <c r="G76" s="39" t="str">
        <f>VLOOKUP(E76,'Tax Info'!$B$2:$F$1000,3,0)</f>
        <v>HELIOS SOLAR ENERGY CORP.</v>
      </c>
      <c r="H76" s="39" t="str">
        <f>VLOOKUP(E76,'Tax Info'!$B$2:$F$1000,5,0)</f>
        <v>008-841-526-000</v>
      </c>
      <c r="I76" s="47">
        <f>IF(COUNTIFS(H$3:H76,H76,B$3:B76,B76)=1,MAX(I$2:I75)+1,VLOOKUP(H76,H$2:I75,2,0))</f>
        <v>51873</v>
      </c>
      <c r="J76" s="44" t="s">
        <v>27</v>
      </c>
      <c r="K76" s="44">
        <v>16.010000000000002</v>
      </c>
      <c r="L76" s="44" t="s">
        <v>27</v>
      </c>
      <c r="M76" s="45">
        <v>-0.32</v>
      </c>
      <c r="N76" s="44">
        <f t="shared" si="2"/>
        <v>15.69</v>
      </c>
      <c r="P76" s="49" t="s">
        <v>740</v>
      </c>
      <c r="Q76" s="54">
        <f t="shared" ca="1" si="4"/>
        <v>299.61</v>
      </c>
    </row>
    <row r="77" spans="1:17">
      <c r="A77" s="36">
        <v>75</v>
      </c>
      <c r="B77" s="36" t="s">
        <v>691</v>
      </c>
      <c r="C77" s="40" t="s">
        <v>692</v>
      </c>
      <c r="D77" s="38" t="s">
        <v>665</v>
      </c>
      <c r="E77" s="36" t="s">
        <v>178</v>
      </c>
      <c r="F77" s="36" t="s">
        <v>179</v>
      </c>
      <c r="G77" s="39" t="str">
        <f>VLOOKUP(E77,'Tax Info'!$B$2:$F$1000,3,0)</f>
        <v>Hawaiian-Philippine Company</v>
      </c>
      <c r="H77" s="39" t="str">
        <f>VLOOKUP(E77,'Tax Info'!$B$2:$F$1000,5,0)</f>
        <v>000-424-722-00000</v>
      </c>
      <c r="I77" s="47">
        <f>IF(COUNTIFS(H$3:H77,H77,B$3:B77,B77)=1,MAX(I$2:I76)+1,VLOOKUP(H77,H$2:I76,2,0))</f>
        <v>51874</v>
      </c>
      <c r="J77" s="44">
        <v>23.26</v>
      </c>
      <c r="K77" s="44" t="s">
        <v>27</v>
      </c>
      <c r="L77" s="44">
        <v>2.79</v>
      </c>
      <c r="M77" s="45">
        <v>-0.47</v>
      </c>
      <c r="N77" s="44">
        <f t="shared" si="2"/>
        <v>25.58</v>
      </c>
      <c r="P77" s="49" t="s">
        <v>741</v>
      </c>
      <c r="Q77" s="54">
        <f t="shared" ca="1" si="4"/>
        <v>81.39</v>
      </c>
    </row>
    <row r="78" spans="1:17">
      <c r="A78" s="36">
        <v>76</v>
      </c>
      <c r="B78" s="36" t="s">
        <v>691</v>
      </c>
      <c r="C78" s="40" t="s">
        <v>692</v>
      </c>
      <c r="D78" s="38" t="s">
        <v>665</v>
      </c>
      <c r="E78" s="36" t="s">
        <v>41</v>
      </c>
      <c r="F78" s="36" t="s">
        <v>41</v>
      </c>
      <c r="G78" s="39" t="str">
        <f>VLOOKUP(E78,'Tax Info'!$B$2:$F$1000,3,0)</f>
        <v>Iloilo I Electric Cooperative, Inc.</v>
      </c>
      <c r="H78" s="39" t="str">
        <f>VLOOKUP(E78,'Tax Info'!$B$2:$F$1000,5,0)</f>
        <v>000-994-935-000</v>
      </c>
      <c r="I78" s="47">
        <f>IF(COUNTIFS(H$3:H78,H78,B$3:B78,B78)=1,MAX(I$2:I77)+1,VLOOKUP(H78,H$2:I77,2,0))</f>
        <v>51875</v>
      </c>
      <c r="J78" s="44">
        <v>3345.91</v>
      </c>
      <c r="K78" s="44" t="s">
        <v>27</v>
      </c>
      <c r="L78" s="44">
        <v>401.51</v>
      </c>
      <c r="M78" s="45">
        <v>-66.92</v>
      </c>
      <c r="N78" s="44">
        <f t="shared" si="2"/>
        <v>3680.5</v>
      </c>
      <c r="P78" s="49" t="s">
        <v>742</v>
      </c>
      <c r="Q78" s="54">
        <f t="shared" ca="1" si="4"/>
        <v>327.33999999999997</v>
      </c>
    </row>
    <row r="79" spans="1:17">
      <c r="A79" s="36">
        <v>77</v>
      </c>
      <c r="B79" s="36" t="s">
        <v>691</v>
      </c>
      <c r="C79" s="40" t="s">
        <v>692</v>
      </c>
      <c r="D79" s="38" t="s">
        <v>665</v>
      </c>
      <c r="E79" s="36" t="s">
        <v>68</v>
      </c>
      <c r="F79" s="36" t="s">
        <v>68</v>
      </c>
      <c r="G79" s="39" t="str">
        <f>VLOOKUP(E79,'Tax Info'!$B$2:$F$1000,3,0)</f>
        <v>Iloilo II Electric Cooperative, Inc.</v>
      </c>
      <c r="H79" s="39" t="str">
        <f>VLOOKUP(E79,'Tax Info'!$B$2:$F$1000,5,0)</f>
        <v>000-994-942-000</v>
      </c>
      <c r="I79" s="47">
        <f>IF(COUNTIFS(H$3:H79,H79,B$3:B79,B79)=1,MAX(I$2:I78)+1,VLOOKUP(H79,H$2:I78,2,0))</f>
        <v>51876</v>
      </c>
      <c r="J79" s="44">
        <v>2180.6</v>
      </c>
      <c r="K79" s="44" t="s">
        <v>27</v>
      </c>
      <c r="L79" s="44">
        <v>261.67</v>
      </c>
      <c r="M79" s="45">
        <v>-43.61</v>
      </c>
      <c r="N79" s="44">
        <f t="shared" si="2"/>
        <v>2398.66</v>
      </c>
      <c r="P79" s="49" t="s">
        <v>743</v>
      </c>
      <c r="Q79" s="54">
        <f t="shared" ca="1" si="4"/>
        <v>2616.02</v>
      </c>
    </row>
    <row r="80" spans="1:17">
      <c r="A80" s="36">
        <v>78</v>
      </c>
      <c r="B80" s="36" t="s">
        <v>691</v>
      </c>
      <c r="C80" s="40" t="s">
        <v>692</v>
      </c>
      <c r="D80" s="38" t="s">
        <v>665</v>
      </c>
      <c r="E80" s="36" t="s">
        <v>91</v>
      </c>
      <c r="F80" s="36" t="s">
        <v>91</v>
      </c>
      <c r="G80" s="39" t="str">
        <f>VLOOKUP(E80,'Tax Info'!$B$2:$F$1000,3,0)</f>
        <v>Iloilo III Electric Cooperative, Inc.</v>
      </c>
      <c r="H80" s="39" t="str">
        <f>VLOOKUP(E80,'Tax Info'!$B$2:$F$1000,5,0)</f>
        <v>002-391-979-000</v>
      </c>
      <c r="I80" s="47">
        <f>IF(COUNTIFS(H$3:H80,H80,B$3:B80,B80)=1,MAX(I$2:I79)+1,VLOOKUP(H80,H$2:I79,2,0))</f>
        <v>51877</v>
      </c>
      <c r="J80" s="44">
        <v>1315.74</v>
      </c>
      <c r="K80" s="44" t="s">
        <v>27</v>
      </c>
      <c r="L80" s="44">
        <v>157.88999999999999</v>
      </c>
      <c r="M80" s="45">
        <v>-26.31</v>
      </c>
      <c r="N80" s="44">
        <f t="shared" si="2"/>
        <v>1447.32</v>
      </c>
      <c r="P80" s="49" t="s">
        <v>744</v>
      </c>
      <c r="Q80" s="54">
        <f t="shared" ca="1" si="4"/>
        <v>776.68</v>
      </c>
    </row>
    <row r="81" spans="1:17">
      <c r="A81" s="36">
        <v>79</v>
      </c>
      <c r="B81" s="36" t="s">
        <v>691</v>
      </c>
      <c r="C81" s="40" t="s">
        <v>692</v>
      </c>
      <c r="D81" s="38" t="s">
        <v>665</v>
      </c>
      <c r="E81" s="36" t="s">
        <v>129</v>
      </c>
      <c r="F81" s="36" t="s">
        <v>130</v>
      </c>
      <c r="G81" s="39" t="str">
        <f>VLOOKUP(E81,'Tax Info'!$B$2:$F$1000,3,0)</f>
        <v>Jin Navitas Electric Corp.</v>
      </c>
      <c r="H81" s="39" t="str">
        <f>VLOOKUP(E81,'Tax Info'!$B$2:$F$1000,5,0)</f>
        <v>779-471-422-00000</v>
      </c>
      <c r="I81" s="47">
        <f>IF(COUNTIFS(H$3:H81,H81,B$3:B81,B81)=1,MAX(I$2:I80)+1,VLOOKUP(H81,H$2:I80,2,0))</f>
        <v>51878</v>
      </c>
      <c r="J81" s="44">
        <v>267.51</v>
      </c>
      <c r="K81" s="44" t="s">
        <v>27</v>
      </c>
      <c r="L81" s="44">
        <v>32.1</v>
      </c>
      <c r="M81" s="45" t="s">
        <v>27</v>
      </c>
      <c r="N81" s="44">
        <f t="shared" ref="N81:N134" si="5">SUM(J81:M81)</f>
        <v>299.61</v>
      </c>
      <c r="P81" s="49" t="s">
        <v>745</v>
      </c>
      <c r="Q81" s="54">
        <f t="shared" ca="1" si="4"/>
        <v>1020.34</v>
      </c>
    </row>
    <row r="82" spans="1:17">
      <c r="A82" s="36">
        <v>80</v>
      </c>
      <c r="B82" s="36" t="s">
        <v>691</v>
      </c>
      <c r="C82" s="40" t="s">
        <v>692</v>
      </c>
      <c r="D82" s="38" t="s">
        <v>665</v>
      </c>
      <c r="E82" s="36" t="s">
        <v>184</v>
      </c>
      <c r="F82" s="36" t="s">
        <v>185</v>
      </c>
      <c r="G82" s="39" t="str">
        <f>VLOOKUP(E82,'Tax Info'!$B$2:$F$1000,3,0)</f>
        <v>Kratos RES, Inc.</v>
      </c>
      <c r="H82" s="39" t="str">
        <f>VLOOKUP(E82,'Tax Info'!$B$2:$F$1000,5,0)</f>
        <v>008-098-676-000</v>
      </c>
      <c r="I82" s="47">
        <f>IF(COUNTIFS(H$3:H82,H82,B$3:B82,B82)=1,MAX(I$2:I81)+1,VLOOKUP(H82,H$2:I81,2,0))</f>
        <v>51879</v>
      </c>
      <c r="J82" s="44">
        <v>73.989999999999995</v>
      </c>
      <c r="K82" s="44" t="s">
        <v>27</v>
      </c>
      <c r="L82" s="44">
        <v>8.8800000000000008</v>
      </c>
      <c r="M82" s="45">
        <v>-1.48</v>
      </c>
      <c r="N82" s="44">
        <f t="shared" si="5"/>
        <v>81.39</v>
      </c>
      <c r="P82" s="49" t="s">
        <v>746</v>
      </c>
      <c r="Q82" s="54">
        <f t="shared" ca="1" si="4"/>
        <v>2519.0300000000002</v>
      </c>
    </row>
    <row r="83" spans="1:17">
      <c r="A83" s="36">
        <v>81</v>
      </c>
      <c r="B83" s="36" t="s">
        <v>691</v>
      </c>
      <c r="C83" s="40" t="s">
        <v>692</v>
      </c>
      <c r="D83" s="38" t="s">
        <v>665</v>
      </c>
      <c r="E83" s="36" t="s">
        <v>144</v>
      </c>
      <c r="F83" s="36" t="s">
        <v>145</v>
      </c>
      <c r="G83" s="39" t="str">
        <f>VLOOKUP(E83,'Tax Info'!$B$2:$F$1000,3,0)</f>
        <v>KEPCO SPC Power Corporation</v>
      </c>
      <c r="H83" s="39" t="str">
        <f>VLOOKUP(E83,'Tax Info'!$B$2:$F$1000,5,0)</f>
        <v>244-498-539-00000</v>
      </c>
      <c r="I83" s="47">
        <f>IF(COUNTIFS(H$3:H83,H83,B$3:B83,B83)=1,MAX(I$2:I82)+1,VLOOKUP(H83,H$2:I82,2,0))</f>
        <v>51880</v>
      </c>
      <c r="J83" s="44">
        <v>297.58</v>
      </c>
      <c r="K83" s="44" t="s">
        <v>27</v>
      </c>
      <c r="L83" s="44">
        <v>35.71</v>
      </c>
      <c r="M83" s="45">
        <v>-5.95</v>
      </c>
      <c r="N83" s="44">
        <f t="shared" si="5"/>
        <v>327.33999999999997</v>
      </c>
      <c r="P83" s="49" t="s">
        <v>747</v>
      </c>
      <c r="Q83" s="54">
        <f t="shared" ca="1" si="4"/>
        <v>36.01</v>
      </c>
    </row>
    <row r="84" spans="1:17">
      <c r="A84" s="36">
        <v>82</v>
      </c>
      <c r="B84" s="36" t="s">
        <v>691</v>
      </c>
      <c r="C84" s="40" t="s">
        <v>692</v>
      </c>
      <c r="D84" s="38" t="s">
        <v>665</v>
      </c>
      <c r="E84" s="36" t="s">
        <v>48</v>
      </c>
      <c r="F84" s="36" t="s">
        <v>48</v>
      </c>
      <c r="G84" s="39" t="str">
        <f>VLOOKUP(E84,'Tax Info'!$B$2:$F$1000,3,0)</f>
        <v>Leyte II Electric Cooperative, Inc.</v>
      </c>
      <c r="H84" s="39" t="str">
        <f>VLOOKUP(E84,'Tax Info'!$B$2:$F$1000,5,0)</f>
        <v>000-611-721-00000</v>
      </c>
      <c r="I84" s="47">
        <f>IF(COUNTIFS(H$3:H84,H84,B$3:B84,B84)=1,MAX(I$2:I83)+1,VLOOKUP(H84,H$2:I83,2,0))</f>
        <v>51881</v>
      </c>
      <c r="J84" s="44">
        <v>2378.1999999999998</v>
      </c>
      <c r="K84" s="44" t="s">
        <v>27</v>
      </c>
      <c r="L84" s="44">
        <v>285.38</v>
      </c>
      <c r="M84" s="45">
        <v>-47.56</v>
      </c>
      <c r="N84" s="44">
        <f t="shared" si="5"/>
        <v>2616.02</v>
      </c>
      <c r="P84" s="49" t="s">
        <v>748</v>
      </c>
      <c r="Q84" s="54">
        <f t="shared" ca="1" si="4"/>
        <v>918.35</v>
      </c>
    </row>
    <row r="85" spans="1:17">
      <c r="A85" s="36">
        <v>83</v>
      </c>
      <c r="B85" s="36" t="s">
        <v>691</v>
      </c>
      <c r="C85" s="40" t="s">
        <v>692</v>
      </c>
      <c r="D85" s="38" t="s">
        <v>665</v>
      </c>
      <c r="E85" s="36" t="s">
        <v>127</v>
      </c>
      <c r="F85" s="36" t="s">
        <v>127</v>
      </c>
      <c r="G85" s="39" t="str">
        <f>VLOOKUP(E85,'Tax Info'!$B$2:$F$1000,3,0)</f>
        <v>Leyte III Electric Cooperative, Inc.</v>
      </c>
      <c r="H85" s="39" t="str">
        <f>VLOOKUP(E85,'Tax Info'!$B$2:$F$1000,5,0)</f>
        <v>000-977-608-000</v>
      </c>
      <c r="I85" s="47">
        <f>IF(COUNTIFS(H$3:H85,H85,B$3:B85,B85)=1,MAX(I$2:I84)+1,VLOOKUP(H85,H$2:I84,2,0))</f>
        <v>51882</v>
      </c>
      <c r="J85" s="44">
        <v>706.07</v>
      </c>
      <c r="K85" s="44" t="s">
        <v>27</v>
      </c>
      <c r="L85" s="44">
        <v>84.73</v>
      </c>
      <c r="M85" s="45">
        <v>-14.12</v>
      </c>
      <c r="N85" s="44">
        <f t="shared" si="5"/>
        <v>776.68</v>
      </c>
      <c r="P85" s="49" t="s">
        <v>749</v>
      </c>
      <c r="Q85" s="54">
        <f t="shared" ca="1" si="4"/>
        <v>6233.53</v>
      </c>
    </row>
    <row r="86" spans="1:17">
      <c r="A86" s="36">
        <v>84</v>
      </c>
      <c r="B86" s="36" t="s">
        <v>691</v>
      </c>
      <c r="C86" s="40" t="s">
        <v>692</v>
      </c>
      <c r="D86" s="38" t="s">
        <v>665</v>
      </c>
      <c r="E86" s="36" t="s">
        <v>110</v>
      </c>
      <c r="F86" s="36" t="s">
        <v>110</v>
      </c>
      <c r="G86" s="39" t="str">
        <f>VLOOKUP(E86,'Tax Info'!$B$2:$F$1000,3,0)</f>
        <v>Leyte IV Electric Cooperative, Inc.</v>
      </c>
      <c r="H86" s="39" t="str">
        <f>VLOOKUP(E86,'Tax Info'!$B$2:$F$1000,5,0)</f>
        <v>000-782-737-000</v>
      </c>
      <c r="I86" s="47">
        <f>IF(COUNTIFS(H$3:H86,H86,B$3:B86,B86)=1,MAX(I$2:I85)+1,VLOOKUP(H86,H$2:I85,2,0))</f>
        <v>51883</v>
      </c>
      <c r="J86" s="44">
        <v>927.58</v>
      </c>
      <c r="K86" s="44" t="s">
        <v>27</v>
      </c>
      <c r="L86" s="44">
        <v>111.31</v>
      </c>
      <c r="M86" s="45">
        <v>-18.55</v>
      </c>
      <c r="N86" s="44">
        <f t="shared" si="5"/>
        <v>1020.34</v>
      </c>
      <c r="P86" s="49" t="s">
        <v>750</v>
      </c>
      <c r="Q86" s="54">
        <f t="shared" ca="1" si="4"/>
        <v>140.69</v>
      </c>
    </row>
    <row r="87" spans="1:17">
      <c r="A87" s="36">
        <v>85</v>
      </c>
      <c r="B87" s="36" t="s">
        <v>691</v>
      </c>
      <c r="C87" s="40" t="s">
        <v>692</v>
      </c>
      <c r="D87" s="38" t="s">
        <v>665</v>
      </c>
      <c r="E87" s="36" t="s">
        <v>62</v>
      </c>
      <c r="F87" s="36" t="s">
        <v>62</v>
      </c>
      <c r="G87" s="39" t="str">
        <f>VLOOKUP(E87,'Tax Info'!$B$2:$F$1000,3,0)</f>
        <v>Leyte V Electric Cooperative, Inc.</v>
      </c>
      <c r="H87" s="39" t="str">
        <f>VLOOKUP(E87,'Tax Info'!$B$2:$F$1000,5,0)</f>
        <v>001-383-331-000</v>
      </c>
      <c r="I87" s="47">
        <f>IF(COUNTIFS(H$3:H87,H87,B$3:B87,B87)=1,MAX(I$2:I86)+1,VLOOKUP(H87,H$2:I86,2,0))</f>
        <v>51884</v>
      </c>
      <c r="J87" s="44">
        <v>2290.0300000000002</v>
      </c>
      <c r="K87" s="44" t="s">
        <v>27</v>
      </c>
      <c r="L87" s="44">
        <v>274.8</v>
      </c>
      <c r="M87" s="45">
        <v>-45.8</v>
      </c>
      <c r="N87" s="44">
        <f t="shared" si="5"/>
        <v>2519.0300000000002</v>
      </c>
      <c r="P87" s="49" t="s">
        <v>751</v>
      </c>
      <c r="Q87" s="54">
        <f t="shared" ca="1" si="4"/>
        <v>1.96</v>
      </c>
    </row>
    <row r="88" spans="1:17">
      <c r="A88" s="36">
        <v>86</v>
      </c>
      <c r="B88" s="36" t="s">
        <v>691</v>
      </c>
      <c r="C88" s="40" t="s">
        <v>692</v>
      </c>
      <c r="D88" s="38" t="s">
        <v>665</v>
      </c>
      <c r="E88" s="36" t="s">
        <v>195</v>
      </c>
      <c r="F88" s="36" t="s">
        <v>195</v>
      </c>
      <c r="G88" s="39" t="str">
        <f>VLOOKUP(E88,'Tax Info'!$B$2:$F$1000,3,0)</f>
        <v>Lide Management Corporation</v>
      </c>
      <c r="H88" s="39" t="str">
        <f>VLOOKUP(E88,'Tax Info'!$B$2:$F$1000,5,0)</f>
        <v>003-740-115-0000</v>
      </c>
      <c r="I88" s="47">
        <f>IF(COUNTIFS(H$3:H88,H88,B$3:B88,B88)=1,MAX(I$2:I87)+1,VLOOKUP(H88,H$2:I87,2,0))</f>
        <v>51885</v>
      </c>
      <c r="J88" s="44">
        <v>32.729999999999997</v>
      </c>
      <c r="K88" s="44" t="s">
        <v>27</v>
      </c>
      <c r="L88" s="44">
        <v>3.93</v>
      </c>
      <c r="M88" s="45">
        <v>-0.65</v>
      </c>
      <c r="N88" s="44">
        <f t="shared" si="5"/>
        <v>36.01</v>
      </c>
      <c r="P88" s="49" t="s">
        <v>752</v>
      </c>
      <c r="Q88" s="54">
        <f t="shared" ca="1" si="4"/>
        <v>5099.76</v>
      </c>
    </row>
    <row r="89" spans="1:17">
      <c r="A89" s="36">
        <v>87</v>
      </c>
      <c r="B89" s="36" t="s">
        <v>691</v>
      </c>
      <c r="C89" s="40" t="s">
        <v>692</v>
      </c>
      <c r="D89" s="38" t="s">
        <v>665</v>
      </c>
      <c r="E89" s="36" t="s">
        <v>86</v>
      </c>
      <c r="F89" s="36" t="s">
        <v>87</v>
      </c>
      <c r="G89" s="39" t="str">
        <f>VLOOKUP(E89,'Tax Info'!$B$2:$F$1000,3,0)</f>
        <v>SHELL ENERGY PHILIPPINES INC.</v>
      </c>
      <c r="H89" s="39" t="str">
        <f>VLOOKUP(E89,'Tax Info'!$B$2:$F$1000,5,0)</f>
        <v>006-733-227-0000</v>
      </c>
      <c r="I89" s="47">
        <f>IF(COUNTIFS(H$3:H89,H89,B$3:B89,B89)=1,MAX(I$2:I88)+1,VLOOKUP(H89,H$2:I88,2,0))</f>
        <v>51886</v>
      </c>
      <c r="J89" s="44">
        <v>834.87</v>
      </c>
      <c r="K89" s="44" t="s">
        <v>27</v>
      </c>
      <c r="L89" s="44">
        <v>100.18</v>
      </c>
      <c r="M89" s="45">
        <v>-16.7</v>
      </c>
      <c r="N89" s="44">
        <f t="shared" si="5"/>
        <v>918.35</v>
      </c>
      <c r="P89" s="49" t="s">
        <v>753</v>
      </c>
      <c r="Q89" s="54">
        <f t="shared" ca="1" si="4"/>
        <v>17.3</v>
      </c>
    </row>
    <row r="90" spans="1:17">
      <c r="A90" s="36">
        <v>88</v>
      </c>
      <c r="B90" s="36" t="s">
        <v>691</v>
      </c>
      <c r="C90" s="40" t="s">
        <v>692</v>
      </c>
      <c r="D90" s="38" t="s">
        <v>665</v>
      </c>
      <c r="E90" s="36" t="s">
        <v>32</v>
      </c>
      <c r="F90" s="36" t="s">
        <v>32</v>
      </c>
      <c r="G90" s="39" t="str">
        <f>VLOOKUP(E90,'Tax Info'!$B$2:$F$1000,3,0)</f>
        <v>Mactan Electric Company</v>
      </c>
      <c r="H90" s="39" t="str">
        <f>VLOOKUP(E90,'Tax Info'!$B$2:$F$1000,5,0)</f>
        <v>000-259-873-00000</v>
      </c>
      <c r="I90" s="47">
        <f>IF(COUNTIFS(H$3:H90,H90,B$3:B90,B90)=1,MAX(I$2:I89)+1,VLOOKUP(H90,H$2:I89,2,0))</f>
        <v>51887</v>
      </c>
      <c r="J90" s="44">
        <v>5666.85</v>
      </c>
      <c r="K90" s="44" t="s">
        <v>27</v>
      </c>
      <c r="L90" s="44">
        <v>680.02</v>
      </c>
      <c r="M90" s="45">
        <v>-113.34</v>
      </c>
      <c r="N90" s="44">
        <f t="shared" si="5"/>
        <v>6233.53</v>
      </c>
      <c r="P90" s="49" t="s">
        <v>754</v>
      </c>
      <c r="Q90" s="54">
        <f t="shared" ca="1" si="4"/>
        <v>7953.97</v>
      </c>
    </row>
    <row r="91" spans="1:17">
      <c r="A91" s="36">
        <v>89</v>
      </c>
      <c r="B91" s="36" t="s">
        <v>691</v>
      </c>
      <c r="C91" s="40" t="s">
        <v>692</v>
      </c>
      <c r="D91" s="38" t="s">
        <v>665</v>
      </c>
      <c r="E91" s="36" t="s">
        <v>147</v>
      </c>
      <c r="F91" s="36" t="s">
        <v>147</v>
      </c>
      <c r="G91" s="39" t="str">
        <f>VLOOKUP(E91,'Tax Info'!$B$2:$F$1000,3,0)</f>
        <v>Mactan Enerzone Corporation</v>
      </c>
      <c r="H91" s="39" t="str">
        <f>VLOOKUP(E91,'Tax Info'!$B$2:$F$1000,5,0)</f>
        <v>250-327-890-000</v>
      </c>
      <c r="I91" s="47">
        <f>IF(COUNTIFS(H$3:H91,H91,B$3:B91,B91)=1,MAX(I$2:I90)+1,VLOOKUP(H91,H$2:I90,2,0))</f>
        <v>51888</v>
      </c>
      <c r="J91" s="44">
        <v>127.9</v>
      </c>
      <c r="K91" s="44" t="s">
        <v>27</v>
      </c>
      <c r="L91" s="44">
        <v>15.35</v>
      </c>
      <c r="M91" s="45">
        <v>-2.56</v>
      </c>
      <c r="N91" s="44">
        <f t="shared" si="5"/>
        <v>140.69</v>
      </c>
      <c r="P91" s="49" t="s">
        <v>755</v>
      </c>
      <c r="Q91" s="54">
        <f t="shared" ca="1" si="4"/>
        <v>160.97</v>
      </c>
    </row>
    <row r="92" spans="1:17">
      <c r="A92" s="36">
        <v>90</v>
      </c>
      <c r="B92" s="36" t="s">
        <v>691</v>
      </c>
      <c r="C92" s="40" t="s">
        <v>692</v>
      </c>
      <c r="D92" s="38" t="s">
        <v>665</v>
      </c>
      <c r="E92" s="36" t="s">
        <v>281</v>
      </c>
      <c r="F92" s="36" t="s">
        <v>282</v>
      </c>
      <c r="G92" s="39" t="str">
        <f>VLOOKUP(E92,'Tax Info'!$B$2:$F$1000,3,0)</f>
        <v>Monte Solar Energy, Inc.</v>
      </c>
      <c r="H92" s="39" t="str">
        <f>VLOOKUP(E92,'Tax Info'!$B$2:$F$1000,5,0)</f>
        <v>008-828-119-000</v>
      </c>
      <c r="I92" s="47">
        <f>IF(COUNTIFS(H$3:H92,H92,B$3:B92,B92)=1,MAX(I$2:I91)+1,VLOOKUP(H92,H$2:I91,2,0))</f>
        <v>51889</v>
      </c>
      <c r="J92" s="44" t="s">
        <v>27</v>
      </c>
      <c r="K92" s="44">
        <v>2</v>
      </c>
      <c r="L92" s="44" t="s">
        <v>27</v>
      </c>
      <c r="M92" s="45">
        <v>-0.04</v>
      </c>
      <c r="N92" s="44">
        <f t="shared" si="5"/>
        <v>1.96</v>
      </c>
      <c r="P92" s="49" t="s">
        <v>756</v>
      </c>
      <c r="Q92" s="54">
        <f t="shared" ca="1" si="4"/>
        <v>8.43</v>
      </c>
    </row>
    <row r="93" spans="1:17">
      <c r="A93" s="36">
        <v>91</v>
      </c>
      <c r="B93" s="36" t="s">
        <v>691</v>
      </c>
      <c r="C93" s="40" t="s">
        <v>692</v>
      </c>
      <c r="D93" s="38" t="s">
        <v>665</v>
      </c>
      <c r="E93" s="36" t="s">
        <v>34</v>
      </c>
      <c r="F93" s="36" t="s">
        <v>34</v>
      </c>
      <c r="G93" s="39" t="str">
        <f>VLOOKUP(E93,'Tax Info'!$B$2:$F$1000,3,0)</f>
        <v>MORE Electric and Power Corporation</v>
      </c>
      <c r="H93" s="39" t="str">
        <f>VLOOKUP(E93,'Tax Info'!$B$2:$F$1000,5,0)</f>
        <v>007-106-367-000</v>
      </c>
      <c r="I93" s="47">
        <f>IF(COUNTIFS(H$3:H93,H93,B$3:B93,B93)=1,MAX(I$2:I92)+1,VLOOKUP(H93,H$2:I92,2,0))</f>
        <v>51890</v>
      </c>
      <c r="J93" s="44">
        <v>4636.1400000000003</v>
      </c>
      <c r="K93" s="44" t="s">
        <v>27</v>
      </c>
      <c r="L93" s="44">
        <v>556.34</v>
      </c>
      <c r="M93" s="45">
        <v>-92.72</v>
      </c>
      <c r="N93" s="44">
        <f t="shared" si="5"/>
        <v>5099.76</v>
      </c>
      <c r="P93" s="49" t="s">
        <v>757</v>
      </c>
      <c r="Q93" s="54">
        <f t="shared" ca="1" si="4"/>
        <v>5.27</v>
      </c>
    </row>
    <row r="94" spans="1:17">
      <c r="A94" s="36">
        <v>92</v>
      </c>
      <c r="B94" s="36" t="s">
        <v>691</v>
      </c>
      <c r="C94" s="40" t="s">
        <v>692</v>
      </c>
      <c r="D94" s="38" t="s">
        <v>665</v>
      </c>
      <c r="E94" s="36" t="s">
        <v>197</v>
      </c>
      <c r="F94" s="36" t="s">
        <v>198</v>
      </c>
      <c r="G94" s="39" t="str">
        <f>VLOOKUP(E94,'Tax Info'!$B$2:$F$1000,3,0)</f>
        <v>Masinloc Power Co. Ltd</v>
      </c>
      <c r="H94" s="39" t="str">
        <f>VLOOKUP(E94,'Tax Info'!$B$2:$F$1000,5,0)</f>
        <v>006-786-124-000</v>
      </c>
      <c r="I94" s="47">
        <f>IF(COUNTIFS(H$3:H94,H94,B$3:B94,B94)=1,MAX(I$2:I93)+1,VLOOKUP(H94,H$2:I93,2,0))</f>
        <v>51891</v>
      </c>
      <c r="J94" s="44">
        <v>15.72</v>
      </c>
      <c r="K94" s="44" t="s">
        <v>27</v>
      </c>
      <c r="L94" s="44">
        <v>1.89</v>
      </c>
      <c r="M94" s="45">
        <v>-0.31</v>
      </c>
      <c r="N94" s="44">
        <f t="shared" si="5"/>
        <v>17.3</v>
      </c>
      <c r="P94" s="49" t="s">
        <v>758</v>
      </c>
      <c r="Q94" s="54">
        <f t="shared" ca="1" si="4"/>
        <v>2949</v>
      </c>
    </row>
    <row r="95" spans="1:17">
      <c r="A95" s="36">
        <v>93</v>
      </c>
      <c r="B95" s="36" t="s">
        <v>691</v>
      </c>
      <c r="C95" s="40" t="s">
        <v>692</v>
      </c>
      <c r="D95" s="38" t="s">
        <v>665</v>
      </c>
      <c r="E95" s="36" t="s">
        <v>759</v>
      </c>
      <c r="F95" s="36" t="s">
        <v>759</v>
      </c>
      <c r="G95" s="39" t="str">
        <f>VLOOKUP(E95,'Tax Info'!$B$2:$F$1000,3,0)</f>
        <v>Negros Electric and Power Corp.</v>
      </c>
      <c r="H95" s="39" t="str">
        <f>VLOOKUP(E95,'Tax Info'!$B$2:$F$1000,5,0)</f>
        <v>629-153-221-00000</v>
      </c>
      <c r="I95" s="47">
        <f>IF(COUNTIFS(H$3:H95,H95,B$3:B95,B95)=1,MAX(I$2:I94)+1,VLOOKUP(H95,H$2:I94,2,0))</f>
        <v>51892</v>
      </c>
      <c r="J95" s="44">
        <v>7230.88</v>
      </c>
      <c r="K95" s="44" t="s">
        <v>27</v>
      </c>
      <c r="L95" s="44">
        <v>867.71</v>
      </c>
      <c r="M95" s="45">
        <v>-144.62</v>
      </c>
      <c r="N95" s="44">
        <f t="shared" si="5"/>
        <v>7953.97</v>
      </c>
      <c r="P95" s="49" t="s">
        <v>760</v>
      </c>
      <c r="Q95" s="54">
        <f t="shared" ca="1" si="4"/>
        <v>2712.98</v>
      </c>
    </row>
    <row r="96" spans="1:17">
      <c r="A96" s="36">
        <v>94</v>
      </c>
      <c r="B96" s="36" t="s">
        <v>691</v>
      </c>
      <c r="C96" s="40" t="s">
        <v>692</v>
      </c>
      <c r="D96" s="38" t="s">
        <v>665</v>
      </c>
      <c r="E96" s="36" t="s">
        <v>181</v>
      </c>
      <c r="F96" s="36" t="s">
        <v>182</v>
      </c>
      <c r="G96" s="39" t="str">
        <f>VLOOKUP(E96,'Tax Info'!$B$2:$F$1000,3,0)</f>
        <v>National Grid Corporation of the Philippines</v>
      </c>
      <c r="H96" s="39" t="str">
        <f>VLOOKUP(E96,'Tax Info'!$B$2:$F$1000,5,0)</f>
        <v>006-977-514-000</v>
      </c>
      <c r="I96" s="47">
        <f>IF(COUNTIFS(H$3:H96,H96,B$3:B96,B96)=1,MAX(I$2:I95)+1,VLOOKUP(H96,H$2:I95,2,0))</f>
        <v>51893</v>
      </c>
      <c r="J96" s="44">
        <v>146.34</v>
      </c>
      <c r="K96" s="44" t="s">
        <v>27</v>
      </c>
      <c r="L96" s="44">
        <v>17.559999999999999</v>
      </c>
      <c r="M96" s="45">
        <v>-2.93</v>
      </c>
      <c r="N96" s="44">
        <f t="shared" si="5"/>
        <v>160.97</v>
      </c>
      <c r="P96" s="49" t="s">
        <v>761</v>
      </c>
      <c r="Q96" s="54">
        <f t="shared" ca="1" si="4"/>
        <v>1021.07</v>
      </c>
    </row>
    <row r="97" spans="1:17">
      <c r="A97" s="36">
        <v>95</v>
      </c>
      <c r="B97" s="36" t="s">
        <v>691</v>
      </c>
      <c r="C97" s="40" t="s">
        <v>692</v>
      </c>
      <c r="D97" s="38" t="s">
        <v>665</v>
      </c>
      <c r="E97" s="36" t="s">
        <v>261</v>
      </c>
      <c r="F97" s="36" t="s">
        <v>262</v>
      </c>
      <c r="G97" s="39" t="str">
        <f>VLOOKUP(E97,'Tax Info'!$B$2:$F$1000,3,0)</f>
        <v>Negros Island Solar Power Inc.  (NISPI2)</v>
      </c>
      <c r="H97" s="39" t="str">
        <f>VLOOKUP(E97,'Tax Info'!$B$2:$F$1000,5,0)</f>
        <v>008-899-881-000</v>
      </c>
      <c r="I97" s="47">
        <f>IF(COUNTIFS(H$3:H97,H97,B$3:B97,B97)=1,MAX(I$2:I96)+1,VLOOKUP(H97,H$2:I96,2,0))</f>
        <v>51894</v>
      </c>
      <c r="J97" s="44" t="s">
        <v>27</v>
      </c>
      <c r="K97" s="44">
        <v>4.59</v>
      </c>
      <c r="L97" s="44" t="s">
        <v>27</v>
      </c>
      <c r="M97" s="45">
        <v>-0.09</v>
      </c>
      <c r="N97" s="44">
        <f t="shared" si="5"/>
        <v>4.5</v>
      </c>
      <c r="P97" s="49" t="s">
        <v>762</v>
      </c>
      <c r="Q97" s="54">
        <f t="shared" ca="1" si="4"/>
        <v>3900.56</v>
      </c>
    </row>
    <row r="98" spans="1:17">
      <c r="A98" s="36">
        <v>96</v>
      </c>
      <c r="B98" s="36" t="s">
        <v>691</v>
      </c>
      <c r="C98" s="40" t="s">
        <v>692</v>
      </c>
      <c r="D98" s="38" t="s">
        <v>665</v>
      </c>
      <c r="E98" s="36" t="s">
        <v>270</v>
      </c>
      <c r="F98" s="36" t="s">
        <v>271</v>
      </c>
      <c r="G98" s="39" t="str">
        <f>VLOOKUP(E98,'Tax Info'!$B$2:$F$1000,3,0)</f>
        <v>Negros Island Solar Power Inc.</v>
      </c>
      <c r="H98" s="39" t="str">
        <f>VLOOKUP(E98,'Tax Info'!$B$2:$F$1000,5,0)</f>
        <v>008-899-881-000</v>
      </c>
      <c r="I98" s="47">
        <f>IF(COUNTIFS(H$3:H98,H98,B$3:B98,B98)=1,MAX(I$2:I97)+1,VLOOKUP(H98,H$2:I97,2,0))</f>
        <v>51894</v>
      </c>
      <c r="J98" s="44" t="s">
        <v>27</v>
      </c>
      <c r="K98" s="44">
        <v>4.01</v>
      </c>
      <c r="L98" s="44" t="s">
        <v>27</v>
      </c>
      <c r="M98" s="45">
        <v>-0.08</v>
      </c>
      <c r="N98" s="44">
        <f t="shared" si="5"/>
        <v>3.93</v>
      </c>
      <c r="P98" s="49" t="s">
        <v>763</v>
      </c>
      <c r="Q98" s="54">
        <f t="shared" ca="1" si="4"/>
        <v>1397.65</v>
      </c>
    </row>
    <row r="99" spans="1:17">
      <c r="A99" s="36">
        <v>97</v>
      </c>
      <c r="B99" s="36" t="s">
        <v>691</v>
      </c>
      <c r="C99" s="40" t="s">
        <v>692</v>
      </c>
      <c r="D99" s="38" t="s">
        <v>665</v>
      </c>
      <c r="E99" s="36" t="s">
        <v>245</v>
      </c>
      <c r="F99" s="36" t="s">
        <v>246</v>
      </c>
      <c r="G99" s="39" t="str">
        <f>VLOOKUP(E99,'Tax Info'!$B$2:$F$1000,3,0)</f>
        <v>North Negros Biopower, Inc.</v>
      </c>
      <c r="H99" s="39" t="str">
        <f>VLOOKUP(E99,'Tax Info'!$B$2:$F$1000,5,0)</f>
        <v>006-964-680-000</v>
      </c>
      <c r="I99" s="47">
        <f>IF(COUNTIFS(H$3:H99,H99,B$3:B99,B99)=1,MAX(I$2:I98)+1,VLOOKUP(H99,H$2:I98,2,0))</f>
        <v>51895</v>
      </c>
      <c r="J99" s="44" t="s">
        <v>27</v>
      </c>
      <c r="K99" s="44">
        <v>5.27</v>
      </c>
      <c r="L99" s="44" t="s">
        <v>27</v>
      </c>
      <c r="M99" s="45" t="s">
        <v>27</v>
      </c>
      <c r="N99" s="44">
        <f t="shared" si="5"/>
        <v>5.27</v>
      </c>
      <c r="P99" s="49" t="s">
        <v>764</v>
      </c>
      <c r="Q99" s="54">
        <f t="shared" ca="1" si="4"/>
        <v>1412.35</v>
      </c>
    </row>
    <row r="100" spans="1:17">
      <c r="A100" s="36">
        <v>98</v>
      </c>
      <c r="B100" s="36" t="s">
        <v>691</v>
      </c>
      <c r="C100" s="40" t="s">
        <v>692</v>
      </c>
      <c r="D100" s="38" t="s">
        <v>665</v>
      </c>
      <c r="E100" s="36" t="s">
        <v>50</v>
      </c>
      <c r="F100" s="36" t="s">
        <v>50</v>
      </c>
      <c r="G100" s="39" t="str">
        <f>VLOOKUP(E100,'Tax Info'!$B$2:$F$1000,3,0)</f>
        <v>NEGROS OCCIDENTAL ELECTRIC COOPERATIVE</v>
      </c>
      <c r="H100" s="39" t="str">
        <f>VLOOKUP(E100,'Tax Info'!$B$2:$F$1000,5,0)</f>
        <v>000-560-345-000</v>
      </c>
      <c r="I100" s="47">
        <f>IF(COUNTIFS(H$3:H100,H100,B$3:B100,B100)=1,MAX(I$2:I99)+1,VLOOKUP(H100,H$2:I99,2,0))</f>
        <v>51896</v>
      </c>
      <c r="J100" s="44">
        <v>2680.91</v>
      </c>
      <c r="K100" s="44" t="s">
        <v>27</v>
      </c>
      <c r="L100" s="44">
        <v>321.70999999999998</v>
      </c>
      <c r="M100" s="45">
        <v>-53.62</v>
      </c>
      <c r="N100" s="44">
        <f t="shared" si="5"/>
        <v>2949</v>
      </c>
      <c r="P100" s="49" t="s">
        <v>765</v>
      </c>
      <c r="Q100" s="54">
        <f t="shared" ca="1" si="4"/>
        <v>2.0099999999999998</v>
      </c>
    </row>
    <row r="101" spans="1:17">
      <c r="A101" s="36">
        <v>99</v>
      </c>
      <c r="B101" s="36" t="s">
        <v>691</v>
      </c>
      <c r="C101" s="40" t="s">
        <v>692</v>
      </c>
      <c r="D101" s="38" t="s">
        <v>665</v>
      </c>
      <c r="E101" s="36" t="s">
        <v>60</v>
      </c>
      <c r="F101" s="36" t="s">
        <v>60</v>
      </c>
      <c r="G101" s="39" t="str">
        <f>VLOOKUP(E101,'Tax Info'!$B$2:$F$1000,3,0)</f>
        <v>Northern Negros Electric Cooperative, Inc.</v>
      </c>
      <c r="H101" s="39" t="str">
        <f>VLOOKUP(E101,'Tax Info'!$B$2:$F$1000,5,0)</f>
        <v>001-005-053-0000</v>
      </c>
      <c r="I101" s="47">
        <f>IF(COUNTIFS(H$3:H101,H101,B$3:B101,B101)=1,MAX(I$2:I100)+1,VLOOKUP(H101,H$2:I100,2,0))</f>
        <v>51897</v>
      </c>
      <c r="J101" s="44">
        <v>2466.35</v>
      </c>
      <c r="K101" s="44" t="s">
        <v>27</v>
      </c>
      <c r="L101" s="44">
        <v>295.95999999999998</v>
      </c>
      <c r="M101" s="45">
        <v>-49.33</v>
      </c>
      <c r="N101" s="44">
        <f t="shared" si="5"/>
        <v>2712.98</v>
      </c>
      <c r="P101" s="49" t="s">
        <v>766</v>
      </c>
      <c r="Q101" s="54">
        <f t="shared" ca="1" si="4"/>
        <v>6.58</v>
      </c>
    </row>
    <row r="102" spans="1:17">
      <c r="A102" s="36">
        <v>100</v>
      </c>
      <c r="B102" s="36" t="s">
        <v>691</v>
      </c>
      <c r="C102" s="40" t="s">
        <v>692</v>
      </c>
      <c r="D102" s="38" t="s">
        <v>665</v>
      </c>
      <c r="E102" s="36" t="s">
        <v>112</v>
      </c>
      <c r="F102" s="36" t="s">
        <v>112</v>
      </c>
      <c r="G102" s="39" t="str">
        <f>VLOOKUP(E102,'Tax Info'!$B$2:$F$1000,3,0)</f>
        <v>Negros Oriental I Electric Cooperative, Inc.</v>
      </c>
      <c r="H102" s="39" t="str">
        <f>VLOOKUP(E102,'Tax Info'!$B$2:$F$1000,5,0)</f>
        <v>000-613-539-000</v>
      </c>
      <c r="I102" s="47">
        <f>IF(COUNTIFS(H$3:H102,H102,B$3:B102,B102)=1,MAX(I$2:I101)+1,VLOOKUP(H102,H$2:I101,2,0))</f>
        <v>51898</v>
      </c>
      <c r="J102" s="44">
        <v>928.24</v>
      </c>
      <c r="K102" s="44" t="s">
        <v>27</v>
      </c>
      <c r="L102" s="44">
        <v>111.39</v>
      </c>
      <c r="M102" s="45">
        <v>-18.559999999999999</v>
      </c>
      <c r="N102" s="44">
        <f t="shared" si="5"/>
        <v>1021.07</v>
      </c>
      <c r="P102" s="49" t="s">
        <v>767</v>
      </c>
      <c r="Q102" s="54">
        <f t="shared" ca="1" si="4"/>
        <v>5.23</v>
      </c>
    </row>
    <row r="103" spans="1:17">
      <c r="A103" s="36">
        <v>101</v>
      </c>
      <c r="B103" s="36" t="s">
        <v>691</v>
      </c>
      <c r="C103" s="40" t="s">
        <v>692</v>
      </c>
      <c r="D103" s="38" t="s">
        <v>665</v>
      </c>
      <c r="E103" s="36" t="s">
        <v>36</v>
      </c>
      <c r="F103" s="36" t="s">
        <v>36</v>
      </c>
      <c r="G103" s="39" t="str">
        <f>VLOOKUP(E103,'Tax Info'!$B$2:$F$1000,3,0)</f>
        <v>NEGROS ORIENTAL II ELECTRIC COOPERATIVE</v>
      </c>
      <c r="H103" s="39" t="str">
        <f>VLOOKUP(E103,'Tax Info'!$B$2:$F$1000,5,0)</f>
        <v>000-613-546-000</v>
      </c>
      <c r="I103" s="47">
        <f>IF(COUNTIFS(H$3:H103,H103,B$3:B103,B103)=1,MAX(I$2:I102)+1,VLOOKUP(H103,H$2:I102,2,0))</f>
        <v>51899</v>
      </c>
      <c r="J103" s="44">
        <v>3545.96</v>
      </c>
      <c r="K103" s="44" t="s">
        <v>27</v>
      </c>
      <c r="L103" s="44">
        <v>425.52</v>
      </c>
      <c r="M103" s="45">
        <v>-70.92</v>
      </c>
      <c r="N103" s="44">
        <f t="shared" si="5"/>
        <v>3900.56</v>
      </c>
      <c r="P103" s="49" t="s">
        <v>768</v>
      </c>
      <c r="Q103" s="54">
        <f t="shared" ref="Q103:Q125" ca="1" si="6">SUMIF($I$3:$N$172,P103,$N$3:$N$172)</f>
        <v>892.39</v>
      </c>
    </row>
    <row r="104" spans="1:17">
      <c r="A104" s="36">
        <v>102</v>
      </c>
      <c r="B104" s="36" t="s">
        <v>691</v>
      </c>
      <c r="C104" s="40" t="s">
        <v>692</v>
      </c>
      <c r="D104" s="38" t="s">
        <v>665</v>
      </c>
      <c r="E104" s="36" t="s">
        <v>95</v>
      </c>
      <c r="F104" s="36" t="s">
        <v>95</v>
      </c>
      <c r="G104" s="39" t="str">
        <f>VLOOKUP(E104,'Tax Info'!$B$2:$F$1000,3,0)</f>
        <v>Northern Samar Electric Cooperative, Inc.</v>
      </c>
      <c r="H104" s="39" t="str">
        <f>VLOOKUP(E104,'Tax Info'!$B$2:$F$1000,5,0)</f>
        <v>001-585-897-000</v>
      </c>
      <c r="I104" s="47">
        <f>IF(COUNTIFS(H$3:H104,H104,B$3:B104,B104)=1,MAX(I$2:I103)+1,VLOOKUP(H104,H$2:I103,2,0))</f>
        <v>51900</v>
      </c>
      <c r="J104" s="44">
        <v>1270.5899999999999</v>
      </c>
      <c r="K104" s="44" t="s">
        <v>27</v>
      </c>
      <c r="L104" s="44">
        <v>152.47</v>
      </c>
      <c r="M104" s="45">
        <v>-25.41</v>
      </c>
      <c r="N104" s="44">
        <f t="shared" si="5"/>
        <v>1397.65</v>
      </c>
      <c r="P104" s="49" t="s">
        <v>769</v>
      </c>
      <c r="Q104" s="54">
        <f t="shared" ca="1" si="6"/>
        <v>1043.54</v>
      </c>
    </row>
    <row r="105" spans="1:17">
      <c r="A105" s="36">
        <v>103</v>
      </c>
      <c r="B105" s="36" t="s">
        <v>691</v>
      </c>
      <c r="C105" s="40" t="s">
        <v>692</v>
      </c>
      <c r="D105" s="38" t="s">
        <v>665</v>
      </c>
      <c r="E105" s="36" t="s">
        <v>19</v>
      </c>
      <c r="F105" s="36" t="s">
        <v>19</v>
      </c>
      <c r="G105" s="39" t="str">
        <f>VLOOKUP(E105,'Tax Info'!$B$2:$F$1000,3,0)</f>
        <v>Philippine Associated Smelting &amp; Refining Corporation</v>
      </c>
      <c r="H105" s="39" t="str">
        <f>VLOOKUP(E105,'Tax Info'!$B$2:$F$1000,5,0)</f>
        <v>000-226-532-000</v>
      </c>
      <c r="I105" s="47">
        <f>IF(COUNTIFS(H$3:H105,H105,B$3:B105,B105)=1,MAX(I$2:I104)+1,VLOOKUP(H105,H$2:I104,2,0))</f>
        <v>51901</v>
      </c>
      <c r="J105" s="44" t="s">
        <v>27</v>
      </c>
      <c r="K105" s="44">
        <v>1441.17</v>
      </c>
      <c r="L105" s="44" t="s">
        <v>27</v>
      </c>
      <c r="M105" s="45">
        <v>-28.82</v>
      </c>
      <c r="N105" s="44">
        <f t="shared" si="5"/>
        <v>1412.35</v>
      </c>
      <c r="P105" s="49" t="s">
        <v>770</v>
      </c>
      <c r="Q105" s="54">
        <f t="shared" ca="1" si="6"/>
        <v>10.53</v>
      </c>
    </row>
    <row r="106" spans="1:17">
      <c r="A106" s="36">
        <v>104</v>
      </c>
      <c r="B106" s="36" t="s">
        <v>691</v>
      </c>
      <c r="C106" s="40" t="s">
        <v>692</v>
      </c>
      <c r="D106" s="38" t="s">
        <v>665</v>
      </c>
      <c r="E106" s="36" t="s">
        <v>45</v>
      </c>
      <c r="F106" s="36" t="s">
        <v>200</v>
      </c>
      <c r="G106" s="39" t="str">
        <f>VLOOKUP(E106,'Tax Info'!$B$2:$F$1000,3,0)</f>
        <v>Toledo Power Company</v>
      </c>
      <c r="H106" s="39" t="str">
        <f>VLOOKUP(E106,'Tax Info'!$B$2:$F$1000,5,0)</f>
        <v>003-883-626-00000</v>
      </c>
      <c r="I106" s="47">
        <f>IF(COUNTIFS(H$3:H106,H106,B$3:B106,B106)=1,MAX(I$2:I105)+1,VLOOKUP(H106,H$2:I105,2,0))</f>
        <v>51851</v>
      </c>
      <c r="J106" s="44">
        <v>7.22</v>
      </c>
      <c r="K106" s="44" t="s">
        <v>27</v>
      </c>
      <c r="L106" s="44">
        <v>0.87</v>
      </c>
      <c r="M106" s="45">
        <v>-0.14000000000000001</v>
      </c>
      <c r="N106" s="44">
        <f t="shared" si="5"/>
        <v>7.95</v>
      </c>
      <c r="P106" s="49" t="s">
        <v>771</v>
      </c>
      <c r="Q106" s="54">
        <f t="shared" ca="1" si="6"/>
        <v>7.05</v>
      </c>
    </row>
    <row r="107" spans="1:17">
      <c r="A107" s="36">
        <v>105</v>
      </c>
      <c r="B107" s="36" t="s">
        <v>691</v>
      </c>
      <c r="C107" s="40" t="s">
        <v>692</v>
      </c>
      <c r="D107" s="38" t="s">
        <v>665</v>
      </c>
      <c r="E107" s="36" t="s">
        <v>295</v>
      </c>
      <c r="F107" s="36" t="s">
        <v>296</v>
      </c>
      <c r="G107" s="39" t="str">
        <f>VLOOKUP(E107,'Tax Info'!$B$2:$F$1000,3,0)</f>
        <v>Panay Power Corporation</v>
      </c>
      <c r="H107" s="39" t="str">
        <f>VLOOKUP(E107,'Tax Info'!$B$2:$F$1000,5,0)</f>
        <v>004-964-861-000</v>
      </c>
      <c r="I107" s="47">
        <f>IF(COUNTIFS(H$3:H107,H107,B$3:B107,B107)=1,MAX(I$2:I106)+1,VLOOKUP(H107,H$2:I106,2,0))</f>
        <v>51902</v>
      </c>
      <c r="J107" s="44">
        <v>1.83</v>
      </c>
      <c r="K107" s="44" t="s">
        <v>27</v>
      </c>
      <c r="L107" s="44">
        <v>0.22</v>
      </c>
      <c r="M107" s="45">
        <v>-0.04</v>
      </c>
      <c r="N107" s="44">
        <f t="shared" si="5"/>
        <v>2.0099999999999998</v>
      </c>
      <c r="P107" s="49" t="s">
        <v>772</v>
      </c>
      <c r="Q107" s="54">
        <f t="shared" ca="1" si="6"/>
        <v>12.08</v>
      </c>
    </row>
    <row r="108" spans="1:17">
      <c r="A108" s="36">
        <v>106</v>
      </c>
      <c r="B108" s="36" t="s">
        <v>691</v>
      </c>
      <c r="C108" s="40" t="s">
        <v>692</v>
      </c>
      <c r="D108" s="38" t="s">
        <v>665</v>
      </c>
      <c r="E108" s="36" t="s">
        <v>267</v>
      </c>
      <c r="F108" s="36" t="s">
        <v>276</v>
      </c>
      <c r="G108" s="39" t="str">
        <f>VLOOKUP(E108,'Tax Info'!$B$2:$F$1000,3,0)</f>
        <v>San Carlos Solar Energy Inc.</v>
      </c>
      <c r="H108" s="39" t="str">
        <f>VLOOKUP(E108,'Tax Info'!$B$2:$F$1000,5,0)</f>
        <v>008-514-713-000</v>
      </c>
      <c r="I108" s="47">
        <f>IF(COUNTIFS(H$3:H108,H108,B$3:B108,B108)=1,MAX(I$2:I107)+1,VLOOKUP(H108,H$2:I107,2,0))</f>
        <v>51903</v>
      </c>
      <c r="J108" s="44" t="s">
        <v>27</v>
      </c>
      <c r="K108" s="44">
        <v>2.85</v>
      </c>
      <c r="L108" s="44" t="s">
        <v>27</v>
      </c>
      <c r="M108" s="45">
        <v>-0.06</v>
      </c>
      <c r="N108" s="44">
        <f t="shared" si="5"/>
        <v>2.79</v>
      </c>
      <c r="P108" s="49" t="s">
        <v>773</v>
      </c>
      <c r="Q108" s="54">
        <f t="shared" ca="1" si="6"/>
        <v>1947.82</v>
      </c>
    </row>
    <row r="109" spans="1:17">
      <c r="A109" s="36">
        <v>107</v>
      </c>
      <c r="B109" s="36" t="s">
        <v>691</v>
      </c>
      <c r="C109" s="40" t="s">
        <v>692</v>
      </c>
      <c r="D109" s="38" t="s">
        <v>665</v>
      </c>
      <c r="E109" s="36" t="s">
        <v>267</v>
      </c>
      <c r="F109" s="36" t="s">
        <v>268</v>
      </c>
      <c r="G109" s="39" t="str">
        <f>VLOOKUP(E109,'Tax Info'!$B$2:$F$1000,3,0)</f>
        <v>San Carlos Solar Energy Inc.</v>
      </c>
      <c r="H109" s="39" t="str">
        <f>VLOOKUP(E109,'Tax Info'!$B$2:$F$1000,5,0)</f>
        <v>008-514-713-000</v>
      </c>
      <c r="I109" s="47">
        <f>IF(COUNTIFS(H$3:H109,H109,B$3:B109,B109)=1,MAX(I$2:I108)+1,VLOOKUP(H109,H$2:I108,2,0))</f>
        <v>51903</v>
      </c>
      <c r="J109" s="44" t="s">
        <v>27</v>
      </c>
      <c r="K109" s="44">
        <v>3.87</v>
      </c>
      <c r="L109" s="44" t="s">
        <v>27</v>
      </c>
      <c r="M109" s="45">
        <v>-0.08</v>
      </c>
      <c r="N109" s="44">
        <f t="shared" si="5"/>
        <v>3.79</v>
      </c>
      <c r="P109" s="49" t="s">
        <v>774</v>
      </c>
      <c r="Q109" s="54">
        <f t="shared" ca="1" si="6"/>
        <v>6.11</v>
      </c>
    </row>
    <row r="110" spans="1:17">
      <c r="A110" s="36">
        <v>108</v>
      </c>
      <c r="B110" s="36" t="s">
        <v>691</v>
      </c>
      <c r="C110" s="40" t="s">
        <v>692</v>
      </c>
      <c r="D110" s="38" t="s">
        <v>665</v>
      </c>
      <c r="E110" s="36" t="s">
        <v>258</v>
      </c>
      <c r="F110" s="36" t="s">
        <v>259</v>
      </c>
      <c r="G110" s="39" t="str">
        <f>VLOOKUP(E110,'Tax Info'!$B$2:$F$1000,3,0)</f>
        <v>San Carlos Sun Power Inc.</v>
      </c>
      <c r="H110" s="39" t="str">
        <f>VLOOKUP(E110,'Tax Info'!$B$2:$F$1000,5,0)</f>
        <v>008-828-101-000</v>
      </c>
      <c r="I110" s="47">
        <f>IF(COUNTIFS(H$3:H110,H110,B$3:B110,B110)=1,MAX(I$2:I109)+1,VLOOKUP(H110,H$2:I109,2,0))</f>
        <v>51904</v>
      </c>
      <c r="J110" s="44" t="s">
        <v>27</v>
      </c>
      <c r="K110" s="44">
        <v>5.34</v>
      </c>
      <c r="L110" s="44" t="s">
        <v>27</v>
      </c>
      <c r="M110" s="45">
        <v>-0.11</v>
      </c>
      <c r="N110" s="44">
        <f t="shared" si="5"/>
        <v>5.23</v>
      </c>
      <c r="P110" s="49" t="s">
        <v>775</v>
      </c>
      <c r="Q110" s="54">
        <f t="shared" ca="1" si="6"/>
        <v>3.47</v>
      </c>
    </row>
    <row r="111" spans="1:17">
      <c r="A111" s="36">
        <v>109</v>
      </c>
      <c r="B111" s="36" t="s">
        <v>691</v>
      </c>
      <c r="C111" s="40" t="s">
        <v>692</v>
      </c>
      <c r="D111" s="38" t="s">
        <v>665</v>
      </c>
      <c r="E111" s="36" t="s">
        <v>122</v>
      </c>
      <c r="F111" s="36" t="s">
        <v>122</v>
      </c>
      <c r="G111" s="39" t="str">
        <f>VLOOKUP(E111,'Tax Info'!$B$2:$F$1000,3,0)</f>
        <v>Samar I Electric Cooperative, Inc.</v>
      </c>
      <c r="H111" s="39" t="str">
        <f>VLOOKUP(E111,'Tax Info'!$B$2:$F$1000,5,0)</f>
        <v>000-563-573-000</v>
      </c>
      <c r="I111" s="47">
        <f>IF(COUNTIFS(H$3:H111,H111,B$3:B111,B111)=1,MAX(I$2:I110)+1,VLOOKUP(H111,H$2:I110,2,0))</f>
        <v>51905</v>
      </c>
      <c r="J111" s="44">
        <v>811.27</v>
      </c>
      <c r="K111" s="44" t="s">
        <v>27</v>
      </c>
      <c r="L111" s="44">
        <v>97.35</v>
      </c>
      <c r="M111" s="45">
        <v>-16.23</v>
      </c>
      <c r="N111" s="44">
        <f t="shared" si="5"/>
        <v>892.39</v>
      </c>
      <c r="P111" s="49" t="s">
        <v>776</v>
      </c>
      <c r="Q111" s="54">
        <f t="shared" ca="1" si="6"/>
        <v>0.38</v>
      </c>
    </row>
    <row r="112" spans="1:17">
      <c r="A112" s="36">
        <v>110</v>
      </c>
      <c r="B112" s="36" t="s">
        <v>691</v>
      </c>
      <c r="C112" s="40" t="s">
        <v>692</v>
      </c>
      <c r="D112" s="38" t="s">
        <v>665</v>
      </c>
      <c r="E112" s="36" t="s">
        <v>120</v>
      </c>
      <c r="F112" s="36" t="s">
        <v>120</v>
      </c>
      <c r="G112" s="39" t="str">
        <f>VLOOKUP(E112,'Tax Info'!$B$2:$F$1000,3,0)</f>
        <v>Samar II Electric Cooperative, Inc.</v>
      </c>
      <c r="H112" s="39" t="str">
        <f>VLOOKUP(E112,'Tax Info'!$B$2:$F$1000,5,0)</f>
        <v>000-563-581-000</v>
      </c>
      <c r="I112" s="47">
        <f>IF(COUNTIFS(H$3:H112,H112,B$3:B112,B112)=1,MAX(I$2:I111)+1,VLOOKUP(H112,H$2:I111,2,0))</f>
        <v>51906</v>
      </c>
      <c r="J112" s="44">
        <v>948.67</v>
      </c>
      <c r="K112" s="44" t="s">
        <v>27</v>
      </c>
      <c r="L112" s="44">
        <v>113.84</v>
      </c>
      <c r="M112" s="45">
        <v>-18.97</v>
      </c>
      <c r="N112" s="44">
        <f t="shared" si="5"/>
        <v>1043.54</v>
      </c>
      <c r="P112" s="49" t="s">
        <v>777</v>
      </c>
      <c r="Q112" s="54">
        <f t="shared" ca="1" si="6"/>
        <v>1167.53</v>
      </c>
    </row>
    <row r="113" spans="1:17">
      <c r="A113" s="36">
        <v>111</v>
      </c>
      <c r="B113" s="36" t="s">
        <v>691</v>
      </c>
      <c r="C113" s="40" t="s">
        <v>692</v>
      </c>
      <c r="D113" s="38" t="s">
        <v>665</v>
      </c>
      <c r="E113" s="36" t="s">
        <v>208</v>
      </c>
      <c r="F113" s="36" t="s">
        <v>209</v>
      </c>
      <c r="G113" s="39" t="str">
        <f>VLOOKUP(E113,'Tax Info'!$B$2:$F$1000,3,0)</f>
        <v>San Carlos Biopower Inc.</v>
      </c>
      <c r="H113" s="39" t="str">
        <f>VLOOKUP(E113,'Tax Info'!$B$2:$F$1000,5,0)</f>
        <v>007-339-955-000</v>
      </c>
      <c r="I113" s="47">
        <f>IF(COUNTIFS(H$3:H113,H113,B$3:B113,B113)=1,MAX(I$2:I112)+1,VLOOKUP(H113,H$2:I112,2,0))</f>
        <v>51907</v>
      </c>
      <c r="J113" s="44" t="s">
        <v>27</v>
      </c>
      <c r="K113" s="44">
        <v>10.53</v>
      </c>
      <c r="L113" s="44" t="s">
        <v>27</v>
      </c>
      <c r="M113" s="45" t="s">
        <v>27</v>
      </c>
      <c r="N113" s="44">
        <f t="shared" si="5"/>
        <v>10.53</v>
      </c>
      <c r="P113" s="49" t="s">
        <v>778</v>
      </c>
      <c r="Q113" s="54">
        <f t="shared" ca="1" si="6"/>
        <v>119.5</v>
      </c>
    </row>
    <row r="114" spans="1:17">
      <c r="A114" s="36">
        <v>112</v>
      </c>
      <c r="B114" s="36" t="s">
        <v>691</v>
      </c>
      <c r="C114" s="40" t="s">
        <v>692</v>
      </c>
      <c r="D114" s="38" t="s">
        <v>665</v>
      </c>
      <c r="E114" s="36" t="s">
        <v>213</v>
      </c>
      <c r="F114" s="36" t="s">
        <v>214</v>
      </c>
      <c r="G114" s="39" t="str">
        <f>VLOOKUP(E114,'Tax Info'!$B$2:$F$1000,3,0)</f>
        <v>San Carlos Bioenergy, Inc.</v>
      </c>
      <c r="H114" s="39" t="str">
        <f>VLOOKUP(E114,'Tax Info'!$B$2:$F$1000,5,0)</f>
        <v>238-494-525-000</v>
      </c>
      <c r="I114" s="47">
        <f>IF(COUNTIFS(H$3:H114,H114,B$3:B114,B114)=1,MAX(I$2:I113)+1,VLOOKUP(H114,H$2:I113,2,0))</f>
        <v>51908</v>
      </c>
      <c r="J114" s="44">
        <v>6.41</v>
      </c>
      <c r="K114" s="44" t="s">
        <v>27</v>
      </c>
      <c r="L114" s="44">
        <v>0.77</v>
      </c>
      <c r="M114" s="45">
        <v>-0.13</v>
      </c>
      <c r="N114" s="44">
        <f t="shared" si="5"/>
        <v>7.05</v>
      </c>
      <c r="P114" s="49" t="s">
        <v>779</v>
      </c>
      <c r="Q114" s="54">
        <f t="shared" ca="1" si="6"/>
        <v>229.18</v>
      </c>
    </row>
    <row r="115" spans="1:17">
      <c r="A115" s="36">
        <v>113</v>
      </c>
      <c r="B115" s="36" t="s">
        <v>691</v>
      </c>
      <c r="C115" s="40" t="s">
        <v>692</v>
      </c>
      <c r="D115" s="38" t="s">
        <v>665</v>
      </c>
      <c r="E115" s="36" t="s">
        <v>228</v>
      </c>
      <c r="F115" s="36" t="s">
        <v>228</v>
      </c>
      <c r="G115" s="39" t="str">
        <f>VLOOKUP(E115,'Tax Info'!$B$2:$F$1000,3,0)</f>
        <v>SC GLOBAL COCO PRODUCTS, INC.</v>
      </c>
      <c r="H115" s="39" t="str">
        <f>VLOOKUP(E115,'Tax Info'!$B$2:$F$1000,5,0)</f>
        <v>005-761-999-000</v>
      </c>
      <c r="I115" s="47">
        <f>IF(COUNTIFS(H$3:H115,H115,B$3:B115,B115)=1,MAX(I$2:I114)+1,VLOOKUP(H115,H$2:I114,2,0))</f>
        <v>51909</v>
      </c>
      <c r="J115" s="44">
        <v>10.98</v>
      </c>
      <c r="K115" s="44" t="s">
        <v>27</v>
      </c>
      <c r="L115" s="44">
        <v>1.32</v>
      </c>
      <c r="M115" s="45">
        <v>-0.22</v>
      </c>
      <c r="N115" s="44">
        <f t="shared" si="5"/>
        <v>12.08</v>
      </c>
      <c r="P115" s="49" t="s">
        <v>780</v>
      </c>
      <c r="Q115" s="54">
        <f t="shared" ca="1" si="6"/>
        <v>7.85</v>
      </c>
    </row>
    <row r="116" spans="1:17">
      <c r="A116" s="36">
        <v>114</v>
      </c>
      <c r="B116" s="36" t="s">
        <v>691</v>
      </c>
      <c r="C116" s="40" t="s">
        <v>692</v>
      </c>
      <c r="D116" s="38" t="s">
        <v>665</v>
      </c>
      <c r="E116" s="36" t="s">
        <v>560</v>
      </c>
      <c r="F116" s="36" t="s">
        <v>561</v>
      </c>
      <c r="G116" s="39" t="str">
        <f>VLOOKUP(E116,'Tax Info'!$B$2:$F$1000,3,0)</f>
        <v>SEM-CALACA RES CORPORATION</v>
      </c>
      <c r="H116" s="39" t="str">
        <f>VLOOKUP(E116,'Tax Info'!$B$2:$F$1000,5,0)</f>
        <v>007-357-576-0000</v>
      </c>
      <c r="I116" s="47">
        <f>IF(COUNTIFS(H$3:H116,H116,B$3:B116,B116)=1,MAX(I$2:I115)+1,VLOOKUP(H116,H$2:I115,2,0))</f>
        <v>51910</v>
      </c>
      <c r="J116" s="44">
        <v>1770.74</v>
      </c>
      <c r="K116" s="44" t="s">
        <v>27</v>
      </c>
      <c r="L116" s="44">
        <v>212.49</v>
      </c>
      <c r="M116" s="45">
        <v>-35.409999999999997</v>
      </c>
      <c r="N116" s="44">
        <f t="shared" si="5"/>
        <v>1947.82</v>
      </c>
      <c r="P116" s="49" t="s">
        <v>781</v>
      </c>
      <c r="Q116" s="54">
        <f t="shared" ca="1" si="6"/>
        <v>1329.75</v>
      </c>
    </row>
    <row r="117" spans="1:17">
      <c r="A117" s="36">
        <v>115</v>
      </c>
      <c r="B117" s="36" t="s">
        <v>691</v>
      </c>
      <c r="C117" s="40" t="s">
        <v>692</v>
      </c>
      <c r="D117" s="38" t="s">
        <v>665</v>
      </c>
      <c r="E117" s="36" t="s">
        <v>264</v>
      </c>
      <c r="F117" s="36" t="s">
        <v>265</v>
      </c>
      <c r="G117" s="39" t="str">
        <f>VLOOKUP(E117,'Tax Info'!$B$2:$F$1000,3,0)</f>
        <v>Sulu Electric Power and Light (Phils.), Inc.</v>
      </c>
      <c r="H117" s="39" t="str">
        <f>VLOOKUP(E117,'Tax Info'!$B$2:$F$1000,5,0)</f>
        <v>008-685-342-000</v>
      </c>
      <c r="I117" s="47">
        <f>IF(COUNTIFS(H$3:H117,H117,B$3:B117,B117)=1,MAX(I$2:I116)+1,VLOOKUP(H117,H$2:I116,2,0))</f>
        <v>51911</v>
      </c>
      <c r="J117" s="44">
        <v>5.55</v>
      </c>
      <c r="K117" s="44" t="s">
        <v>27</v>
      </c>
      <c r="L117" s="44">
        <v>0.67</v>
      </c>
      <c r="M117" s="45">
        <v>-0.11</v>
      </c>
      <c r="N117" s="44">
        <f t="shared" si="5"/>
        <v>6.11</v>
      </c>
      <c r="P117" s="49" t="s">
        <v>782</v>
      </c>
      <c r="Q117" s="54">
        <f t="shared" ca="1" si="6"/>
        <v>8.6300000000000008</v>
      </c>
    </row>
    <row r="118" spans="1:17">
      <c r="A118" s="36">
        <v>116</v>
      </c>
      <c r="B118" s="36" t="s">
        <v>691</v>
      </c>
      <c r="C118" s="40" t="s">
        <v>692</v>
      </c>
      <c r="D118" s="38" t="s">
        <v>665</v>
      </c>
      <c r="E118" s="36" t="s">
        <v>278</v>
      </c>
      <c r="F118" s="36" t="s">
        <v>279</v>
      </c>
      <c r="G118" s="39" t="str">
        <f>VLOOKUP(E118,'Tax Info'!$B$2:$F$1000,3,0)</f>
        <v>Citicore Solar Negros Occidental, Inc.</v>
      </c>
      <c r="H118" s="39" t="str">
        <f>VLOOKUP(E118,'Tax Info'!$B$2:$F$1000,5,0)</f>
        <v>009-103-282-000</v>
      </c>
      <c r="I118" s="47">
        <f>IF(COUNTIFS(H$3:H118,H118,B$3:B118,B118)=1,MAX(I$2:I117)+1,VLOOKUP(H118,H$2:I117,2,0))</f>
        <v>51912</v>
      </c>
      <c r="J118" s="44" t="s">
        <v>27</v>
      </c>
      <c r="K118" s="44">
        <v>3.54</v>
      </c>
      <c r="L118" s="44" t="s">
        <v>27</v>
      </c>
      <c r="M118" s="45">
        <v>-7.0000000000000007E-2</v>
      </c>
      <c r="N118" s="44">
        <f t="shared" si="5"/>
        <v>3.47</v>
      </c>
      <c r="P118" s="49" t="s">
        <v>783</v>
      </c>
      <c r="Q118" s="54">
        <f t="shared" ca="1" si="6"/>
        <v>1469.57</v>
      </c>
    </row>
    <row r="119" spans="1:17">
      <c r="A119" s="36">
        <v>117</v>
      </c>
      <c r="B119" s="36" t="s">
        <v>691</v>
      </c>
      <c r="C119" s="40" t="s">
        <v>692</v>
      </c>
      <c r="D119" s="38" t="s">
        <v>665</v>
      </c>
      <c r="E119" s="36" t="s">
        <v>205</v>
      </c>
      <c r="F119" s="36" t="s">
        <v>206</v>
      </c>
      <c r="G119" s="39" t="str">
        <f>VLOOKUP(E119,'Tax Info'!$B$2:$F$1000,3,0)</f>
        <v>SPC Island Power Corporation</v>
      </c>
      <c r="H119" s="39" t="str">
        <f>VLOOKUP(E119,'Tax Info'!$B$2:$F$1000,5,0)</f>
        <v>218-474-921-00000</v>
      </c>
      <c r="I119" s="47">
        <f>IF(COUNTIFS(H$3:H119,H119,B$3:B119,B119)=1,MAX(I$2:I118)+1,VLOOKUP(H119,H$2:I118,2,0))</f>
        <v>51913</v>
      </c>
      <c r="J119" s="44">
        <v>0.35</v>
      </c>
      <c r="K119" s="44" t="s">
        <v>27</v>
      </c>
      <c r="L119" s="44">
        <v>0.04</v>
      </c>
      <c r="M119" s="45">
        <v>-0.01</v>
      </c>
      <c r="N119" s="44">
        <f t="shared" si="5"/>
        <v>0.38</v>
      </c>
      <c r="P119" s="49" t="s">
        <v>784</v>
      </c>
      <c r="Q119" s="54">
        <f t="shared" ca="1" si="6"/>
        <v>1.64</v>
      </c>
    </row>
    <row r="120" spans="1:17">
      <c r="A120" s="36">
        <v>118</v>
      </c>
      <c r="B120" s="36" t="s">
        <v>691</v>
      </c>
      <c r="C120" s="40" t="s">
        <v>692</v>
      </c>
      <c r="D120" s="38" t="s">
        <v>665</v>
      </c>
      <c r="E120" s="36" t="s">
        <v>70</v>
      </c>
      <c r="F120" s="36" t="s">
        <v>71</v>
      </c>
      <c r="G120" s="39" t="str">
        <f>VLOOKUP(E120,'Tax Info'!$B$2:$F$1000,3,0)</f>
        <v>LIMAY POWER INC.</v>
      </c>
      <c r="H120" s="39" t="str">
        <f>VLOOKUP(E120,'Tax Info'!$B$2:$F$1000,5,0)</f>
        <v>008-107-131-000</v>
      </c>
      <c r="I120" s="47">
        <f>IF(COUNTIFS(H$3:H120,H120,B$3:B120,B120)=1,MAX(I$2:I119)+1,VLOOKUP(H120,H$2:I119,2,0))</f>
        <v>51914</v>
      </c>
      <c r="J120" s="44">
        <v>1061.3900000000001</v>
      </c>
      <c r="K120" s="44" t="s">
        <v>27</v>
      </c>
      <c r="L120" s="44">
        <v>127.37</v>
      </c>
      <c r="M120" s="45">
        <v>-21.23</v>
      </c>
      <c r="N120" s="44">
        <f t="shared" si="5"/>
        <v>1167.53</v>
      </c>
      <c r="P120" s="49" t="s">
        <v>785</v>
      </c>
      <c r="Q120" s="54">
        <f t="shared" ca="1" si="6"/>
        <v>27.37</v>
      </c>
    </row>
    <row r="121" spans="1:17">
      <c r="A121" s="36">
        <v>119</v>
      </c>
      <c r="B121" s="36" t="s">
        <v>691</v>
      </c>
      <c r="C121" s="40" t="s">
        <v>692</v>
      </c>
      <c r="D121" s="38" t="s">
        <v>665</v>
      </c>
      <c r="E121" s="36" t="s">
        <v>158</v>
      </c>
      <c r="F121" s="36" t="s">
        <v>159</v>
      </c>
      <c r="G121" s="39" t="str">
        <f>VLOOKUP(E121,'Tax Info'!$B$2:$F$1000,3,0)</f>
        <v>Sual Power Inc.</v>
      </c>
      <c r="H121" s="39" t="str">
        <f>VLOOKUP(E121,'Tax Info'!$B$2:$F$1000,5,0)</f>
        <v>225-353-447-000</v>
      </c>
      <c r="I121" s="47">
        <f>IF(COUNTIFS(H$3:H121,H121,B$3:B121,B121)=1,MAX(I$2:I120)+1,VLOOKUP(H121,H$2:I120,2,0))</f>
        <v>51915</v>
      </c>
      <c r="J121" s="44">
        <v>108.63</v>
      </c>
      <c r="K121" s="44" t="s">
        <v>27</v>
      </c>
      <c r="L121" s="44">
        <v>13.04</v>
      </c>
      <c r="M121" s="45">
        <v>-2.17</v>
      </c>
      <c r="N121" s="44">
        <f t="shared" si="5"/>
        <v>119.5</v>
      </c>
      <c r="P121" s="49" t="s">
        <v>786</v>
      </c>
      <c r="Q121" s="54">
        <f t="shared" ca="1" si="6"/>
        <v>30.98</v>
      </c>
    </row>
    <row r="122" spans="1:17">
      <c r="A122" s="36">
        <v>120</v>
      </c>
      <c r="B122" s="36" t="s">
        <v>691</v>
      </c>
      <c r="C122" s="40" t="s">
        <v>692</v>
      </c>
      <c r="D122" s="38" t="s">
        <v>665</v>
      </c>
      <c r="E122" s="36" t="s">
        <v>163</v>
      </c>
      <c r="F122" s="36" t="s">
        <v>164</v>
      </c>
      <c r="G122" s="39" t="str">
        <f>VLOOKUP(E122,'Tax Info'!$B$2:$F$1000,3,0)</f>
        <v>SN Aboitiz Power- Magat, Inc.</v>
      </c>
      <c r="H122" s="39" t="str">
        <f>VLOOKUP(E122,'Tax Info'!$B$2:$F$1000,5,0)</f>
        <v>242-224-593-00000</v>
      </c>
      <c r="I122" s="47">
        <f>IF(COUNTIFS(H$3:H122,H122,B$3:B122,B122)=1,MAX(I$2:I121)+1,VLOOKUP(H122,H$2:I121,2,0))</f>
        <v>51916</v>
      </c>
      <c r="J122" s="44" t="s">
        <v>27</v>
      </c>
      <c r="K122" s="44">
        <v>233.86</v>
      </c>
      <c r="L122" s="44" t="s">
        <v>27</v>
      </c>
      <c r="M122" s="45">
        <v>-4.68</v>
      </c>
      <c r="N122" s="44">
        <f t="shared" si="5"/>
        <v>229.18</v>
      </c>
      <c r="P122" s="49" t="s">
        <v>787</v>
      </c>
      <c r="Q122" s="54">
        <f t="shared" ca="1" si="6"/>
        <v>19395.189999999999</v>
      </c>
    </row>
    <row r="123" spans="1:17">
      <c r="A123" s="36">
        <v>121</v>
      </c>
      <c r="B123" s="36" t="s">
        <v>691</v>
      </c>
      <c r="C123" s="40" t="s">
        <v>692</v>
      </c>
      <c r="D123" s="38" t="s">
        <v>665</v>
      </c>
      <c r="E123" s="36" t="s">
        <v>225</v>
      </c>
      <c r="F123" s="36" t="s">
        <v>226</v>
      </c>
      <c r="G123" s="39" t="str">
        <f>VLOOKUP(E123,'Tax Info'!$B$2:$F$1000,3,0)</f>
        <v>South Negros Biopower, Inc.</v>
      </c>
      <c r="H123" s="39" t="str">
        <f>VLOOKUP(E123,'Tax Info'!$B$2:$F$1000,5,0)</f>
        <v>008-348-719-000</v>
      </c>
      <c r="I123" s="47">
        <f>IF(COUNTIFS(H$3:H123,H123,B$3:B123,B123)=1,MAX(I$2:I122)+1,VLOOKUP(H123,H$2:I122,2,0))</f>
        <v>51917</v>
      </c>
      <c r="J123" s="44" t="s">
        <v>27</v>
      </c>
      <c r="K123" s="44">
        <v>8.01</v>
      </c>
      <c r="L123" s="44" t="s">
        <v>27</v>
      </c>
      <c r="M123" s="45">
        <v>-0.16</v>
      </c>
      <c r="N123" s="44">
        <f t="shared" si="5"/>
        <v>7.85</v>
      </c>
      <c r="P123" s="49" t="s">
        <v>788</v>
      </c>
      <c r="Q123" s="54">
        <f t="shared" ca="1" si="6"/>
        <v>1758.64</v>
      </c>
    </row>
    <row r="124" spans="1:17">
      <c r="A124" s="36">
        <v>122</v>
      </c>
      <c r="B124" s="36" t="s">
        <v>691</v>
      </c>
      <c r="C124" s="40" t="s">
        <v>692</v>
      </c>
      <c r="D124" s="38" t="s">
        <v>665</v>
      </c>
      <c r="E124" s="36" t="s">
        <v>93</v>
      </c>
      <c r="F124" s="36" t="s">
        <v>93</v>
      </c>
      <c r="G124" s="39" t="str">
        <f>VLOOKUP(E124,'Tax Info'!$B$2:$F$1000,3,0)</f>
        <v>Southern Leyte Electric Cooperative, Inc.</v>
      </c>
      <c r="H124" s="39" t="str">
        <f>VLOOKUP(E124,'Tax Info'!$B$2:$F$1000,5,0)</f>
        <v>000-819-044-000</v>
      </c>
      <c r="I124" s="47">
        <f>IF(COUNTIFS(H$3:H124,H124,B$3:B124,B124)=1,MAX(I$2:I123)+1,VLOOKUP(H124,H$2:I123,2,0))</f>
        <v>51918</v>
      </c>
      <c r="J124" s="44">
        <v>1208.8699999999999</v>
      </c>
      <c r="K124" s="44" t="s">
        <v>27</v>
      </c>
      <c r="L124" s="44">
        <v>145.06</v>
      </c>
      <c r="M124" s="45">
        <v>-24.18</v>
      </c>
      <c r="N124" s="44">
        <f t="shared" si="5"/>
        <v>1329.75</v>
      </c>
      <c r="P124" s="49" t="s">
        <v>789</v>
      </c>
      <c r="Q124" s="54">
        <f t="shared" ca="1" si="6"/>
        <v>62.99</v>
      </c>
    </row>
    <row r="125" spans="1:17">
      <c r="A125" s="36">
        <v>123</v>
      </c>
      <c r="B125" s="36" t="s">
        <v>691</v>
      </c>
      <c r="C125" s="40" t="s">
        <v>692</v>
      </c>
      <c r="D125" s="38" t="s">
        <v>665</v>
      </c>
      <c r="E125" s="36" t="s">
        <v>169</v>
      </c>
      <c r="F125" s="36" t="s">
        <v>170</v>
      </c>
      <c r="G125" s="39" t="str">
        <f>VLOOKUP(E125,'Tax Info'!$B$2:$F$1000,3,0)</f>
        <v>SMGP Kabankalan Power Co. Ltd.</v>
      </c>
      <c r="H125" s="39" t="str">
        <f>VLOOKUP(E125,'Tax Info'!$B$2:$F$1000,5,0)</f>
        <v>009-064-992-000</v>
      </c>
      <c r="I125" s="47">
        <f>IF(COUNTIFS(H$3:H125,H125,B$3:B125,B125)=1,MAX(I$2:I124)+1,VLOOKUP(H125,H$2:I124,2,0))</f>
        <v>51919</v>
      </c>
      <c r="J125" s="44">
        <v>7.85</v>
      </c>
      <c r="K125" s="44" t="s">
        <v>27</v>
      </c>
      <c r="L125" s="44">
        <v>0.94</v>
      </c>
      <c r="M125" s="45">
        <v>-0.16</v>
      </c>
      <c r="N125" s="44">
        <f t="shared" si="5"/>
        <v>8.6300000000000008</v>
      </c>
      <c r="P125" s="49" t="s">
        <v>790</v>
      </c>
      <c r="Q125" s="54">
        <f t="shared" ca="1" si="6"/>
        <v>0.7</v>
      </c>
    </row>
    <row r="126" spans="1:17">
      <c r="A126" s="36">
        <v>124</v>
      </c>
      <c r="B126" s="36" t="s">
        <v>691</v>
      </c>
      <c r="C126" s="40" t="s">
        <v>692</v>
      </c>
      <c r="D126" s="38" t="s">
        <v>665</v>
      </c>
      <c r="E126" s="36" t="s">
        <v>45</v>
      </c>
      <c r="F126" s="36" t="s">
        <v>211</v>
      </c>
      <c r="G126" s="39" t="str">
        <f>VLOOKUP(E126,'Tax Info'!$B$2:$F$1000,3,0)</f>
        <v>Toledo Power Company</v>
      </c>
      <c r="H126" s="39" t="str">
        <f>VLOOKUP(E126,'Tax Info'!$B$2:$F$1000,5,0)</f>
        <v>003-883-626-00000</v>
      </c>
      <c r="I126" s="47">
        <f>IF(COUNTIFS(H$3:H126,H126,B$3:B126,B126)=1,MAX(I$2:I125)+1,VLOOKUP(H126,H$2:I125,2,0))</f>
        <v>51851</v>
      </c>
      <c r="J126" s="44">
        <v>11.08</v>
      </c>
      <c r="K126" s="44" t="s">
        <v>27</v>
      </c>
      <c r="L126" s="44">
        <v>1.33</v>
      </c>
      <c r="M126" s="45">
        <v>-0.22</v>
      </c>
      <c r="N126" s="44">
        <f t="shared" si="5"/>
        <v>12.19</v>
      </c>
      <c r="Q126" s="54"/>
    </row>
    <row r="127" spans="1:17">
      <c r="A127" s="36">
        <v>125</v>
      </c>
      <c r="B127" s="36" t="s">
        <v>691</v>
      </c>
      <c r="C127" s="40" t="s">
        <v>692</v>
      </c>
      <c r="D127" s="38" t="s">
        <v>665</v>
      </c>
      <c r="E127" s="36" t="s">
        <v>52</v>
      </c>
      <c r="F127" s="36" t="s">
        <v>53</v>
      </c>
      <c r="G127" s="39" t="str">
        <f>VLOOKUP(E127,'Tax Info'!$B$2:$F$1000,3,0)</f>
        <v>TeaM (Philippines) Energy Corporation</v>
      </c>
      <c r="H127" s="39" t="str">
        <f>VLOOKUP(E127,'Tax Info'!$B$2:$F$1000,5,0)</f>
        <v>002-243-275-000</v>
      </c>
      <c r="I127" s="47">
        <f>IF(COUNTIFS(H$3:H127,H127,B$3:B127,B127)=1,MAX(I$2:I126)+1,VLOOKUP(H127,H$2:I126,2,0))</f>
        <v>51920</v>
      </c>
      <c r="J127" s="44">
        <v>1335.97</v>
      </c>
      <c r="K127" s="44" t="s">
        <v>27</v>
      </c>
      <c r="L127" s="44">
        <v>160.32</v>
      </c>
      <c r="M127" s="45">
        <v>-26.72</v>
      </c>
      <c r="N127" s="44">
        <f t="shared" si="5"/>
        <v>1469.57</v>
      </c>
      <c r="P127"/>
      <c r="Q127" s="54">
        <f ca="1">SUM(Q7:Q126)</f>
        <v>125597.63000000002</v>
      </c>
    </row>
    <row r="128" spans="1:17">
      <c r="A128" s="36">
        <v>126</v>
      </c>
      <c r="B128" s="36" t="s">
        <v>691</v>
      </c>
      <c r="C128" s="40" t="s">
        <v>692</v>
      </c>
      <c r="D128" s="38" t="s">
        <v>665</v>
      </c>
      <c r="E128" s="36" t="s">
        <v>222</v>
      </c>
      <c r="F128" s="36" t="s">
        <v>223</v>
      </c>
      <c r="G128" s="39" t="str">
        <f>VLOOKUP(E128,'Tax Info'!$B$2:$F$1000,3,0)</f>
        <v>Therma Power -Visayas, Inc.</v>
      </c>
      <c r="H128" s="39" t="str">
        <f>VLOOKUP(E128,'Tax Info'!$B$2:$F$1000,5,0)</f>
        <v>006-893-449-00000</v>
      </c>
      <c r="I128" s="47">
        <f>IF(COUNTIFS(H$3:H128,H128,B$3:B128,B128)=1,MAX(I$2:I127)+1,VLOOKUP(H128,H$2:I127,2,0))</f>
        <v>51921</v>
      </c>
      <c r="J128" s="44">
        <v>1.49</v>
      </c>
      <c r="K128" s="44" t="s">
        <v>27</v>
      </c>
      <c r="L128" s="44">
        <v>0.18</v>
      </c>
      <c r="M128" s="45">
        <v>-0.03</v>
      </c>
      <c r="N128" s="44">
        <f t="shared" si="5"/>
        <v>1.64</v>
      </c>
      <c r="Q128" s="55">
        <f>N136</f>
        <v>125597.63</v>
      </c>
    </row>
    <row r="129" spans="1:17">
      <c r="A129" s="36">
        <v>127</v>
      </c>
      <c r="B129" s="36" t="s">
        <v>691</v>
      </c>
      <c r="C129" s="40" t="s">
        <v>692</v>
      </c>
      <c r="D129" s="38" t="s">
        <v>665</v>
      </c>
      <c r="E129" s="36" t="s">
        <v>219</v>
      </c>
      <c r="F129" s="36" t="s">
        <v>220</v>
      </c>
      <c r="G129" s="39" t="str">
        <f>VLOOKUP(E129,'Tax Info'!$B$2:$F$1000,3,0)</f>
        <v>SMGP BESS POWER INC</v>
      </c>
      <c r="H129" s="39" t="str">
        <f>VLOOKUP(E129,'Tax Info'!$B$2:$F$1000,5,0)</f>
        <v>008-471-214-000</v>
      </c>
      <c r="I129" s="47">
        <f>IF(COUNTIFS(H$3:H129,H129,B$3:B129,B129)=1,MAX(I$2:I128)+1,VLOOKUP(H129,H$2:I128,2,0))</f>
        <v>51922</v>
      </c>
      <c r="J129" s="44">
        <v>24.88</v>
      </c>
      <c r="K129" s="44" t="s">
        <v>27</v>
      </c>
      <c r="L129" s="44">
        <v>2.99</v>
      </c>
      <c r="M129" s="45">
        <v>-0.5</v>
      </c>
      <c r="N129" s="44">
        <f t="shared" si="5"/>
        <v>27.37</v>
      </c>
      <c r="Q129" s="56">
        <f ca="1">Q127-Q128</f>
        <v>0</v>
      </c>
    </row>
    <row r="130" spans="1:17">
      <c r="A130" s="36">
        <v>128</v>
      </c>
      <c r="B130" s="36" t="s">
        <v>691</v>
      </c>
      <c r="C130" s="40" t="s">
        <v>692</v>
      </c>
      <c r="D130" s="38" t="s">
        <v>665</v>
      </c>
      <c r="E130" s="36" t="s">
        <v>328</v>
      </c>
      <c r="F130" s="36" t="s">
        <v>329</v>
      </c>
      <c r="G130" s="39" t="str">
        <f>VLOOKUP(E130,'Tax Info'!$B$2:$F$1000,3,0)</f>
        <v>Universal Robina Corporation</v>
      </c>
      <c r="H130" s="39" t="str">
        <f>VLOOKUP(E130,'Tax Info'!$B$2:$F$1000,5,0)</f>
        <v>000-400-016-000</v>
      </c>
      <c r="I130" s="47">
        <f>IF(COUNTIFS(H$3:H130,H130,B$3:B130,B130)=1,MAX(I$2:I129)+1,VLOOKUP(H130,H$2:I129,2,0))</f>
        <v>51923</v>
      </c>
      <c r="J130" s="44" t="s">
        <v>27</v>
      </c>
      <c r="K130" s="44">
        <v>31.61</v>
      </c>
      <c r="L130" s="44" t="s">
        <v>27</v>
      </c>
      <c r="M130" s="45">
        <v>-0.63</v>
      </c>
      <c r="N130" s="44">
        <f t="shared" si="5"/>
        <v>30.98</v>
      </c>
    </row>
    <row r="131" spans="1:17">
      <c r="A131" s="36">
        <v>129</v>
      </c>
      <c r="B131" s="36" t="s">
        <v>691</v>
      </c>
      <c r="C131" s="40" t="s">
        <v>692</v>
      </c>
      <c r="D131" s="38" t="s">
        <v>665</v>
      </c>
      <c r="E131" s="36" t="s">
        <v>26</v>
      </c>
      <c r="F131" s="36" t="s">
        <v>26</v>
      </c>
      <c r="G131" s="39" t="str">
        <f>VLOOKUP(E131,'Tax Info'!$B$2:$F$1000,3,0)</f>
        <v>Visayan Electric Company</v>
      </c>
      <c r="H131" s="39" t="str">
        <f>VLOOKUP(E131,'Tax Info'!$B$2:$F$1000,5,0)</f>
        <v>000-566-230-000</v>
      </c>
      <c r="I131" s="47">
        <f>IF(COUNTIFS(H$3:H131,H131,B$3:B131,B131)=1,MAX(I$2:I130)+1,VLOOKUP(H131,H$2:I130,2,0))</f>
        <v>51924</v>
      </c>
      <c r="J131" s="44">
        <v>17631.990000000002</v>
      </c>
      <c r="K131" s="44" t="s">
        <v>27</v>
      </c>
      <c r="L131" s="44">
        <v>2115.84</v>
      </c>
      <c r="M131" s="45">
        <v>-352.64</v>
      </c>
      <c r="N131" s="44">
        <f t="shared" si="5"/>
        <v>19395.189999999999</v>
      </c>
    </row>
    <row r="132" spans="1:17">
      <c r="A132" s="36">
        <v>130</v>
      </c>
      <c r="B132" s="36" t="s">
        <v>691</v>
      </c>
      <c r="C132" s="40" t="s">
        <v>692</v>
      </c>
      <c r="D132" s="38" t="s">
        <v>665</v>
      </c>
      <c r="E132" s="36" t="s">
        <v>73</v>
      </c>
      <c r="F132" s="36" t="s">
        <v>74</v>
      </c>
      <c r="G132" s="39" t="str">
        <f>VLOOKUP(E132,'Tax Info'!$B$2:$F$1000,3,0)</f>
        <v>Vantage Energy Solutions and Management, Inc.</v>
      </c>
      <c r="H132" s="39" t="str">
        <f>VLOOKUP(E132,'Tax Info'!$B$2:$F$1000,5,0)</f>
        <v>009-464-430-000</v>
      </c>
      <c r="I132" s="47">
        <f>IF(COUNTIFS(H$3:H132,H132,B$3:B132,B132)=1,MAX(I$2:I131)+1,VLOOKUP(H132,H$2:I131,2,0))</f>
        <v>51925</v>
      </c>
      <c r="J132" s="44">
        <v>1598.77</v>
      </c>
      <c r="K132" s="44" t="s">
        <v>27</v>
      </c>
      <c r="L132" s="44">
        <v>191.85</v>
      </c>
      <c r="M132" s="45">
        <v>-31.98</v>
      </c>
      <c r="N132" s="44">
        <f t="shared" si="5"/>
        <v>1758.64</v>
      </c>
    </row>
    <row r="133" spans="1:17">
      <c r="A133" s="36">
        <v>131</v>
      </c>
      <c r="B133" s="36" t="s">
        <v>691</v>
      </c>
      <c r="C133" s="40" t="s">
        <v>692</v>
      </c>
      <c r="D133" s="38" t="s">
        <v>665</v>
      </c>
      <c r="E133" s="36" t="s">
        <v>242</v>
      </c>
      <c r="F133" s="36" t="s">
        <v>243</v>
      </c>
      <c r="G133" s="39" t="str">
        <f>VLOOKUP(E133,'Tax Info'!$B$2:$F$1000,3,0)</f>
        <v>Victorias Milling Company, Inc.</v>
      </c>
      <c r="H133" s="39" t="str">
        <f>VLOOKUP(E133,'Tax Info'!$B$2:$F$1000,5,0)</f>
        <v>000-270-220-000</v>
      </c>
      <c r="I133" s="47">
        <f>IF(COUNTIFS(H$3:H133,H133,B$3:B133,B133)=1,MAX(I$2:I132)+1,VLOOKUP(H133,H$2:I132,2,0))</f>
        <v>51926</v>
      </c>
      <c r="J133" s="44">
        <v>57.27</v>
      </c>
      <c r="K133" s="44" t="s">
        <v>27</v>
      </c>
      <c r="L133" s="44">
        <v>6.87</v>
      </c>
      <c r="M133" s="45">
        <v>-1.1499999999999999</v>
      </c>
      <c r="N133" s="44">
        <f t="shared" si="5"/>
        <v>62.99</v>
      </c>
    </row>
    <row r="134" spans="1:17">
      <c r="A134" s="36">
        <v>132</v>
      </c>
      <c r="B134" s="36" t="s">
        <v>691</v>
      </c>
      <c r="C134" s="40" t="s">
        <v>692</v>
      </c>
      <c r="D134" s="38" t="s">
        <v>665</v>
      </c>
      <c r="E134" s="36" t="s">
        <v>253</v>
      </c>
      <c r="F134" s="36" t="s">
        <v>253</v>
      </c>
      <c r="G134" s="39" t="str">
        <f>VLOOKUP(E134,'Tax Info'!$B$2:$F$1000,3,0)</f>
        <v>Visayan Oil Mills, Inc.</v>
      </c>
      <c r="H134" s="39" t="str">
        <f>VLOOKUP(E134,'Tax Info'!$B$2:$F$1000,5,0)</f>
        <v>213-749-038-000</v>
      </c>
      <c r="I134" s="47">
        <f>IF(COUNTIFS(H$3:H134,H134,B$3:B134,B134)=1,MAX(I$2:I133)+1,VLOOKUP(H134,H$2:I133,2,0))</f>
        <v>51927</v>
      </c>
      <c r="J134" s="44">
        <v>0.63</v>
      </c>
      <c r="K134" s="44" t="s">
        <v>27</v>
      </c>
      <c r="L134" s="44">
        <v>0.08</v>
      </c>
      <c r="M134" s="45">
        <v>-0.01</v>
      </c>
      <c r="N134" s="44">
        <f t="shared" si="5"/>
        <v>0.7</v>
      </c>
      <c r="O134" s="50">
        <f>SUM(N29:N134)</f>
        <v>121641.09</v>
      </c>
    </row>
    <row r="135" spans="1:17">
      <c r="A135" s="57"/>
      <c r="B135" s="57"/>
      <c r="C135" s="57"/>
      <c r="D135" s="57"/>
      <c r="E135" s="57"/>
      <c r="F135" s="57"/>
      <c r="G135" s="57"/>
      <c r="H135" s="57"/>
      <c r="I135" s="57"/>
      <c r="J135" s="57"/>
      <c r="K135" s="59"/>
      <c r="L135" s="59"/>
      <c r="M135" s="60"/>
      <c r="N135" s="59"/>
    </row>
    <row r="136" spans="1:17">
      <c r="A136" s="57"/>
      <c r="B136" s="57"/>
      <c r="C136" s="57"/>
      <c r="D136" s="57"/>
      <c r="E136" s="57"/>
      <c r="F136" s="57"/>
      <c r="G136" s="57"/>
      <c r="H136" s="57"/>
      <c r="I136" s="57"/>
      <c r="J136" s="61">
        <f>SUM(J3:J135)</f>
        <v>108619.5</v>
      </c>
      <c r="K136" s="61">
        <f t="shared" ref="K136:N136" si="7">SUM(K3:K135)</f>
        <v>6234.99</v>
      </c>
      <c r="L136" s="61">
        <f t="shared" si="7"/>
        <v>13034.36</v>
      </c>
      <c r="M136" s="61">
        <f t="shared" si="7"/>
        <v>-2291.2199999999998</v>
      </c>
      <c r="N136" s="61">
        <f t="shared" si="7"/>
        <v>125597.63</v>
      </c>
    </row>
    <row r="137" spans="1:17">
      <c r="A137" s="57"/>
      <c r="B137" s="57"/>
      <c r="C137" s="57"/>
      <c r="D137" s="57"/>
      <c r="E137" s="57"/>
      <c r="F137" s="57"/>
      <c r="G137" s="57"/>
      <c r="H137" s="57"/>
      <c r="I137" s="57"/>
      <c r="J137" s="57"/>
      <c r="K137" s="59"/>
      <c r="L137" s="59"/>
      <c r="M137" s="60"/>
      <c r="N137" s="59"/>
    </row>
    <row r="138" spans="1:17">
      <c r="A138" s="57"/>
      <c r="B138" s="57"/>
      <c r="C138" s="57"/>
      <c r="D138" s="57"/>
      <c r="E138" s="57"/>
      <c r="F138" s="57"/>
      <c r="G138" s="57"/>
      <c r="H138" s="57"/>
      <c r="I138" s="57"/>
      <c r="J138" s="57"/>
      <c r="K138" s="59"/>
      <c r="L138" s="59"/>
      <c r="M138" s="60"/>
      <c r="N138" s="59"/>
    </row>
    <row r="139" spans="1:17">
      <c r="A139" s="57"/>
      <c r="B139" s="57"/>
      <c r="C139" s="57"/>
      <c r="D139" s="57"/>
      <c r="E139" s="57"/>
      <c r="F139" s="57"/>
      <c r="G139" s="57"/>
      <c r="H139" s="57"/>
      <c r="I139" s="57"/>
      <c r="J139" s="57"/>
      <c r="K139" s="59"/>
      <c r="L139" s="59"/>
      <c r="M139" s="60"/>
      <c r="N139" s="59"/>
    </row>
    <row r="140" spans="1:17">
      <c r="A140" s="57"/>
      <c r="B140" s="57"/>
      <c r="C140" s="57"/>
      <c r="D140" s="57"/>
      <c r="E140" s="57"/>
      <c r="F140" s="57"/>
      <c r="G140" s="57"/>
      <c r="H140" s="57"/>
      <c r="I140" s="57"/>
      <c r="J140" s="57"/>
      <c r="K140" s="59"/>
      <c r="L140" s="59"/>
      <c r="M140" s="60"/>
      <c r="N140" s="59"/>
    </row>
    <row r="141" spans="1:17">
      <c r="A141" s="57"/>
      <c r="B141" s="57"/>
      <c r="C141" s="57"/>
      <c r="D141" s="57"/>
      <c r="E141" s="57"/>
      <c r="F141" s="57"/>
      <c r="G141" s="57"/>
      <c r="H141" s="57"/>
      <c r="I141" s="57"/>
      <c r="J141" s="57"/>
      <c r="K141" s="59"/>
      <c r="L141" s="59"/>
      <c r="M141" s="60"/>
      <c r="N141" s="59"/>
    </row>
    <row r="142" spans="1:17">
      <c r="A142" s="57"/>
      <c r="B142" s="57"/>
      <c r="C142" s="57"/>
      <c r="D142" s="57"/>
      <c r="E142" s="57"/>
      <c r="F142" s="57"/>
      <c r="G142" s="57"/>
      <c r="H142" s="57"/>
      <c r="I142" s="57"/>
      <c r="J142" s="57"/>
      <c r="K142" s="59"/>
      <c r="L142" s="59"/>
      <c r="M142" s="60"/>
      <c r="N142" s="59"/>
    </row>
    <row r="143" spans="1:17">
      <c r="A143" s="57"/>
      <c r="B143" s="57"/>
      <c r="C143" s="57"/>
      <c r="D143" s="57"/>
      <c r="E143" s="57"/>
      <c r="F143" s="57"/>
      <c r="G143" s="57"/>
      <c r="H143" s="57"/>
      <c r="I143" s="57"/>
      <c r="J143" s="57"/>
      <c r="K143" s="59"/>
      <c r="L143" s="59"/>
      <c r="M143" s="60"/>
      <c r="N143" s="59"/>
    </row>
    <row r="144" spans="1:17">
      <c r="A144" s="57"/>
      <c r="B144" s="57"/>
      <c r="C144" s="57"/>
      <c r="D144" s="57"/>
      <c r="E144" s="57"/>
      <c r="F144" s="57"/>
      <c r="G144" s="57"/>
      <c r="H144" s="57"/>
      <c r="I144" s="57"/>
      <c r="J144" s="57"/>
      <c r="K144" s="59"/>
      <c r="L144" s="59"/>
      <c r="M144" s="60"/>
      <c r="N144" s="59"/>
    </row>
    <row r="145" spans="1:14">
      <c r="A145" s="57"/>
      <c r="B145" s="57"/>
      <c r="C145" s="57"/>
      <c r="D145" s="57"/>
      <c r="E145" s="57"/>
      <c r="F145" s="57"/>
      <c r="G145" s="57"/>
      <c r="H145" s="57"/>
      <c r="I145" s="57"/>
      <c r="J145" s="57"/>
      <c r="K145" s="59"/>
      <c r="L145" s="59"/>
      <c r="M145" s="60"/>
      <c r="N145" s="59"/>
    </row>
    <row r="146" spans="1:14">
      <c r="A146" s="57"/>
      <c r="B146" s="57"/>
      <c r="C146" s="57"/>
      <c r="D146" s="57"/>
      <c r="E146" s="57"/>
      <c r="F146" s="57"/>
      <c r="G146" s="57"/>
      <c r="H146" s="57"/>
      <c r="I146" s="57"/>
      <c r="J146" s="57"/>
      <c r="K146" s="59"/>
      <c r="L146" s="59"/>
      <c r="M146" s="60"/>
      <c r="N146" s="59"/>
    </row>
    <row r="147" spans="1:14">
      <c r="A147" s="57"/>
      <c r="B147" s="57"/>
      <c r="C147" s="57"/>
      <c r="D147" s="57"/>
      <c r="E147" s="57"/>
      <c r="F147" s="57"/>
      <c r="G147" s="57"/>
      <c r="H147" s="57"/>
      <c r="I147" s="57"/>
      <c r="J147" s="57"/>
      <c r="K147" s="59"/>
      <c r="L147" s="59"/>
      <c r="M147" s="60"/>
      <c r="N147" s="59"/>
    </row>
    <row r="148" spans="1:14">
      <c r="A148" s="57"/>
      <c r="B148" s="57"/>
      <c r="C148" s="57"/>
      <c r="D148" s="57"/>
      <c r="E148" s="57"/>
      <c r="F148" s="57"/>
      <c r="G148" s="57"/>
      <c r="H148" s="57"/>
      <c r="I148" s="57"/>
      <c r="J148" s="57"/>
      <c r="K148" s="59"/>
      <c r="L148" s="59"/>
      <c r="M148" s="60"/>
      <c r="N148" s="59"/>
    </row>
    <row r="149" spans="1:14">
      <c r="A149" s="57"/>
      <c r="B149" s="57"/>
      <c r="C149" s="57"/>
      <c r="D149" s="57"/>
      <c r="E149" s="57"/>
      <c r="F149" s="57"/>
      <c r="G149" s="57"/>
      <c r="H149" s="57"/>
      <c r="I149" s="57"/>
      <c r="J149" s="57"/>
      <c r="K149" s="59"/>
      <c r="L149" s="59"/>
      <c r="M149" s="60"/>
      <c r="N149" s="59"/>
    </row>
    <row r="150" spans="1:14">
      <c r="A150" s="57"/>
      <c r="B150" s="57"/>
      <c r="C150" s="57"/>
      <c r="D150" s="57"/>
      <c r="E150" s="57"/>
      <c r="F150" s="57"/>
      <c r="G150" s="57"/>
      <c r="H150" s="57"/>
      <c r="I150" s="57"/>
      <c r="J150" s="57"/>
      <c r="K150" s="59"/>
      <c r="L150" s="59"/>
      <c r="M150" s="60"/>
      <c r="N150" s="59"/>
    </row>
    <row r="151" spans="1:14">
      <c r="A151" s="57"/>
      <c r="B151" s="57"/>
      <c r="C151" s="57"/>
      <c r="D151" s="57"/>
      <c r="E151" s="57"/>
      <c r="F151" s="57"/>
      <c r="G151" s="57"/>
      <c r="H151" s="57"/>
      <c r="I151" s="57"/>
      <c r="J151" s="57"/>
      <c r="K151" s="59"/>
      <c r="L151" s="59"/>
      <c r="M151" s="60"/>
      <c r="N151" s="59"/>
    </row>
    <row r="152" spans="1:14">
      <c r="A152" s="57"/>
      <c r="B152" s="57"/>
      <c r="C152" s="57"/>
      <c r="D152" s="57"/>
      <c r="E152" s="57"/>
      <c r="F152" s="57"/>
      <c r="G152" s="57"/>
      <c r="H152" s="57"/>
      <c r="I152" s="57"/>
      <c r="J152" s="57"/>
      <c r="K152" s="59"/>
      <c r="L152" s="59"/>
      <c r="M152" s="60"/>
      <c r="N152" s="59"/>
    </row>
    <row r="153" spans="1:14">
      <c r="A153" s="57"/>
      <c r="B153" s="57"/>
      <c r="C153" s="57"/>
      <c r="D153" s="57"/>
      <c r="E153" s="57"/>
      <c r="F153" s="57"/>
      <c r="G153" s="57"/>
      <c r="H153" s="57"/>
      <c r="I153" s="57"/>
      <c r="J153" s="57"/>
      <c r="K153" s="59"/>
      <c r="L153" s="59"/>
      <c r="M153" s="60"/>
      <c r="N153" s="59"/>
    </row>
    <row r="154" spans="1:14">
      <c r="A154" s="57"/>
      <c r="B154" s="57"/>
      <c r="C154" s="57"/>
      <c r="D154" s="57"/>
      <c r="E154" s="57"/>
      <c r="F154" s="57"/>
      <c r="G154" s="57"/>
      <c r="H154" s="57"/>
      <c r="I154" s="57"/>
      <c r="J154" s="57"/>
      <c r="K154" s="59"/>
      <c r="L154" s="59"/>
      <c r="M154" s="60"/>
      <c r="N154" s="59"/>
    </row>
    <row r="155" spans="1:14">
      <c r="A155" s="57"/>
      <c r="B155" s="57"/>
      <c r="C155" s="57"/>
      <c r="D155" s="57"/>
      <c r="E155" s="57"/>
      <c r="F155" s="57"/>
      <c r="G155" s="57"/>
      <c r="H155" s="57"/>
      <c r="I155" s="57"/>
      <c r="J155" s="57"/>
      <c r="K155" s="59"/>
      <c r="L155" s="59"/>
      <c r="M155" s="60"/>
      <c r="N155" s="59"/>
    </row>
    <row r="156" spans="1:14">
      <c r="A156" s="57"/>
      <c r="B156" s="57"/>
      <c r="C156" s="57"/>
      <c r="D156" s="57"/>
      <c r="E156" s="57"/>
      <c r="F156" s="57"/>
      <c r="G156" s="57"/>
      <c r="H156" s="57"/>
      <c r="I156" s="57"/>
      <c r="J156" s="57"/>
      <c r="K156" s="59"/>
      <c r="L156" s="59"/>
      <c r="M156" s="60"/>
      <c r="N156" s="59"/>
    </row>
    <row r="157" spans="1:14">
      <c r="A157" s="57"/>
      <c r="B157" s="57"/>
      <c r="C157" s="57"/>
      <c r="D157" s="57"/>
      <c r="E157" s="57"/>
      <c r="F157" s="57"/>
      <c r="G157" s="57"/>
      <c r="H157" s="57"/>
      <c r="I157" s="57"/>
      <c r="J157" s="57"/>
      <c r="K157" s="59"/>
      <c r="L157" s="59"/>
      <c r="M157" s="60"/>
      <c r="N157" s="59"/>
    </row>
    <row r="158" spans="1:14">
      <c r="A158" s="57"/>
      <c r="B158" s="57"/>
      <c r="C158" s="57"/>
      <c r="D158" s="57"/>
      <c r="E158" s="57"/>
      <c r="F158" s="57"/>
      <c r="G158" s="57"/>
      <c r="H158" s="57"/>
      <c r="I158" s="57"/>
      <c r="J158" s="57"/>
      <c r="K158" s="59"/>
      <c r="L158" s="59"/>
      <c r="M158" s="60"/>
      <c r="N158" s="59"/>
    </row>
    <row r="159" spans="1:14">
      <c r="A159" s="57"/>
      <c r="B159" s="57"/>
      <c r="C159" s="57"/>
      <c r="D159" s="57"/>
      <c r="E159" s="57"/>
      <c r="F159" s="57"/>
      <c r="G159" s="57"/>
      <c r="H159" s="57"/>
      <c r="I159" s="57"/>
      <c r="J159" s="57"/>
      <c r="K159" s="59"/>
      <c r="L159" s="59"/>
      <c r="M159" s="60"/>
      <c r="N159" s="59"/>
    </row>
    <row r="160" spans="1:14">
      <c r="A160" s="57"/>
      <c r="B160" s="57"/>
      <c r="C160" s="57"/>
      <c r="D160" s="57"/>
      <c r="E160" s="57"/>
      <c r="F160" s="57"/>
      <c r="G160" s="57"/>
      <c r="H160" s="57"/>
      <c r="I160" s="57"/>
      <c r="J160" s="57"/>
      <c r="K160" s="59"/>
      <c r="L160" s="59"/>
      <c r="M160" s="60"/>
      <c r="N160" s="59"/>
    </row>
    <row r="161" spans="1:15">
      <c r="A161" s="57"/>
      <c r="B161" s="57"/>
      <c r="C161" s="57"/>
      <c r="D161" s="57"/>
      <c r="E161" s="57"/>
      <c r="F161" s="57"/>
      <c r="G161" s="57"/>
      <c r="H161" s="57"/>
      <c r="I161" s="57"/>
      <c r="J161" s="57"/>
      <c r="K161" s="59"/>
      <c r="L161" s="59"/>
      <c r="M161" s="60"/>
      <c r="N161" s="59"/>
    </row>
    <row r="162" spans="1:15">
      <c r="A162" s="57"/>
      <c r="B162" s="57"/>
      <c r="C162" s="57"/>
      <c r="D162" s="57"/>
      <c r="E162" s="57"/>
      <c r="F162" s="57"/>
      <c r="G162" s="57"/>
      <c r="H162" s="57"/>
      <c r="I162" s="57"/>
      <c r="J162" s="57"/>
      <c r="K162" s="59"/>
      <c r="L162" s="59"/>
      <c r="M162" s="60"/>
      <c r="N162" s="59"/>
    </row>
    <row r="163" spans="1:15">
      <c r="A163" s="57"/>
      <c r="B163" s="57"/>
      <c r="C163" s="57"/>
      <c r="D163" s="57"/>
      <c r="E163" s="57"/>
      <c r="F163" s="57"/>
      <c r="G163" s="57"/>
      <c r="H163" s="57"/>
      <c r="I163" s="57"/>
      <c r="J163" s="57"/>
      <c r="K163" s="59"/>
      <c r="L163" s="59"/>
      <c r="M163" s="60"/>
      <c r="N163" s="59"/>
    </row>
    <row r="164" spans="1:15">
      <c r="A164" s="57"/>
      <c r="B164" s="57"/>
      <c r="C164" s="57"/>
      <c r="D164" s="57"/>
      <c r="E164" s="57"/>
      <c r="F164" s="57"/>
      <c r="G164" s="57"/>
      <c r="H164" s="57"/>
      <c r="I164" s="57"/>
      <c r="J164" s="57"/>
      <c r="K164" s="59"/>
      <c r="L164" s="59"/>
      <c r="M164" s="60"/>
      <c r="N164" s="59"/>
    </row>
    <row r="165" spans="1:15">
      <c r="A165" s="57"/>
      <c r="B165" s="57"/>
      <c r="C165" s="57"/>
      <c r="D165" s="57"/>
      <c r="E165" s="57"/>
      <c r="F165" s="57"/>
      <c r="G165" s="57"/>
      <c r="H165" s="57"/>
      <c r="I165" s="57"/>
      <c r="J165" s="57"/>
      <c r="K165" s="59"/>
      <c r="L165" s="59"/>
      <c r="M165" s="60"/>
      <c r="N165" s="59"/>
    </row>
    <row r="166" spans="1:15">
      <c r="A166" s="57"/>
      <c r="B166" s="57"/>
      <c r="C166" s="57"/>
      <c r="D166" s="57"/>
      <c r="E166" s="57"/>
      <c r="F166" s="57"/>
      <c r="G166" s="57"/>
      <c r="H166" s="57"/>
      <c r="I166" s="57"/>
      <c r="J166" s="57"/>
      <c r="K166" s="59"/>
      <c r="L166" s="59"/>
      <c r="M166" s="60"/>
      <c r="N166" s="59"/>
    </row>
    <row r="167" spans="1:15">
      <c r="A167" s="57"/>
      <c r="B167" s="57"/>
      <c r="C167" s="57"/>
      <c r="D167" s="57"/>
      <c r="E167" s="57"/>
      <c r="F167" s="57"/>
      <c r="G167" s="57"/>
      <c r="H167" s="57"/>
      <c r="I167" s="57"/>
      <c r="J167" s="57"/>
      <c r="K167" s="59"/>
      <c r="L167" s="59"/>
      <c r="M167" s="60"/>
      <c r="N167" s="59"/>
      <c r="O167" s="62" t="e">
        <f>SUM(#REF!)</f>
        <v>#REF!</v>
      </c>
    </row>
    <row r="168" spans="1:15">
      <c r="A168" s="57"/>
      <c r="B168" s="57"/>
      <c r="C168" s="57"/>
      <c r="D168" s="57"/>
      <c r="E168" s="57"/>
      <c r="F168" s="57"/>
      <c r="G168" s="57"/>
      <c r="H168" s="57"/>
      <c r="I168" s="57"/>
      <c r="J168" s="57"/>
      <c r="K168" s="59"/>
      <c r="L168" s="59"/>
      <c r="M168" s="60"/>
      <c r="N168" s="59"/>
    </row>
    <row r="169" spans="1:15">
      <c r="A169" s="57"/>
      <c r="B169" s="57"/>
      <c r="C169" s="57"/>
      <c r="D169" s="57"/>
      <c r="E169" s="57"/>
      <c r="F169" s="57"/>
      <c r="G169" s="57"/>
      <c r="H169" s="57"/>
      <c r="I169" s="57"/>
      <c r="J169" s="57"/>
      <c r="K169" s="59"/>
      <c r="L169" s="59"/>
      <c r="M169" s="60"/>
      <c r="N169" s="59"/>
    </row>
    <row r="170" spans="1:15">
      <c r="A170" s="57"/>
      <c r="B170" s="57"/>
      <c r="C170" s="57"/>
      <c r="D170" s="57"/>
      <c r="E170" s="57"/>
      <c r="F170" s="57"/>
      <c r="G170" s="57"/>
      <c r="H170" s="57"/>
      <c r="I170" s="57"/>
      <c r="J170" s="57"/>
      <c r="K170" s="59"/>
      <c r="L170" s="59"/>
      <c r="M170" s="60"/>
      <c r="N170" s="59"/>
    </row>
    <row r="171" spans="1:15">
      <c r="A171" s="57"/>
      <c r="B171" s="57"/>
      <c r="C171" s="57"/>
      <c r="D171" s="57"/>
      <c r="E171" s="57"/>
      <c r="F171" s="57"/>
      <c r="G171" s="57"/>
      <c r="H171" s="57"/>
      <c r="I171" s="57"/>
      <c r="J171" s="57"/>
      <c r="K171" s="59"/>
      <c r="L171" s="59"/>
      <c r="M171" s="60"/>
      <c r="N171" s="59"/>
    </row>
    <row r="172" spans="1:15">
      <c r="A172" s="57"/>
      <c r="B172" s="57"/>
      <c r="C172" s="57"/>
      <c r="D172" s="57"/>
      <c r="E172" s="57"/>
      <c r="F172" s="57"/>
      <c r="G172" s="57"/>
      <c r="H172" s="57"/>
      <c r="I172" s="57"/>
      <c r="J172" s="57"/>
      <c r="K172" s="59"/>
      <c r="L172" s="59"/>
      <c r="M172" s="60"/>
      <c r="N172" s="59"/>
    </row>
    <row r="173" spans="1:15">
      <c r="A173" s="58"/>
      <c r="B173" s="58"/>
      <c r="C173" s="58"/>
      <c r="D173" s="58"/>
      <c r="E173" s="58"/>
      <c r="F173" s="58"/>
      <c r="G173" s="58"/>
      <c r="H173" s="58"/>
      <c r="I173" s="58"/>
    </row>
  </sheetData>
  <autoFilter ref="A2:R164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169"/>
  <sheetViews>
    <sheetView zoomScale="85" zoomScaleNormal="85" workbookViewId="0">
      <selection activeCell="D41" sqref="D41"/>
    </sheetView>
  </sheetViews>
  <sheetFormatPr defaultColWidth="9.140625" defaultRowHeight="15"/>
  <cols>
    <col min="1" max="1" width="8.7109375" style="31" customWidth="1"/>
    <col min="2" max="2" width="27" style="32" customWidth="1"/>
    <col min="3" max="3" width="9.140625" style="32" customWidth="1"/>
    <col min="4" max="4" width="10.85546875" style="32" customWidth="1"/>
    <col min="5" max="5" width="14.28515625" style="32" customWidth="1"/>
    <col min="6" max="6" width="17.5703125" style="32" customWidth="1"/>
    <col min="7" max="7" width="74.7109375" style="32" customWidth="1"/>
    <col min="8" max="8" width="17.5703125" style="32" customWidth="1"/>
    <col min="9" max="9" width="8.7109375" style="32" customWidth="1"/>
    <col min="10" max="10" width="12.85546875" style="33" customWidth="1"/>
    <col min="11" max="11" width="14.42578125" style="33" customWidth="1"/>
    <col min="12" max="12" width="12" style="33" customWidth="1"/>
    <col min="13" max="13" width="10.5703125" style="33" customWidth="1"/>
    <col min="14" max="14" width="12.42578125" style="33" customWidth="1"/>
    <col min="15" max="15" width="11.7109375" style="32" customWidth="1"/>
    <col min="16" max="16" width="14" style="32" customWidth="1"/>
    <col min="17" max="17" width="11.85546875" style="32" customWidth="1"/>
    <col min="18" max="16384" width="9.140625" style="32"/>
  </cols>
  <sheetData>
    <row r="2" spans="1:18" ht="30">
      <c r="A2" s="34" t="s">
        <v>0</v>
      </c>
      <c r="B2" s="34" t="s">
        <v>1</v>
      </c>
      <c r="C2" s="34" t="s">
        <v>2</v>
      </c>
      <c r="D2" s="34" t="s">
        <v>3</v>
      </c>
      <c r="E2" s="34" t="s">
        <v>4</v>
      </c>
      <c r="F2" s="34" t="s">
        <v>5</v>
      </c>
      <c r="G2" s="34" t="s">
        <v>6</v>
      </c>
      <c r="H2" s="34" t="s">
        <v>7</v>
      </c>
      <c r="I2" s="41" t="s">
        <v>8</v>
      </c>
      <c r="J2" s="34" t="s">
        <v>9</v>
      </c>
      <c r="K2" s="34" t="s">
        <v>10</v>
      </c>
      <c r="L2" s="34" t="s">
        <v>11</v>
      </c>
      <c r="M2" s="34" t="s">
        <v>12</v>
      </c>
      <c r="N2" s="34" t="s">
        <v>13</v>
      </c>
      <c r="P2" s="42">
        <v>51927</v>
      </c>
      <c r="Q2" s="51" t="s">
        <v>14</v>
      </c>
      <c r="R2" s="52"/>
    </row>
    <row r="3" spans="1:18">
      <c r="A3" s="35">
        <v>1</v>
      </c>
      <c r="B3" s="36" t="s">
        <v>791</v>
      </c>
      <c r="C3" s="37" t="s">
        <v>462</v>
      </c>
      <c r="D3" s="38" t="s">
        <v>792</v>
      </c>
      <c r="E3" s="36" t="s">
        <v>303</v>
      </c>
      <c r="F3" s="36" t="s">
        <v>304</v>
      </c>
      <c r="G3" s="39" t="str">
        <f>VLOOKUP(E3,'Tax Info'!$B$2:$F$1000,3,0)</f>
        <v>Amlan Hydroelectric Power Corporation</v>
      </c>
      <c r="H3" s="39" t="str">
        <f>VLOOKUP(E3,'Tax Info'!$B$2:$F$1000,5,0)</f>
        <v>266-589-268-000</v>
      </c>
      <c r="I3" s="43">
        <f>IF(COUNTIFS(H$3:H3,H3,B$3:B3,B3)=1,MAX(I$2:I2)+1,VLOOKUP(H3,H$2:I2,2,0))+P2</f>
        <v>51928</v>
      </c>
      <c r="J3" s="44">
        <v>1.06</v>
      </c>
      <c r="K3" s="44" t="s">
        <v>27</v>
      </c>
      <c r="L3" s="44">
        <v>0.13</v>
      </c>
      <c r="M3" s="45">
        <v>-0.02</v>
      </c>
      <c r="N3" s="44">
        <f>SUM(J3:M3)</f>
        <v>1.17</v>
      </c>
      <c r="P3" s="46">
        <f>MIN(I3:I167)</f>
        <v>51928</v>
      </c>
      <c r="Q3" s="53" t="s">
        <v>21</v>
      </c>
    </row>
    <row r="4" spans="1:18">
      <c r="A4" s="36">
        <v>2</v>
      </c>
      <c r="B4" s="36" t="s">
        <v>791</v>
      </c>
      <c r="C4" s="40" t="s">
        <v>462</v>
      </c>
      <c r="D4" s="38" t="s">
        <v>792</v>
      </c>
      <c r="E4" s="36" t="s">
        <v>317</v>
      </c>
      <c r="F4" s="36" t="s">
        <v>318</v>
      </c>
      <c r="G4" s="39" t="str">
        <f>VLOOKUP(E4,'Tax Info'!$B$2:$F$1000,3,0)</f>
        <v>BISCOM, Inc.</v>
      </c>
      <c r="H4" s="39" t="str">
        <f>VLOOKUP(E4,'Tax Info'!$B$2:$F$1000,5,0)</f>
        <v>000-108-989-000</v>
      </c>
      <c r="I4" s="47">
        <f>IF(COUNTIFS(H$3:H4,H4,B$3:B4,B4)=1,MAX(I$2:I3)+1,VLOOKUP(H4,H$2:I3,2,0))</f>
        <v>51929</v>
      </c>
      <c r="J4" s="44" t="s">
        <v>27</v>
      </c>
      <c r="K4" s="44">
        <v>97.16</v>
      </c>
      <c r="L4" s="44" t="s">
        <v>27</v>
      </c>
      <c r="M4" s="45">
        <v>-1.94</v>
      </c>
      <c r="N4" s="44">
        <f>SUM(J4:M4)</f>
        <v>95.22</v>
      </c>
      <c r="P4" s="46">
        <f>MAX(I3:I130)</f>
        <v>52042</v>
      </c>
      <c r="Q4" s="53" t="s">
        <v>24</v>
      </c>
    </row>
    <row r="5" spans="1:18">
      <c r="A5" s="36">
        <v>3</v>
      </c>
      <c r="B5" s="36" t="s">
        <v>791</v>
      </c>
      <c r="C5" s="40" t="s">
        <v>462</v>
      </c>
      <c r="D5" s="38" t="s">
        <v>792</v>
      </c>
      <c r="E5" s="36" t="s">
        <v>323</v>
      </c>
      <c r="F5" s="36" t="s">
        <v>324</v>
      </c>
      <c r="G5" s="39" t="str">
        <f>VLOOKUP(E5,'Tax Info'!$B$2:$F$1000,3,0)</f>
        <v>First Farmers Holding Corporation</v>
      </c>
      <c r="H5" s="39" t="str">
        <f>VLOOKUP(E5,'Tax Info'!$B$2:$F$1000,5,0)</f>
        <v>002-011-670-000</v>
      </c>
      <c r="I5" s="47">
        <f>IF(COUNTIFS(H$3:H5,H5,B$3:B5,B5)=1,MAX(I$2:I4)+1,VLOOKUP(H5,H$2:I4,2,0))</f>
        <v>51930</v>
      </c>
      <c r="J5" s="44" t="s">
        <v>27</v>
      </c>
      <c r="K5" s="44">
        <v>125.14</v>
      </c>
      <c r="L5" s="44" t="s">
        <v>27</v>
      </c>
      <c r="M5" s="45">
        <v>-2.5</v>
      </c>
      <c r="N5" s="44">
        <f t="shared" ref="N5:N16" si="0">SUM(J5:M5)</f>
        <v>122.64</v>
      </c>
    </row>
    <row r="6" spans="1:18">
      <c r="A6" s="36">
        <v>4</v>
      </c>
      <c r="B6" s="36" t="s">
        <v>791</v>
      </c>
      <c r="C6" s="40" t="s">
        <v>462</v>
      </c>
      <c r="D6" s="38" t="s">
        <v>792</v>
      </c>
      <c r="E6" s="36" t="s">
        <v>333</v>
      </c>
      <c r="F6" s="36" t="s">
        <v>334</v>
      </c>
      <c r="G6" s="39" t="str">
        <f>VLOOKUP(E6,'Tax Info'!$B$2:$F$1000,3,0)</f>
        <v>Green Core Geothermal, Inc.</v>
      </c>
      <c r="H6" s="39" t="str">
        <f>VLOOKUP(E6,'Tax Info'!$B$2:$F$1000,5,0)</f>
        <v>007-317-982-00000</v>
      </c>
      <c r="I6" s="47">
        <f>IF(COUNTIFS(H$3:H6,H6,B$3:B6,B6)=1,MAX(I$2:I5)+1,VLOOKUP(H6,H$2:I5,2,0))</f>
        <v>51931</v>
      </c>
      <c r="J6" s="44">
        <v>53.26</v>
      </c>
      <c r="K6" s="44" t="s">
        <v>27</v>
      </c>
      <c r="L6" s="44">
        <v>6.39</v>
      </c>
      <c r="M6" s="45">
        <v>-1.07</v>
      </c>
      <c r="N6" s="44">
        <f t="shared" si="0"/>
        <v>58.58</v>
      </c>
      <c r="P6" s="48" t="s">
        <v>30</v>
      </c>
      <c r="Q6" s="48"/>
    </row>
    <row r="7" spans="1:18">
      <c r="A7" s="36">
        <v>5</v>
      </c>
      <c r="B7" s="36" t="s">
        <v>791</v>
      </c>
      <c r="C7" s="40" t="s">
        <v>462</v>
      </c>
      <c r="D7" s="38" t="s">
        <v>792</v>
      </c>
      <c r="E7" s="36" t="s">
        <v>313</v>
      </c>
      <c r="F7" s="36" t="s">
        <v>314</v>
      </c>
      <c r="G7" s="39" t="str">
        <f>VLOOKUP(E7,'Tax Info'!$B$2:$F$1000,3,0)</f>
        <v>ORIENTAL ENERGY AND POWER GENERATION CORPORATION</v>
      </c>
      <c r="H7" s="39" t="str">
        <f>VLOOKUP(E7,'Tax Info'!$B$2:$F$1000,5,0)</f>
        <v>263-666-452-000</v>
      </c>
      <c r="I7" s="47">
        <f>IF(COUNTIFS(H$3:H7,H7,B$3:B7,B7)=1,MAX(I$2:I6)+1,VLOOKUP(H7,H$2:I6,2,0))</f>
        <v>51932</v>
      </c>
      <c r="J7" s="44" t="s">
        <v>27</v>
      </c>
      <c r="K7" s="44">
        <v>0.77</v>
      </c>
      <c r="L7" s="44" t="s">
        <v>27</v>
      </c>
      <c r="M7" s="45">
        <v>-0.02</v>
      </c>
      <c r="N7" s="44">
        <f t="shared" si="0"/>
        <v>0.75</v>
      </c>
      <c r="P7" s="49" t="s">
        <v>793</v>
      </c>
      <c r="Q7" s="54">
        <f t="shared" ref="Q7:Q38" ca="1" si="1">SUMIF($I$3:$N$168,P7,$N$3:$N$168)</f>
        <v>1.17</v>
      </c>
    </row>
    <row r="8" spans="1:18">
      <c r="A8" s="36">
        <v>6</v>
      </c>
      <c r="B8" s="36" t="s">
        <v>791</v>
      </c>
      <c r="C8" s="40" t="s">
        <v>462</v>
      </c>
      <c r="D8" s="38" t="s">
        <v>792</v>
      </c>
      <c r="E8" s="36" t="s">
        <v>22</v>
      </c>
      <c r="F8" s="36" t="s">
        <v>23</v>
      </c>
      <c r="G8" s="39" t="str">
        <f>VLOOKUP(E8,'Tax Info'!$B$2:$F$1000,3,0)</f>
        <v>Sunwest Water and Electric Company 2, Inc.</v>
      </c>
      <c r="H8" s="39" t="str">
        <f>VLOOKUP(E8,'Tax Info'!$B$2:$F$1000,5,0)</f>
        <v>005-770-958-000</v>
      </c>
      <c r="I8" s="47">
        <f>IF(COUNTIFS(H$3:H8,H8,B$3:B8,B8)=1,MAX(I$2:I7)+1,VLOOKUP(H8,H$2:I7,2,0))</f>
        <v>51933</v>
      </c>
      <c r="J8" s="44" t="s">
        <v>27</v>
      </c>
      <c r="K8" s="44">
        <v>3.98</v>
      </c>
      <c r="L8" s="44" t="s">
        <v>27</v>
      </c>
      <c r="M8" s="45" t="s">
        <v>27</v>
      </c>
      <c r="N8" s="44">
        <f t="shared" si="0"/>
        <v>3.98</v>
      </c>
      <c r="P8" s="49" t="s">
        <v>794</v>
      </c>
      <c r="Q8" s="54">
        <f t="shared" ca="1" si="1"/>
        <v>95.22</v>
      </c>
    </row>
    <row r="9" spans="1:18">
      <c r="A9" s="36">
        <v>7</v>
      </c>
      <c r="B9" s="36" t="s">
        <v>791</v>
      </c>
      <c r="C9" s="40" t="s">
        <v>462</v>
      </c>
      <c r="D9" s="38" t="s">
        <v>792</v>
      </c>
      <c r="E9" s="36" t="s">
        <v>328</v>
      </c>
      <c r="F9" s="36" t="s">
        <v>329</v>
      </c>
      <c r="G9" s="39" t="str">
        <f>VLOOKUP(E9,'Tax Info'!$B$2:$F$1000,3,0)</f>
        <v>Universal Robina Corporation</v>
      </c>
      <c r="H9" s="39" t="str">
        <f>VLOOKUP(E9,'Tax Info'!$B$2:$F$1000,5,0)</f>
        <v>000-400-016-000</v>
      </c>
      <c r="I9" s="47">
        <f>IF(COUNTIFS(H$3:H9,H9,B$3:B9,B9)=1,MAX(I$2:I8)+1,VLOOKUP(H9,H$2:I8,2,0))</f>
        <v>51934</v>
      </c>
      <c r="J9" s="44" t="s">
        <v>27</v>
      </c>
      <c r="K9" s="44">
        <v>176.76</v>
      </c>
      <c r="L9" s="44" t="s">
        <v>27</v>
      </c>
      <c r="M9" s="45">
        <v>-3.54</v>
      </c>
      <c r="N9" s="44">
        <f t="shared" si="0"/>
        <v>173.22</v>
      </c>
      <c r="O9" s="50">
        <f>SUM(N3:N9)</f>
        <v>455.56</v>
      </c>
      <c r="P9" s="49" t="s">
        <v>795</v>
      </c>
      <c r="Q9" s="54">
        <f t="shared" ca="1" si="1"/>
        <v>122.64</v>
      </c>
    </row>
    <row r="10" spans="1:18">
      <c r="A10" s="36">
        <v>8</v>
      </c>
      <c r="B10" s="36" t="s">
        <v>796</v>
      </c>
      <c r="C10" s="40" t="s">
        <v>462</v>
      </c>
      <c r="D10" s="38" t="s">
        <v>792</v>
      </c>
      <c r="E10" s="36" t="s">
        <v>317</v>
      </c>
      <c r="F10" s="36" t="s">
        <v>318</v>
      </c>
      <c r="G10" s="39" t="str">
        <f>VLOOKUP(E10,'Tax Info'!$B$2:$F$1000,3,0)</f>
        <v>BISCOM, Inc.</v>
      </c>
      <c r="H10" s="39" t="str">
        <f>VLOOKUP(E10,'Tax Info'!$B$2:$F$1000,5,0)</f>
        <v>000-108-989-000</v>
      </c>
      <c r="I10" s="47">
        <f>IF(COUNTIFS(H$3:H10,H10,B$3:B10,B10)=1,MAX(I$2:I9)+1,VLOOKUP(H10,H$2:I9,2,0))</f>
        <v>51935</v>
      </c>
      <c r="J10" s="44" t="s">
        <v>27</v>
      </c>
      <c r="K10" s="44">
        <v>140.46</v>
      </c>
      <c r="L10" s="44" t="s">
        <v>27</v>
      </c>
      <c r="M10" s="45">
        <v>-2.81</v>
      </c>
      <c r="N10" s="44">
        <f t="shared" si="0"/>
        <v>137.65</v>
      </c>
      <c r="P10" s="49" t="s">
        <v>797</v>
      </c>
      <c r="Q10" s="54">
        <f t="shared" ca="1" si="1"/>
        <v>1175.43</v>
      </c>
    </row>
    <row r="11" spans="1:18">
      <c r="A11" s="36">
        <v>9</v>
      </c>
      <c r="B11" s="36" t="s">
        <v>796</v>
      </c>
      <c r="C11" s="37" t="s">
        <v>471</v>
      </c>
      <c r="D11" s="38" t="s">
        <v>792</v>
      </c>
      <c r="E11" s="36" t="s">
        <v>319</v>
      </c>
      <c r="F11" s="36" t="s">
        <v>320</v>
      </c>
      <c r="G11" s="39" t="str">
        <f>VLOOKUP(E11,'Tax Info'!$B$2:$F$1000,3,0)</f>
        <v>Central Azucarera de Bais, Inc.</v>
      </c>
      <c r="H11" s="39" t="str">
        <f>VLOOKUP(E11,'Tax Info'!$B$2:$F$1000,5,0)</f>
        <v>000-111-111-000</v>
      </c>
      <c r="I11" s="47">
        <f>IF(COUNTIFS(H$3:H11,H11,B$3:B11,B11)=1,MAX(I$2:I10)+1,VLOOKUP(H11,H$2:I10,2,0))</f>
        <v>51936</v>
      </c>
      <c r="J11" s="44">
        <v>82.63</v>
      </c>
      <c r="K11" s="44" t="s">
        <v>27</v>
      </c>
      <c r="L11" s="44">
        <v>9.92</v>
      </c>
      <c r="M11" s="45">
        <v>-1.65</v>
      </c>
      <c r="N11" s="44">
        <f t="shared" si="0"/>
        <v>90.9</v>
      </c>
      <c r="P11" s="49" t="s">
        <v>798</v>
      </c>
      <c r="Q11" s="54">
        <f t="shared" ca="1" si="1"/>
        <v>0.75</v>
      </c>
    </row>
    <row r="12" spans="1:18">
      <c r="A12" s="36">
        <v>10</v>
      </c>
      <c r="B12" s="36" t="s">
        <v>796</v>
      </c>
      <c r="C12" s="40" t="s">
        <v>471</v>
      </c>
      <c r="D12" s="38" t="s">
        <v>792</v>
      </c>
      <c r="E12" s="36" t="s">
        <v>321</v>
      </c>
      <c r="F12" s="36" t="s">
        <v>322</v>
      </c>
      <c r="G12" s="39" t="str">
        <f>VLOOKUP(E12,'Tax Info'!$B$2:$F$1000,3,0)</f>
        <v>CENTRAL AZUCARERA DE SAN ANTONIO</v>
      </c>
      <c r="H12" s="39" t="str">
        <f>VLOOKUP(E12,'Tax Info'!$B$2:$F$1000,5,0)</f>
        <v>222-792-837-000</v>
      </c>
      <c r="I12" s="47">
        <f>IF(COUNTIFS(H$3:H12,H12,B$3:B12,B12)=1,MAX(I$2:I11)+1,VLOOKUP(H12,H$2:I11,2,0))</f>
        <v>51937</v>
      </c>
      <c r="J12" s="44">
        <v>78.39</v>
      </c>
      <c r="K12" s="44" t="s">
        <v>27</v>
      </c>
      <c r="L12" s="44">
        <v>9.41</v>
      </c>
      <c r="M12" s="45">
        <v>-1.57</v>
      </c>
      <c r="N12" s="44">
        <f t="shared" si="0"/>
        <v>86.23</v>
      </c>
      <c r="P12" s="49" t="s">
        <v>799</v>
      </c>
      <c r="Q12" s="54">
        <f t="shared" ca="1" si="1"/>
        <v>3.98</v>
      </c>
    </row>
    <row r="13" spans="1:18">
      <c r="A13" s="36">
        <v>11</v>
      </c>
      <c r="B13" s="36" t="s">
        <v>796</v>
      </c>
      <c r="C13" s="40" t="s">
        <v>471</v>
      </c>
      <c r="D13" s="38" t="s">
        <v>792</v>
      </c>
      <c r="E13" s="36" t="s">
        <v>323</v>
      </c>
      <c r="F13" s="36" t="s">
        <v>324</v>
      </c>
      <c r="G13" s="39" t="str">
        <f>VLOOKUP(E13,'Tax Info'!$B$2:$F$1000,3,0)</f>
        <v>First Farmers Holding Corporation</v>
      </c>
      <c r="H13" s="39" t="str">
        <f>VLOOKUP(E13,'Tax Info'!$B$2:$F$1000,5,0)</f>
        <v>002-011-670-000</v>
      </c>
      <c r="I13" s="47">
        <f>IF(COUNTIFS(H$3:H13,H13,B$3:B13,B13)=1,MAX(I$2:I12)+1,VLOOKUP(H13,H$2:I12,2,0))</f>
        <v>51938</v>
      </c>
      <c r="J13" s="44" t="s">
        <v>27</v>
      </c>
      <c r="K13" s="44">
        <v>166.62</v>
      </c>
      <c r="L13" s="44" t="s">
        <v>27</v>
      </c>
      <c r="M13" s="45">
        <v>-3.33</v>
      </c>
      <c r="N13" s="44">
        <f t="shared" si="0"/>
        <v>163.29</v>
      </c>
      <c r="P13" s="49" t="s">
        <v>800</v>
      </c>
      <c r="Q13" s="54">
        <f t="shared" ca="1" si="1"/>
        <v>173.22</v>
      </c>
    </row>
    <row r="14" spans="1:18">
      <c r="A14" s="36">
        <v>12</v>
      </c>
      <c r="B14" s="36" t="s">
        <v>796</v>
      </c>
      <c r="C14" s="40" t="s">
        <v>471</v>
      </c>
      <c r="D14" s="38" t="s">
        <v>792</v>
      </c>
      <c r="E14" s="36" t="s">
        <v>333</v>
      </c>
      <c r="F14" s="36" t="s">
        <v>334</v>
      </c>
      <c r="G14" s="39" t="str">
        <f>VLOOKUP(E14,'Tax Info'!$B$2:$F$1000,3,0)</f>
        <v>Green Core Geothermal, Inc.</v>
      </c>
      <c r="H14" s="39" t="str">
        <f>VLOOKUP(E14,'Tax Info'!$B$2:$F$1000,5,0)</f>
        <v>007-317-982-00000</v>
      </c>
      <c r="I14" s="47">
        <f>IF(COUNTIFS(H$3:H14,H14,B$3:B14,B14)=1,MAX(I$2:I13)+1,VLOOKUP(H14,H$2:I13,2,0))</f>
        <v>51939</v>
      </c>
      <c r="J14" s="44">
        <v>113.04</v>
      </c>
      <c r="K14" s="44" t="s">
        <v>27</v>
      </c>
      <c r="L14" s="44">
        <v>13.56</v>
      </c>
      <c r="M14" s="45">
        <v>-2.2599999999999998</v>
      </c>
      <c r="N14" s="44">
        <f t="shared" si="0"/>
        <v>124.34</v>
      </c>
      <c r="P14" s="49" t="s">
        <v>801</v>
      </c>
      <c r="Q14" s="54">
        <f t="shared" ca="1" si="1"/>
        <v>137.65</v>
      </c>
    </row>
    <row r="15" spans="1:18">
      <c r="A15" s="36">
        <v>13</v>
      </c>
      <c r="B15" s="36" t="s">
        <v>796</v>
      </c>
      <c r="C15" s="40" t="s">
        <v>471</v>
      </c>
      <c r="D15" s="38" t="s">
        <v>792</v>
      </c>
      <c r="E15" s="36" t="s">
        <v>216</v>
      </c>
      <c r="F15" s="36" t="s">
        <v>217</v>
      </c>
      <c r="G15" s="39" t="str">
        <f>VLOOKUP(E15,'Tax Info'!$B$2:$F$1000,3,0)</f>
        <v>Panay Energy Development Corporation</v>
      </c>
      <c r="H15" s="39" t="str">
        <f>VLOOKUP(E15,'Tax Info'!$B$2:$F$1000,5,0)</f>
        <v>007-243-246-000</v>
      </c>
      <c r="I15" s="47">
        <f>IF(COUNTIFS(H$3:H15,H15,B$3:B15,B15)=1,MAX(I$2:I14)+1,VLOOKUP(H15,H$2:I14,2,0))</f>
        <v>51940</v>
      </c>
      <c r="J15" s="44">
        <v>1471.28</v>
      </c>
      <c r="K15" s="44" t="s">
        <v>27</v>
      </c>
      <c r="L15" s="44">
        <v>176.55</v>
      </c>
      <c r="M15" s="45">
        <v>-29.43</v>
      </c>
      <c r="N15" s="44">
        <f t="shared" si="0"/>
        <v>1618.4</v>
      </c>
      <c r="P15" s="49" t="s">
        <v>802</v>
      </c>
      <c r="Q15" s="54">
        <f t="shared" ca="1" si="1"/>
        <v>90.9</v>
      </c>
    </row>
    <row r="16" spans="1:18">
      <c r="A16" s="36">
        <v>14</v>
      </c>
      <c r="B16" s="36" t="s">
        <v>796</v>
      </c>
      <c r="C16" s="40" t="s">
        <v>471</v>
      </c>
      <c r="D16" s="38" t="s">
        <v>792</v>
      </c>
      <c r="E16" s="36" t="s">
        <v>284</v>
      </c>
      <c r="F16" s="36" t="s">
        <v>285</v>
      </c>
      <c r="G16" s="39" t="str">
        <f>VLOOKUP(E16,'Tax Info'!$B$2:$F$1000,3,0)</f>
        <v>PetroWind Energy Inc.</v>
      </c>
      <c r="H16" s="39" t="str">
        <f>VLOOKUP(E16,'Tax Info'!$B$2:$F$1000,5,0)</f>
        <v>008-482-597-000</v>
      </c>
      <c r="I16" s="47">
        <f>IF(COUNTIFS(H$3:H16,H16,B$3:B16,B16)=1,MAX(I$2:I15)+1,VLOOKUP(H16,H$2:I15,2,0))</f>
        <v>51941</v>
      </c>
      <c r="J16" s="44" t="s">
        <v>27</v>
      </c>
      <c r="K16" s="44">
        <v>58.67</v>
      </c>
      <c r="L16" s="44" t="s">
        <v>27</v>
      </c>
      <c r="M16" s="45">
        <v>-1.17</v>
      </c>
      <c r="N16" s="44">
        <f t="shared" si="0"/>
        <v>57.5</v>
      </c>
      <c r="P16" s="49" t="s">
        <v>803</v>
      </c>
      <c r="Q16" s="54">
        <f t="shared" ca="1" si="1"/>
        <v>86.23</v>
      </c>
    </row>
    <row r="17" spans="1:17">
      <c r="A17" s="36">
        <v>15</v>
      </c>
      <c r="B17" s="36" t="s">
        <v>796</v>
      </c>
      <c r="C17" s="40" t="s">
        <v>471</v>
      </c>
      <c r="D17" s="38" t="s">
        <v>792</v>
      </c>
      <c r="E17" s="36" t="s">
        <v>284</v>
      </c>
      <c r="F17" s="36" t="s">
        <v>337</v>
      </c>
      <c r="G17" s="39" t="str">
        <f>VLOOKUP(E17,'Tax Info'!$B$2:$F$1000,3,0)</f>
        <v>PetroWind Energy Inc.</v>
      </c>
      <c r="H17" s="39" t="str">
        <f>VLOOKUP(E17,'Tax Info'!$B$2:$F$1000,5,0)</f>
        <v>008-482-597-000</v>
      </c>
      <c r="I17" s="47">
        <f>IF(COUNTIFS(H$3:H17,H17,B$3:B17,B17)=1,MAX(I$2:I16)+1,VLOOKUP(H17,H$2:I16,2,0))</f>
        <v>51941</v>
      </c>
      <c r="J17" s="44" t="s">
        <v>27</v>
      </c>
      <c r="K17" s="44">
        <v>11.46</v>
      </c>
      <c r="L17" s="44" t="s">
        <v>27</v>
      </c>
      <c r="M17" s="45">
        <v>-0.23</v>
      </c>
      <c r="N17" s="44">
        <f t="shared" ref="N17:N80" si="2">SUM(J17:M17)</f>
        <v>11.23</v>
      </c>
      <c r="P17" s="49" t="s">
        <v>804</v>
      </c>
      <c r="Q17" s="54">
        <f t="shared" ca="1" si="1"/>
        <v>163.29</v>
      </c>
    </row>
    <row r="18" spans="1:17">
      <c r="A18" s="36">
        <v>16</v>
      </c>
      <c r="B18" s="36" t="s">
        <v>796</v>
      </c>
      <c r="C18" s="40" t="s">
        <v>471</v>
      </c>
      <c r="D18" s="38" t="s">
        <v>792</v>
      </c>
      <c r="E18" s="36" t="s">
        <v>228</v>
      </c>
      <c r="F18" s="36" t="s">
        <v>228</v>
      </c>
      <c r="G18" s="39" t="str">
        <f>VLOOKUP(E18,'Tax Info'!$B$2:$F$1000,3,0)</f>
        <v>SC GLOBAL COCO PRODUCTS, INC.</v>
      </c>
      <c r="H18" s="39" t="str">
        <f>VLOOKUP(E18,'Tax Info'!$B$2:$F$1000,5,0)</f>
        <v>005-761-999-000</v>
      </c>
      <c r="I18" s="47">
        <f>IF(COUNTIFS(H$3:H18,H18,B$3:B18,B18)=1,MAX(I$2:I17)+1,VLOOKUP(H18,H$2:I17,2,0))</f>
        <v>51942</v>
      </c>
      <c r="J18" s="44">
        <v>207.8</v>
      </c>
      <c r="K18" s="44" t="s">
        <v>27</v>
      </c>
      <c r="L18" s="44">
        <v>24.94</v>
      </c>
      <c r="M18" s="45">
        <v>-4.16</v>
      </c>
      <c r="N18" s="44">
        <f t="shared" si="2"/>
        <v>228.58</v>
      </c>
      <c r="P18" s="49" t="s">
        <v>805</v>
      </c>
      <c r="Q18" s="54">
        <f t="shared" ca="1" si="1"/>
        <v>124.34</v>
      </c>
    </row>
    <row r="19" spans="1:17">
      <c r="A19" s="36">
        <v>17</v>
      </c>
      <c r="B19" s="36" t="s">
        <v>796</v>
      </c>
      <c r="C19" s="40" t="s">
        <v>471</v>
      </c>
      <c r="D19" s="38" t="s">
        <v>792</v>
      </c>
      <c r="E19" s="36" t="s">
        <v>338</v>
      </c>
      <c r="F19" s="36" t="s">
        <v>339</v>
      </c>
      <c r="G19" s="39" t="str">
        <f>VLOOKUP(E19,'Tax Info'!$B$2:$F$1000,3,0)</f>
        <v>Guimaras Wind Corporation</v>
      </c>
      <c r="H19" s="39" t="str">
        <f>VLOOKUP(E19,'Tax Info'!$B$2:$F$1000,5,0)</f>
        <v>004-500-956-000</v>
      </c>
      <c r="I19" s="47">
        <f>IF(COUNTIFS(H$3:H19,H19,B$3:B19,B19)=1,MAX(I$2:I18)+1,VLOOKUP(H19,H$2:I18,2,0))</f>
        <v>51943</v>
      </c>
      <c r="J19" s="44" t="s">
        <v>27</v>
      </c>
      <c r="K19" s="44">
        <v>79.34</v>
      </c>
      <c r="L19" s="44" t="s">
        <v>27</v>
      </c>
      <c r="M19" s="45">
        <v>-1.59</v>
      </c>
      <c r="N19" s="44">
        <f t="shared" si="2"/>
        <v>77.75</v>
      </c>
      <c r="P19" s="49" t="s">
        <v>806</v>
      </c>
      <c r="Q19" s="54">
        <f t="shared" ca="1" si="1"/>
        <v>1618.4</v>
      </c>
    </row>
    <row r="20" spans="1:17">
      <c r="A20" s="36">
        <v>18</v>
      </c>
      <c r="B20" s="36" t="s">
        <v>796</v>
      </c>
      <c r="C20" s="40" t="s">
        <v>471</v>
      </c>
      <c r="D20" s="38" t="s">
        <v>792</v>
      </c>
      <c r="E20" s="36" t="s">
        <v>328</v>
      </c>
      <c r="F20" s="36" t="s">
        <v>329</v>
      </c>
      <c r="G20" s="39" t="str">
        <f>VLOOKUP(E20,'Tax Info'!$B$2:$F$1000,3,0)</f>
        <v>Universal Robina Corporation</v>
      </c>
      <c r="H20" s="39" t="str">
        <f>VLOOKUP(E20,'Tax Info'!$B$2:$F$1000,5,0)</f>
        <v>000-400-016-000</v>
      </c>
      <c r="I20" s="47">
        <f>IF(COUNTIFS(H$3:H20,H20,B$3:B20,B20)=1,MAX(I$2:I19)+1,VLOOKUP(H20,H$2:I19,2,0))</f>
        <v>51944</v>
      </c>
      <c r="J20" s="44" t="s">
        <v>27</v>
      </c>
      <c r="K20" s="44">
        <v>200.68</v>
      </c>
      <c r="L20" s="44" t="s">
        <v>27</v>
      </c>
      <c r="M20" s="45">
        <v>-4.01</v>
      </c>
      <c r="N20" s="44">
        <f t="shared" si="2"/>
        <v>196.67</v>
      </c>
      <c r="P20" s="49" t="s">
        <v>807</v>
      </c>
      <c r="Q20" s="54">
        <f t="shared" ca="1" si="1"/>
        <v>68.73</v>
      </c>
    </row>
    <row r="21" spans="1:17">
      <c r="A21" s="36">
        <v>19</v>
      </c>
      <c r="B21" s="36" t="s">
        <v>796</v>
      </c>
      <c r="C21" s="40" t="s">
        <v>471</v>
      </c>
      <c r="D21" s="38" t="s">
        <v>792</v>
      </c>
      <c r="E21" s="36" t="s">
        <v>242</v>
      </c>
      <c r="F21" s="36" t="s">
        <v>243</v>
      </c>
      <c r="G21" s="39" t="str">
        <f>VLOOKUP(E21,'Tax Info'!$B$2:$F$1000,3,0)</f>
        <v>Victorias Milling Company, Inc.</v>
      </c>
      <c r="H21" s="39" t="str">
        <f>VLOOKUP(E21,'Tax Info'!$B$2:$F$1000,5,0)</f>
        <v>000-270-220-000</v>
      </c>
      <c r="I21" s="47">
        <f>IF(COUNTIFS(H$3:H21,H21,B$3:B21,B21)=1,MAX(I$2:I20)+1,VLOOKUP(H21,H$2:I20,2,0))</f>
        <v>51945</v>
      </c>
      <c r="J21" s="44">
        <v>390.18</v>
      </c>
      <c r="K21" s="44" t="s">
        <v>27</v>
      </c>
      <c r="L21" s="44">
        <v>46.82</v>
      </c>
      <c r="M21" s="45">
        <v>-7.8</v>
      </c>
      <c r="N21" s="44">
        <f t="shared" si="2"/>
        <v>429.2</v>
      </c>
      <c r="O21" s="50">
        <f>SUM(N10:N21)</f>
        <v>3221.74</v>
      </c>
      <c r="P21" s="49" t="s">
        <v>808</v>
      </c>
      <c r="Q21" s="54">
        <f t="shared" ca="1" si="1"/>
        <v>228.58</v>
      </c>
    </row>
    <row r="22" spans="1:17">
      <c r="A22" s="36">
        <v>20</v>
      </c>
      <c r="B22" s="36" t="s">
        <v>809</v>
      </c>
      <c r="C22" s="37" t="s">
        <v>471</v>
      </c>
      <c r="D22" s="38" t="s">
        <v>792</v>
      </c>
      <c r="E22" s="36" t="s">
        <v>152</v>
      </c>
      <c r="F22" s="36" t="s">
        <v>153</v>
      </c>
      <c r="G22" s="39" t="str">
        <f>VLOOKUP(E22,'Tax Info'!$B$2:$F$1000,3,0)</f>
        <v>ACEN CORPORATION (FORMERLY KNOWN AS AC ENERGY CORPORATION)</v>
      </c>
      <c r="H22" s="39" t="str">
        <f>VLOOKUP(E22,'Tax Info'!$B$2:$F$1000,5,0)</f>
        <v>000-506-020-000</v>
      </c>
      <c r="I22" s="47">
        <f>IF(COUNTIFS(H$3:H22,H22,B$3:B22,B22)=1,MAX(I$2:I21)+1,VLOOKUP(H22,H$2:I21,2,0))</f>
        <v>51946</v>
      </c>
      <c r="J22" s="44">
        <v>402.7</v>
      </c>
      <c r="K22" s="44" t="s">
        <v>27</v>
      </c>
      <c r="L22" s="44">
        <v>48.32</v>
      </c>
      <c r="M22" s="45">
        <v>-8.0500000000000007</v>
      </c>
      <c r="N22" s="44">
        <f t="shared" si="2"/>
        <v>442.97</v>
      </c>
      <c r="P22" s="49" t="s">
        <v>810</v>
      </c>
      <c r="Q22" s="54">
        <f t="shared" ca="1" si="1"/>
        <v>77.75</v>
      </c>
    </row>
    <row r="23" spans="1:17">
      <c r="A23" s="36">
        <v>21</v>
      </c>
      <c r="B23" s="36" t="s">
        <v>809</v>
      </c>
      <c r="C23" s="40" t="s">
        <v>471</v>
      </c>
      <c r="D23" s="38" t="s">
        <v>792</v>
      </c>
      <c r="E23" s="36" t="s">
        <v>138</v>
      </c>
      <c r="F23" s="36" t="s">
        <v>139</v>
      </c>
      <c r="G23" s="39" t="str">
        <f>VLOOKUP(E23,'Tax Info'!$B$2:$F$1000,3,0)</f>
        <v>ACEN CORPORATION (FORMERLY KNOWN AS AC ENERGY CORPORATION)</v>
      </c>
      <c r="H23" s="39" t="str">
        <f>VLOOKUP(E23,'Tax Info'!$B$2:$F$1000,5,0)</f>
        <v>000-506-020-000</v>
      </c>
      <c r="I23" s="47">
        <f>IF(COUNTIFS(H$3:H23,H23,B$3:B23,B23)=1,MAX(I$2:I22)+1,VLOOKUP(H23,H$2:I22,2,0))</f>
        <v>51946</v>
      </c>
      <c r="J23" s="44">
        <v>422.97</v>
      </c>
      <c r="K23" s="44" t="s">
        <v>27</v>
      </c>
      <c r="L23" s="44">
        <v>50.76</v>
      </c>
      <c r="M23" s="45">
        <v>-8.4600000000000009</v>
      </c>
      <c r="N23" s="44">
        <f t="shared" si="2"/>
        <v>465.27</v>
      </c>
      <c r="P23" s="49" t="s">
        <v>811</v>
      </c>
      <c r="Q23" s="54">
        <f t="shared" ca="1" si="1"/>
        <v>196.67</v>
      </c>
    </row>
    <row r="24" spans="1:17">
      <c r="A24" s="36">
        <v>22</v>
      </c>
      <c r="B24" s="36" t="s">
        <v>809</v>
      </c>
      <c r="C24" s="40" t="s">
        <v>471</v>
      </c>
      <c r="D24" s="38" t="s">
        <v>792</v>
      </c>
      <c r="E24" s="36" t="s">
        <v>190</v>
      </c>
      <c r="F24" s="36" t="s">
        <v>191</v>
      </c>
      <c r="G24" s="39" t="str">
        <f>VLOOKUP(E24,'Tax Info'!$B$2:$F$1000,3,0)</f>
        <v>AdventEnergy, Inc.</v>
      </c>
      <c r="H24" s="39" t="str">
        <f>VLOOKUP(E24,'Tax Info'!$B$2:$F$1000,5,0)</f>
        <v>007-099-197-000</v>
      </c>
      <c r="I24" s="47">
        <f>IF(COUNTIFS(H$3:H24,H24,B$3:B24,B24)=1,MAX(I$2:I23)+1,VLOOKUP(H24,H$2:I23,2,0))</f>
        <v>51947</v>
      </c>
      <c r="J24" s="44">
        <v>95.04</v>
      </c>
      <c r="K24" s="44" t="s">
        <v>27</v>
      </c>
      <c r="L24" s="44">
        <v>11.4</v>
      </c>
      <c r="M24" s="45">
        <v>-1.9</v>
      </c>
      <c r="N24" s="44">
        <f t="shared" si="2"/>
        <v>104.54</v>
      </c>
      <c r="P24" s="49" t="s">
        <v>812</v>
      </c>
      <c r="Q24" s="54">
        <f t="shared" ca="1" si="1"/>
        <v>429.2</v>
      </c>
    </row>
    <row r="25" spans="1:17">
      <c r="A25" s="36">
        <v>23</v>
      </c>
      <c r="B25" s="36" t="s">
        <v>809</v>
      </c>
      <c r="C25" s="40" t="s">
        <v>471</v>
      </c>
      <c r="D25" s="38" t="s">
        <v>792</v>
      </c>
      <c r="E25" s="36" t="s">
        <v>38</v>
      </c>
      <c r="F25" s="36" t="s">
        <v>39</v>
      </c>
      <c r="G25" s="39" t="str">
        <f>VLOOKUP(E25,'Tax Info'!$B$2:$F$1000,3,0)</f>
        <v>AdventEnergy, Inc.</v>
      </c>
      <c r="H25" s="39" t="str">
        <f>VLOOKUP(E25,'Tax Info'!$B$2:$F$1000,5,0)</f>
        <v>007-099-197-000</v>
      </c>
      <c r="I25" s="47">
        <f>IF(COUNTIFS(H$3:H25,H25,B$3:B25,B25)=1,MAX(I$2:I24)+1,VLOOKUP(H25,H$2:I24,2,0))</f>
        <v>51947</v>
      </c>
      <c r="J25" s="44">
        <v>2255.71</v>
      </c>
      <c r="K25" s="44" t="s">
        <v>27</v>
      </c>
      <c r="L25" s="44">
        <v>270.69</v>
      </c>
      <c r="M25" s="45">
        <v>-45.11</v>
      </c>
      <c r="N25" s="44">
        <f t="shared" si="2"/>
        <v>2481.29</v>
      </c>
      <c r="P25" s="49" t="s">
        <v>813</v>
      </c>
      <c r="Q25" s="54">
        <f t="shared" ca="1" si="1"/>
        <v>908.24</v>
      </c>
    </row>
    <row r="26" spans="1:17">
      <c r="A26" s="36">
        <v>24</v>
      </c>
      <c r="B26" s="36" t="s">
        <v>809</v>
      </c>
      <c r="C26" s="40" t="s">
        <v>471</v>
      </c>
      <c r="D26" s="38" t="s">
        <v>792</v>
      </c>
      <c r="E26" s="36" t="s">
        <v>38</v>
      </c>
      <c r="F26" s="36" t="s">
        <v>161</v>
      </c>
      <c r="G26" s="39" t="str">
        <f>VLOOKUP(E26,'Tax Info'!$B$2:$F$1000,3,0)</f>
        <v>AdventEnergy, Inc.</v>
      </c>
      <c r="H26" s="39" t="str">
        <f>VLOOKUP(E26,'Tax Info'!$B$2:$F$1000,5,0)</f>
        <v>007-099-197-000</v>
      </c>
      <c r="I26" s="47">
        <f>IF(COUNTIFS(H$3:H26,H26,B$3:B26,B26)=1,MAX(I$2:I25)+1,VLOOKUP(H26,H$2:I25,2,0))</f>
        <v>51947</v>
      </c>
      <c r="J26" s="44" t="s">
        <v>27</v>
      </c>
      <c r="K26" s="44">
        <v>14.96</v>
      </c>
      <c r="L26" s="44" t="s">
        <v>27</v>
      </c>
      <c r="M26" s="45">
        <v>-0.3</v>
      </c>
      <c r="N26" s="44">
        <f t="shared" si="2"/>
        <v>14.66</v>
      </c>
      <c r="P26" s="49" t="s">
        <v>814</v>
      </c>
      <c r="Q26" s="54">
        <f t="shared" ca="1" si="1"/>
        <v>2600.4899999999998</v>
      </c>
    </row>
    <row r="27" spans="1:17">
      <c r="A27" s="36">
        <v>25</v>
      </c>
      <c r="B27" s="36" t="s">
        <v>809</v>
      </c>
      <c r="C27" s="40" t="s">
        <v>471</v>
      </c>
      <c r="D27" s="38" t="s">
        <v>792</v>
      </c>
      <c r="E27" s="36" t="s">
        <v>97</v>
      </c>
      <c r="F27" s="36" t="s">
        <v>98</v>
      </c>
      <c r="G27" s="39" t="str">
        <f>VLOOKUP(E27,'Tax Info'!$B$2:$F$1000,3,0)</f>
        <v>Aboitiz Energy Solutions, Inc.</v>
      </c>
      <c r="H27" s="39" t="str">
        <f>VLOOKUP(E27,'Tax Info'!$B$2:$F$1000,5,0)</f>
        <v>201-115-150-000</v>
      </c>
      <c r="I27" s="47">
        <f>IF(COUNTIFS(H$3:H27,H27,B$3:B27,B27)=1,MAX(I$2:I26)+1,VLOOKUP(H27,H$2:I26,2,0))</f>
        <v>51948</v>
      </c>
      <c r="J27" s="44">
        <v>1737.06</v>
      </c>
      <c r="K27" s="44" t="s">
        <v>27</v>
      </c>
      <c r="L27" s="44">
        <v>208.45</v>
      </c>
      <c r="M27" s="45">
        <v>-34.74</v>
      </c>
      <c r="N27" s="44">
        <f t="shared" si="2"/>
        <v>1910.77</v>
      </c>
      <c r="P27" s="49" t="s">
        <v>815</v>
      </c>
      <c r="Q27" s="54">
        <f t="shared" ca="1" si="1"/>
        <v>1910.77</v>
      </c>
    </row>
    <row r="28" spans="1:17">
      <c r="A28" s="36">
        <v>26</v>
      </c>
      <c r="B28" s="36" t="s">
        <v>809</v>
      </c>
      <c r="C28" s="40" t="s">
        <v>471</v>
      </c>
      <c r="D28" s="38" t="s">
        <v>792</v>
      </c>
      <c r="E28" s="36" t="s">
        <v>43</v>
      </c>
      <c r="F28" s="36" t="s">
        <v>43</v>
      </c>
      <c r="G28" s="39" t="str">
        <f>VLOOKUP(E28,'Tax Info'!$B$2:$F$1000,3,0)</f>
        <v>Aklan Electric Cooperative, Inc.</v>
      </c>
      <c r="H28" s="39" t="str">
        <f>VLOOKUP(E28,'Tax Info'!$B$2:$F$1000,5,0)</f>
        <v>000-567-158-000</v>
      </c>
      <c r="I28" s="47">
        <f>IF(COUNTIFS(H$3:H28,H28,B$3:B28,B28)=1,MAX(I$2:I27)+1,VLOOKUP(H28,H$2:I27,2,0))</f>
        <v>51949</v>
      </c>
      <c r="J28" s="44">
        <v>4560.7700000000004</v>
      </c>
      <c r="K28" s="44" t="s">
        <v>27</v>
      </c>
      <c r="L28" s="44">
        <v>547.29</v>
      </c>
      <c r="M28" s="45">
        <v>-91.22</v>
      </c>
      <c r="N28" s="44">
        <f t="shared" si="2"/>
        <v>5016.84</v>
      </c>
      <c r="P28" s="49" t="s">
        <v>816</v>
      </c>
      <c r="Q28" s="54">
        <f t="shared" ca="1" si="1"/>
        <v>5016.84</v>
      </c>
    </row>
    <row r="29" spans="1:17">
      <c r="A29" s="36">
        <v>27</v>
      </c>
      <c r="B29" s="36" t="s">
        <v>809</v>
      </c>
      <c r="C29" s="40" t="s">
        <v>471</v>
      </c>
      <c r="D29" s="38" t="s">
        <v>792</v>
      </c>
      <c r="E29" s="36" t="s">
        <v>76</v>
      </c>
      <c r="F29" s="36" t="s">
        <v>76</v>
      </c>
      <c r="G29" s="39" t="str">
        <f>VLOOKUP(E29,'Tax Info'!$B$2:$F$1000,3,0)</f>
        <v>Antique Electric Cooperative, Inc.</v>
      </c>
      <c r="H29" s="39" t="str">
        <f>VLOOKUP(E29,'Tax Info'!$B$2:$F$1000,5,0)</f>
        <v>000-567-498-0000</v>
      </c>
      <c r="I29" s="47">
        <f>IF(COUNTIFS(H$3:H29,H29,B$3:B29,B29)=1,MAX(I$2:I28)+1,VLOOKUP(H29,H$2:I28,2,0))</f>
        <v>51950</v>
      </c>
      <c r="J29" s="44">
        <v>1953.57</v>
      </c>
      <c r="K29" s="44" t="s">
        <v>27</v>
      </c>
      <c r="L29" s="44">
        <v>234.43</v>
      </c>
      <c r="M29" s="45">
        <v>-39.07</v>
      </c>
      <c r="N29" s="44">
        <f t="shared" si="2"/>
        <v>2148.9299999999998</v>
      </c>
      <c r="P29" s="49" t="s">
        <v>817</v>
      </c>
      <c r="Q29" s="54">
        <f t="shared" ca="1" si="1"/>
        <v>2148.9299999999998</v>
      </c>
    </row>
    <row r="30" spans="1:17">
      <c r="A30" s="36">
        <v>28</v>
      </c>
      <c r="B30" s="36" t="s">
        <v>809</v>
      </c>
      <c r="C30" s="40" t="s">
        <v>471</v>
      </c>
      <c r="D30" s="38" t="s">
        <v>792</v>
      </c>
      <c r="E30" s="36" t="s">
        <v>236</v>
      </c>
      <c r="F30" s="36" t="s">
        <v>237</v>
      </c>
      <c r="G30" s="39" t="str">
        <f>VLOOKUP(E30,'Tax Info'!$B$2:$F$1000,3,0)</f>
        <v>Power Sector Assets &amp; Liabilities Management Corporation</v>
      </c>
      <c r="H30" s="39" t="str">
        <f>VLOOKUP(E30,'Tax Info'!$B$2:$F$1000,5,0)</f>
        <v>215-799-653-00000</v>
      </c>
      <c r="I30" s="47">
        <f>IF(COUNTIFS(H$3:H30,H30,B$3:B30,B30)=1,MAX(I$2:I29)+1,VLOOKUP(H30,H$2:I29,2,0))</f>
        <v>51951</v>
      </c>
      <c r="J30" s="44">
        <v>2.04</v>
      </c>
      <c r="K30" s="44" t="s">
        <v>27</v>
      </c>
      <c r="L30" s="44">
        <v>0.24</v>
      </c>
      <c r="M30" s="45">
        <v>-0.04</v>
      </c>
      <c r="N30" s="44">
        <f t="shared" si="2"/>
        <v>2.2400000000000002</v>
      </c>
      <c r="P30" s="49" t="s">
        <v>818</v>
      </c>
      <c r="Q30" s="54">
        <f t="shared" ca="1" si="1"/>
        <v>2.2400000000000002</v>
      </c>
    </row>
    <row r="31" spans="1:17">
      <c r="A31" s="36">
        <v>29</v>
      </c>
      <c r="B31" s="36" t="s">
        <v>809</v>
      </c>
      <c r="C31" s="40" t="s">
        <v>471</v>
      </c>
      <c r="D31" s="38" t="s">
        <v>792</v>
      </c>
      <c r="E31" s="36" t="s">
        <v>193</v>
      </c>
      <c r="F31" s="36" t="s">
        <v>193</v>
      </c>
      <c r="G31" s="39" t="str">
        <f>VLOOKUP(E31,'Tax Info'!$B$2:$F$1000,3,0)</f>
        <v>Balamban Enerzone Corporation</v>
      </c>
      <c r="H31" s="39" t="str">
        <f>VLOOKUP(E31,'Tax Info'!$B$2:$F$1000,5,0)</f>
        <v>250-328-123-000</v>
      </c>
      <c r="I31" s="47">
        <f>IF(COUNTIFS(H$3:H31,H31,B$3:B31,B31)=1,MAX(I$2:I30)+1,VLOOKUP(H31,H$2:I30,2,0))</f>
        <v>51952</v>
      </c>
      <c r="J31" s="44">
        <v>14.84</v>
      </c>
      <c r="K31" s="44" t="s">
        <v>27</v>
      </c>
      <c r="L31" s="44">
        <v>1.78</v>
      </c>
      <c r="M31" s="45">
        <v>-0.3</v>
      </c>
      <c r="N31" s="44">
        <f t="shared" si="2"/>
        <v>16.32</v>
      </c>
      <c r="P31" s="49" t="s">
        <v>819</v>
      </c>
      <c r="Q31" s="54">
        <f t="shared" ca="1" si="1"/>
        <v>16.32</v>
      </c>
    </row>
    <row r="32" spans="1:17">
      <c r="A32" s="36">
        <v>30</v>
      </c>
      <c r="B32" s="36" t="s">
        <v>809</v>
      </c>
      <c r="C32" s="40" t="s">
        <v>471</v>
      </c>
      <c r="D32" s="38" t="s">
        <v>792</v>
      </c>
      <c r="E32" s="36" t="s">
        <v>103</v>
      </c>
      <c r="F32" s="36" t="s">
        <v>104</v>
      </c>
      <c r="G32" s="39" t="str">
        <f>VLOOKUP(E32,'Tax Info'!$B$2:$F$1000,3,0)</f>
        <v>Bac-Man Geothermal, Inc.</v>
      </c>
      <c r="H32" s="39" t="str">
        <f>VLOOKUP(E32,'Tax Info'!$B$2:$F$1000,5,0)</f>
        <v>007-721-206-0000</v>
      </c>
      <c r="I32" s="47">
        <f>IF(COUNTIFS(H$3:H32,H32,B$3:B32,B32)=1,MAX(I$2:I31)+1,VLOOKUP(H32,H$2:I31,2,0))</f>
        <v>51953</v>
      </c>
      <c r="J32" s="44">
        <v>1471.61</v>
      </c>
      <c r="K32" s="44" t="s">
        <v>27</v>
      </c>
      <c r="L32" s="44">
        <v>176.59</v>
      </c>
      <c r="M32" s="45">
        <v>-29.43</v>
      </c>
      <c r="N32" s="44">
        <f t="shared" si="2"/>
        <v>1618.77</v>
      </c>
      <c r="P32" s="49" t="s">
        <v>820</v>
      </c>
      <c r="Q32" s="54">
        <f t="shared" ca="1" si="1"/>
        <v>1618.77</v>
      </c>
    </row>
    <row r="33" spans="1:17">
      <c r="A33" s="36">
        <v>31</v>
      </c>
      <c r="B33" s="36" t="s">
        <v>809</v>
      </c>
      <c r="C33" s="40" t="s">
        <v>471</v>
      </c>
      <c r="D33" s="38" t="s">
        <v>792</v>
      </c>
      <c r="E33" s="36" t="s">
        <v>136</v>
      </c>
      <c r="F33" s="36" t="s">
        <v>136</v>
      </c>
      <c r="G33" s="39" t="str">
        <f>VLOOKUP(E33,'Tax Info'!$B$2:$F$1000,3,0)</f>
        <v>Biliran Electric Cooperative, Inc.</v>
      </c>
      <c r="H33" s="39" t="str">
        <f>VLOOKUP(E33,'Tax Info'!$B$2:$F$1000,5,0)</f>
        <v>000-608-067-000</v>
      </c>
      <c r="I33" s="47">
        <f>IF(COUNTIFS(H$3:H33,H33,B$3:B33,B33)=1,MAX(I$2:I32)+1,VLOOKUP(H33,H$2:I32,2,0))</f>
        <v>51954</v>
      </c>
      <c r="J33" s="44">
        <v>720.91</v>
      </c>
      <c r="K33" s="44" t="s">
        <v>27</v>
      </c>
      <c r="L33" s="44">
        <v>86.51</v>
      </c>
      <c r="M33" s="45">
        <v>-14.42</v>
      </c>
      <c r="N33" s="44">
        <f t="shared" si="2"/>
        <v>793</v>
      </c>
      <c r="P33" s="49" t="s">
        <v>821</v>
      </c>
      <c r="Q33" s="54">
        <f t="shared" ca="1" si="1"/>
        <v>793</v>
      </c>
    </row>
    <row r="34" spans="1:17">
      <c r="A34" s="36">
        <v>32</v>
      </c>
      <c r="B34" s="36" t="s">
        <v>809</v>
      </c>
      <c r="C34" s="40" t="s">
        <v>471</v>
      </c>
      <c r="D34" s="38" t="s">
        <v>792</v>
      </c>
      <c r="E34" s="36" t="s">
        <v>89</v>
      </c>
      <c r="F34" s="36" t="s">
        <v>89</v>
      </c>
      <c r="G34" s="39" t="str">
        <f>VLOOKUP(E34,'Tax Info'!$B$2:$F$1000,3,0)</f>
        <v>Bohol Light Company, Inc.</v>
      </c>
      <c r="H34" s="39" t="str">
        <f>VLOOKUP(E34,'Tax Info'!$B$2:$F$1000,5,0)</f>
        <v>005-372-703-000</v>
      </c>
      <c r="I34" s="47">
        <f>IF(COUNTIFS(H$3:H34,H34,B$3:B34,B34)=1,MAX(I$2:I33)+1,VLOOKUP(H34,H$2:I33,2,0))</f>
        <v>51955</v>
      </c>
      <c r="J34" s="44">
        <v>1285.08</v>
      </c>
      <c r="K34" s="44" t="s">
        <v>27</v>
      </c>
      <c r="L34" s="44">
        <v>154.21</v>
      </c>
      <c r="M34" s="45">
        <v>-25.7</v>
      </c>
      <c r="N34" s="44">
        <f t="shared" si="2"/>
        <v>1413.59</v>
      </c>
      <c r="P34" s="49" t="s">
        <v>822</v>
      </c>
      <c r="Q34" s="54">
        <f t="shared" ca="1" si="1"/>
        <v>1413.59</v>
      </c>
    </row>
    <row r="35" spans="1:17">
      <c r="A35" s="36">
        <v>33</v>
      </c>
      <c r="B35" s="36" t="s">
        <v>809</v>
      </c>
      <c r="C35" s="40" t="s">
        <v>471</v>
      </c>
      <c r="D35" s="38" t="s">
        <v>792</v>
      </c>
      <c r="E35" s="36" t="s">
        <v>66</v>
      </c>
      <c r="F35" s="36" t="s">
        <v>66</v>
      </c>
      <c r="G35" s="39" t="str">
        <f>VLOOKUP(E35,'Tax Info'!$B$2:$F$1000,3,0)</f>
        <v>Bohol I Electric Cooperative, Inc.</v>
      </c>
      <c r="H35" s="39" t="str">
        <f>VLOOKUP(E35,'Tax Info'!$B$2:$F$1000,5,0)</f>
        <v>000-534-418-000</v>
      </c>
      <c r="I35" s="47">
        <f>IF(COUNTIFS(H$3:H35,H35,B$3:B35,B35)=1,MAX(I$2:I34)+1,VLOOKUP(H35,H$2:I34,2,0))</f>
        <v>51956</v>
      </c>
      <c r="J35" s="44">
        <v>3406.25</v>
      </c>
      <c r="K35" s="44" t="s">
        <v>27</v>
      </c>
      <c r="L35" s="44">
        <v>408.75</v>
      </c>
      <c r="M35" s="45">
        <v>-68.12</v>
      </c>
      <c r="N35" s="44">
        <f t="shared" si="2"/>
        <v>3746.88</v>
      </c>
      <c r="P35" s="49" t="s">
        <v>823</v>
      </c>
      <c r="Q35" s="54">
        <f t="shared" ca="1" si="1"/>
        <v>3746.88</v>
      </c>
    </row>
    <row r="36" spans="1:17">
      <c r="A36" s="36">
        <v>34</v>
      </c>
      <c r="B36" s="36" t="s">
        <v>809</v>
      </c>
      <c r="C36" s="40" t="s">
        <v>471</v>
      </c>
      <c r="D36" s="38" t="s">
        <v>792</v>
      </c>
      <c r="E36" s="36" t="s">
        <v>84</v>
      </c>
      <c r="F36" s="36" t="s">
        <v>84</v>
      </c>
      <c r="G36" s="39" t="str">
        <f>VLOOKUP(E36,'Tax Info'!$B$2:$F$1000,3,0)</f>
        <v>Bohol II Electric Cooperative, Inc.</v>
      </c>
      <c r="H36" s="39" t="str">
        <f>VLOOKUP(E36,'Tax Info'!$B$2:$F$1000,5,0)</f>
        <v>610-002-030-585</v>
      </c>
      <c r="I36" s="47">
        <f>IF(COUNTIFS(H$3:H36,H36,B$3:B36,B36)=1,MAX(I$2:I35)+1,VLOOKUP(H36,H$2:I35,2,0))</f>
        <v>51957</v>
      </c>
      <c r="J36" s="44">
        <v>2011.69</v>
      </c>
      <c r="K36" s="44" t="s">
        <v>27</v>
      </c>
      <c r="L36" s="44">
        <v>241.4</v>
      </c>
      <c r="M36" s="45">
        <v>-40.229999999999997</v>
      </c>
      <c r="N36" s="44">
        <f t="shared" si="2"/>
        <v>2212.86</v>
      </c>
      <c r="P36" s="49" t="s">
        <v>824</v>
      </c>
      <c r="Q36" s="54">
        <f t="shared" ca="1" si="1"/>
        <v>2212.86</v>
      </c>
    </row>
    <row r="37" spans="1:17">
      <c r="A37" s="36">
        <v>35</v>
      </c>
      <c r="B37" s="36" t="s">
        <v>809</v>
      </c>
      <c r="C37" s="40" t="s">
        <v>471</v>
      </c>
      <c r="D37" s="38" t="s">
        <v>792</v>
      </c>
      <c r="E37" s="36" t="s">
        <v>319</v>
      </c>
      <c r="F37" s="36" t="s">
        <v>320</v>
      </c>
      <c r="G37" s="39" t="str">
        <f>VLOOKUP(E37,'Tax Info'!$B$2:$F$1000,3,0)</f>
        <v>Central Azucarera de Bais, Inc.</v>
      </c>
      <c r="H37" s="39" t="str">
        <f>VLOOKUP(E37,'Tax Info'!$B$2:$F$1000,5,0)</f>
        <v>000-111-111-000</v>
      </c>
      <c r="I37" s="47">
        <f>IF(COUNTIFS(H$3:H37,H37,B$3:B37,B37)=1,MAX(I$2:I36)+1,VLOOKUP(H37,H$2:I36,2,0))</f>
        <v>51958</v>
      </c>
      <c r="J37" s="44">
        <v>15.57</v>
      </c>
      <c r="K37" s="44" t="s">
        <v>27</v>
      </c>
      <c r="L37" s="44">
        <v>1.87</v>
      </c>
      <c r="M37" s="45">
        <v>-0.31</v>
      </c>
      <c r="N37" s="44">
        <f t="shared" si="2"/>
        <v>17.13</v>
      </c>
      <c r="P37" s="49" t="s">
        <v>825</v>
      </c>
      <c r="Q37" s="54">
        <f t="shared" ca="1" si="1"/>
        <v>17.13</v>
      </c>
    </row>
    <row r="38" spans="1:17">
      <c r="A38" s="36">
        <v>36</v>
      </c>
      <c r="B38" s="36" t="s">
        <v>809</v>
      </c>
      <c r="C38" s="40" t="s">
        <v>471</v>
      </c>
      <c r="D38" s="38" t="s">
        <v>792</v>
      </c>
      <c r="E38" s="36" t="s">
        <v>58</v>
      </c>
      <c r="F38" s="36" t="s">
        <v>58</v>
      </c>
      <c r="G38" s="39" t="str">
        <f>VLOOKUP(E38,'Tax Info'!$B$2:$F$1000,3,0)</f>
        <v>Capiz Electric Cooperative, Inc.</v>
      </c>
      <c r="H38" s="39" t="str">
        <f>VLOOKUP(E38,'Tax Info'!$B$2:$F$1000,5,0)</f>
        <v>000-569-194-000</v>
      </c>
      <c r="I38" s="47">
        <f>IF(COUNTIFS(H$3:H38,H38,B$3:B38,B38)=1,MAX(I$2:I37)+1,VLOOKUP(H38,H$2:I37,2,0))</f>
        <v>51959</v>
      </c>
      <c r="J38" s="44">
        <v>3503.42</v>
      </c>
      <c r="K38" s="44" t="s">
        <v>27</v>
      </c>
      <c r="L38" s="44">
        <v>420.41</v>
      </c>
      <c r="M38" s="45">
        <v>-70.069999999999993</v>
      </c>
      <c r="N38" s="44">
        <f t="shared" si="2"/>
        <v>3853.76</v>
      </c>
      <c r="P38" s="49" t="s">
        <v>826</v>
      </c>
      <c r="Q38" s="54">
        <f t="shared" ca="1" si="1"/>
        <v>3853.76</v>
      </c>
    </row>
    <row r="39" spans="1:17">
      <c r="A39" s="36">
        <v>37</v>
      </c>
      <c r="B39" s="36" t="s">
        <v>809</v>
      </c>
      <c r="C39" s="40" t="s">
        <v>471</v>
      </c>
      <c r="D39" s="38" t="s">
        <v>792</v>
      </c>
      <c r="E39" s="36" t="s">
        <v>321</v>
      </c>
      <c r="F39" s="36" t="s">
        <v>322</v>
      </c>
      <c r="G39" s="39" t="str">
        <f>VLOOKUP(E39,'Tax Info'!$B$2:$F$1000,3,0)</f>
        <v>CENTRAL AZUCARERA DE SAN ANTONIO</v>
      </c>
      <c r="H39" s="39" t="str">
        <f>VLOOKUP(E39,'Tax Info'!$B$2:$F$1000,5,0)</f>
        <v>222-792-837-000</v>
      </c>
      <c r="I39" s="47">
        <f>IF(COUNTIFS(H$3:H39,H39,B$3:B39,B39)=1,MAX(I$2:I38)+1,VLOOKUP(H39,H$2:I38,2,0))</f>
        <v>51960</v>
      </c>
      <c r="J39" s="44">
        <v>13.85</v>
      </c>
      <c r="K39" s="44" t="s">
        <v>27</v>
      </c>
      <c r="L39" s="44">
        <v>1.66</v>
      </c>
      <c r="M39" s="45">
        <v>-0.28000000000000003</v>
      </c>
      <c r="N39" s="44">
        <f t="shared" si="2"/>
        <v>15.23</v>
      </c>
      <c r="P39" s="49" t="s">
        <v>827</v>
      </c>
      <c r="Q39" s="54">
        <f t="shared" ref="Q39:Q70" ca="1" si="3">SUMIF($I$3:$N$168,P39,$N$3:$N$168)</f>
        <v>15.23</v>
      </c>
    </row>
    <row r="40" spans="1:17">
      <c r="A40" s="36">
        <v>38</v>
      </c>
      <c r="B40" s="36" t="s">
        <v>809</v>
      </c>
      <c r="C40" s="40" t="s">
        <v>471</v>
      </c>
      <c r="D40" s="38" t="s">
        <v>792</v>
      </c>
      <c r="E40" s="36" t="s">
        <v>45</v>
      </c>
      <c r="F40" s="36" t="s">
        <v>46</v>
      </c>
      <c r="G40" s="39" t="str">
        <f>VLOOKUP(E40,'Tax Info'!$B$2:$F$1000,3,0)</f>
        <v>Toledo Power Company</v>
      </c>
      <c r="H40" s="39" t="str">
        <f>VLOOKUP(E40,'Tax Info'!$B$2:$F$1000,5,0)</f>
        <v>003-883-626-00000</v>
      </c>
      <c r="I40" s="47">
        <f>IF(COUNTIFS(H$3:H40,H40,B$3:B40,B40)=1,MAX(I$2:I39)+1,VLOOKUP(H40,H$2:I39,2,0))</f>
        <v>51961</v>
      </c>
      <c r="J40" s="44" t="s">
        <v>27</v>
      </c>
      <c r="K40" s="44">
        <v>4370.25</v>
      </c>
      <c r="L40" s="44" t="s">
        <v>27</v>
      </c>
      <c r="M40" s="45">
        <v>-87.4</v>
      </c>
      <c r="N40" s="44">
        <f t="shared" si="2"/>
        <v>4282.8500000000004</v>
      </c>
      <c r="P40" s="49" t="s">
        <v>828</v>
      </c>
      <c r="Q40" s="54">
        <f t="shared" ca="1" si="3"/>
        <v>4317.6200000000008</v>
      </c>
    </row>
    <row r="41" spans="1:17">
      <c r="A41" s="36">
        <v>39</v>
      </c>
      <c r="B41" s="36" t="s">
        <v>809</v>
      </c>
      <c r="C41" s="40" t="s">
        <v>471</v>
      </c>
      <c r="D41" s="38" t="s">
        <v>792</v>
      </c>
      <c r="E41" s="36" t="s">
        <v>64</v>
      </c>
      <c r="F41" s="36" t="s">
        <v>64</v>
      </c>
      <c r="G41" s="39" t="str">
        <f>VLOOKUP(E41,'Tax Info'!$B$2:$F$1000,3,0)</f>
        <v>Cebu I Electric Cooperative, Inc.</v>
      </c>
      <c r="H41" s="39" t="str">
        <f>VLOOKUP(E41,'Tax Info'!$B$2:$F$1000,5,0)</f>
        <v>000-534-977-000</v>
      </c>
      <c r="I41" s="47">
        <f>IF(COUNTIFS(H$3:H41,H41,B$3:B41,B41)=1,MAX(I$2:I40)+1,VLOOKUP(H41,H$2:I40,2,0))</f>
        <v>51962</v>
      </c>
      <c r="J41" s="44">
        <v>3360.55</v>
      </c>
      <c r="K41" s="44" t="s">
        <v>27</v>
      </c>
      <c r="L41" s="44">
        <v>403.27</v>
      </c>
      <c r="M41" s="45">
        <v>-67.209999999999994</v>
      </c>
      <c r="N41" s="44">
        <f t="shared" si="2"/>
        <v>3696.61</v>
      </c>
      <c r="P41" s="49" t="s">
        <v>829</v>
      </c>
      <c r="Q41" s="54">
        <f t="shared" ca="1" si="3"/>
        <v>3696.61</v>
      </c>
    </row>
    <row r="42" spans="1:17">
      <c r="A42" s="36">
        <v>40</v>
      </c>
      <c r="B42" s="36" t="s">
        <v>809</v>
      </c>
      <c r="C42" s="40" t="s">
        <v>471</v>
      </c>
      <c r="D42" s="38" t="s">
        <v>792</v>
      </c>
      <c r="E42" s="36" t="s">
        <v>56</v>
      </c>
      <c r="F42" s="36" t="s">
        <v>56</v>
      </c>
      <c r="G42" s="39" t="str">
        <f>VLOOKUP(E42,'Tax Info'!$B$2:$F$1000,3,0)</f>
        <v>Cebu II Electric Cooperative, Inc.</v>
      </c>
      <c r="H42" s="39" t="str">
        <f>VLOOKUP(E42,'Tax Info'!$B$2:$F$1000,5,0)</f>
        <v>000-256-731-0000</v>
      </c>
      <c r="I42" s="47">
        <f>IF(COUNTIFS(H$3:H42,H42,B$3:B42,B42)=1,MAX(I$2:I41)+1,VLOOKUP(H42,H$2:I41,2,0))</f>
        <v>51963</v>
      </c>
      <c r="J42" s="44">
        <v>4088.06</v>
      </c>
      <c r="K42" s="44" t="s">
        <v>27</v>
      </c>
      <c r="L42" s="44">
        <v>490.57</v>
      </c>
      <c r="M42" s="45">
        <v>-81.760000000000005</v>
      </c>
      <c r="N42" s="44">
        <f t="shared" si="2"/>
        <v>4496.87</v>
      </c>
      <c r="P42" s="49" t="s">
        <v>830</v>
      </c>
      <c r="Q42" s="54">
        <f t="shared" ca="1" si="3"/>
        <v>4496.87</v>
      </c>
    </row>
    <row r="43" spans="1:17">
      <c r="A43" s="36">
        <v>41</v>
      </c>
      <c r="B43" s="36" t="s">
        <v>809</v>
      </c>
      <c r="C43" s="40" t="s">
        <v>471</v>
      </c>
      <c r="D43" s="38" t="s">
        <v>792</v>
      </c>
      <c r="E43" s="36" t="s">
        <v>132</v>
      </c>
      <c r="F43" s="36" t="s">
        <v>132</v>
      </c>
      <c r="G43" s="39" t="str">
        <f>VLOOKUP(E43,'Tax Info'!$B$2:$F$1000,3,0)</f>
        <v>Cebu III Electric Cooperative, Inc.</v>
      </c>
      <c r="H43" s="39" t="str">
        <f>VLOOKUP(E43,'Tax Info'!$B$2:$F$1000,5,0)</f>
        <v>000-534-985-000</v>
      </c>
      <c r="I43" s="47">
        <f>IF(COUNTIFS(H$3:H43,H43,B$3:B43,B43)=1,MAX(I$2:I42)+1,VLOOKUP(H43,H$2:I42,2,0))</f>
        <v>51964</v>
      </c>
      <c r="J43" s="44">
        <v>862.15</v>
      </c>
      <c r="K43" s="44" t="s">
        <v>27</v>
      </c>
      <c r="L43" s="44">
        <v>103.46</v>
      </c>
      <c r="M43" s="45">
        <v>-17.239999999999998</v>
      </c>
      <c r="N43" s="44">
        <f t="shared" si="2"/>
        <v>948.37</v>
      </c>
      <c r="P43" s="49" t="s">
        <v>831</v>
      </c>
      <c r="Q43" s="54">
        <f t="shared" ca="1" si="3"/>
        <v>948.37</v>
      </c>
    </row>
    <row r="44" spans="1:17">
      <c r="A44" s="36">
        <v>42</v>
      </c>
      <c r="B44" s="36" t="s">
        <v>809</v>
      </c>
      <c r="C44" s="40" t="s">
        <v>471</v>
      </c>
      <c r="D44" s="38" t="s">
        <v>792</v>
      </c>
      <c r="E44" s="36" t="s">
        <v>331</v>
      </c>
      <c r="F44" s="36" t="s">
        <v>332</v>
      </c>
      <c r="G44" s="39" t="str">
        <f>VLOOKUP(E44,'Tax Info'!$B$2:$F$1000,3,0)</f>
        <v>Central Negros Power Reliability, Inc.</v>
      </c>
      <c r="H44" s="39" t="str">
        <f>VLOOKUP(E44,'Tax Info'!$B$2:$F$1000,5,0)</f>
        <v>008-691-287-00000</v>
      </c>
      <c r="I44" s="47">
        <f>IF(COUNTIFS(H$3:H44,H44,B$3:B44,B44)=1,MAX(I$2:I43)+1,VLOOKUP(H44,H$2:I43,2,0))</f>
        <v>51965</v>
      </c>
      <c r="J44" s="44">
        <v>0.09</v>
      </c>
      <c r="K44" s="44" t="s">
        <v>27</v>
      </c>
      <c r="L44" s="44">
        <v>0.01</v>
      </c>
      <c r="M44" s="45" t="s">
        <v>27</v>
      </c>
      <c r="N44" s="44">
        <f t="shared" si="2"/>
        <v>0.1</v>
      </c>
      <c r="P44" s="49" t="s">
        <v>832</v>
      </c>
      <c r="Q44" s="54">
        <f t="shared" ca="1" si="3"/>
        <v>0.1</v>
      </c>
    </row>
    <row r="45" spans="1:17">
      <c r="A45" s="36">
        <v>43</v>
      </c>
      <c r="B45" s="36" t="s">
        <v>809</v>
      </c>
      <c r="C45" s="40" t="s">
        <v>471</v>
      </c>
      <c r="D45" s="38" t="s">
        <v>792</v>
      </c>
      <c r="E45" s="36" t="s">
        <v>117</v>
      </c>
      <c r="F45" s="36" t="s">
        <v>118</v>
      </c>
      <c r="G45" s="39" t="str">
        <f>VLOOKUP(E45,'Tax Info'!$B$2:$F$1000,3,0)</f>
        <v>Citicore Energy Solutions, Inc.</v>
      </c>
      <c r="H45" s="39" t="str">
        <f>VLOOKUP(E45,'Tax Info'!$B$2:$F$1000,5,0)</f>
        <v>009-333-221-00000</v>
      </c>
      <c r="I45" s="47">
        <f>IF(COUNTIFS(H$3:H45,H45,B$3:B45,B45)=1,MAX(I$2:I44)+1,VLOOKUP(H45,H$2:I44,2,0))</f>
        <v>51966</v>
      </c>
      <c r="J45" s="44">
        <v>342.37</v>
      </c>
      <c r="K45" s="44" t="s">
        <v>27</v>
      </c>
      <c r="L45" s="44">
        <v>41.08</v>
      </c>
      <c r="M45" s="45">
        <v>-6.85</v>
      </c>
      <c r="N45" s="44">
        <f t="shared" si="2"/>
        <v>376.6</v>
      </c>
      <c r="P45" s="49" t="s">
        <v>833</v>
      </c>
      <c r="Q45" s="54">
        <f t="shared" ca="1" si="3"/>
        <v>698.11</v>
      </c>
    </row>
    <row r="46" spans="1:17">
      <c r="A46" s="36">
        <v>44</v>
      </c>
      <c r="B46" s="36" t="s">
        <v>809</v>
      </c>
      <c r="C46" s="40" t="s">
        <v>471</v>
      </c>
      <c r="D46" s="38" t="s">
        <v>792</v>
      </c>
      <c r="E46" s="36" t="s">
        <v>114</v>
      </c>
      <c r="F46" s="36" t="s">
        <v>115</v>
      </c>
      <c r="G46" s="39" t="str">
        <f>VLOOKUP(E46,'Tax Info'!$B$2:$F$1000,3,0)</f>
        <v>Citicore Energy Solutions, Inc.</v>
      </c>
      <c r="H46" s="39" t="str">
        <f>VLOOKUP(E46,'Tax Info'!$B$2:$F$1000,5,0)</f>
        <v>009-333-221-00000</v>
      </c>
      <c r="I46" s="47">
        <f>IF(COUNTIFS(H$3:H46,H46,B$3:B46,B46)=1,MAX(I$2:I45)+1,VLOOKUP(H46,H$2:I45,2,0))</f>
        <v>51966</v>
      </c>
      <c r="J46" s="44">
        <v>292.29000000000002</v>
      </c>
      <c r="K46" s="44" t="s">
        <v>27</v>
      </c>
      <c r="L46" s="44">
        <v>35.07</v>
      </c>
      <c r="M46" s="45">
        <v>-5.85</v>
      </c>
      <c r="N46" s="44">
        <f t="shared" si="2"/>
        <v>321.51</v>
      </c>
      <c r="P46" s="49" t="s">
        <v>834</v>
      </c>
      <c r="Q46" s="54">
        <f t="shared" ca="1" si="3"/>
        <v>105.53</v>
      </c>
    </row>
    <row r="47" spans="1:17">
      <c r="A47" s="36">
        <v>45</v>
      </c>
      <c r="B47" s="36" t="s">
        <v>809</v>
      </c>
      <c r="C47" s="40" t="s">
        <v>471</v>
      </c>
      <c r="D47" s="38" t="s">
        <v>792</v>
      </c>
      <c r="E47" s="36" t="s">
        <v>149</v>
      </c>
      <c r="F47" s="36" t="s">
        <v>150</v>
      </c>
      <c r="G47" s="39" t="str">
        <f>VLOOKUP(E47,'Tax Info'!$B$2:$F$1000,3,0)</f>
        <v>Corenergy, Inc.</v>
      </c>
      <c r="H47" s="39" t="str">
        <f>VLOOKUP(E47,'Tax Info'!$B$2:$F$1000,5,0)</f>
        <v>431-572-703-00000</v>
      </c>
      <c r="I47" s="47">
        <f>IF(COUNTIFS(H$3:H47,H47,B$3:B47,B47)=1,MAX(I$2:I46)+1,VLOOKUP(H47,H$2:I46,2,0))</f>
        <v>51967</v>
      </c>
      <c r="J47" s="44">
        <v>95.94</v>
      </c>
      <c r="K47" s="44" t="s">
        <v>27</v>
      </c>
      <c r="L47" s="44">
        <v>11.51</v>
      </c>
      <c r="M47" s="45">
        <v>-1.92</v>
      </c>
      <c r="N47" s="44">
        <f t="shared" si="2"/>
        <v>105.53</v>
      </c>
      <c r="P47" s="49" t="s">
        <v>835</v>
      </c>
      <c r="Q47" s="54">
        <f t="shared" ca="1" si="3"/>
        <v>1254.94</v>
      </c>
    </row>
    <row r="48" spans="1:17">
      <c r="A48" s="36">
        <v>46</v>
      </c>
      <c r="B48" s="36" t="s">
        <v>809</v>
      </c>
      <c r="C48" s="40" t="s">
        <v>471</v>
      </c>
      <c r="D48" s="38" t="s">
        <v>792</v>
      </c>
      <c r="E48" s="36" t="s">
        <v>175</v>
      </c>
      <c r="F48" s="36" t="s">
        <v>176</v>
      </c>
      <c r="G48" s="39" t="str">
        <f>VLOOKUP(E48,'Tax Info'!$B$2:$F$1000,3,0)</f>
        <v>DirectPower Services, Inc.</v>
      </c>
      <c r="H48" s="39" t="str">
        <f>VLOOKUP(E48,'Tax Info'!$B$2:$F$1000,5,0)</f>
        <v>008-122-663-000</v>
      </c>
      <c r="I48" s="47">
        <f>IF(COUNTIFS(H$3:H48,H48,B$3:B48,B48)=1,MAX(I$2:I47)+1,VLOOKUP(H48,H$2:I47,2,0))</f>
        <v>51968</v>
      </c>
      <c r="J48" s="44">
        <v>140.19999999999999</v>
      </c>
      <c r="K48" s="44" t="s">
        <v>27</v>
      </c>
      <c r="L48" s="44">
        <v>16.82</v>
      </c>
      <c r="M48" s="45">
        <v>-2.8</v>
      </c>
      <c r="N48" s="44">
        <f t="shared" si="2"/>
        <v>154.22</v>
      </c>
      <c r="P48" s="49" t="s">
        <v>836</v>
      </c>
      <c r="Q48" s="54">
        <f t="shared" ca="1" si="3"/>
        <v>1773.19</v>
      </c>
    </row>
    <row r="49" spans="1:17">
      <c r="A49" s="36">
        <v>47</v>
      </c>
      <c r="B49" s="36" t="s">
        <v>809</v>
      </c>
      <c r="C49" s="40" t="s">
        <v>471</v>
      </c>
      <c r="D49" s="38" t="s">
        <v>792</v>
      </c>
      <c r="E49" s="36" t="s">
        <v>100</v>
      </c>
      <c r="F49" s="36" t="s">
        <v>101</v>
      </c>
      <c r="G49" s="39" t="str">
        <f>VLOOKUP(E49,'Tax Info'!$B$2:$F$1000,3,0)</f>
        <v>DirectPower Services, Inc.</v>
      </c>
      <c r="H49" s="39" t="str">
        <f>VLOOKUP(E49,'Tax Info'!$B$2:$F$1000,5,0)</f>
        <v>008-122-663-000</v>
      </c>
      <c r="I49" s="47">
        <f>IF(COUNTIFS(H$3:H49,H49,B$3:B49,B49)=1,MAX(I$2:I48)+1,VLOOKUP(H49,H$2:I48,2,0))</f>
        <v>51968</v>
      </c>
      <c r="J49" s="44">
        <v>1000.65</v>
      </c>
      <c r="K49" s="44" t="s">
        <v>27</v>
      </c>
      <c r="L49" s="44">
        <v>120.08</v>
      </c>
      <c r="M49" s="45">
        <v>-20.010000000000002</v>
      </c>
      <c r="N49" s="44">
        <f t="shared" si="2"/>
        <v>1100.72</v>
      </c>
      <c r="P49" s="49" t="s">
        <v>837</v>
      </c>
      <c r="Q49" s="54">
        <f t="shared" ca="1" si="3"/>
        <v>6890.44</v>
      </c>
    </row>
    <row r="50" spans="1:17">
      <c r="A50" s="36">
        <v>48</v>
      </c>
      <c r="B50" s="36" t="s">
        <v>809</v>
      </c>
      <c r="C50" s="40" t="s">
        <v>471</v>
      </c>
      <c r="D50" s="38" t="s">
        <v>792</v>
      </c>
      <c r="E50" s="36" t="s">
        <v>108</v>
      </c>
      <c r="F50" s="36" t="s">
        <v>108</v>
      </c>
      <c r="G50" s="39" t="str">
        <f>VLOOKUP(E50,'Tax Info'!$B$2:$F$1000,3,0)</f>
        <v>Don Orestes Romualdez Cooperative, Inc.</v>
      </c>
      <c r="H50" s="39" t="str">
        <f>VLOOKUP(E50,'Tax Info'!$B$2:$F$1000,5,0)</f>
        <v>000-609-565-000</v>
      </c>
      <c r="I50" s="47">
        <f>IF(COUNTIFS(H$3:H50,H50,B$3:B50,B50)=1,MAX(I$2:I49)+1,VLOOKUP(H50,H$2:I49,2,0))</f>
        <v>51969</v>
      </c>
      <c r="J50" s="44">
        <v>1611.99</v>
      </c>
      <c r="K50" s="44" t="s">
        <v>27</v>
      </c>
      <c r="L50" s="44">
        <v>193.44</v>
      </c>
      <c r="M50" s="45">
        <v>-32.24</v>
      </c>
      <c r="N50" s="44">
        <f t="shared" si="2"/>
        <v>1773.19</v>
      </c>
      <c r="P50" s="49" t="s">
        <v>838</v>
      </c>
      <c r="Q50" s="54">
        <f t="shared" ca="1" si="3"/>
        <v>1918.97</v>
      </c>
    </row>
    <row r="51" spans="1:17">
      <c r="A51" s="36">
        <v>49</v>
      </c>
      <c r="B51" s="36" t="s">
        <v>809</v>
      </c>
      <c r="C51" s="40" t="s">
        <v>471</v>
      </c>
      <c r="D51" s="38" t="s">
        <v>792</v>
      </c>
      <c r="E51" s="36" t="s">
        <v>28</v>
      </c>
      <c r="F51" s="36" t="s">
        <v>29</v>
      </c>
      <c r="G51" s="39" t="str">
        <f>VLOOKUP(E51,'Tax Info'!$B$2:$F$1000,3,0)</f>
        <v>Energy Development Corporation</v>
      </c>
      <c r="H51" s="39" t="str">
        <f>VLOOKUP(E51,'Tax Info'!$B$2:$F$1000,5,0)</f>
        <v>000-169-125-0000</v>
      </c>
      <c r="I51" s="47">
        <f>IF(COUNTIFS(H$3:H51,H51,B$3:B51,B51)=1,MAX(I$2:I50)+1,VLOOKUP(H51,H$2:I50,2,0))</f>
        <v>51970</v>
      </c>
      <c r="J51" s="44">
        <v>6264.04</v>
      </c>
      <c r="K51" s="44" t="s">
        <v>27</v>
      </c>
      <c r="L51" s="44">
        <v>751.68</v>
      </c>
      <c r="M51" s="45">
        <v>-125.28</v>
      </c>
      <c r="N51" s="44">
        <f t="shared" si="2"/>
        <v>6890.44</v>
      </c>
      <c r="P51" s="49" t="s">
        <v>839</v>
      </c>
      <c r="Q51" s="54">
        <f t="shared" ca="1" si="3"/>
        <v>211.79</v>
      </c>
    </row>
    <row r="52" spans="1:17">
      <c r="A52" s="36">
        <v>50</v>
      </c>
      <c r="B52" s="36" t="s">
        <v>809</v>
      </c>
      <c r="C52" s="40" t="s">
        <v>471</v>
      </c>
      <c r="D52" s="38" t="s">
        <v>792</v>
      </c>
      <c r="E52" s="36" t="s">
        <v>106</v>
      </c>
      <c r="F52" s="36" t="s">
        <v>106</v>
      </c>
      <c r="G52" s="39" t="str">
        <f>VLOOKUP(E52,'Tax Info'!$B$2:$F$1000,3,0)</f>
        <v>Eastern Samar Electric Cooperative, Inc.</v>
      </c>
      <c r="H52" s="39" t="str">
        <f>VLOOKUP(E52,'Tax Info'!$B$2:$F$1000,5,0)</f>
        <v>000-571-316-000</v>
      </c>
      <c r="I52" s="47">
        <f>IF(COUNTIFS(H$3:H52,H52,B$3:B52,B52)=1,MAX(I$2:I51)+1,VLOOKUP(H52,H$2:I51,2,0))</f>
        <v>51971</v>
      </c>
      <c r="J52" s="44">
        <v>1744.52</v>
      </c>
      <c r="K52" s="44" t="s">
        <v>27</v>
      </c>
      <c r="L52" s="44">
        <v>209.34</v>
      </c>
      <c r="M52" s="45">
        <v>-34.89</v>
      </c>
      <c r="N52" s="44">
        <f t="shared" si="2"/>
        <v>1918.97</v>
      </c>
      <c r="P52" s="49" t="s">
        <v>840</v>
      </c>
      <c r="Q52" s="54">
        <f t="shared" ca="1" si="3"/>
        <v>437.68</v>
      </c>
    </row>
    <row r="53" spans="1:17">
      <c r="A53" s="36">
        <v>51</v>
      </c>
      <c r="B53" s="36" t="s">
        <v>809</v>
      </c>
      <c r="C53" s="40" t="s">
        <v>471</v>
      </c>
      <c r="D53" s="38" t="s">
        <v>792</v>
      </c>
      <c r="E53" s="36" t="s">
        <v>166</v>
      </c>
      <c r="F53" s="36" t="s">
        <v>167</v>
      </c>
      <c r="G53" s="39" t="str">
        <f>VLOOKUP(E53,'Tax Info'!$B$2:$F$1000,3,0)</f>
        <v>FDC Retail Electricity Sales Corporation</v>
      </c>
      <c r="H53" s="39" t="str">
        <f>VLOOKUP(E53,'Tax Info'!$B$2:$F$1000,5,0)</f>
        <v>007-475-660-00000</v>
      </c>
      <c r="I53" s="47">
        <f>IF(COUNTIFS(H$3:H53,H53,B$3:B53,B53)=1,MAX(I$2:I52)+1,VLOOKUP(H53,H$2:I52,2,0))</f>
        <v>51972</v>
      </c>
      <c r="J53" s="44">
        <v>192.54</v>
      </c>
      <c r="K53" s="44" t="s">
        <v>27</v>
      </c>
      <c r="L53" s="44">
        <v>23.1</v>
      </c>
      <c r="M53" s="45">
        <v>-3.85</v>
      </c>
      <c r="N53" s="44">
        <f t="shared" si="2"/>
        <v>211.79</v>
      </c>
      <c r="P53" s="49" t="s">
        <v>841</v>
      </c>
      <c r="Q53" s="54">
        <f t="shared" ca="1" si="3"/>
        <v>6.65</v>
      </c>
    </row>
    <row r="54" spans="1:17">
      <c r="A54" s="36">
        <v>52</v>
      </c>
      <c r="B54" s="36" t="s">
        <v>809</v>
      </c>
      <c r="C54" s="40" t="s">
        <v>471</v>
      </c>
      <c r="D54" s="38" t="s">
        <v>792</v>
      </c>
      <c r="E54" s="36" t="s">
        <v>187</v>
      </c>
      <c r="F54" s="36" t="s">
        <v>188</v>
      </c>
      <c r="G54" s="39" t="str">
        <f>VLOOKUP(E54,'Tax Info'!$B$2:$F$1000,3,0)</f>
        <v>First Gen Energy Solutions, Inc.</v>
      </c>
      <c r="H54" s="39" t="str">
        <f>VLOOKUP(E54,'Tax Info'!$B$2:$F$1000,5,0)</f>
        <v>006-537-631-000</v>
      </c>
      <c r="I54" s="47">
        <f>IF(COUNTIFS(H$3:H54,H54,B$3:B54,B54)=1,MAX(I$2:I53)+1,VLOOKUP(H54,H$2:I53,2,0))</f>
        <v>51973</v>
      </c>
      <c r="J54" s="44">
        <v>47.49</v>
      </c>
      <c r="K54" s="44" t="s">
        <v>27</v>
      </c>
      <c r="L54" s="44">
        <v>5.7</v>
      </c>
      <c r="M54" s="45">
        <v>-0.95</v>
      </c>
      <c r="N54" s="44">
        <f t="shared" si="2"/>
        <v>52.24</v>
      </c>
      <c r="P54" s="49" t="s">
        <v>842</v>
      </c>
      <c r="Q54" s="54">
        <f t="shared" ca="1" si="3"/>
        <v>11.65</v>
      </c>
    </row>
    <row r="55" spans="1:17">
      <c r="A55" s="36">
        <v>53</v>
      </c>
      <c r="B55" s="36" t="s">
        <v>809</v>
      </c>
      <c r="C55" s="40" t="s">
        <v>471</v>
      </c>
      <c r="D55" s="38" t="s">
        <v>792</v>
      </c>
      <c r="E55" s="36" t="s">
        <v>124</v>
      </c>
      <c r="F55" s="36" t="s">
        <v>125</v>
      </c>
      <c r="G55" s="39" t="str">
        <f>VLOOKUP(E55,'Tax Info'!$B$2:$F$1000,3,0)</f>
        <v>First Gen Energy Solutions, Inc.</v>
      </c>
      <c r="H55" s="39" t="str">
        <f>VLOOKUP(E55,'Tax Info'!$B$2:$F$1000,5,0)</f>
        <v>006-537-631-000</v>
      </c>
      <c r="I55" s="47">
        <f>IF(COUNTIFS(H$3:H55,H55,B$3:B55,B55)=1,MAX(I$2:I54)+1,VLOOKUP(H55,H$2:I54,2,0))</f>
        <v>51973</v>
      </c>
      <c r="J55" s="44">
        <v>350.4</v>
      </c>
      <c r="K55" s="44" t="s">
        <v>27</v>
      </c>
      <c r="L55" s="44">
        <v>42.05</v>
      </c>
      <c r="M55" s="45">
        <v>-7.01</v>
      </c>
      <c r="N55" s="44">
        <f t="shared" si="2"/>
        <v>385.44</v>
      </c>
      <c r="P55" s="49" t="s">
        <v>843</v>
      </c>
      <c r="Q55" s="54">
        <f t="shared" ca="1" si="3"/>
        <v>275.64999999999998</v>
      </c>
    </row>
    <row r="56" spans="1:17">
      <c r="A56" s="36">
        <v>54</v>
      </c>
      <c r="B56" s="36" t="s">
        <v>809</v>
      </c>
      <c r="C56" s="40" t="s">
        <v>471</v>
      </c>
      <c r="D56" s="38" t="s">
        <v>792</v>
      </c>
      <c r="E56" s="36" t="s">
        <v>273</v>
      </c>
      <c r="F56" s="36" t="s">
        <v>274</v>
      </c>
      <c r="G56" s="39" t="str">
        <f>VLOOKUP(E56,'Tax Info'!$B$2:$F$1000,3,0)</f>
        <v>FIRST SOLEQ ENERGY CORP.</v>
      </c>
      <c r="H56" s="39" t="str">
        <f>VLOOKUP(E56,'Tax Info'!$B$2:$F$1000,5,0)</f>
        <v>008-104-865-000</v>
      </c>
      <c r="I56" s="47">
        <f>IF(COUNTIFS(H$3:H56,H56,B$3:B56,B56)=1,MAX(I$2:I55)+1,VLOOKUP(H56,H$2:I55,2,0))</f>
        <v>51974</v>
      </c>
      <c r="J56" s="44" t="s">
        <v>27</v>
      </c>
      <c r="K56" s="44">
        <v>6.79</v>
      </c>
      <c r="L56" s="44" t="s">
        <v>27</v>
      </c>
      <c r="M56" s="45">
        <v>-0.14000000000000001</v>
      </c>
      <c r="N56" s="44">
        <f t="shared" si="2"/>
        <v>6.65</v>
      </c>
      <c r="P56" s="49" t="s">
        <v>844</v>
      </c>
      <c r="Q56" s="54">
        <f t="shared" ca="1" si="3"/>
        <v>1006.5</v>
      </c>
    </row>
    <row r="57" spans="1:17">
      <c r="A57" s="36">
        <v>55</v>
      </c>
      <c r="B57" s="36" t="s">
        <v>809</v>
      </c>
      <c r="C57" s="40" t="s">
        <v>471</v>
      </c>
      <c r="D57" s="38" t="s">
        <v>792</v>
      </c>
      <c r="E57" s="36" t="s">
        <v>255</v>
      </c>
      <c r="F57" s="36" t="s">
        <v>256</v>
      </c>
      <c r="G57" s="39" t="str">
        <f>VLOOKUP(E57,'Tax Info'!$B$2:$F$1000,3,0)</f>
        <v>Citicore Solar Cebu, Inc.</v>
      </c>
      <c r="H57" s="39" t="str">
        <f>VLOOKUP(E57,'Tax Info'!$B$2:$F$1000,5,0)</f>
        <v>008-943-292-000</v>
      </c>
      <c r="I57" s="47">
        <f>IF(COUNTIFS(H$3:H57,H57,B$3:B57,B57)=1,MAX(I$2:I56)+1,VLOOKUP(H57,H$2:I56,2,0))</f>
        <v>51975</v>
      </c>
      <c r="J57" s="44" t="s">
        <v>27</v>
      </c>
      <c r="K57" s="44">
        <v>11.89</v>
      </c>
      <c r="L57" s="44" t="s">
        <v>27</v>
      </c>
      <c r="M57" s="45">
        <v>-0.24</v>
      </c>
      <c r="N57" s="44">
        <f t="shared" si="2"/>
        <v>11.65</v>
      </c>
      <c r="P57" s="49" t="s">
        <v>845</v>
      </c>
      <c r="Q57" s="54">
        <f t="shared" ca="1" si="3"/>
        <v>313.44</v>
      </c>
    </row>
    <row r="58" spans="1:17">
      <c r="A58" s="36">
        <v>56</v>
      </c>
      <c r="B58" s="36" t="s">
        <v>809</v>
      </c>
      <c r="C58" s="40" t="s">
        <v>471</v>
      </c>
      <c r="D58" s="38" t="s">
        <v>792</v>
      </c>
      <c r="E58" s="36" t="s">
        <v>155</v>
      </c>
      <c r="F58" s="36" t="s">
        <v>156</v>
      </c>
      <c r="G58" s="39" t="str">
        <f>VLOOKUP(E58,'Tax Info'!$B$2:$F$1000,3,0)</f>
        <v>Green Core Geothermal, Inc.</v>
      </c>
      <c r="H58" s="39" t="str">
        <f>VLOOKUP(E58,'Tax Info'!$B$2:$F$1000,5,0)</f>
        <v>007-317-982-00000</v>
      </c>
      <c r="I58" s="47">
        <f>IF(COUNTIFS(H$3:H58,H58,B$3:B58,B58)=1,MAX(I$2:I57)+1,VLOOKUP(H58,H$2:I57,2,0))</f>
        <v>51976</v>
      </c>
      <c r="J58" s="44">
        <v>250.59</v>
      </c>
      <c r="K58" s="44" t="s">
        <v>27</v>
      </c>
      <c r="L58" s="44">
        <v>30.07</v>
      </c>
      <c r="M58" s="45">
        <v>-5.01</v>
      </c>
      <c r="N58" s="44">
        <f t="shared" si="2"/>
        <v>275.64999999999998</v>
      </c>
      <c r="P58" s="49" t="s">
        <v>846</v>
      </c>
      <c r="Q58" s="54">
        <f t="shared" ca="1" si="3"/>
        <v>1.1000000000000001</v>
      </c>
    </row>
    <row r="59" spans="1:17">
      <c r="A59" s="36">
        <v>57</v>
      </c>
      <c r="B59" s="36" t="s">
        <v>809</v>
      </c>
      <c r="C59" s="40" t="s">
        <v>471</v>
      </c>
      <c r="D59" s="38" t="s">
        <v>792</v>
      </c>
      <c r="E59" s="36" t="s">
        <v>78</v>
      </c>
      <c r="F59" s="36" t="s">
        <v>79</v>
      </c>
      <c r="G59" s="39" t="str">
        <f>VLOOKUP(E59,'Tax Info'!$B$2:$F$1000,3,0)</f>
        <v>Green Core Geothermal, Inc.</v>
      </c>
      <c r="H59" s="39" t="str">
        <f>VLOOKUP(E59,'Tax Info'!$B$2:$F$1000,5,0)</f>
        <v>007-317-982-00000</v>
      </c>
      <c r="I59" s="47">
        <f>IF(COUNTIFS(H$3:H59,H59,B$3:B59,B59)=1,MAX(I$2:I58)+1,VLOOKUP(H59,H$2:I58,2,0))</f>
        <v>51931</v>
      </c>
      <c r="J59" s="44">
        <v>839.28</v>
      </c>
      <c r="K59" s="44" t="s">
        <v>27</v>
      </c>
      <c r="L59" s="44">
        <v>100.71</v>
      </c>
      <c r="M59" s="45">
        <v>-16.79</v>
      </c>
      <c r="N59" s="44">
        <f t="shared" si="2"/>
        <v>923.2</v>
      </c>
      <c r="P59" s="49" t="s">
        <v>847</v>
      </c>
      <c r="Q59" s="54">
        <f t="shared" ca="1" si="3"/>
        <v>833.89</v>
      </c>
    </row>
    <row r="60" spans="1:17">
      <c r="A60" s="36">
        <v>58</v>
      </c>
      <c r="B60" s="36" t="s">
        <v>809</v>
      </c>
      <c r="C60" s="40" t="s">
        <v>471</v>
      </c>
      <c r="D60" s="38" t="s">
        <v>792</v>
      </c>
      <c r="E60" s="36" t="s">
        <v>78</v>
      </c>
      <c r="F60" s="36" t="s">
        <v>325</v>
      </c>
      <c r="G60" s="39" t="str">
        <f>VLOOKUP(E60,'Tax Info'!$B$2:$F$1000,3,0)</f>
        <v>Green Core Geothermal, Inc.</v>
      </c>
      <c r="H60" s="39" t="str">
        <f>VLOOKUP(E60,'Tax Info'!$B$2:$F$1000,5,0)</f>
        <v>007-317-982-00000</v>
      </c>
      <c r="I60" s="47">
        <f>IF(COUNTIFS(H$3:H60,H60,B$3:B60,B60)=1,MAX(I$2:I59)+1,VLOOKUP(H60,H$2:I59,2,0))</f>
        <v>51931</v>
      </c>
      <c r="J60" s="44" t="s">
        <v>27</v>
      </c>
      <c r="K60" s="44">
        <v>197.6</v>
      </c>
      <c r="L60" s="44" t="s">
        <v>27</v>
      </c>
      <c r="M60" s="45">
        <v>-3.95</v>
      </c>
      <c r="N60" s="44">
        <f t="shared" si="2"/>
        <v>193.65</v>
      </c>
      <c r="P60" s="49" t="s">
        <v>848</v>
      </c>
      <c r="Q60" s="54">
        <f t="shared" ca="1" si="3"/>
        <v>27.92</v>
      </c>
    </row>
    <row r="61" spans="1:17">
      <c r="A61" s="36">
        <v>59</v>
      </c>
      <c r="B61" s="36" t="s">
        <v>809</v>
      </c>
      <c r="C61" s="40" t="s">
        <v>471</v>
      </c>
      <c r="D61" s="38" t="s">
        <v>792</v>
      </c>
      <c r="E61" s="36" t="s">
        <v>81</v>
      </c>
      <c r="F61" s="36" t="s">
        <v>82</v>
      </c>
      <c r="G61" s="39" t="str">
        <f>VLOOKUP(E61,'Tax Info'!$B$2:$F$1000,3,0)</f>
        <v>Global Energy Supply Corporation</v>
      </c>
      <c r="H61" s="39" t="str">
        <f>VLOOKUP(E61,'Tax Info'!$B$2:$F$1000,5,0)</f>
        <v>234-621-270-00000</v>
      </c>
      <c r="I61" s="47">
        <f>IF(COUNTIFS(H$3:H61,H61,B$3:B61,B61)=1,MAX(I$2:I60)+1,VLOOKUP(H61,H$2:I60,2,0))</f>
        <v>51977</v>
      </c>
      <c r="J61" s="44">
        <v>915</v>
      </c>
      <c r="K61" s="44" t="s">
        <v>27</v>
      </c>
      <c r="L61" s="44">
        <v>109.8</v>
      </c>
      <c r="M61" s="45">
        <v>-18.3</v>
      </c>
      <c r="N61" s="44">
        <f t="shared" si="2"/>
        <v>1006.5</v>
      </c>
      <c r="P61" s="49" t="s">
        <v>849</v>
      </c>
      <c r="Q61" s="54">
        <f t="shared" ca="1" si="3"/>
        <v>35.869999999999997</v>
      </c>
    </row>
    <row r="62" spans="1:17">
      <c r="A62" s="36">
        <v>60</v>
      </c>
      <c r="B62" s="36" t="s">
        <v>809</v>
      </c>
      <c r="C62" s="40" t="s">
        <v>471</v>
      </c>
      <c r="D62" s="38" t="s">
        <v>792</v>
      </c>
      <c r="E62" s="36" t="s">
        <v>141</v>
      </c>
      <c r="F62" s="36" t="s">
        <v>142</v>
      </c>
      <c r="G62" s="39" t="str">
        <f>VLOOKUP(E62,'Tax Info'!$B$2:$F$1000,3,0)</f>
        <v>GNPower Ltd. Co.</v>
      </c>
      <c r="H62" s="39" t="str">
        <f>VLOOKUP(E62,'Tax Info'!$B$2:$F$1000,5,0)</f>
        <v>202-920-663-00000</v>
      </c>
      <c r="I62" s="47">
        <f>IF(COUNTIFS(H$3:H62,H62,B$3:B62,B62)=1,MAX(I$2:I61)+1,VLOOKUP(H62,H$2:I61,2,0))</f>
        <v>51978</v>
      </c>
      <c r="J62" s="44" t="s">
        <v>27</v>
      </c>
      <c r="K62" s="44">
        <v>319.83999999999997</v>
      </c>
      <c r="L62" s="44" t="s">
        <v>27</v>
      </c>
      <c r="M62" s="45">
        <v>-6.4</v>
      </c>
      <c r="N62" s="44">
        <f t="shared" si="2"/>
        <v>313.44</v>
      </c>
      <c r="P62" s="49" t="s">
        <v>850</v>
      </c>
      <c r="Q62" s="54">
        <f t="shared" ca="1" si="3"/>
        <v>5555.59</v>
      </c>
    </row>
    <row r="63" spans="1:17">
      <c r="A63" s="36">
        <v>61</v>
      </c>
      <c r="B63" s="36" t="s">
        <v>809</v>
      </c>
      <c r="C63" s="40" t="s">
        <v>471</v>
      </c>
      <c r="D63" s="38" t="s">
        <v>792</v>
      </c>
      <c r="E63" s="36" t="s">
        <v>326</v>
      </c>
      <c r="F63" s="36" t="s">
        <v>327</v>
      </c>
      <c r="G63" s="39" t="str">
        <f>VLOOKUP(E63,'Tax Info'!$B$2:$F$1000,3,0)</f>
        <v>GT-Energy Corp.</v>
      </c>
      <c r="H63" s="39" t="str">
        <f>VLOOKUP(E63,'Tax Info'!$B$2:$F$1000,5,0)</f>
        <v>010-253-834-0000</v>
      </c>
      <c r="I63" s="47">
        <f>IF(COUNTIFS(H$3:H63,H63,B$3:B63,B63)=1,MAX(I$2:I62)+1,VLOOKUP(H63,H$2:I62,2,0))</f>
        <v>51979</v>
      </c>
      <c r="J63" s="44">
        <v>1</v>
      </c>
      <c r="K63" s="44" t="s">
        <v>27</v>
      </c>
      <c r="L63" s="44">
        <v>0.12</v>
      </c>
      <c r="M63" s="45">
        <v>-0.02</v>
      </c>
      <c r="N63" s="44">
        <f t="shared" si="2"/>
        <v>1.1000000000000001</v>
      </c>
      <c r="P63" s="49" t="s">
        <v>851</v>
      </c>
      <c r="Q63" s="54">
        <f t="shared" ca="1" si="3"/>
        <v>3533.97</v>
      </c>
    </row>
    <row r="64" spans="1:17">
      <c r="A64" s="36">
        <v>62</v>
      </c>
      <c r="B64" s="36" t="s">
        <v>809</v>
      </c>
      <c r="C64" s="40" t="s">
        <v>471</v>
      </c>
      <c r="D64" s="38" t="s">
        <v>792</v>
      </c>
      <c r="E64" s="36" t="s">
        <v>134</v>
      </c>
      <c r="F64" s="36" t="s">
        <v>134</v>
      </c>
      <c r="G64" s="39" t="str">
        <f>VLOOKUP(E64,'Tax Info'!$B$2:$F$1000,3,0)</f>
        <v>Guimaras Electric Cooperative, Inc.</v>
      </c>
      <c r="H64" s="39" t="str">
        <f>VLOOKUP(E64,'Tax Info'!$B$2:$F$1000,5,0)</f>
        <v>000-994-641-000</v>
      </c>
      <c r="I64" s="47">
        <f>IF(COUNTIFS(H$3:H64,H64,B$3:B64,B64)=1,MAX(I$2:I63)+1,VLOOKUP(H64,H$2:I63,2,0))</f>
        <v>51980</v>
      </c>
      <c r="J64" s="44">
        <v>758.08</v>
      </c>
      <c r="K64" s="44" t="s">
        <v>27</v>
      </c>
      <c r="L64" s="44">
        <v>90.97</v>
      </c>
      <c r="M64" s="45">
        <v>-15.16</v>
      </c>
      <c r="N64" s="44">
        <f t="shared" si="2"/>
        <v>833.89</v>
      </c>
      <c r="P64" s="49" t="s">
        <v>852</v>
      </c>
      <c r="Q64" s="54">
        <f t="shared" ca="1" si="3"/>
        <v>2351.0300000000002</v>
      </c>
    </row>
    <row r="65" spans="1:17">
      <c r="A65" s="36">
        <v>63</v>
      </c>
      <c r="B65" s="36" t="s">
        <v>809</v>
      </c>
      <c r="C65" s="40" t="s">
        <v>471</v>
      </c>
      <c r="D65" s="38" t="s">
        <v>792</v>
      </c>
      <c r="E65" s="36" t="s">
        <v>248</v>
      </c>
      <c r="F65" s="36" t="s">
        <v>249</v>
      </c>
      <c r="G65" s="39" t="str">
        <f>VLOOKUP(E65,'Tax Info'!$B$2:$F$1000,3,0)</f>
        <v>HELIOS SOLAR ENERGY CORP.</v>
      </c>
      <c r="H65" s="39" t="str">
        <f>VLOOKUP(E65,'Tax Info'!$B$2:$F$1000,5,0)</f>
        <v>008-841-526-000</v>
      </c>
      <c r="I65" s="47">
        <f>IF(COUNTIFS(H$3:H65,H65,B$3:B65,B65)=1,MAX(I$2:I64)+1,VLOOKUP(H65,H$2:I64,2,0))</f>
        <v>51981</v>
      </c>
      <c r="J65" s="44" t="s">
        <v>27</v>
      </c>
      <c r="K65" s="44">
        <v>28.49</v>
      </c>
      <c r="L65" s="44" t="s">
        <v>27</v>
      </c>
      <c r="M65" s="45">
        <v>-0.56999999999999995</v>
      </c>
      <c r="N65" s="44">
        <f t="shared" si="2"/>
        <v>27.92</v>
      </c>
      <c r="P65" s="49" t="s">
        <v>853</v>
      </c>
      <c r="Q65" s="54">
        <f t="shared" ca="1" si="3"/>
        <v>4.3</v>
      </c>
    </row>
    <row r="66" spans="1:17">
      <c r="A66" s="36">
        <v>64</v>
      </c>
      <c r="B66" s="36" t="s">
        <v>809</v>
      </c>
      <c r="C66" s="40" t="s">
        <v>471</v>
      </c>
      <c r="D66" s="38" t="s">
        <v>792</v>
      </c>
      <c r="E66" s="36" t="s">
        <v>178</v>
      </c>
      <c r="F66" s="36" t="s">
        <v>179</v>
      </c>
      <c r="G66" s="39" t="str">
        <f>VLOOKUP(E66,'Tax Info'!$B$2:$F$1000,3,0)</f>
        <v>Hawaiian-Philippine Company</v>
      </c>
      <c r="H66" s="39" t="str">
        <f>VLOOKUP(E66,'Tax Info'!$B$2:$F$1000,5,0)</f>
        <v>000-424-722-00000</v>
      </c>
      <c r="I66" s="47">
        <f>IF(COUNTIFS(H$3:H66,H66,B$3:B66,B66)=1,MAX(I$2:I65)+1,VLOOKUP(H66,H$2:I65,2,0))</f>
        <v>51982</v>
      </c>
      <c r="J66" s="44">
        <v>32.61</v>
      </c>
      <c r="K66" s="44" t="s">
        <v>27</v>
      </c>
      <c r="L66" s="44">
        <v>3.91</v>
      </c>
      <c r="M66" s="45">
        <v>-0.65</v>
      </c>
      <c r="N66" s="44">
        <f t="shared" si="2"/>
        <v>35.869999999999997</v>
      </c>
      <c r="P66" s="49" t="s">
        <v>854</v>
      </c>
      <c r="Q66" s="54">
        <f t="shared" ca="1" si="3"/>
        <v>940.67</v>
      </c>
    </row>
    <row r="67" spans="1:17">
      <c r="A67" s="36">
        <v>65</v>
      </c>
      <c r="B67" s="36" t="s">
        <v>809</v>
      </c>
      <c r="C67" s="40" t="s">
        <v>471</v>
      </c>
      <c r="D67" s="38" t="s">
        <v>792</v>
      </c>
      <c r="E67" s="36" t="s">
        <v>41</v>
      </c>
      <c r="F67" s="36" t="s">
        <v>41</v>
      </c>
      <c r="G67" s="39" t="str">
        <f>VLOOKUP(E67,'Tax Info'!$B$2:$F$1000,3,0)</f>
        <v>Iloilo I Electric Cooperative, Inc.</v>
      </c>
      <c r="H67" s="39" t="str">
        <f>VLOOKUP(E67,'Tax Info'!$B$2:$F$1000,5,0)</f>
        <v>000-994-935-000</v>
      </c>
      <c r="I67" s="47">
        <f>IF(COUNTIFS(H$3:H67,H67,B$3:B67,B67)=1,MAX(I$2:I66)+1,VLOOKUP(H67,H$2:I66,2,0))</f>
        <v>51983</v>
      </c>
      <c r="J67" s="44">
        <v>5050.54</v>
      </c>
      <c r="K67" s="44" t="s">
        <v>27</v>
      </c>
      <c r="L67" s="44">
        <v>606.05999999999995</v>
      </c>
      <c r="M67" s="45">
        <v>-101.01</v>
      </c>
      <c r="N67" s="44">
        <f t="shared" si="2"/>
        <v>5555.59</v>
      </c>
      <c r="P67" s="49" t="s">
        <v>855</v>
      </c>
      <c r="Q67" s="54">
        <f t="shared" ca="1" si="3"/>
        <v>53.56</v>
      </c>
    </row>
    <row r="68" spans="1:17">
      <c r="A68" s="36">
        <v>66</v>
      </c>
      <c r="B68" s="36" t="s">
        <v>809</v>
      </c>
      <c r="C68" s="40" t="s">
        <v>471</v>
      </c>
      <c r="D68" s="38" t="s">
        <v>792</v>
      </c>
      <c r="E68" s="36" t="s">
        <v>68</v>
      </c>
      <c r="F68" s="36" t="s">
        <v>68</v>
      </c>
      <c r="G68" s="39" t="str">
        <f>VLOOKUP(E68,'Tax Info'!$B$2:$F$1000,3,0)</f>
        <v>Iloilo II Electric Cooperative, Inc.</v>
      </c>
      <c r="H68" s="39" t="str">
        <f>VLOOKUP(E68,'Tax Info'!$B$2:$F$1000,5,0)</f>
        <v>000-994-942-000</v>
      </c>
      <c r="I68" s="47">
        <f>IF(COUNTIFS(H$3:H68,H68,B$3:B68,B68)=1,MAX(I$2:I67)+1,VLOOKUP(H68,H$2:I67,2,0))</f>
        <v>51984</v>
      </c>
      <c r="J68" s="44">
        <v>3212.7</v>
      </c>
      <c r="K68" s="44" t="s">
        <v>27</v>
      </c>
      <c r="L68" s="44">
        <v>385.52</v>
      </c>
      <c r="M68" s="45">
        <v>-64.25</v>
      </c>
      <c r="N68" s="44">
        <f t="shared" si="2"/>
        <v>3533.97</v>
      </c>
      <c r="P68" s="49" t="s">
        <v>856</v>
      </c>
      <c r="Q68" s="54">
        <f t="shared" ca="1" si="3"/>
        <v>306.57</v>
      </c>
    </row>
    <row r="69" spans="1:17">
      <c r="A69" s="36">
        <v>67</v>
      </c>
      <c r="B69" s="36" t="s">
        <v>809</v>
      </c>
      <c r="C69" s="40" t="s">
        <v>471</v>
      </c>
      <c r="D69" s="38" t="s">
        <v>792</v>
      </c>
      <c r="E69" s="36" t="s">
        <v>91</v>
      </c>
      <c r="F69" s="36" t="s">
        <v>91</v>
      </c>
      <c r="G69" s="39" t="str">
        <f>VLOOKUP(E69,'Tax Info'!$B$2:$F$1000,3,0)</f>
        <v>Iloilo III Electric Cooperative, Inc.</v>
      </c>
      <c r="H69" s="39" t="str">
        <f>VLOOKUP(E69,'Tax Info'!$B$2:$F$1000,5,0)</f>
        <v>002-391-979-000</v>
      </c>
      <c r="I69" s="47">
        <f>IF(COUNTIFS(H$3:H69,H69,B$3:B69,B69)=1,MAX(I$2:I68)+1,VLOOKUP(H69,H$2:I68,2,0))</f>
        <v>51985</v>
      </c>
      <c r="J69" s="44">
        <v>2137.3000000000002</v>
      </c>
      <c r="K69" s="44" t="s">
        <v>27</v>
      </c>
      <c r="L69" s="44">
        <v>256.48</v>
      </c>
      <c r="M69" s="45">
        <v>-42.75</v>
      </c>
      <c r="N69" s="44">
        <f t="shared" si="2"/>
        <v>2351.0300000000002</v>
      </c>
      <c r="P69" s="49" t="s">
        <v>857</v>
      </c>
      <c r="Q69" s="54">
        <f t="shared" ca="1" si="3"/>
        <v>3638.77</v>
      </c>
    </row>
    <row r="70" spans="1:17">
      <c r="A70" s="36">
        <v>68</v>
      </c>
      <c r="B70" s="36" t="s">
        <v>809</v>
      </c>
      <c r="C70" s="40" t="s">
        <v>471</v>
      </c>
      <c r="D70" s="38" t="s">
        <v>792</v>
      </c>
      <c r="E70" s="36" t="s">
        <v>858</v>
      </c>
      <c r="F70" s="36" t="s">
        <v>859</v>
      </c>
      <c r="G70" s="39" t="str">
        <f>VLOOKUP(E70,'Tax Info'!$B$2:$F$1000,3,0)</f>
        <v>Iraya Ventures, Inc.</v>
      </c>
      <c r="H70" s="39">
        <f>VLOOKUP(E70,'Tax Info'!$B$2:$F$1000,5,0)</f>
        <v>746356438</v>
      </c>
      <c r="I70" s="47">
        <f>IF(COUNTIFS(H$3:H70,H70,B$3:B70,B70)=1,MAX(I$2:I69)+1,VLOOKUP(H70,H$2:I69,2,0))</f>
        <v>51986</v>
      </c>
      <c r="J70" s="44" t="s">
        <v>27</v>
      </c>
      <c r="K70" s="44">
        <v>4.3899999999999997</v>
      </c>
      <c r="L70" s="44" t="s">
        <v>27</v>
      </c>
      <c r="M70" s="45">
        <v>-0.09</v>
      </c>
      <c r="N70" s="44">
        <f t="shared" si="2"/>
        <v>4.3</v>
      </c>
      <c r="P70" s="49" t="s">
        <v>860</v>
      </c>
      <c r="Q70" s="54">
        <f t="shared" ca="1" si="3"/>
        <v>1136.56</v>
      </c>
    </row>
    <row r="71" spans="1:17">
      <c r="A71" s="36">
        <v>69</v>
      </c>
      <c r="B71" s="36" t="s">
        <v>809</v>
      </c>
      <c r="C71" s="40" t="s">
        <v>471</v>
      </c>
      <c r="D71" s="38" t="s">
        <v>792</v>
      </c>
      <c r="E71" s="36" t="s">
        <v>129</v>
      </c>
      <c r="F71" s="36" t="s">
        <v>130</v>
      </c>
      <c r="G71" s="39" t="str">
        <f>VLOOKUP(E71,'Tax Info'!$B$2:$F$1000,3,0)</f>
        <v>Jin Navitas Electric Corp.</v>
      </c>
      <c r="H71" s="39" t="str">
        <f>VLOOKUP(E71,'Tax Info'!$B$2:$F$1000,5,0)</f>
        <v>779-471-422-00000</v>
      </c>
      <c r="I71" s="47">
        <f>IF(COUNTIFS(H$3:H71,H71,B$3:B71,B71)=1,MAX(I$2:I70)+1,VLOOKUP(H71,H$2:I70,2,0))</f>
        <v>51987</v>
      </c>
      <c r="J71" s="44">
        <v>839.88</v>
      </c>
      <c r="K71" s="44" t="s">
        <v>27</v>
      </c>
      <c r="L71" s="44">
        <v>100.79</v>
      </c>
      <c r="M71" s="45" t="s">
        <v>27</v>
      </c>
      <c r="N71" s="44">
        <f t="shared" si="2"/>
        <v>940.67</v>
      </c>
      <c r="P71" s="49" t="s">
        <v>861</v>
      </c>
      <c r="Q71" s="54">
        <f t="shared" ref="Q71:Q102" ca="1" si="4">SUMIF($I$3:$N$168,P71,$N$3:$N$168)</f>
        <v>1408.26</v>
      </c>
    </row>
    <row r="72" spans="1:17">
      <c r="A72" s="36">
        <v>70</v>
      </c>
      <c r="B72" s="36" t="s">
        <v>809</v>
      </c>
      <c r="C72" s="40" t="s">
        <v>471</v>
      </c>
      <c r="D72" s="38" t="s">
        <v>792</v>
      </c>
      <c r="E72" s="36" t="s">
        <v>184</v>
      </c>
      <c r="F72" s="36" t="s">
        <v>185</v>
      </c>
      <c r="G72" s="39" t="str">
        <f>VLOOKUP(E72,'Tax Info'!$B$2:$F$1000,3,0)</f>
        <v>Kratos RES, Inc.</v>
      </c>
      <c r="H72" s="39" t="str">
        <f>VLOOKUP(E72,'Tax Info'!$B$2:$F$1000,5,0)</f>
        <v>008-098-676-000</v>
      </c>
      <c r="I72" s="47">
        <f>IF(COUNTIFS(H$3:H72,H72,B$3:B72,B72)=1,MAX(I$2:I71)+1,VLOOKUP(H72,H$2:I71,2,0))</f>
        <v>51988</v>
      </c>
      <c r="J72" s="44">
        <v>48.69</v>
      </c>
      <c r="K72" s="44" t="s">
        <v>27</v>
      </c>
      <c r="L72" s="44">
        <v>5.84</v>
      </c>
      <c r="M72" s="45">
        <v>-0.97</v>
      </c>
      <c r="N72" s="44">
        <f t="shared" si="2"/>
        <v>53.56</v>
      </c>
      <c r="P72" s="49" t="s">
        <v>862</v>
      </c>
      <c r="Q72" s="54">
        <f t="shared" ca="1" si="4"/>
        <v>3547.54</v>
      </c>
    </row>
    <row r="73" spans="1:17">
      <c r="A73" s="36">
        <v>71</v>
      </c>
      <c r="B73" s="36" t="s">
        <v>809</v>
      </c>
      <c r="C73" s="40" t="s">
        <v>471</v>
      </c>
      <c r="D73" s="38" t="s">
        <v>792</v>
      </c>
      <c r="E73" s="36" t="s">
        <v>144</v>
      </c>
      <c r="F73" s="36" t="s">
        <v>145</v>
      </c>
      <c r="G73" s="39" t="str">
        <f>VLOOKUP(E73,'Tax Info'!$B$2:$F$1000,3,0)</f>
        <v>KEPCO SPC Power Corporation</v>
      </c>
      <c r="H73" s="39" t="str">
        <f>VLOOKUP(E73,'Tax Info'!$B$2:$F$1000,5,0)</f>
        <v>244-498-539-00000</v>
      </c>
      <c r="I73" s="47">
        <f>IF(COUNTIFS(H$3:H73,H73,B$3:B73,B73)=1,MAX(I$2:I72)+1,VLOOKUP(H73,H$2:I72,2,0))</f>
        <v>51989</v>
      </c>
      <c r="J73" s="44">
        <v>278.7</v>
      </c>
      <c r="K73" s="44" t="s">
        <v>27</v>
      </c>
      <c r="L73" s="44">
        <v>33.44</v>
      </c>
      <c r="M73" s="45">
        <v>-5.57</v>
      </c>
      <c r="N73" s="44">
        <f t="shared" si="2"/>
        <v>306.57</v>
      </c>
      <c r="P73" s="49" t="s">
        <v>863</v>
      </c>
      <c r="Q73" s="54">
        <f t="shared" ca="1" si="4"/>
        <v>57.63</v>
      </c>
    </row>
    <row r="74" spans="1:17">
      <c r="A74" s="36">
        <v>72</v>
      </c>
      <c r="B74" s="36" t="s">
        <v>809</v>
      </c>
      <c r="C74" s="40" t="s">
        <v>471</v>
      </c>
      <c r="D74" s="38" t="s">
        <v>792</v>
      </c>
      <c r="E74" s="36" t="s">
        <v>48</v>
      </c>
      <c r="F74" s="36" t="s">
        <v>48</v>
      </c>
      <c r="G74" s="39" t="str">
        <f>VLOOKUP(E74,'Tax Info'!$B$2:$F$1000,3,0)</f>
        <v>Leyte II Electric Cooperative, Inc.</v>
      </c>
      <c r="H74" s="39" t="str">
        <f>VLOOKUP(E74,'Tax Info'!$B$2:$F$1000,5,0)</f>
        <v>000-611-721-00000</v>
      </c>
      <c r="I74" s="47">
        <f>IF(COUNTIFS(H$3:H74,H74,B$3:B74,B74)=1,MAX(I$2:I73)+1,VLOOKUP(H74,H$2:I73,2,0))</f>
        <v>51990</v>
      </c>
      <c r="J74" s="44">
        <v>3307.97</v>
      </c>
      <c r="K74" s="44" t="s">
        <v>27</v>
      </c>
      <c r="L74" s="44">
        <v>396.96</v>
      </c>
      <c r="M74" s="45">
        <v>-66.16</v>
      </c>
      <c r="N74" s="44">
        <f t="shared" si="2"/>
        <v>3638.77</v>
      </c>
      <c r="P74" s="49" t="s">
        <v>864</v>
      </c>
      <c r="Q74" s="54">
        <f t="shared" ca="1" si="4"/>
        <v>1120.6400000000001</v>
      </c>
    </row>
    <row r="75" spans="1:17">
      <c r="A75" s="36">
        <v>73</v>
      </c>
      <c r="B75" s="36" t="s">
        <v>809</v>
      </c>
      <c r="C75" s="40" t="s">
        <v>471</v>
      </c>
      <c r="D75" s="38" t="s">
        <v>792</v>
      </c>
      <c r="E75" s="36" t="s">
        <v>127</v>
      </c>
      <c r="F75" s="36" t="s">
        <v>127</v>
      </c>
      <c r="G75" s="39" t="str">
        <f>VLOOKUP(E75,'Tax Info'!$B$2:$F$1000,3,0)</f>
        <v>Leyte III Electric Cooperative, Inc.</v>
      </c>
      <c r="H75" s="39" t="str">
        <f>VLOOKUP(E75,'Tax Info'!$B$2:$F$1000,5,0)</f>
        <v>000-977-608-000</v>
      </c>
      <c r="I75" s="47">
        <f>IF(COUNTIFS(H$3:H75,H75,B$3:B75,B75)=1,MAX(I$2:I74)+1,VLOOKUP(H75,H$2:I74,2,0))</f>
        <v>51991</v>
      </c>
      <c r="J75" s="44">
        <v>1033.23</v>
      </c>
      <c r="K75" s="44" t="s">
        <v>27</v>
      </c>
      <c r="L75" s="44">
        <v>123.99</v>
      </c>
      <c r="M75" s="45">
        <v>-20.66</v>
      </c>
      <c r="N75" s="44">
        <f t="shared" si="2"/>
        <v>1136.56</v>
      </c>
      <c r="P75" s="49" t="s">
        <v>865</v>
      </c>
      <c r="Q75" s="54">
        <f t="shared" ca="1" si="4"/>
        <v>9216.23</v>
      </c>
    </row>
    <row r="76" spans="1:17">
      <c r="A76" s="36">
        <v>74</v>
      </c>
      <c r="B76" s="36" t="s">
        <v>809</v>
      </c>
      <c r="C76" s="40" t="s">
        <v>471</v>
      </c>
      <c r="D76" s="38" t="s">
        <v>792</v>
      </c>
      <c r="E76" s="36" t="s">
        <v>110</v>
      </c>
      <c r="F76" s="36" t="s">
        <v>110</v>
      </c>
      <c r="G76" s="39" t="str">
        <f>VLOOKUP(E76,'Tax Info'!$B$2:$F$1000,3,0)</f>
        <v>Leyte IV Electric Cooperative, Inc.</v>
      </c>
      <c r="H76" s="39" t="str">
        <f>VLOOKUP(E76,'Tax Info'!$B$2:$F$1000,5,0)</f>
        <v>000-782-737-000</v>
      </c>
      <c r="I76" s="47">
        <f>IF(COUNTIFS(H$3:H76,H76,B$3:B76,B76)=1,MAX(I$2:I75)+1,VLOOKUP(H76,H$2:I75,2,0))</f>
        <v>51992</v>
      </c>
      <c r="J76" s="44">
        <v>1280.23</v>
      </c>
      <c r="K76" s="44" t="s">
        <v>27</v>
      </c>
      <c r="L76" s="44">
        <v>153.63</v>
      </c>
      <c r="M76" s="45">
        <v>-25.6</v>
      </c>
      <c r="N76" s="44">
        <f t="shared" si="2"/>
        <v>1408.26</v>
      </c>
      <c r="P76" s="49" t="s">
        <v>866</v>
      </c>
      <c r="Q76" s="54">
        <f t="shared" ca="1" si="4"/>
        <v>134.68</v>
      </c>
    </row>
    <row r="77" spans="1:17">
      <c r="A77" s="36">
        <v>75</v>
      </c>
      <c r="B77" s="36" t="s">
        <v>809</v>
      </c>
      <c r="C77" s="40" t="s">
        <v>471</v>
      </c>
      <c r="D77" s="38" t="s">
        <v>792</v>
      </c>
      <c r="E77" s="36" t="s">
        <v>62</v>
      </c>
      <c r="F77" s="36" t="s">
        <v>62</v>
      </c>
      <c r="G77" s="39" t="str">
        <f>VLOOKUP(E77,'Tax Info'!$B$2:$F$1000,3,0)</f>
        <v>Leyte V Electric Cooperative, Inc.</v>
      </c>
      <c r="H77" s="39" t="str">
        <f>VLOOKUP(E77,'Tax Info'!$B$2:$F$1000,5,0)</f>
        <v>001-383-331-000</v>
      </c>
      <c r="I77" s="47">
        <f>IF(COUNTIFS(H$3:H77,H77,B$3:B77,B77)=1,MAX(I$2:I76)+1,VLOOKUP(H77,H$2:I76,2,0))</f>
        <v>51993</v>
      </c>
      <c r="J77" s="44">
        <v>3225.04</v>
      </c>
      <c r="K77" s="44" t="s">
        <v>27</v>
      </c>
      <c r="L77" s="44">
        <v>387</v>
      </c>
      <c r="M77" s="45">
        <v>-64.5</v>
      </c>
      <c r="N77" s="44">
        <f t="shared" si="2"/>
        <v>3547.54</v>
      </c>
      <c r="P77" s="49" t="s">
        <v>867</v>
      </c>
      <c r="Q77" s="54">
        <f t="shared" ca="1" si="4"/>
        <v>3.29</v>
      </c>
    </row>
    <row r="78" spans="1:17">
      <c r="A78" s="36">
        <v>76</v>
      </c>
      <c r="B78" s="36" t="s">
        <v>809</v>
      </c>
      <c r="C78" s="40" t="s">
        <v>471</v>
      </c>
      <c r="D78" s="38" t="s">
        <v>792</v>
      </c>
      <c r="E78" s="36" t="s">
        <v>195</v>
      </c>
      <c r="F78" s="36" t="s">
        <v>195</v>
      </c>
      <c r="G78" s="39" t="str">
        <f>VLOOKUP(E78,'Tax Info'!$B$2:$F$1000,3,0)</f>
        <v>Lide Management Corporation</v>
      </c>
      <c r="H78" s="39" t="str">
        <f>VLOOKUP(E78,'Tax Info'!$B$2:$F$1000,5,0)</f>
        <v>003-740-115-0000</v>
      </c>
      <c r="I78" s="47">
        <f>IF(COUNTIFS(H$3:H78,H78,B$3:B78,B78)=1,MAX(I$2:I77)+1,VLOOKUP(H78,H$2:I77,2,0))</f>
        <v>51994</v>
      </c>
      <c r="J78" s="44">
        <v>52.39</v>
      </c>
      <c r="K78" s="44" t="s">
        <v>27</v>
      </c>
      <c r="L78" s="44">
        <v>6.29</v>
      </c>
      <c r="M78" s="45">
        <v>-1.05</v>
      </c>
      <c r="N78" s="44">
        <f t="shared" si="2"/>
        <v>57.63</v>
      </c>
      <c r="P78" s="49" t="s">
        <v>868</v>
      </c>
      <c r="Q78" s="54">
        <f t="shared" ca="1" si="4"/>
        <v>7261.94</v>
      </c>
    </row>
    <row r="79" spans="1:17">
      <c r="A79" s="36">
        <v>77</v>
      </c>
      <c r="B79" s="36" t="s">
        <v>809</v>
      </c>
      <c r="C79" s="40" t="s">
        <v>471</v>
      </c>
      <c r="D79" s="38" t="s">
        <v>792</v>
      </c>
      <c r="E79" s="36" t="s">
        <v>86</v>
      </c>
      <c r="F79" s="36" t="s">
        <v>87</v>
      </c>
      <c r="G79" s="39" t="str">
        <f>VLOOKUP(E79,'Tax Info'!$B$2:$F$1000,3,0)</f>
        <v>SHELL ENERGY PHILIPPINES INC.</v>
      </c>
      <c r="H79" s="39" t="str">
        <f>VLOOKUP(E79,'Tax Info'!$B$2:$F$1000,5,0)</f>
        <v>006-733-227-0000</v>
      </c>
      <c r="I79" s="47">
        <f>IF(COUNTIFS(H$3:H79,H79,B$3:B79,B79)=1,MAX(I$2:I78)+1,VLOOKUP(H79,H$2:I78,2,0))</f>
        <v>51995</v>
      </c>
      <c r="J79" s="44">
        <v>1018.77</v>
      </c>
      <c r="K79" s="44" t="s">
        <v>27</v>
      </c>
      <c r="L79" s="44">
        <v>122.25</v>
      </c>
      <c r="M79" s="45">
        <v>-20.38</v>
      </c>
      <c r="N79" s="44">
        <f t="shared" si="2"/>
        <v>1120.6400000000001</v>
      </c>
      <c r="P79" s="49" t="s">
        <v>869</v>
      </c>
      <c r="Q79" s="54">
        <f t="shared" ca="1" si="4"/>
        <v>22.94</v>
      </c>
    </row>
    <row r="80" spans="1:17">
      <c r="A80" s="36">
        <v>78</v>
      </c>
      <c r="B80" s="36" t="s">
        <v>809</v>
      </c>
      <c r="C80" s="40" t="s">
        <v>471</v>
      </c>
      <c r="D80" s="38" t="s">
        <v>792</v>
      </c>
      <c r="E80" s="36" t="s">
        <v>32</v>
      </c>
      <c r="F80" s="36" t="s">
        <v>32</v>
      </c>
      <c r="G80" s="39" t="str">
        <f>VLOOKUP(E80,'Tax Info'!$B$2:$F$1000,3,0)</f>
        <v>Mactan Electric Company</v>
      </c>
      <c r="H80" s="39" t="str">
        <f>VLOOKUP(E80,'Tax Info'!$B$2:$F$1000,5,0)</f>
        <v>000-259-873-00000</v>
      </c>
      <c r="I80" s="47">
        <f>IF(COUNTIFS(H$3:H80,H80,B$3:B80,B80)=1,MAX(I$2:I79)+1,VLOOKUP(H80,H$2:I79,2,0))</f>
        <v>51996</v>
      </c>
      <c r="J80" s="44">
        <v>8378.39</v>
      </c>
      <c r="K80" s="44" t="s">
        <v>27</v>
      </c>
      <c r="L80" s="44">
        <v>1005.41</v>
      </c>
      <c r="M80" s="45">
        <v>-167.57</v>
      </c>
      <c r="N80" s="44">
        <f t="shared" si="2"/>
        <v>9216.23</v>
      </c>
      <c r="P80" s="49" t="s">
        <v>870</v>
      </c>
      <c r="Q80" s="54">
        <f t="shared" ca="1" si="4"/>
        <v>11919.06</v>
      </c>
    </row>
    <row r="81" spans="1:17">
      <c r="A81" s="36">
        <v>79</v>
      </c>
      <c r="B81" s="36" t="s">
        <v>809</v>
      </c>
      <c r="C81" s="40" t="s">
        <v>471</v>
      </c>
      <c r="D81" s="38" t="s">
        <v>792</v>
      </c>
      <c r="E81" s="36" t="s">
        <v>147</v>
      </c>
      <c r="F81" s="36" t="s">
        <v>147</v>
      </c>
      <c r="G81" s="39" t="str">
        <f>VLOOKUP(E81,'Tax Info'!$B$2:$F$1000,3,0)</f>
        <v>Mactan Enerzone Corporation</v>
      </c>
      <c r="H81" s="39" t="str">
        <f>VLOOKUP(E81,'Tax Info'!$B$2:$F$1000,5,0)</f>
        <v>250-327-890-000</v>
      </c>
      <c r="I81" s="47">
        <f>IF(COUNTIFS(H$3:H81,H81,B$3:B81,B81)=1,MAX(I$2:I80)+1,VLOOKUP(H81,H$2:I80,2,0))</f>
        <v>51997</v>
      </c>
      <c r="J81" s="44">
        <v>122.44</v>
      </c>
      <c r="K81" s="44" t="s">
        <v>27</v>
      </c>
      <c r="L81" s="44">
        <v>14.69</v>
      </c>
      <c r="M81" s="45">
        <v>-2.4500000000000002</v>
      </c>
      <c r="N81" s="44">
        <f t="shared" ref="N81:N130" si="5">SUM(J81:M81)</f>
        <v>134.68</v>
      </c>
      <c r="P81" s="49" t="s">
        <v>871</v>
      </c>
      <c r="Q81" s="54">
        <f t="shared" ca="1" si="4"/>
        <v>249.64</v>
      </c>
    </row>
    <row r="82" spans="1:17">
      <c r="A82" s="36">
        <v>80</v>
      </c>
      <c r="B82" s="36" t="s">
        <v>809</v>
      </c>
      <c r="C82" s="40" t="s">
        <v>471</v>
      </c>
      <c r="D82" s="38" t="s">
        <v>792</v>
      </c>
      <c r="E82" s="36" t="s">
        <v>281</v>
      </c>
      <c r="F82" s="36" t="s">
        <v>282</v>
      </c>
      <c r="G82" s="39" t="str">
        <f>VLOOKUP(E82,'Tax Info'!$B$2:$F$1000,3,0)</f>
        <v>Monte Solar Energy, Inc.</v>
      </c>
      <c r="H82" s="39" t="str">
        <f>VLOOKUP(E82,'Tax Info'!$B$2:$F$1000,5,0)</f>
        <v>008-828-119-000</v>
      </c>
      <c r="I82" s="47">
        <f>IF(COUNTIFS(H$3:H82,H82,B$3:B82,B82)=1,MAX(I$2:I81)+1,VLOOKUP(H82,H$2:I81,2,0))</f>
        <v>51998</v>
      </c>
      <c r="J82" s="44" t="s">
        <v>27</v>
      </c>
      <c r="K82" s="44">
        <v>3.36</v>
      </c>
      <c r="L82" s="44" t="s">
        <v>27</v>
      </c>
      <c r="M82" s="45">
        <v>-7.0000000000000007E-2</v>
      </c>
      <c r="N82" s="44">
        <f t="shared" si="5"/>
        <v>3.29</v>
      </c>
      <c r="P82" s="49" t="s">
        <v>872</v>
      </c>
      <c r="Q82" s="54">
        <f t="shared" ca="1" si="4"/>
        <v>14.25</v>
      </c>
    </row>
    <row r="83" spans="1:17">
      <c r="A83" s="36">
        <v>81</v>
      </c>
      <c r="B83" s="36" t="s">
        <v>809</v>
      </c>
      <c r="C83" s="40" t="s">
        <v>471</v>
      </c>
      <c r="D83" s="38" t="s">
        <v>792</v>
      </c>
      <c r="E83" s="36" t="s">
        <v>34</v>
      </c>
      <c r="F83" s="36" t="s">
        <v>34</v>
      </c>
      <c r="G83" s="39" t="str">
        <f>VLOOKUP(E83,'Tax Info'!$B$2:$F$1000,3,0)</f>
        <v>MORE Electric and Power Corporation</v>
      </c>
      <c r="H83" s="39" t="str">
        <f>VLOOKUP(E83,'Tax Info'!$B$2:$F$1000,5,0)</f>
        <v>007-106-367-000</v>
      </c>
      <c r="I83" s="47">
        <f>IF(COUNTIFS(H$3:H83,H83,B$3:B83,B83)=1,MAX(I$2:I82)+1,VLOOKUP(H83,H$2:I82,2,0))</f>
        <v>51999</v>
      </c>
      <c r="J83" s="44">
        <v>6601.77</v>
      </c>
      <c r="K83" s="44" t="s">
        <v>27</v>
      </c>
      <c r="L83" s="44">
        <v>792.21</v>
      </c>
      <c r="M83" s="45">
        <v>-132.04</v>
      </c>
      <c r="N83" s="44">
        <f t="shared" si="5"/>
        <v>7261.94</v>
      </c>
      <c r="P83" s="49" t="s">
        <v>873</v>
      </c>
      <c r="Q83" s="54">
        <f t="shared" ca="1" si="4"/>
        <v>7.19</v>
      </c>
    </row>
    <row r="84" spans="1:17">
      <c r="A84" s="36">
        <v>82</v>
      </c>
      <c r="B84" s="36" t="s">
        <v>809</v>
      </c>
      <c r="C84" s="40" t="s">
        <v>471</v>
      </c>
      <c r="D84" s="38" t="s">
        <v>792</v>
      </c>
      <c r="E84" s="36" t="s">
        <v>197</v>
      </c>
      <c r="F84" s="36" t="s">
        <v>198</v>
      </c>
      <c r="G84" s="39" t="str">
        <f>VLOOKUP(E84,'Tax Info'!$B$2:$F$1000,3,0)</f>
        <v>Masinloc Power Co. Ltd</v>
      </c>
      <c r="H84" s="39" t="str">
        <f>VLOOKUP(E84,'Tax Info'!$B$2:$F$1000,5,0)</f>
        <v>006-786-124-000</v>
      </c>
      <c r="I84" s="47">
        <f>IF(COUNTIFS(H$3:H84,H84,B$3:B84,B84)=1,MAX(I$2:I83)+1,VLOOKUP(H84,H$2:I83,2,0))</f>
        <v>52000</v>
      </c>
      <c r="J84" s="44">
        <v>20.86</v>
      </c>
      <c r="K84" s="44" t="s">
        <v>27</v>
      </c>
      <c r="L84" s="44">
        <v>2.5</v>
      </c>
      <c r="M84" s="45">
        <v>-0.42</v>
      </c>
      <c r="N84" s="44">
        <f t="shared" si="5"/>
        <v>22.94</v>
      </c>
      <c r="P84" s="49" t="s">
        <v>874</v>
      </c>
      <c r="Q84" s="54">
        <f t="shared" ca="1" si="4"/>
        <v>4366.46</v>
      </c>
    </row>
    <row r="85" spans="1:17">
      <c r="A85" s="36">
        <v>83</v>
      </c>
      <c r="B85" s="36" t="s">
        <v>809</v>
      </c>
      <c r="C85" s="40" t="s">
        <v>471</v>
      </c>
      <c r="D85" s="38" t="s">
        <v>792</v>
      </c>
      <c r="E85" s="36" t="s">
        <v>759</v>
      </c>
      <c r="F85" s="36" t="s">
        <v>759</v>
      </c>
      <c r="G85" s="39" t="str">
        <f>VLOOKUP(E85,'Tax Info'!$B$2:$F$1000,3,0)</f>
        <v>Negros Electric and Power Corp.</v>
      </c>
      <c r="H85" s="39" t="str">
        <f>VLOOKUP(E85,'Tax Info'!$B$2:$F$1000,5,0)</f>
        <v>629-153-221-00000</v>
      </c>
      <c r="I85" s="47">
        <f>IF(COUNTIFS(H$3:H85,H85,B$3:B85,B85)=1,MAX(I$2:I84)+1,VLOOKUP(H85,H$2:I84,2,0))</f>
        <v>52001</v>
      </c>
      <c r="J85" s="44">
        <v>10835.51</v>
      </c>
      <c r="K85" s="44" t="s">
        <v>27</v>
      </c>
      <c r="L85" s="44">
        <v>1300.26</v>
      </c>
      <c r="M85" s="45">
        <v>-216.71</v>
      </c>
      <c r="N85" s="44">
        <f t="shared" si="5"/>
        <v>11919.06</v>
      </c>
      <c r="P85" s="49" t="s">
        <v>875</v>
      </c>
      <c r="Q85" s="54">
        <f t="shared" ca="1" si="4"/>
        <v>3956.39</v>
      </c>
    </row>
    <row r="86" spans="1:17">
      <c r="A86" s="36">
        <v>84</v>
      </c>
      <c r="B86" s="36" t="s">
        <v>809</v>
      </c>
      <c r="C86" s="40" t="s">
        <v>471</v>
      </c>
      <c r="D86" s="38" t="s">
        <v>792</v>
      </c>
      <c r="E86" s="36" t="s">
        <v>181</v>
      </c>
      <c r="F86" s="36" t="s">
        <v>182</v>
      </c>
      <c r="G86" s="39" t="str">
        <f>VLOOKUP(E86,'Tax Info'!$B$2:$F$1000,3,0)</f>
        <v>National Grid Corporation of the Philippines</v>
      </c>
      <c r="H86" s="39" t="str">
        <f>VLOOKUP(E86,'Tax Info'!$B$2:$F$1000,5,0)</f>
        <v>006-977-514-000</v>
      </c>
      <c r="I86" s="47">
        <f>IF(COUNTIFS(H$3:H86,H86,B$3:B86,B86)=1,MAX(I$2:I85)+1,VLOOKUP(H86,H$2:I85,2,0))</f>
        <v>52002</v>
      </c>
      <c r="J86" s="44">
        <v>226.95</v>
      </c>
      <c r="K86" s="44" t="s">
        <v>27</v>
      </c>
      <c r="L86" s="44">
        <v>27.23</v>
      </c>
      <c r="M86" s="45">
        <v>-4.54</v>
      </c>
      <c r="N86" s="44">
        <f t="shared" si="5"/>
        <v>249.64</v>
      </c>
      <c r="P86" s="49" t="s">
        <v>876</v>
      </c>
      <c r="Q86" s="54">
        <f t="shared" ca="1" si="4"/>
        <v>1435.66</v>
      </c>
    </row>
    <row r="87" spans="1:17">
      <c r="A87" s="36">
        <v>85</v>
      </c>
      <c r="B87" s="36" t="s">
        <v>809</v>
      </c>
      <c r="C87" s="40" t="s">
        <v>471</v>
      </c>
      <c r="D87" s="38" t="s">
        <v>792</v>
      </c>
      <c r="E87" s="36" t="s">
        <v>261</v>
      </c>
      <c r="F87" s="36" t="s">
        <v>262</v>
      </c>
      <c r="G87" s="39" t="str">
        <f>VLOOKUP(E87,'Tax Info'!$B$2:$F$1000,3,0)</f>
        <v>Negros Island Solar Power Inc.  (NISPI2)</v>
      </c>
      <c r="H87" s="39" t="str">
        <f>VLOOKUP(E87,'Tax Info'!$B$2:$F$1000,5,0)</f>
        <v>008-899-881-000</v>
      </c>
      <c r="I87" s="47">
        <f>IF(COUNTIFS(H$3:H87,H87,B$3:B87,B87)=1,MAX(I$2:I86)+1,VLOOKUP(H87,H$2:I86,2,0))</f>
        <v>52003</v>
      </c>
      <c r="J87" s="44" t="s">
        <v>27</v>
      </c>
      <c r="K87" s="44">
        <v>7.88</v>
      </c>
      <c r="L87" s="44" t="s">
        <v>27</v>
      </c>
      <c r="M87" s="45">
        <v>-0.16</v>
      </c>
      <c r="N87" s="44">
        <f t="shared" si="5"/>
        <v>7.72</v>
      </c>
      <c r="P87" s="49" t="s">
        <v>877</v>
      </c>
      <c r="Q87" s="54">
        <f t="shared" ca="1" si="4"/>
        <v>5408.96</v>
      </c>
    </row>
    <row r="88" spans="1:17">
      <c r="A88" s="36">
        <v>86</v>
      </c>
      <c r="B88" s="36" t="s">
        <v>809</v>
      </c>
      <c r="C88" s="40" t="s">
        <v>471</v>
      </c>
      <c r="D88" s="38" t="s">
        <v>792</v>
      </c>
      <c r="E88" s="36" t="s">
        <v>270</v>
      </c>
      <c r="F88" s="36" t="s">
        <v>271</v>
      </c>
      <c r="G88" s="39" t="str">
        <f>VLOOKUP(E88,'Tax Info'!$B$2:$F$1000,3,0)</f>
        <v>Negros Island Solar Power Inc.</v>
      </c>
      <c r="H88" s="39" t="str">
        <f>VLOOKUP(E88,'Tax Info'!$B$2:$F$1000,5,0)</f>
        <v>008-899-881-000</v>
      </c>
      <c r="I88" s="47">
        <f>IF(COUNTIFS(H$3:H88,H88,B$3:B88,B88)=1,MAX(I$2:I87)+1,VLOOKUP(H88,H$2:I87,2,0))</f>
        <v>52003</v>
      </c>
      <c r="J88" s="44" t="s">
        <v>27</v>
      </c>
      <c r="K88" s="44">
        <v>6.66</v>
      </c>
      <c r="L88" s="44" t="s">
        <v>27</v>
      </c>
      <c r="M88" s="45">
        <v>-0.13</v>
      </c>
      <c r="N88" s="44">
        <f t="shared" si="5"/>
        <v>6.53</v>
      </c>
      <c r="P88" s="49" t="s">
        <v>878</v>
      </c>
      <c r="Q88" s="54">
        <f t="shared" ca="1" si="4"/>
        <v>1950.77</v>
      </c>
    </row>
    <row r="89" spans="1:17">
      <c r="A89" s="36">
        <v>87</v>
      </c>
      <c r="B89" s="36" t="s">
        <v>809</v>
      </c>
      <c r="C89" s="40" t="s">
        <v>471</v>
      </c>
      <c r="D89" s="38" t="s">
        <v>792</v>
      </c>
      <c r="E89" s="36" t="s">
        <v>245</v>
      </c>
      <c r="F89" s="36" t="s">
        <v>246</v>
      </c>
      <c r="G89" s="39" t="str">
        <f>VLOOKUP(E89,'Tax Info'!$B$2:$F$1000,3,0)</f>
        <v>North Negros Biopower, Inc.</v>
      </c>
      <c r="H89" s="39" t="str">
        <f>VLOOKUP(E89,'Tax Info'!$B$2:$F$1000,5,0)</f>
        <v>006-964-680-000</v>
      </c>
      <c r="I89" s="47">
        <f>IF(COUNTIFS(H$3:H89,H89,B$3:B89,B89)=1,MAX(I$2:I88)+1,VLOOKUP(H89,H$2:I88,2,0))</f>
        <v>52004</v>
      </c>
      <c r="J89" s="44" t="s">
        <v>27</v>
      </c>
      <c r="K89" s="44">
        <v>7.19</v>
      </c>
      <c r="L89" s="44" t="s">
        <v>27</v>
      </c>
      <c r="M89" s="45" t="s">
        <v>27</v>
      </c>
      <c r="N89" s="44">
        <f t="shared" si="5"/>
        <v>7.19</v>
      </c>
      <c r="P89" s="49" t="s">
        <v>879</v>
      </c>
      <c r="Q89" s="54">
        <f t="shared" ca="1" si="4"/>
        <v>3481.69</v>
      </c>
    </row>
    <row r="90" spans="1:17">
      <c r="A90" s="36">
        <v>88</v>
      </c>
      <c r="B90" s="36" t="s">
        <v>809</v>
      </c>
      <c r="C90" s="40" t="s">
        <v>471</v>
      </c>
      <c r="D90" s="38" t="s">
        <v>792</v>
      </c>
      <c r="E90" s="36" t="s">
        <v>50</v>
      </c>
      <c r="F90" s="36" t="s">
        <v>50</v>
      </c>
      <c r="G90" s="39" t="str">
        <f>VLOOKUP(E90,'Tax Info'!$B$2:$F$1000,3,0)</f>
        <v>NEGROS OCCIDENTAL ELECTRIC COOPERATIVE</v>
      </c>
      <c r="H90" s="39" t="str">
        <f>VLOOKUP(E90,'Tax Info'!$B$2:$F$1000,5,0)</f>
        <v>000-560-345-000</v>
      </c>
      <c r="I90" s="47">
        <f>IF(COUNTIFS(H$3:H90,H90,B$3:B90,B90)=1,MAX(I$2:I89)+1,VLOOKUP(H90,H$2:I89,2,0))</f>
        <v>52005</v>
      </c>
      <c r="J90" s="44">
        <v>3969.51</v>
      </c>
      <c r="K90" s="44" t="s">
        <v>27</v>
      </c>
      <c r="L90" s="44">
        <v>476.34</v>
      </c>
      <c r="M90" s="45">
        <v>-79.39</v>
      </c>
      <c r="N90" s="44">
        <f t="shared" si="5"/>
        <v>4366.46</v>
      </c>
      <c r="P90" s="49" t="s">
        <v>880</v>
      </c>
      <c r="Q90" s="54">
        <f t="shared" ca="1" si="4"/>
        <v>2.11</v>
      </c>
    </row>
    <row r="91" spans="1:17">
      <c r="A91" s="36">
        <v>89</v>
      </c>
      <c r="B91" s="36" t="s">
        <v>809</v>
      </c>
      <c r="C91" s="40" t="s">
        <v>471</v>
      </c>
      <c r="D91" s="38" t="s">
        <v>792</v>
      </c>
      <c r="E91" s="36" t="s">
        <v>60</v>
      </c>
      <c r="F91" s="36" t="s">
        <v>60</v>
      </c>
      <c r="G91" s="39" t="str">
        <f>VLOOKUP(E91,'Tax Info'!$B$2:$F$1000,3,0)</f>
        <v>Northern Negros Electric Cooperative, Inc.</v>
      </c>
      <c r="H91" s="39" t="str">
        <f>VLOOKUP(E91,'Tax Info'!$B$2:$F$1000,5,0)</f>
        <v>001-005-053-0000</v>
      </c>
      <c r="I91" s="47">
        <f>IF(COUNTIFS(H$3:H91,H91,B$3:B91,B91)=1,MAX(I$2:I90)+1,VLOOKUP(H91,H$2:I90,2,0))</f>
        <v>52006</v>
      </c>
      <c r="J91" s="44">
        <v>3596.71</v>
      </c>
      <c r="K91" s="44" t="s">
        <v>27</v>
      </c>
      <c r="L91" s="44">
        <v>431.61</v>
      </c>
      <c r="M91" s="45">
        <v>-71.930000000000007</v>
      </c>
      <c r="N91" s="44">
        <f t="shared" si="5"/>
        <v>3956.39</v>
      </c>
      <c r="P91" s="49" t="s">
        <v>881</v>
      </c>
      <c r="Q91" s="54">
        <f t="shared" ca="1" si="4"/>
        <v>0.11</v>
      </c>
    </row>
    <row r="92" spans="1:17">
      <c r="A92" s="36">
        <v>90</v>
      </c>
      <c r="B92" s="36" t="s">
        <v>809</v>
      </c>
      <c r="C92" s="40" t="s">
        <v>471</v>
      </c>
      <c r="D92" s="38" t="s">
        <v>792</v>
      </c>
      <c r="E92" s="36" t="s">
        <v>112</v>
      </c>
      <c r="F92" s="36" t="s">
        <v>112</v>
      </c>
      <c r="G92" s="39" t="str">
        <f>VLOOKUP(E92,'Tax Info'!$B$2:$F$1000,3,0)</f>
        <v>Negros Oriental I Electric Cooperative, Inc.</v>
      </c>
      <c r="H92" s="39" t="str">
        <f>VLOOKUP(E92,'Tax Info'!$B$2:$F$1000,5,0)</f>
        <v>000-613-539-000</v>
      </c>
      <c r="I92" s="47">
        <f>IF(COUNTIFS(H$3:H92,H92,B$3:B92,B92)=1,MAX(I$2:I91)+1,VLOOKUP(H92,H$2:I91,2,0))</f>
        <v>52007</v>
      </c>
      <c r="J92" s="44">
        <v>1305.1400000000001</v>
      </c>
      <c r="K92" s="44" t="s">
        <v>27</v>
      </c>
      <c r="L92" s="44">
        <v>156.62</v>
      </c>
      <c r="M92" s="45">
        <v>-26.1</v>
      </c>
      <c r="N92" s="44">
        <f t="shared" si="5"/>
        <v>1435.66</v>
      </c>
      <c r="P92" s="49" t="s">
        <v>882</v>
      </c>
      <c r="Q92" s="54">
        <f t="shared" ca="1" si="4"/>
        <v>11.58</v>
      </c>
    </row>
    <row r="93" spans="1:17">
      <c r="A93" s="36">
        <v>91</v>
      </c>
      <c r="B93" s="36" t="s">
        <v>809</v>
      </c>
      <c r="C93" s="40" t="s">
        <v>471</v>
      </c>
      <c r="D93" s="38" t="s">
        <v>792</v>
      </c>
      <c r="E93" s="36" t="s">
        <v>36</v>
      </c>
      <c r="F93" s="36" t="s">
        <v>36</v>
      </c>
      <c r="G93" s="39" t="str">
        <f>VLOOKUP(E93,'Tax Info'!$B$2:$F$1000,3,0)</f>
        <v>NEGROS ORIENTAL II ELECTRIC COOPERATIVE</v>
      </c>
      <c r="H93" s="39" t="str">
        <f>VLOOKUP(E93,'Tax Info'!$B$2:$F$1000,5,0)</f>
        <v>000-613-546-000</v>
      </c>
      <c r="I93" s="47">
        <f>IF(COUNTIFS(H$3:H93,H93,B$3:B93,B93)=1,MAX(I$2:I92)+1,VLOOKUP(H93,H$2:I92,2,0))</f>
        <v>52008</v>
      </c>
      <c r="J93" s="44">
        <v>4917.2299999999996</v>
      </c>
      <c r="K93" s="44" t="s">
        <v>27</v>
      </c>
      <c r="L93" s="44">
        <v>590.07000000000005</v>
      </c>
      <c r="M93" s="45">
        <v>-98.34</v>
      </c>
      <c r="N93" s="44">
        <f t="shared" si="5"/>
        <v>5408.96</v>
      </c>
      <c r="P93" s="49" t="s">
        <v>883</v>
      </c>
      <c r="Q93" s="54">
        <f t="shared" ca="1" si="4"/>
        <v>9.43</v>
      </c>
    </row>
    <row r="94" spans="1:17">
      <c r="A94" s="36">
        <v>92</v>
      </c>
      <c r="B94" s="36" t="s">
        <v>809</v>
      </c>
      <c r="C94" s="40" t="s">
        <v>471</v>
      </c>
      <c r="D94" s="38" t="s">
        <v>792</v>
      </c>
      <c r="E94" s="36" t="s">
        <v>95</v>
      </c>
      <c r="F94" s="36" t="s">
        <v>95</v>
      </c>
      <c r="G94" s="39" t="str">
        <f>VLOOKUP(E94,'Tax Info'!$B$2:$F$1000,3,0)</f>
        <v>Northern Samar Electric Cooperative, Inc.</v>
      </c>
      <c r="H94" s="39" t="str">
        <f>VLOOKUP(E94,'Tax Info'!$B$2:$F$1000,5,0)</f>
        <v>001-585-897-000</v>
      </c>
      <c r="I94" s="47">
        <f>IF(COUNTIFS(H$3:H94,H94,B$3:B94,B94)=1,MAX(I$2:I93)+1,VLOOKUP(H94,H$2:I93,2,0))</f>
        <v>52009</v>
      </c>
      <c r="J94" s="44">
        <v>1773.43</v>
      </c>
      <c r="K94" s="44" t="s">
        <v>27</v>
      </c>
      <c r="L94" s="44">
        <v>212.81</v>
      </c>
      <c r="M94" s="45">
        <v>-35.47</v>
      </c>
      <c r="N94" s="44">
        <f t="shared" si="5"/>
        <v>1950.77</v>
      </c>
      <c r="P94" s="49" t="s">
        <v>884</v>
      </c>
      <c r="Q94" s="54">
        <f t="shared" ca="1" si="4"/>
        <v>1133.02</v>
      </c>
    </row>
    <row r="95" spans="1:17">
      <c r="A95" s="36">
        <v>93</v>
      </c>
      <c r="B95" s="36" t="s">
        <v>809</v>
      </c>
      <c r="C95" s="40" t="s">
        <v>471</v>
      </c>
      <c r="D95" s="38" t="s">
        <v>792</v>
      </c>
      <c r="E95" s="36" t="s">
        <v>19</v>
      </c>
      <c r="F95" s="36" t="s">
        <v>19</v>
      </c>
      <c r="G95" s="39" t="str">
        <f>VLOOKUP(E95,'Tax Info'!$B$2:$F$1000,3,0)</f>
        <v>Philippine Associated Smelting &amp; Refining Corporation</v>
      </c>
      <c r="H95" s="39" t="str">
        <f>VLOOKUP(E95,'Tax Info'!$B$2:$F$1000,5,0)</f>
        <v>000-226-532-000</v>
      </c>
      <c r="I95" s="47">
        <f>IF(COUNTIFS(H$3:H95,H95,B$3:B95,B95)=1,MAX(I$2:I94)+1,VLOOKUP(H95,H$2:I94,2,0))</f>
        <v>52010</v>
      </c>
      <c r="J95" s="44" t="s">
        <v>27</v>
      </c>
      <c r="K95" s="44">
        <v>3552.74</v>
      </c>
      <c r="L95" s="44" t="s">
        <v>27</v>
      </c>
      <c r="M95" s="45">
        <v>-71.05</v>
      </c>
      <c r="N95" s="44">
        <f t="shared" si="5"/>
        <v>3481.69</v>
      </c>
      <c r="P95" s="49" t="s">
        <v>885</v>
      </c>
      <c r="Q95" s="54">
        <f t="shared" ca="1" si="4"/>
        <v>1405.65</v>
      </c>
    </row>
    <row r="96" spans="1:17">
      <c r="A96" s="36">
        <v>94</v>
      </c>
      <c r="B96" s="36" t="s">
        <v>809</v>
      </c>
      <c r="C96" s="40" t="s">
        <v>471</v>
      </c>
      <c r="D96" s="38" t="s">
        <v>792</v>
      </c>
      <c r="E96" s="36" t="s">
        <v>45</v>
      </c>
      <c r="F96" s="36" t="s">
        <v>200</v>
      </c>
      <c r="G96" s="39" t="str">
        <f>VLOOKUP(E96,'Tax Info'!$B$2:$F$1000,3,0)</f>
        <v>Toledo Power Company</v>
      </c>
      <c r="H96" s="39" t="str">
        <f>VLOOKUP(E96,'Tax Info'!$B$2:$F$1000,5,0)</f>
        <v>003-883-626-00000</v>
      </c>
      <c r="I96" s="47">
        <f>IF(COUNTIFS(H$3:H96,H96,B$3:B96,B96)=1,MAX(I$2:I95)+1,VLOOKUP(H96,H$2:I95,2,0))</f>
        <v>51961</v>
      </c>
      <c r="J96" s="44">
        <v>25.51</v>
      </c>
      <c r="K96" s="44" t="s">
        <v>27</v>
      </c>
      <c r="L96" s="44">
        <v>3.06</v>
      </c>
      <c r="M96" s="45">
        <v>-0.51</v>
      </c>
      <c r="N96" s="44">
        <f t="shared" si="5"/>
        <v>28.06</v>
      </c>
      <c r="P96" s="49" t="s">
        <v>886</v>
      </c>
      <c r="Q96" s="54">
        <f t="shared" ca="1" si="4"/>
        <v>13.31</v>
      </c>
    </row>
    <row r="97" spans="1:17">
      <c r="A97" s="36">
        <v>95</v>
      </c>
      <c r="B97" s="36" t="s">
        <v>809</v>
      </c>
      <c r="C97" s="40" t="s">
        <v>471</v>
      </c>
      <c r="D97" s="38" t="s">
        <v>792</v>
      </c>
      <c r="E97" s="36" t="s">
        <v>295</v>
      </c>
      <c r="F97" s="36" t="s">
        <v>296</v>
      </c>
      <c r="G97" s="39" t="str">
        <f>VLOOKUP(E97,'Tax Info'!$B$2:$F$1000,3,0)</f>
        <v>Panay Power Corporation</v>
      </c>
      <c r="H97" s="39" t="str">
        <f>VLOOKUP(E97,'Tax Info'!$B$2:$F$1000,5,0)</f>
        <v>004-964-861-000</v>
      </c>
      <c r="I97" s="47">
        <f>IF(COUNTIFS(H$3:H97,H97,B$3:B97,B97)=1,MAX(I$2:I96)+1,VLOOKUP(H97,H$2:I96,2,0))</f>
        <v>52011</v>
      </c>
      <c r="J97" s="44">
        <v>1.92</v>
      </c>
      <c r="K97" s="44" t="s">
        <v>27</v>
      </c>
      <c r="L97" s="44">
        <v>0.23</v>
      </c>
      <c r="M97" s="45">
        <v>-0.04</v>
      </c>
      <c r="N97" s="44">
        <f t="shared" si="5"/>
        <v>2.11</v>
      </c>
      <c r="P97" s="49" t="s">
        <v>887</v>
      </c>
      <c r="Q97" s="54">
        <f t="shared" ca="1" si="4"/>
        <v>9.77</v>
      </c>
    </row>
    <row r="98" spans="1:17">
      <c r="A98" s="36">
        <v>96</v>
      </c>
      <c r="B98" s="36" t="s">
        <v>809</v>
      </c>
      <c r="C98" s="40" t="s">
        <v>471</v>
      </c>
      <c r="D98" s="38" t="s">
        <v>792</v>
      </c>
      <c r="E98" s="36" t="s">
        <v>284</v>
      </c>
      <c r="F98" s="36" t="s">
        <v>285</v>
      </c>
      <c r="G98" s="39" t="str">
        <f>VLOOKUP(E98,'Tax Info'!$B$2:$F$1000,3,0)</f>
        <v>PetroWind Energy Inc.</v>
      </c>
      <c r="H98" s="39" t="str">
        <f>VLOOKUP(E98,'Tax Info'!$B$2:$F$1000,5,0)</f>
        <v>008-482-597-000</v>
      </c>
      <c r="I98" s="47">
        <f>IF(COUNTIFS(H$3:H98,H98,B$3:B98,B98)=1,MAX(I$2:I97)+1,VLOOKUP(H98,H$2:I97,2,0))</f>
        <v>52012</v>
      </c>
      <c r="J98" s="44" t="s">
        <v>27</v>
      </c>
      <c r="K98" s="44">
        <v>0.11</v>
      </c>
      <c r="L98" s="44" t="s">
        <v>27</v>
      </c>
      <c r="M98" s="45" t="s">
        <v>27</v>
      </c>
      <c r="N98" s="44">
        <f t="shared" si="5"/>
        <v>0.11</v>
      </c>
      <c r="P98" s="49" t="s">
        <v>888</v>
      </c>
      <c r="Q98" s="54">
        <f t="shared" ca="1" si="4"/>
        <v>2.0699999999999998</v>
      </c>
    </row>
    <row r="99" spans="1:17">
      <c r="A99" s="36">
        <v>97</v>
      </c>
      <c r="B99" s="36" t="s">
        <v>809</v>
      </c>
      <c r="C99" s="40" t="s">
        <v>471</v>
      </c>
      <c r="D99" s="38" t="s">
        <v>792</v>
      </c>
      <c r="E99" s="36" t="s">
        <v>267</v>
      </c>
      <c r="F99" s="36" t="s">
        <v>276</v>
      </c>
      <c r="G99" s="39" t="str">
        <f>VLOOKUP(E99,'Tax Info'!$B$2:$F$1000,3,0)</f>
        <v>San Carlos Solar Energy Inc.</v>
      </c>
      <c r="H99" s="39" t="str">
        <f>VLOOKUP(E99,'Tax Info'!$B$2:$F$1000,5,0)</f>
        <v>008-514-713-000</v>
      </c>
      <c r="I99" s="47">
        <f>IF(COUNTIFS(H$3:H99,H99,B$3:B99,B99)=1,MAX(I$2:I98)+1,VLOOKUP(H99,H$2:I98,2,0))</f>
        <v>52013</v>
      </c>
      <c r="J99" s="44" t="s">
        <v>27</v>
      </c>
      <c r="K99" s="44">
        <v>5.01</v>
      </c>
      <c r="L99" s="44" t="s">
        <v>27</v>
      </c>
      <c r="M99" s="45">
        <v>-0.1</v>
      </c>
      <c r="N99" s="44">
        <f t="shared" si="5"/>
        <v>4.91</v>
      </c>
      <c r="P99" s="49" t="s">
        <v>889</v>
      </c>
      <c r="Q99" s="54">
        <f t="shared" ca="1" si="4"/>
        <v>2538.2800000000002</v>
      </c>
    </row>
    <row r="100" spans="1:17">
      <c r="A100" s="36">
        <v>98</v>
      </c>
      <c r="B100" s="36" t="s">
        <v>809</v>
      </c>
      <c r="C100" s="40" t="s">
        <v>471</v>
      </c>
      <c r="D100" s="38" t="s">
        <v>792</v>
      </c>
      <c r="E100" s="36" t="s">
        <v>267</v>
      </c>
      <c r="F100" s="36" t="s">
        <v>268</v>
      </c>
      <c r="G100" s="39" t="str">
        <f>VLOOKUP(E100,'Tax Info'!$B$2:$F$1000,3,0)</f>
        <v>San Carlos Solar Energy Inc.</v>
      </c>
      <c r="H100" s="39" t="str">
        <f>VLOOKUP(E100,'Tax Info'!$B$2:$F$1000,5,0)</f>
        <v>008-514-713-000</v>
      </c>
      <c r="I100" s="47">
        <f>IF(COUNTIFS(H$3:H100,H100,B$3:B100,B100)=1,MAX(I$2:I99)+1,VLOOKUP(H100,H$2:I99,2,0))</f>
        <v>52013</v>
      </c>
      <c r="J100" s="44" t="s">
        <v>27</v>
      </c>
      <c r="K100" s="44">
        <v>6.81</v>
      </c>
      <c r="L100" s="44" t="s">
        <v>27</v>
      </c>
      <c r="M100" s="45">
        <v>-0.14000000000000001</v>
      </c>
      <c r="N100" s="44">
        <f t="shared" si="5"/>
        <v>6.67</v>
      </c>
      <c r="P100" s="49" t="s">
        <v>890</v>
      </c>
      <c r="Q100" s="54">
        <f t="shared" ca="1" si="4"/>
        <v>10.32</v>
      </c>
    </row>
    <row r="101" spans="1:17">
      <c r="A101" s="36">
        <v>99</v>
      </c>
      <c r="B101" s="36" t="s">
        <v>809</v>
      </c>
      <c r="C101" s="40" t="s">
        <v>471</v>
      </c>
      <c r="D101" s="38" t="s">
        <v>792</v>
      </c>
      <c r="E101" s="36" t="s">
        <v>258</v>
      </c>
      <c r="F101" s="36" t="s">
        <v>259</v>
      </c>
      <c r="G101" s="39" t="str">
        <f>VLOOKUP(E101,'Tax Info'!$B$2:$F$1000,3,0)</f>
        <v>San Carlos Sun Power Inc.</v>
      </c>
      <c r="H101" s="39" t="str">
        <f>VLOOKUP(E101,'Tax Info'!$B$2:$F$1000,5,0)</f>
        <v>008-828-101-000</v>
      </c>
      <c r="I101" s="47">
        <f>IF(COUNTIFS(H$3:H101,H101,B$3:B101,B101)=1,MAX(I$2:I100)+1,VLOOKUP(H101,H$2:I100,2,0))</f>
        <v>52014</v>
      </c>
      <c r="J101" s="44" t="s">
        <v>27</v>
      </c>
      <c r="K101" s="44">
        <v>9.6199999999999992</v>
      </c>
      <c r="L101" s="44" t="s">
        <v>27</v>
      </c>
      <c r="M101" s="45">
        <v>-0.19</v>
      </c>
      <c r="N101" s="44">
        <f t="shared" si="5"/>
        <v>9.43</v>
      </c>
      <c r="P101" s="49" t="s">
        <v>891</v>
      </c>
      <c r="Q101" s="54">
        <f t="shared" ca="1" si="4"/>
        <v>5.42</v>
      </c>
    </row>
    <row r="102" spans="1:17">
      <c r="A102" s="36">
        <v>100</v>
      </c>
      <c r="B102" s="36" t="s">
        <v>809</v>
      </c>
      <c r="C102" s="40" t="s">
        <v>471</v>
      </c>
      <c r="D102" s="38" t="s">
        <v>792</v>
      </c>
      <c r="E102" s="36" t="s">
        <v>122</v>
      </c>
      <c r="F102" s="36" t="s">
        <v>122</v>
      </c>
      <c r="G102" s="39" t="str">
        <f>VLOOKUP(E102,'Tax Info'!$B$2:$F$1000,3,0)</f>
        <v>Samar I Electric Cooperative, Inc.</v>
      </c>
      <c r="H102" s="39" t="str">
        <f>VLOOKUP(E102,'Tax Info'!$B$2:$F$1000,5,0)</f>
        <v>000-563-573-000</v>
      </c>
      <c r="I102" s="47">
        <f>IF(COUNTIFS(H$3:H102,H102,B$3:B102,B102)=1,MAX(I$2:I101)+1,VLOOKUP(H102,H$2:I101,2,0))</f>
        <v>52015</v>
      </c>
      <c r="J102" s="44">
        <v>1030.02</v>
      </c>
      <c r="K102" s="44" t="s">
        <v>27</v>
      </c>
      <c r="L102" s="44">
        <v>123.6</v>
      </c>
      <c r="M102" s="45">
        <v>-20.6</v>
      </c>
      <c r="N102" s="44">
        <f t="shared" si="5"/>
        <v>1133.02</v>
      </c>
      <c r="P102" s="49" t="s">
        <v>892</v>
      </c>
      <c r="Q102" s="54">
        <f t="shared" ca="1" si="4"/>
        <v>29.98</v>
      </c>
    </row>
    <row r="103" spans="1:17">
      <c r="A103" s="36">
        <v>101</v>
      </c>
      <c r="B103" s="36" t="s">
        <v>809</v>
      </c>
      <c r="C103" s="40" t="s">
        <v>471</v>
      </c>
      <c r="D103" s="38" t="s">
        <v>792</v>
      </c>
      <c r="E103" s="36" t="s">
        <v>120</v>
      </c>
      <c r="F103" s="36" t="s">
        <v>120</v>
      </c>
      <c r="G103" s="39" t="str">
        <f>VLOOKUP(E103,'Tax Info'!$B$2:$F$1000,3,0)</f>
        <v>Samar II Electric Cooperative, Inc.</v>
      </c>
      <c r="H103" s="39" t="str">
        <f>VLOOKUP(E103,'Tax Info'!$B$2:$F$1000,5,0)</f>
        <v>000-563-581-000</v>
      </c>
      <c r="I103" s="47">
        <f>IF(COUNTIFS(H$3:H103,H103,B$3:B103,B103)=1,MAX(I$2:I102)+1,VLOOKUP(H103,H$2:I102,2,0))</f>
        <v>52016</v>
      </c>
      <c r="J103" s="44">
        <v>1277.8699999999999</v>
      </c>
      <c r="K103" s="44" t="s">
        <v>27</v>
      </c>
      <c r="L103" s="44">
        <v>153.34</v>
      </c>
      <c r="M103" s="45">
        <v>-25.56</v>
      </c>
      <c r="N103" s="44">
        <f t="shared" si="5"/>
        <v>1405.65</v>
      </c>
      <c r="P103" s="49" t="s">
        <v>893</v>
      </c>
      <c r="Q103" s="54">
        <f t="shared" ref="Q103:Q121" ca="1" si="6">SUMIF($I$3:$N$168,P103,$N$3:$N$168)</f>
        <v>1376.44</v>
      </c>
    </row>
    <row r="104" spans="1:17">
      <c r="A104" s="36">
        <v>102</v>
      </c>
      <c r="B104" s="36" t="s">
        <v>809</v>
      </c>
      <c r="C104" s="40" t="s">
        <v>471</v>
      </c>
      <c r="D104" s="38" t="s">
        <v>792</v>
      </c>
      <c r="E104" s="36" t="s">
        <v>208</v>
      </c>
      <c r="F104" s="36" t="s">
        <v>209</v>
      </c>
      <c r="G104" s="39" t="str">
        <f>VLOOKUP(E104,'Tax Info'!$B$2:$F$1000,3,0)</f>
        <v>San Carlos Biopower Inc.</v>
      </c>
      <c r="H104" s="39" t="str">
        <f>VLOOKUP(E104,'Tax Info'!$B$2:$F$1000,5,0)</f>
        <v>007-339-955-000</v>
      </c>
      <c r="I104" s="47">
        <f>IF(COUNTIFS(H$3:H104,H104,B$3:B104,B104)=1,MAX(I$2:I103)+1,VLOOKUP(H104,H$2:I103,2,0))</f>
        <v>52017</v>
      </c>
      <c r="J104" s="44" t="s">
        <v>27</v>
      </c>
      <c r="K104" s="44">
        <v>13.31</v>
      </c>
      <c r="L104" s="44" t="s">
        <v>27</v>
      </c>
      <c r="M104" s="45" t="s">
        <v>27</v>
      </c>
      <c r="N104" s="44">
        <f t="shared" si="5"/>
        <v>13.31</v>
      </c>
      <c r="P104" s="49" t="s">
        <v>894</v>
      </c>
      <c r="Q104" s="54">
        <f t="shared" ca="1" si="6"/>
        <v>184.34</v>
      </c>
    </row>
    <row r="105" spans="1:17">
      <c r="A105" s="36">
        <v>103</v>
      </c>
      <c r="B105" s="36" t="s">
        <v>809</v>
      </c>
      <c r="C105" s="40" t="s">
        <v>471</v>
      </c>
      <c r="D105" s="38" t="s">
        <v>792</v>
      </c>
      <c r="E105" s="36" t="s">
        <v>213</v>
      </c>
      <c r="F105" s="36" t="s">
        <v>214</v>
      </c>
      <c r="G105" s="39" t="str">
        <f>VLOOKUP(E105,'Tax Info'!$B$2:$F$1000,3,0)</f>
        <v>San Carlos Bioenergy, Inc.</v>
      </c>
      <c r="H105" s="39" t="str">
        <f>VLOOKUP(E105,'Tax Info'!$B$2:$F$1000,5,0)</f>
        <v>238-494-525-000</v>
      </c>
      <c r="I105" s="47">
        <f>IF(COUNTIFS(H$3:H105,H105,B$3:B105,B105)=1,MAX(I$2:I104)+1,VLOOKUP(H105,H$2:I104,2,0))</f>
        <v>52018</v>
      </c>
      <c r="J105" s="44">
        <v>8.8800000000000008</v>
      </c>
      <c r="K105" s="44" t="s">
        <v>27</v>
      </c>
      <c r="L105" s="44">
        <v>1.07</v>
      </c>
      <c r="M105" s="45">
        <v>-0.18</v>
      </c>
      <c r="N105" s="44">
        <f t="shared" si="5"/>
        <v>9.77</v>
      </c>
      <c r="P105" s="49" t="s">
        <v>895</v>
      </c>
      <c r="Q105" s="54">
        <f t="shared" ca="1" si="6"/>
        <v>224.67</v>
      </c>
    </row>
    <row r="106" spans="1:17">
      <c r="A106" s="36">
        <v>104</v>
      </c>
      <c r="B106" s="36" t="s">
        <v>809</v>
      </c>
      <c r="C106" s="40" t="s">
        <v>471</v>
      </c>
      <c r="D106" s="38" t="s">
        <v>792</v>
      </c>
      <c r="E106" s="36" t="s">
        <v>228</v>
      </c>
      <c r="F106" s="36" t="s">
        <v>228</v>
      </c>
      <c r="G106" s="39" t="str">
        <f>VLOOKUP(E106,'Tax Info'!$B$2:$F$1000,3,0)</f>
        <v>SC GLOBAL COCO PRODUCTS, INC.</v>
      </c>
      <c r="H106" s="39" t="str">
        <f>VLOOKUP(E106,'Tax Info'!$B$2:$F$1000,5,0)</f>
        <v>005-761-999-000</v>
      </c>
      <c r="I106" s="47">
        <f>IF(COUNTIFS(H$3:H106,H106,B$3:B106,B106)=1,MAX(I$2:I105)+1,VLOOKUP(H106,H$2:I105,2,0))</f>
        <v>52019</v>
      </c>
      <c r="J106" s="44">
        <v>1.88</v>
      </c>
      <c r="K106" s="44" t="s">
        <v>27</v>
      </c>
      <c r="L106" s="44">
        <v>0.23</v>
      </c>
      <c r="M106" s="45">
        <v>-0.04</v>
      </c>
      <c r="N106" s="44">
        <f t="shared" si="5"/>
        <v>2.0699999999999998</v>
      </c>
      <c r="P106" s="49" t="s">
        <v>896</v>
      </c>
      <c r="Q106" s="54">
        <f t="shared" ca="1" si="6"/>
        <v>11.07</v>
      </c>
    </row>
    <row r="107" spans="1:17">
      <c r="A107" s="36">
        <v>105</v>
      </c>
      <c r="B107" s="36" t="s">
        <v>809</v>
      </c>
      <c r="C107" s="40" t="s">
        <v>471</v>
      </c>
      <c r="D107" s="38" t="s">
        <v>792</v>
      </c>
      <c r="E107" s="36" t="s">
        <v>560</v>
      </c>
      <c r="F107" s="36" t="s">
        <v>561</v>
      </c>
      <c r="G107" s="39" t="str">
        <f>VLOOKUP(E107,'Tax Info'!$B$2:$F$1000,3,0)</f>
        <v>SEM-CALACA RES CORPORATION</v>
      </c>
      <c r="H107" s="39" t="str">
        <f>VLOOKUP(E107,'Tax Info'!$B$2:$F$1000,5,0)</f>
        <v>007-357-576-0000</v>
      </c>
      <c r="I107" s="47">
        <f>IF(COUNTIFS(H$3:H107,H107,B$3:B107,B107)=1,MAX(I$2:I106)+1,VLOOKUP(H107,H$2:I106,2,0))</f>
        <v>52020</v>
      </c>
      <c r="J107" s="44">
        <v>2307.5300000000002</v>
      </c>
      <c r="K107" s="44" t="s">
        <v>27</v>
      </c>
      <c r="L107" s="44">
        <v>276.89999999999998</v>
      </c>
      <c r="M107" s="45">
        <v>-46.15</v>
      </c>
      <c r="N107" s="44">
        <f t="shared" si="5"/>
        <v>2538.2800000000002</v>
      </c>
      <c r="P107" s="49" t="s">
        <v>897</v>
      </c>
      <c r="Q107" s="54">
        <f t="shared" ca="1" si="6"/>
        <v>1916.49</v>
      </c>
    </row>
    <row r="108" spans="1:17">
      <c r="A108" s="36">
        <v>106</v>
      </c>
      <c r="B108" s="36" t="s">
        <v>809</v>
      </c>
      <c r="C108" s="40" t="s">
        <v>471</v>
      </c>
      <c r="D108" s="38" t="s">
        <v>792</v>
      </c>
      <c r="E108" s="36" t="s">
        <v>264</v>
      </c>
      <c r="F108" s="36" t="s">
        <v>265</v>
      </c>
      <c r="G108" s="39" t="str">
        <f>VLOOKUP(E108,'Tax Info'!$B$2:$F$1000,3,0)</f>
        <v>Sulu Electric Power and Light (Phils.), Inc.</v>
      </c>
      <c r="H108" s="39" t="str">
        <f>VLOOKUP(E108,'Tax Info'!$B$2:$F$1000,5,0)</f>
        <v>008-685-342-000</v>
      </c>
      <c r="I108" s="47">
        <f>IF(COUNTIFS(H$3:H108,H108,B$3:B108,B108)=1,MAX(I$2:I107)+1,VLOOKUP(H108,H$2:I107,2,0))</f>
        <v>52021</v>
      </c>
      <c r="J108" s="44">
        <v>9.3800000000000008</v>
      </c>
      <c r="K108" s="44" t="s">
        <v>27</v>
      </c>
      <c r="L108" s="44">
        <v>1.1299999999999999</v>
      </c>
      <c r="M108" s="45">
        <v>-0.19</v>
      </c>
      <c r="N108" s="44">
        <f t="shared" si="5"/>
        <v>10.32</v>
      </c>
      <c r="P108" s="49" t="s">
        <v>898</v>
      </c>
      <c r="Q108" s="54">
        <f t="shared" ca="1" si="6"/>
        <v>148.05000000000001</v>
      </c>
    </row>
    <row r="109" spans="1:17">
      <c r="A109" s="36">
        <v>107</v>
      </c>
      <c r="B109" s="36" t="s">
        <v>809</v>
      </c>
      <c r="C109" s="40" t="s">
        <v>471</v>
      </c>
      <c r="D109" s="38" t="s">
        <v>792</v>
      </c>
      <c r="E109" s="36" t="s">
        <v>278</v>
      </c>
      <c r="F109" s="36" t="s">
        <v>279</v>
      </c>
      <c r="G109" s="39" t="str">
        <f>VLOOKUP(E109,'Tax Info'!$B$2:$F$1000,3,0)</f>
        <v>Citicore Solar Negros Occidental, Inc.</v>
      </c>
      <c r="H109" s="39" t="str">
        <f>VLOOKUP(E109,'Tax Info'!$B$2:$F$1000,5,0)</f>
        <v>009-103-282-000</v>
      </c>
      <c r="I109" s="47">
        <f>IF(COUNTIFS(H$3:H109,H109,B$3:B109,B109)=1,MAX(I$2:I108)+1,VLOOKUP(H109,H$2:I108,2,0))</f>
        <v>52022</v>
      </c>
      <c r="J109" s="44" t="s">
        <v>27</v>
      </c>
      <c r="K109" s="44">
        <v>5.53</v>
      </c>
      <c r="L109" s="44" t="s">
        <v>27</v>
      </c>
      <c r="M109" s="45">
        <v>-0.11</v>
      </c>
      <c r="N109" s="44">
        <f t="shared" si="5"/>
        <v>5.42</v>
      </c>
      <c r="P109" s="49" t="s">
        <v>899</v>
      </c>
      <c r="Q109" s="54">
        <f t="shared" ca="1" si="6"/>
        <v>2121.17</v>
      </c>
    </row>
    <row r="110" spans="1:17">
      <c r="A110" s="36">
        <v>108</v>
      </c>
      <c r="B110" s="36" t="s">
        <v>809</v>
      </c>
      <c r="C110" s="40" t="s">
        <v>471</v>
      </c>
      <c r="D110" s="38" t="s">
        <v>792</v>
      </c>
      <c r="E110" s="36" t="s">
        <v>205</v>
      </c>
      <c r="F110" s="36" t="s">
        <v>206</v>
      </c>
      <c r="G110" s="39" t="str">
        <f>VLOOKUP(E110,'Tax Info'!$B$2:$F$1000,3,0)</f>
        <v>SPC Island Power Corporation</v>
      </c>
      <c r="H110" s="39" t="str">
        <f>VLOOKUP(E110,'Tax Info'!$B$2:$F$1000,5,0)</f>
        <v>218-474-921-00000</v>
      </c>
      <c r="I110" s="47">
        <f>IF(COUNTIFS(H$3:H110,H110,B$3:B110,B110)=1,MAX(I$2:I109)+1,VLOOKUP(H110,H$2:I109,2,0))</f>
        <v>52023</v>
      </c>
      <c r="J110" s="44">
        <v>27.26</v>
      </c>
      <c r="K110" s="44" t="s">
        <v>27</v>
      </c>
      <c r="L110" s="44">
        <v>3.27</v>
      </c>
      <c r="M110" s="45">
        <v>-0.55000000000000004</v>
      </c>
      <c r="N110" s="44">
        <f t="shared" si="5"/>
        <v>29.98</v>
      </c>
      <c r="P110" s="49" t="s">
        <v>900</v>
      </c>
      <c r="Q110" s="54">
        <f t="shared" ca="1" si="6"/>
        <v>68.53</v>
      </c>
    </row>
    <row r="111" spans="1:17">
      <c r="A111" s="36">
        <v>109</v>
      </c>
      <c r="B111" s="36" t="s">
        <v>809</v>
      </c>
      <c r="C111" s="40" t="s">
        <v>471</v>
      </c>
      <c r="D111" s="38" t="s">
        <v>792</v>
      </c>
      <c r="E111" s="36" t="s">
        <v>70</v>
      </c>
      <c r="F111" s="36" t="s">
        <v>71</v>
      </c>
      <c r="G111" s="39" t="str">
        <f>VLOOKUP(E111,'Tax Info'!$B$2:$F$1000,3,0)</f>
        <v>LIMAY POWER INC.</v>
      </c>
      <c r="H111" s="39" t="str">
        <f>VLOOKUP(E111,'Tax Info'!$B$2:$F$1000,5,0)</f>
        <v>008-107-131-000</v>
      </c>
      <c r="I111" s="47">
        <f>IF(COUNTIFS(H$3:H111,H111,B$3:B111,B111)=1,MAX(I$2:I110)+1,VLOOKUP(H111,H$2:I110,2,0))</f>
        <v>52024</v>
      </c>
      <c r="J111" s="44">
        <v>1251.31</v>
      </c>
      <c r="K111" s="44" t="s">
        <v>27</v>
      </c>
      <c r="L111" s="44">
        <v>150.16</v>
      </c>
      <c r="M111" s="45">
        <v>-25.03</v>
      </c>
      <c r="N111" s="44">
        <f t="shared" si="5"/>
        <v>1376.44</v>
      </c>
      <c r="P111" s="49" t="s">
        <v>901</v>
      </c>
      <c r="Q111" s="54">
        <f t="shared" ca="1" si="6"/>
        <v>39.26</v>
      </c>
    </row>
    <row r="112" spans="1:17">
      <c r="A112" s="36">
        <v>110</v>
      </c>
      <c r="B112" s="36" t="s">
        <v>809</v>
      </c>
      <c r="C112" s="40" t="s">
        <v>471</v>
      </c>
      <c r="D112" s="38" t="s">
        <v>792</v>
      </c>
      <c r="E112" s="36" t="s">
        <v>158</v>
      </c>
      <c r="F112" s="36" t="s">
        <v>159</v>
      </c>
      <c r="G112" s="39" t="str">
        <f>VLOOKUP(E112,'Tax Info'!$B$2:$F$1000,3,0)</f>
        <v>Sual Power Inc.</v>
      </c>
      <c r="H112" s="39" t="str">
        <f>VLOOKUP(E112,'Tax Info'!$B$2:$F$1000,5,0)</f>
        <v>225-353-447-000</v>
      </c>
      <c r="I112" s="47">
        <f>IF(COUNTIFS(H$3:H112,H112,B$3:B112,B112)=1,MAX(I$2:I111)+1,VLOOKUP(H112,H$2:I111,2,0))</f>
        <v>52025</v>
      </c>
      <c r="J112" s="44">
        <v>167.58</v>
      </c>
      <c r="K112" s="44" t="s">
        <v>27</v>
      </c>
      <c r="L112" s="44">
        <v>20.11</v>
      </c>
      <c r="M112" s="45">
        <v>-3.35</v>
      </c>
      <c r="N112" s="44">
        <f t="shared" si="5"/>
        <v>184.34</v>
      </c>
      <c r="P112" s="49" t="s">
        <v>902</v>
      </c>
      <c r="Q112" s="54">
        <f t="shared" ca="1" si="6"/>
        <v>28902.69</v>
      </c>
    </row>
    <row r="113" spans="1:17">
      <c r="A113" s="36">
        <v>111</v>
      </c>
      <c r="B113" s="36" t="s">
        <v>809</v>
      </c>
      <c r="C113" s="40" t="s">
        <v>471</v>
      </c>
      <c r="D113" s="38" t="s">
        <v>792</v>
      </c>
      <c r="E113" s="36" t="s">
        <v>163</v>
      </c>
      <c r="F113" s="36" t="s">
        <v>164</v>
      </c>
      <c r="G113" s="39" t="str">
        <f>VLOOKUP(E113,'Tax Info'!$B$2:$F$1000,3,0)</f>
        <v>SN Aboitiz Power- Magat, Inc.</v>
      </c>
      <c r="H113" s="39" t="str">
        <f>VLOOKUP(E113,'Tax Info'!$B$2:$F$1000,5,0)</f>
        <v>242-224-593-00000</v>
      </c>
      <c r="I113" s="47">
        <f>IF(COUNTIFS(H$3:H113,H113,B$3:B113,B113)=1,MAX(I$2:I112)+1,VLOOKUP(H113,H$2:I112,2,0))</f>
        <v>52026</v>
      </c>
      <c r="J113" s="44" t="s">
        <v>27</v>
      </c>
      <c r="K113" s="44">
        <v>229.26</v>
      </c>
      <c r="L113" s="44" t="s">
        <v>27</v>
      </c>
      <c r="M113" s="45">
        <v>-4.59</v>
      </c>
      <c r="N113" s="44">
        <f t="shared" si="5"/>
        <v>224.67</v>
      </c>
      <c r="P113" s="49" t="s">
        <v>903</v>
      </c>
      <c r="Q113" s="54">
        <f t="shared" ca="1" si="6"/>
        <v>2162.52</v>
      </c>
    </row>
    <row r="114" spans="1:17">
      <c r="A114" s="36">
        <v>112</v>
      </c>
      <c r="B114" s="36" t="s">
        <v>809</v>
      </c>
      <c r="C114" s="40" t="s">
        <v>471</v>
      </c>
      <c r="D114" s="38" t="s">
        <v>792</v>
      </c>
      <c r="E114" s="36" t="s">
        <v>225</v>
      </c>
      <c r="F114" s="36" t="s">
        <v>226</v>
      </c>
      <c r="G114" s="39" t="str">
        <f>VLOOKUP(E114,'Tax Info'!$B$2:$F$1000,3,0)</f>
        <v>South Negros Biopower, Inc.</v>
      </c>
      <c r="H114" s="39" t="str">
        <f>VLOOKUP(E114,'Tax Info'!$B$2:$F$1000,5,0)</f>
        <v>008-348-719-000</v>
      </c>
      <c r="I114" s="47">
        <f>IF(COUNTIFS(H$3:H114,H114,B$3:B114,B114)=1,MAX(I$2:I113)+1,VLOOKUP(H114,H$2:I113,2,0))</f>
        <v>52027</v>
      </c>
      <c r="J114" s="44" t="s">
        <v>27</v>
      </c>
      <c r="K114" s="44">
        <v>11.3</v>
      </c>
      <c r="L114" s="44" t="s">
        <v>27</v>
      </c>
      <c r="M114" s="45">
        <v>-0.23</v>
      </c>
      <c r="N114" s="44">
        <f t="shared" si="5"/>
        <v>11.07</v>
      </c>
      <c r="P114" s="49" t="s">
        <v>904</v>
      </c>
      <c r="Q114" s="54">
        <f t="shared" ca="1" si="6"/>
        <v>24.77</v>
      </c>
    </row>
    <row r="115" spans="1:17">
      <c r="A115" s="36">
        <v>113</v>
      </c>
      <c r="B115" s="36" t="s">
        <v>809</v>
      </c>
      <c r="C115" s="40" t="s">
        <v>471</v>
      </c>
      <c r="D115" s="38" t="s">
        <v>792</v>
      </c>
      <c r="E115" s="36" t="s">
        <v>93</v>
      </c>
      <c r="F115" s="36" t="s">
        <v>93</v>
      </c>
      <c r="G115" s="39" t="str">
        <f>VLOOKUP(E115,'Tax Info'!$B$2:$F$1000,3,0)</f>
        <v>Southern Leyte Electric Cooperative, Inc.</v>
      </c>
      <c r="H115" s="39" t="str">
        <f>VLOOKUP(E115,'Tax Info'!$B$2:$F$1000,5,0)</f>
        <v>000-819-044-000</v>
      </c>
      <c r="I115" s="47">
        <f>IF(COUNTIFS(H$3:H115,H115,B$3:B115,B115)=1,MAX(I$2:I114)+1,VLOOKUP(H115,H$2:I114,2,0))</f>
        <v>52028</v>
      </c>
      <c r="J115" s="44">
        <v>1742.27</v>
      </c>
      <c r="K115" s="44" t="s">
        <v>27</v>
      </c>
      <c r="L115" s="44">
        <v>209.07</v>
      </c>
      <c r="M115" s="45">
        <v>-34.85</v>
      </c>
      <c r="N115" s="44">
        <f t="shared" si="5"/>
        <v>1916.49</v>
      </c>
      <c r="P115" s="49" t="s">
        <v>905</v>
      </c>
      <c r="Q115" s="54">
        <f t="shared" ca="1" si="6"/>
        <v>0.86</v>
      </c>
    </row>
    <row r="116" spans="1:17">
      <c r="A116" s="36">
        <v>114</v>
      </c>
      <c r="B116" s="36" t="s">
        <v>809</v>
      </c>
      <c r="C116" s="40" t="s">
        <v>471</v>
      </c>
      <c r="D116" s="38" t="s">
        <v>792</v>
      </c>
      <c r="E116" s="36" t="s">
        <v>169</v>
      </c>
      <c r="F116" s="36" t="s">
        <v>170</v>
      </c>
      <c r="G116" s="39" t="str">
        <f>VLOOKUP(E116,'Tax Info'!$B$2:$F$1000,3,0)</f>
        <v>SMGP Kabankalan Power Co. Ltd.</v>
      </c>
      <c r="H116" s="39" t="str">
        <f>VLOOKUP(E116,'Tax Info'!$B$2:$F$1000,5,0)</f>
        <v>009-064-992-000</v>
      </c>
      <c r="I116" s="47">
        <f>IF(COUNTIFS(H$3:H116,H116,B$3:B116,B116)=1,MAX(I$2:I115)+1,VLOOKUP(H116,H$2:I115,2,0))</f>
        <v>52029</v>
      </c>
      <c r="J116" s="44">
        <v>134.59</v>
      </c>
      <c r="K116" s="44" t="s">
        <v>27</v>
      </c>
      <c r="L116" s="44">
        <v>16.149999999999999</v>
      </c>
      <c r="M116" s="45">
        <v>-2.69</v>
      </c>
      <c r="N116" s="44">
        <f t="shared" si="5"/>
        <v>148.05000000000001</v>
      </c>
      <c r="P116" s="49" t="s">
        <v>906</v>
      </c>
      <c r="Q116" s="54">
        <f t="shared" ca="1" si="6"/>
        <v>0.88</v>
      </c>
    </row>
    <row r="117" spans="1:17">
      <c r="A117" s="36">
        <v>115</v>
      </c>
      <c r="B117" s="36" t="s">
        <v>809</v>
      </c>
      <c r="C117" s="40" t="s">
        <v>471</v>
      </c>
      <c r="D117" s="38" t="s">
        <v>792</v>
      </c>
      <c r="E117" s="36" t="s">
        <v>45</v>
      </c>
      <c r="F117" s="36" t="s">
        <v>211</v>
      </c>
      <c r="G117" s="39" t="str">
        <f>VLOOKUP(E117,'Tax Info'!$B$2:$F$1000,3,0)</f>
        <v>Toledo Power Company</v>
      </c>
      <c r="H117" s="39" t="str">
        <f>VLOOKUP(E117,'Tax Info'!$B$2:$F$1000,5,0)</f>
        <v>003-883-626-00000</v>
      </c>
      <c r="I117" s="47">
        <f>IF(COUNTIFS(H$3:H117,H117,B$3:B117,B117)=1,MAX(I$2:I116)+1,VLOOKUP(H117,H$2:I116,2,0))</f>
        <v>51961</v>
      </c>
      <c r="J117" s="44">
        <v>6.1</v>
      </c>
      <c r="K117" s="44" t="s">
        <v>27</v>
      </c>
      <c r="L117" s="44">
        <v>0.73</v>
      </c>
      <c r="M117" s="45">
        <v>-0.12</v>
      </c>
      <c r="N117" s="44">
        <f t="shared" si="5"/>
        <v>6.71</v>
      </c>
      <c r="P117" s="49" t="s">
        <v>907</v>
      </c>
      <c r="Q117" s="54">
        <f t="shared" ca="1" si="6"/>
        <v>57.59</v>
      </c>
    </row>
    <row r="118" spans="1:17">
      <c r="A118" s="36">
        <v>116</v>
      </c>
      <c r="B118" s="36" t="s">
        <v>809</v>
      </c>
      <c r="C118" s="40" t="s">
        <v>471</v>
      </c>
      <c r="D118" s="38" t="s">
        <v>792</v>
      </c>
      <c r="E118" s="36" t="s">
        <v>52</v>
      </c>
      <c r="F118" s="36" t="s">
        <v>53</v>
      </c>
      <c r="G118" s="39" t="str">
        <f>VLOOKUP(E118,'Tax Info'!$B$2:$F$1000,3,0)</f>
        <v>TeaM (Philippines) Energy Corporation</v>
      </c>
      <c r="H118" s="39" t="str">
        <f>VLOOKUP(E118,'Tax Info'!$B$2:$F$1000,5,0)</f>
        <v>002-243-275-000</v>
      </c>
      <c r="I118" s="47">
        <f>IF(COUNTIFS(H$3:H118,H118,B$3:B118,B118)=1,MAX(I$2:I117)+1,VLOOKUP(H118,H$2:I117,2,0))</f>
        <v>52030</v>
      </c>
      <c r="J118" s="44">
        <v>1928.34</v>
      </c>
      <c r="K118" s="44" t="s">
        <v>27</v>
      </c>
      <c r="L118" s="44">
        <v>231.4</v>
      </c>
      <c r="M118" s="45">
        <v>-38.57</v>
      </c>
      <c r="N118" s="44">
        <f t="shared" si="5"/>
        <v>2121.17</v>
      </c>
      <c r="P118" s="49" t="s">
        <v>908</v>
      </c>
      <c r="Q118" s="54">
        <f t="shared" ca="1" si="6"/>
        <v>2.78</v>
      </c>
    </row>
    <row r="119" spans="1:17">
      <c r="A119" s="36">
        <v>117</v>
      </c>
      <c r="B119" s="36" t="s">
        <v>809</v>
      </c>
      <c r="C119" s="40" t="s">
        <v>471</v>
      </c>
      <c r="D119" s="38" t="s">
        <v>792</v>
      </c>
      <c r="E119" s="36" t="s">
        <v>219</v>
      </c>
      <c r="F119" s="36" t="s">
        <v>220</v>
      </c>
      <c r="G119" s="39" t="str">
        <f>VLOOKUP(E119,'Tax Info'!$B$2:$F$1000,3,0)</f>
        <v>SMGP BESS POWER INC</v>
      </c>
      <c r="H119" s="39" t="str">
        <f>VLOOKUP(E119,'Tax Info'!$B$2:$F$1000,5,0)</f>
        <v>008-471-214-000</v>
      </c>
      <c r="I119" s="47">
        <f>IF(COUNTIFS(H$3:H119,H119,B$3:B119,B119)=1,MAX(I$2:I118)+1,VLOOKUP(H119,H$2:I118,2,0))</f>
        <v>52031</v>
      </c>
      <c r="J119" s="44">
        <v>62.3</v>
      </c>
      <c r="K119" s="44" t="s">
        <v>27</v>
      </c>
      <c r="L119" s="44">
        <v>7.48</v>
      </c>
      <c r="M119" s="45">
        <v>-1.25</v>
      </c>
      <c r="N119" s="44">
        <f t="shared" si="5"/>
        <v>68.53</v>
      </c>
      <c r="P119" s="49" t="s">
        <v>909</v>
      </c>
      <c r="Q119" s="54">
        <f t="shared" ca="1" si="6"/>
        <v>253.45</v>
      </c>
    </row>
    <row r="120" spans="1:17">
      <c r="A120" s="36">
        <v>118</v>
      </c>
      <c r="B120" s="36" t="s">
        <v>809</v>
      </c>
      <c r="C120" s="40" t="s">
        <v>471</v>
      </c>
      <c r="D120" s="38" t="s">
        <v>792</v>
      </c>
      <c r="E120" s="36" t="s">
        <v>328</v>
      </c>
      <c r="F120" s="36" t="s">
        <v>329</v>
      </c>
      <c r="G120" s="39" t="str">
        <f>VLOOKUP(E120,'Tax Info'!$B$2:$F$1000,3,0)</f>
        <v>Universal Robina Corporation</v>
      </c>
      <c r="H120" s="39" t="str">
        <f>VLOOKUP(E120,'Tax Info'!$B$2:$F$1000,5,0)</f>
        <v>000-400-016-000</v>
      </c>
      <c r="I120" s="47">
        <f>IF(COUNTIFS(H$3:H120,H120,B$3:B120,B120)=1,MAX(I$2:I119)+1,VLOOKUP(H120,H$2:I119,2,0))</f>
        <v>52032</v>
      </c>
      <c r="J120" s="44" t="s">
        <v>27</v>
      </c>
      <c r="K120" s="44">
        <v>40.06</v>
      </c>
      <c r="L120" s="44" t="s">
        <v>27</v>
      </c>
      <c r="M120" s="45">
        <v>-0.8</v>
      </c>
      <c r="N120" s="44">
        <f t="shared" si="5"/>
        <v>39.26</v>
      </c>
      <c r="P120" s="49" t="s">
        <v>910</v>
      </c>
      <c r="Q120" s="54">
        <f t="shared" ca="1" si="6"/>
        <v>9.09</v>
      </c>
    </row>
    <row r="121" spans="1:17">
      <c r="A121" s="36">
        <v>119</v>
      </c>
      <c r="B121" s="36" t="s">
        <v>809</v>
      </c>
      <c r="C121" s="40" t="s">
        <v>471</v>
      </c>
      <c r="D121" s="38" t="s">
        <v>792</v>
      </c>
      <c r="E121" s="36" t="s">
        <v>26</v>
      </c>
      <c r="F121" s="36" t="s">
        <v>26</v>
      </c>
      <c r="G121" s="39" t="str">
        <f>VLOOKUP(E121,'Tax Info'!$B$2:$F$1000,3,0)</f>
        <v>Visayan Electric Company</v>
      </c>
      <c r="H121" s="39" t="str">
        <f>VLOOKUP(E121,'Tax Info'!$B$2:$F$1000,5,0)</f>
        <v>000-566-230-000</v>
      </c>
      <c r="I121" s="47">
        <f>IF(COUNTIFS(H$3:H121,H121,B$3:B121,B121)=1,MAX(I$2:I120)+1,VLOOKUP(H121,H$2:I120,2,0))</f>
        <v>52033</v>
      </c>
      <c r="J121" s="44">
        <v>26275.17</v>
      </c>
      <c r="K121" s="44" t="s">
        <v>27</v>
      </c>
      <c r="L121" s="44">
        <v>3153.02</v>
      </c>
      <c r="M121" s="45">
        <v>-525.5</v>
      </c>
      <c r="N121" s="44">
        <f t="shared" si="5"/>
        <v>28902.69</v>
      </c>
      <c r="P121" s="49" t="s">
        <v>911</v>
      </c>
      <c r="Q121" s="54">
        <f t="shared" ca="1" si="6"/>
        <v>0.16</v>
      </c>
    </row>
    <row r="122" spans="1:17">
      <c r="A122" s="36">
        <v>120</v>
      </c>
      <c r="B122" s="36" t="s">
        <v>809</v>
      </c>
      <c r="C122" s="40" t="s">
        <v>471</v>
      </c>
      <c r="D122" s="38" t="s">
        <v>792</v>
      </c>
      <c r="E122" s="36" t="s">
        <v>73</v>
      </c>
      <c r="F122" s="36" t="s">
        <v>74</v>
      </c>
      <c r="G122" s="39" t="str">
        <f>VLOOKUP(E122,'Tax Info'!$B$2:$F$1000,3,0)</f>
        <v>Vantage Energy Solutions and Management, Inc.</v>
      </c>
      <c r="H122" s="39" t="str">
        <f>VLOOKUP(E122,'Tax Info'!$B$2:$F$1000,5,0)</f>
        <v>009-464-430-000</v>
      </c>
      <c r="I122" s="47">
        <f>IF(COUNTIFS(H$3:H122,H122,B$3:B122,B122)=1,MAX(I$2:I121)+1,VLOOKUP(H122,H$2:I121,2,0))</f>
        <v>52034</v>
      </c>
      <c r="J122" s="44">
        <v>1965.93</v>
      </c>
      <c r="K122" s="44" t="s">
        <v>27</v>
      </c>
      <c r="L122" s="44">
        <v>235.91</v>
      </c>
      <c r="M122" s="45">
        <v>-39.32</v>
      </c>
      <c r="N122" s="44">
        <f t="shared" si="5"/>
        <v>2162.52</v>
      </c>
      <c r="P122" s="49"/>
      <c r="Q122" s="54"/>
    </row>
    <row r="123" spans="1:17">
      <c r="A123" s="36">
        <v>121</v>
      </c>
      <c r="B123" s="36" t="s">
        <v>809</v>
      </c>
      <c r="C123" s="40" t="s">
        <v>471</v>
      </c>
      <c r="D123" s="38" t="s">
        <v>792</v>
      </c>
      <c r="E123" s="36" t="s">
        <v>242</v>
      </c>
      <c r="F123" s="36" t="s">
        <v>243</v>
      </c>
      <c r="G123" s="39" t="str">
        <f>VLOOKUP(E123,'Tax Info'!$B$2:$F$1000,3,0)</f>
        <v>Victorias Milling Company, Inc.</v>
      </c>
      <c r="H123" s="39" t="str">
        <f>VLOOKUP(E123,'Tax Info'!$B$2:$F$1000,5,0)</f>
        <v>000-270-220-000</v>
      </c>
      <c r="I123" s="47">
        <f>IF(COUNTIFS(H$3:H123,H123,B$3:B123,B123)=1,MAX(I$2:I122)+1,VLOOKUP(H123,H$2:I122,2,0))</f>
        <v>52035</v>
      </c>
      <c r="J123" s="44">
        <v>22.52</v>
      </c>
      <c r="K123" s="44" t="s">
        <v>27</v>
      </c>
      <c r="L123" s="44">
        <v>2.7</v>
      </c>
      <c r="M123" s="45">
        <v>-0.45</v>
      </c>
      <c r="N123" s="44">
        <f t="shared" si="5"/>
        <v>24.77</v>
      </c>
      <c r="P123" s="49"/>
      <c r="Q123" s="54">
        <f ca="1">SUM(Q7:Q121)</f>
        <v>176092.18999999997</v>
      </c>
    </row>
    <row r="124" spans="1:17">
      <c r="A124" s="36">
        <v>122</v>
      </c>
      <c r="B124" s="36" t="s">
        <v>809</v>
      </c>
      <c r="C124" s="40" t="s">
        <v>471</v>
      </c>
      <c r="D124" s="38" t="s">
        <v>792</v>
      </c>
      <c r="E124" s="36" t="s">
        <v>253</v>
      </c>
      <c r="F124" s="36" t="s">
        <v>253</v>
      </c>
      <c r="G124" s="39" t="str">
        <f>VLOOKUP(E124,'Tax Info'!$B$2:$F$1000,3,0)</f>
        <v>Visayan Oil Mills, Inc.</v>
      </c>
      <c r="H124" s="39" t="str">
        <f>VLOOKUP(E124,'Tax Info'!$B$2:$F$1000,5,0)</f>
        <v>213-749-038-000</v>
      </c>
      <c r="I124" s="47">
        <f>IF(COUNTIFS(H$3:H124,H124,B$3:B124,B124)=1,MAX(I$2:I123)+1,VLOOKUP(H124,H$2:I123,2,0))</f>
        <v>52036</v>
      </c>
      <c r="J124" s="44">
        <v>0.79</v>
      </c>
      <c r="K124" s="44" t="s">
        <v>27</v>
      </c>
      <c r="L124" s="44">
        <v>0.09</v>
      </c>
      <c r="M124" s="45">
        <v>-0.02</v>
      </c>
      <c r="N124" s="44">
        <f t="shared" si="5"/>
        <v>0.86</v>
      </c>
      <c r="O124" s="50">
        <f>SUM(N22:N124)</f>
        <v>172090.94</v>
      </c>
      <c r="P124" s="49"/>
      <c r="Q124" s="55">
        <f>N132</f>
        <v>176092.19</v>
      </c>
    </row>
    <row r="125" spans="1:17">
      <c r="A125" s="36">
        <v>123</v>
      </c>
      <c r="B125" s="36" t="s">
        <v>912</v>
      </c>
      <c r="C125" s="37" t="s">
        <v>692</v>
      </c>
      <c r="D125" s="38" t="s">
        <v>792</v>
      </c>
      <c r="E125" s="36" t="s">
        <v>138</v>
      </c>
      <c r="F125" s="36" t="s">
        <v>138</v>
      </c>
      <c r="G125" s="39" t="str">
        <f>VLOOKUP(E125,'Tax Info'!$B$2:$F$1000,3,0)</f>
        <v>ACEN CORPORATION (FORMERLY KNOWN AS AC ENERGY CORPORATION)</v>
      </c>
      <c r="H125" s="39" t="str">
        <f>VLOOKUP(E125,'Tax Info'!$B$2:$F$1000,5,0)</f>
        <v>000-506-020-000</v>
      </c>
      <c r="I125" s="47">
        <f>IF(COUNTIFS(H$3:H125,H125,B$3:B125,B125)=1,MAX(I$2:I124)+1,VLOOKUP(H125,H$2:I124,2,0))</f>
        <v>52037</v>
      </c>
      <c r="J125" s="44">
        <v>0.8</v>
      </c>
      <c r="K125" s="44">
        <v>0</v>
      </c>
      <c r="L125" s="44">
        <v>0.1</v>
      </c>
      <c r="M125" s="45">
        <v>-0.02</v>
      </c>
      <c r="N125" s="44">
        <f t="shared" si="5"/>
        <v>0.88</v>
      </c>
      <c r="P125" s="49"/>
      <c r="Q125" s="56">
        <f>Q124-N132</f>
        <v>0</v>
      </c>
    </row>
    <row r="126" spans="1:17">
      <c r="A126" s="36">
        <v>124</v>
      </c>
      <c r="B126" s="36" t="s">
        <v>912</v>
      </c>
      <c r="C126" s="40" t="s">
        <v>692</v>
      </c>
      <c r="D126" s="38" t="s">
        <v>792</v>
      </c>
      <c r="E126" s="36" t="s">
        <v>858</v>
      </c>
      <c r="F126" s="36" t="s">
        <v>858</v>
      </c>
      <c r="G126" s="39" t="str">
        <f>VLOOKUP(E126,'Tax Info'!$B$2:$F$1000,3,0)</f>
        <v>Iraya Ventures, Inc.</v>
      </c>
      <c r="H126" s="39">
        <f>VLOOKUP(E126,'Tax Info'!$B$2:$F$1000,5,0)</f>
        <v>746356438</v>
      </c>
      <c r="I126" s="47">
        <f>IF(COUNTIFS(H$3:H126,H126,B$3:B126,B126)=1,MAX(I$2:I125)+1,VLOOKUP(H126,H$2:I125,2,0))</f>
        <v>52038</v>
      </c>
      <c r="J126" s="44">
        <v>0</v>
      </c>
      <c r="K126" s="44">
        <v>58.77</v>
      </c>
      <c r="L126" s="44">
        <v>0</v>
      </c>
      <c r="M126" s="45">
        <v>-1.18</v>
      </c>
      <c r="N126" s="44">
        <f t="shared" si="5"/>
        <v>57.59</v>
      </c>
    </row>
    <row r="127" spans="1:17">
      <c r="A127" s="36">
        <v>125</v>
      </c>
      <c r="B127" s="36" t="s">
        <v>912</v>
      </c>
      <c r="C127" s="40" t="s">
        <v>692</v>
      </c>
      <c r="D127" s="38" t="s">
        <v>792</v>
      </c>
      <c r="E127" s="36" t="s">
        <v>913</v>
      </c>
      <c r="F127" s="36" t="s">
        <v>913</v>
      </c>
      <c r="G127" s="39" t="str">
        <f>VLOOKUP(E127,'Tax Info'!$B$2:$F$1000,3,0)</f>
        <v>Mabuhay Energy Corporation</v>
      </c>
      <c r="H127" s="39" t="str">
        <f>VLOOKUP(E127,'Tax Info'!$B$2:$F$1000,5,0)</f>
        <v>009-541-806-000</v>
      </c>
      <c r="I127" s="47">
        <f>IF(COUNTIFS(H$3:H127,H127,B$3:B127,B127)=1,MAX(I$2:I126)+1,VLOOKUP(H127,H$2:I126,2,0))</f>
        <v>52039</v>
      </c>
      <c r="J127" s="44">
        <v>2.5299999999999998</v>
      </c>
      <c r="K127" s="44">
        <v>0</v>
      </c>
      <c r="L127" s="44">
        <v>0.3</v>
      </c>
      <c r="M127" s="45">
        <v>-0.05</v>
      </c>
      <c r="N127" s="44">
        <f t="shared" si="5"/>
        <v>2.78</v>
      </c>
      <c r="P127"/>
    </row>
    <row r="128" spans="1:17">
      <c r="A128" s="36">
        <v>126</v>
      </c>
      <c r="B128" s="36" t="s">
        <v>912</v>
      </c>
      <c r="C128" s="40" t="s">
        <v>692</v>
      </c>
      <c r="D128" s="38" t="s">
        <v>792</v>
      </c>
      <c r="E128" s="36" t="s">
        <v>914</v>
      </c>
      <c r="F128" s="36" t="s">
        <v>914</v>
      </c>
      <c r="G128" s="39" t="str">
        <f>VLOOKUP(E128,'Tax Info'!$B$2:$F$1000,3,0)</f>
        <v>Mariveles Power Generation Corporation</v>
      </c>
      <c r="H128" s="39" t="str">
        <f>VLOOKUP(E128,'Tax Info'!$B$2:$F$1000,5,0)</f>
        <v>008-941-048-00000</v>
      </c>
      <c r="I128" s="47">
        <f>IF(COUNTIFS(H$3:H128,H128,B$3:B128,B128)=1,MAX(I$2:I127)+1,VLOOKUP(H128,H$2:I127,2,0))</f>
        <v>52040</v>
      </c>
      <c r="J128" s="44">
        <v>230.41</v>
      </c>
      <c r="K128" s="44">
        <v>0</v>
      </c>
      <c r="L128" s="44">
        <v>27.65</v>
      </c>
      <c r="M128" s="45">
        <v>-4.6100000000000003</v>
      </c>
      <c r="N128" s="44">
        <f t="shared" si="5"/>
        <v>253.45</v>
      </c>
    </row>
    <row r="129" spans="1:15">
      <c r="A129" s="36">
        <v>127</v>
      </c>
      <c r="B129" s="36" t="s">
        <v>912</v>
      </c>
      <c r="C129" s="40" t="s">
        <v>692</v>
      </c>
      <c r="D129" s="38" t="s">
        <v>792</v>
      </c>
      <c r="E129" s="36" t="s">
        <v>197</v>
      </c>
      <c r="F129" s="36" t="s">
        <v>197</v>
      </c>
      <c r="G129" s="39" t="str">
        <f>VLOOKUP(E129,'Tax Info'!$B$2:$F$1000,3,0)</f>
        <v>Masinloc Power Co. Ltd</v>
      </c>
      <c r="H129" s="39" t="str">
        <f>VLOOKUP(E129,'Tax Info'!$B$2:$F$1000,5,0)</f>
        <v>006-786-124-000</v>
      </c>
      <c r="I129" s="47">
        <f>IF(COUNTIFS(H$3:H129,H129,B$3:B129,B129)=1,MAX(I$2:I128)+1,VLOOKUP(H129,H$2:I128,2,0))</f>
        <v>52041</v>
      </c>
      <c r="J129" s="44">
        <v>8.27</v>
      </c>
      <c r="K129" s="44">
        <v>0</v>
      </c>
      <c r="L129" s="44">
        <v>0.99</v>
      </c>
      <c r="M129" s="45">
        <v>-0.17</v>
      </c>
      <c r="N129" s="44">
        <f t="shared" si="5"/>
        <v>9.09</v>
      </c>
    </row>
    <row r="130" spans="1:15">
      <c r="A130" s="36">
        <v>128</v>
      </c>
      <c r="B130" s="36" t="s">
        <v>912</v>
      </c>
      <c r="C130" s="40" t="s">
        <v>692</v>
      </c>
      <c r="D130" s="38" t="s">
        <v>792</v>
      </c>
      <c r="E130" s="36" t="s">
        <v>915</v>
      </c>
      <c r="F130" s="36" t="s">
        <v>915</v>
      </c>
      <c r="G130" s="39" t="str">
        <f>VLOOKUP(E130,'Tax Info'!$B$2:$F$1000,3,0)</f>
        <v>National Grid Corporation of the Philippines</v>
      </c>
      <c r="H130" s="39" t="str">
        <f>VLOOKUP(E130,'Tax Info'!$B$2:$F$1000,5,0)</f>
        <v>006-977-514-000</v>
      </c>
      <c r="I130" s="47">
        <f>IF(COUNTIFS(H$3:H130,H130,B$3:B130,B130)=1,MAX(I$2:I129)+1,VLOOKUP(H130,H$2:I129,2,0))</f>
        <v>52042</v>
      </c>
      <c r="J130" s="44">
        <v>0.14000000000000001</v>
      </c>
      <c r="K130" s="44">
        <v>0</v>
      </c>
      <c r="L130" s="44">
        <v>0.02</v>
      </c>
      <c r="M130" s="45">
        <v>0</v>
      </c>
      <c r="N130" s="44">
        <f t="shared" si="5"/>
        <v>0.16</v>
      </c>
      <c r="O130" s="50">
        <f>SUM(N125:N130)</f>
        <v>323.95</v>
      </c>
    </row>
    <row r="131" spans="1:15">
      <c r="A131" s="57"/>
      <c r="B131" s="57"/>
      <c r="C131" s="57"/>
      <c r="D131" s="57"/>
      <c r="E131" s="57"/>
      <c r="F131" s="57"/>
      <c r="G131" s="57"/>
      <c r="H131" s="57"/>
      <c r="I131" s="57"/>
      <c r="J131" s="57"/>
      <c r="K131" s="59"/>
      <c r="L131" s="59"/>
      <c r="M131" s="60"/>
      <c r="N131" s="59"/>
    </row>
    <row r="132" spans="1:15">
      <c r="A132" s="57"/>
      <c r="B132" s="57"/>
      <c r="C132" s="57"/>
      <c r="D132" s="57"/>
      <c r="E132" s="57"/>
      <c r="F132" s="57"/>
      <c r="G132" s="57"/>
      <c r="H132" s="57"/>
      <c r="I132" s="57"/>
      <c r="J132" s="61">
        <f>SUM(J3:J131)</f>
        <v>151183.24</v>
      </c>
      <c r="K132" s="61">
        <f>SUM(K3:K131)</f>
        <v>9972.86</v>
      </c>
      <c r="L132" s="61">
        <f>SUM(L3:L131)</f>
        <v>18141.95</v>
      </c>
      <c r="M132" s="61">
        <f>SUM(M3:M131)</f>
        <v>-3205.86</v>
      </c>
      <c r="N132" s="61">
        <f>SUM(N3:N131)</f>
        <v>176092.19</v>
      </c>
    </row>
    <row r="133" spans="1:15">
      <c r="A133" s="57"/>
      <c r="B133" s="57"/>
      <c r="C133" s="57"/>
      <c r="D133" s="57"/>
      <c r="E133" s="57"/>
      <c r="F133" s="57"/>
      <c r="G133" s="57"/>
      <c r="H133" s="57"/>
      <c r="I133" s="57"/>
      <c r="J133" s="57"/>
      <c r="K133" s="59"/>
      <c r="L133" s="59"/>
      <c r="M133" s="60"/>
      <c r="N133" s="59"/>
    </row>
    <row r="134" spans="1:15">
      <c r="A134" s="57"/>
      <c r="B134" s="57"/>
      <c r="C134" s="57"/>
      <c r="D134" s="57"/>
      <c r="E134" s="57"/>
      <c r="F134" s="57"/>
      <c r="G134" s="57"/>
      <c r="H134" s="57"/>
      <c r="I134" s="57"/>
      <c r="J134" s="57"/>
      <c r="K134" s="59"/>
      <c r="L134" s="59"/>
      <c r="M134" s="60"/>
      <c r="N134" s="59"/>
    </row>
    <row r="135" spans="1:15">
      <c r="A135" s="57"/>
      <c r="B135" s="57"/>
      <c r="C135" s="57"/>
      <c r="D135" s="57"/>
      <c r="E135" s="57"/>
      <c r="F135" s="57"/>
      <c r="G135" s="57"/>
      <c r="H135" s="57"/>
      <c r="I135" s="57"/>
      <c r="J135" s="57"/>
      <c r="K135" s="59"/>
      <c r="L135" s="59"/>
      <c r="M135" s="60"/>
      <c r="N135" s="59"/>
    </row>
    <row r="136" spans="1:15">
      <c r="A136" s="57"/>
      <c r="B136" s="57"/>
      <c r="C136" s="57"/>
      <c r="D136" s="57"/>
      <c r="E136" s="57"/>
      <c r="F136" s="57"/>
      <c r="G136" s="57"/>
      <c r="H136" s="57"/>
      <c r="I136" s="57"/>
      <c r="J136" s="57"/>
      <c r="K136" s="59"/>
      <c r="L136" s="59"/>
      <c r="M136" s="60"/>
      <c r="N136" s="59"/>
    </row>
    <row r="137" spans="1:15">
      <c r="A137" s="57"/>
      <c r="B137" s="57"/>
      <c r="C137" s="57"/>
      <c r="D137" s="57"/>
      <c r="E137" s="57"/>
      <c r="F137" s="57"/>
      <c r="G137" s="57"/>
      <c r="H137" s="57"/>
      <c r="I137" s="57"/>
      <c r="J137" s="57"/>
      <c r="K137" s="59"/>
      <c r="L137" s="59"/>
      <c r="M137" s="60"/>
      <c r="N137" s="59"/>
    </row>
    <row r="138" spans="1:15">
      <c r="A138" s="57"/>
      <c r="B138" s="57"/>
      <c r="C138" s="57"/>
      <c r="D138" s="57"/>
      <c r="E138" s="57"/>
      <c r="F138" s="57"/>
      <c r="G138" s="57"/>
      <c r="H138" s="57"/>
      <c r="I138" s="57"/>
      <c r="J138" s="57"/>
      <c r="K138" s="59"/>
      <c r="L138" s="59"/>
      <c r="M138" s="60"/>
      <c r="N138" s="59"/>
    </row>
    <row r="139" spans="1:15">
      <c r="A139" s="57"/>
      <c r="B139" s="57"/>
      <c r="C139" s="57"/>
      <c r="D139" s="57"/>
      <c r="E139" s="57"/>
      <c r="F139" s="57"/>
      <c r="G139" s="57"/>
      <c r="H139" s="57"/>
      <c r="I139" s="57"/>
      <c r="J139" s="57"/>
      <c r="K139" s="59"/>
      <c r="L139" s="59"/>
      <c r="M139" s="60"/>
      <c r="N139" s="59"/>
    </row>
    <row r="140" spans="1:15">
      <c r="A140" s="57"/>
      <c r="B140" s="57"/>
      <c r="C140" s="57"/>
      <c r="D140" s="57"/>
      <c r="E140" s="57"/>
      <c r="F140" s="57"/>
      <c r="G140" s="57"/>
      <c r="H140" s="57"/>
      <c r="I140" s="57"/>
      <c r="J140" s="57"/>
      <c r="K140" s="59"/>
      <c r="L140" s="59"/>
      <c r="M140" s="60"/>
      <c r="N140" s="59"/>
    </row>
    <row r="141" spans="1:15">
      <c r="A141" s="57"/>
      <c r="B141" s="57"/>
      <c r="C141" s="57"/>
      <c r="D141" s="57"/>
      <c r="E141" s="57"/>
      <c r="F141" s="57"/>
      <c r="G141" s="57"/>
      <c r="H141" s="57"/>
      <c r="I141" s="57"/>
      <c r="J141" s="57"/>
      <c r="K141" s="59"/>
      <c r="L141" s="59"/>
      <c r="M141" s="60"/>
      <c r="N141" s="59"/>
    </row>
    <row r="142" spans="1:15">
      <c r="A142" s="57"/>
      <c r="B142" s="57"/>
      <c r="C142" s="57"/>
      <c r="D142" s="57"/>
      <c r="E142" s="57"/>
      <c r="F142" s="57"/>
      <c r="G142" s="57"/>
      <c r="H142" s="57"/>
      <c r="I142" s="57"/>
      <c r="J142" s="57"/>
      <c r="K142" s="59"/>
      <c r="L142" s="59"/>
      <c r="M142" s="60"/>
      <c r="N142" s="59"/>
    </row>
    <row r="143" spans="1:15">
      <c r="A143" s="57"/>
      <c r="B143" s="57"/>
      <c r="C143" s="57"/>
      <c r="D143" s="57"/>
      <c r="E143" s="57"/>
      <c r="F143" s="57"/>
      <c r="G143" s="57"/>
      <c r="H143" s="57"/>
      <c r="I143" s="57"/>
      <c r="J143" s="57"/>
      <c r="K143" s="59"/>
      <c r="L143" s="59"/>
      <c r="M143" s="60"/>
      <c r="N143" s="59"/>
    </row>
    <row r="144" spans="1:15">
      <c r="A144" s="57"/>
      <c r="B144" s="57"/>
      <c r="C144" s="57"/>
      <c r="D144" s="57"/>
      <c r="E144" s="57"/>
      <c r="F144" s="57"/>
      <c r="G144" s="57"/>
      <c r="H144" s="57"/>
      <c r="I144" s="57"/>
      <c r="J144" s="57"/>
      <c r="K144" s="59"/>
      <c r="L144" s="59"/>
      <c r="M144" s="60"/>
      <c r="N144" s="59"/>
    </row>
    <row r="145" spans="1:14">
      <c r="A145" s="57"/>
      <c r="B145" s="57"/>
      <c r="C145" s="57"/>
      <c r="D145" s="57"/>
      <c r="E145" s="57"/>
      <c r="F145" s="57"/>
      <c r="G145" s="57"/>
      <c r="H145" s="57"/>
      <c r="I145" s="57"/>
      <c r="J145" s="57"/>
      <c r="K145" s="59"/>
      <c r="L145" s="59"/>
      <c r="M145" s="60"/>
      <c r="N145" s="59"/>
    </row>
    <row r="146" spans="1:14">
      <c r="A146" s="57"/>
      <c r="B146" s="57"/>
      <c r="C146" s="57"/>
      <c r="D146" s="57"/>
      <c r="E146" s="57"/>
      <c r="F146" s="57"/>
      <c r="G146" s="57"/>
      <c r="H146" s="57"/>
      <c r="I146" s="57"/>
      <c r="J146" s="57"/>
      <c r="K146" s="59"/>
      <c r="L146" s="59"/>
      <c r="M146" s="60"/>
      <c r="N146" s="59"/>
    </row>
    <row r="147" spans="1:14">
      <c r="A147" s="57"/>
      <c r="B147" s="57"/>
      <c r="C147" s="57"/>
      <c r="D147" s="57"/>
      <c r="E147" s="57"/>
      <c r="F147" s="57"/>
      <c r="G147" s="57"/>
      <c r="H147" s="57"/>
      <c r="I147" s="57"/>
      <c r="J147" s="57"/>
      <c r="K147" s="59"/>
      <c r="L147" s="59"/>
      <c r="M147" s="60"/>
      <c r="N147" s="59"/>
    </row>
    <row r="148" spans="1:14">
      <c r="A148" s="57"/>
      <c r="B148" s="57"/>
      <c r="C148" s="57"/>
      <c r="D148" s="57"/>
      <c r="E148" s="57"/>
      <c r="F148" s="57"/>
      <c r="G148" s="57"/>
      <c r="H148" s="57"/>
      <c r="I148" s="57"/>
      <c r="J148" s="57"/>
      <c r="K148" s="59"/>
      <c r="L148" s="59"/>
      <c r="M148" s="60"/>
      <c r="N148" s="59"/>
    </row>
    <row r="149" spans="1:14">
      <c r="A149" s="57"/>
      <c r="B149" s="57"/>
      <c r="C149" s="57"/>
      <c r="D149" s="57"/>
      <c r="E149" s="57"/>
      <c r="F149" s="57"/>
      <c r="G149" s="57"/>
      <c r="H149" s="57"/>
      <c r="I149" s="57"/>
      <c r="J149" s="57"/>
      <c r="K149" s="59"/>
      <c r="L149" s="59"/>
      <c r="M149" s="60"/>
      <c r="N149" s="59"/>
    </row>
    <row r="150" spans="1:14">
      <c r="A150" s="57"/>
      <c r="B150" s="57"/>
      <c r="C150" s="57"/>
      <c r="D150" s="57"/>
      <c r="E150" s="57"/>
      <c r="F150" s="57"/>
      <c r="G150" s="57"/>
      <c r="H150" s="57"/>
      <c r="I150" s="57"/>
      <c r="J150" s="57"/>
      <c r="K150" s="59"/>
      <c r="L150" s="59"/>
      <c r="M150" s="60"/>
      <c r="N150" s="59"/>
    </row>
    <row r="151" spans="1:14">
      <c r="A151" s="57"/>
      <c r="B151" s="57"/>
      <c r="C151" s="57"/>
      <c r="D151" s="57"/>
      <c r="E151" s="57"/>
      <c r="F151" s="57"/>
      <c r="G151" s="57"/>
      <c r="H151" s="57"/>
      <c r="I151" s="57"/>
      <c r="J151" s="57"/>
      <c r="K151" s="59"/>
      <c r="L151" s="59"/>
      <c r="M151" s="60"/>
      <c r="N151" s="59"/>
    </row>
    <row r="152" spans="1:14">
      <c r="A152" s="57"/>
      <c r="B152" s="57"/>
      <c r="C152" s="57"/>
      <c r="D152" s="57"/>
      <c r="E152" s="57"/>
      <c r="F152" s="57"/>
      <c r="G152" s="57"/>
      <c r="H152" s="57"/>
      <c r="I152" s="57"/>
      <c r="J152" s="57"/>
      <c r="K152" s="59"/>
      <c r="L152" s="59"/>
      <c r="M152" s="60"/>
      <c r="N152" s="59"/>
    </row>
    <row r="153" spans="1:14">
      <c r="A153" s="57"/>
      <c r="B153" s="57"/>
      <c r="C153" s="57"/>
      <c r="D153" s="57"/>
      <c r="E153" s="57"/>
      <c r="F153" s="57"/>
      <c r="G153" s="57"/>
      <c r="H153" s="57"/>
      <c r="I153" s="57"/>
      <c r="J153" s="57"/>
      <c r="K153" s="59"/>
      <c r="L153" s="59"/>
      <c r="M153" s="60"/>
      <c r="N153" s="59"/>
    </row>
    <row r="154" spans="1:14">
      <c r="A154" s="57"/>
      <c r="B154" s="57"/>
      <c r="C154" s="57"/>
      <c r="D154" s="57"/>
      <c r="E154" s="57"/>
      <c r="F154" s="57"/>
      <c r="G154" s="57"/>
      <c r="H154" s="57"/>
      <c r="I154" s="57"/>
      <c r="J154" s="57"/>
      <c r="K154" s="59"/>
      <c r="L154" s="59"/>
      <c r="M154" s="60"/>
      <c r="N154" s="59"/>
    </row>
    <row r="155" spans="1:14">
      <c r="A155" s="57"/>
      <c r="B155" s="57"/>
      <c r="C155" s="57"/>
      <c r="D155" s="57"/>
      <c r="E155" s="57"/>
      <c r="F155" s="57"/>
      <c r="G155" s="57"/>
      <c r="H155" s="57"/>
      <c r="I155" s="57"/>
      <c r="J155" s="57"/>
      <c r="K155" s="59"/>
      <c r="L155" s="59"/>
      <c r="M155" s="60"/>
      <c r="N155" s="59"/>
    </row>
    <row r="156" spans="1:14">
      <c r="A156" s="57"/>
      <c r="B156" s="57"/>
      <c r="C156" s="57"/>
      <c r="D156" s="57"/>
      <c r="E156" s="57"/>
      <c r="F156" s="57"/>
      <c r="G156" s="57"/>
      <c r="H156" s="57"/>
      <c r="I156" s="57"/>
      <c r="J156" s="57"/>
      <c r="K156" s="59"/>
      <c r="L156" s="59"/>
      <c r="M156" s="60"/>
      <c r="N156" s="59"/>
    </row>
    <row r="157" spans="1:14">
      <c r="A157" s="57"/>
      <c r="B157" s="57"/>
      <c r="C157" s="57"/>
      <c r="D157" s="57"/>
      <c r="E157" s="57"/>
      <c r="F157" s="57"/>
      <c r="G157" s="57"/>
      <c r="H157" s="57"/>
      <c r="I157" s="57"/>
      <c r="J157" s="57"/>
      <c r="K157" s="59"/>
      <c r="L157" s="59"/>
      <c r="M157" s="60"/>
      <c r="N157" s="59"/>
    </row>
    <row r="158" spans="1:14">
      <c r="A158" s="57"/>
      <c r="B158" s="57"/>
      <c r="C158" s="57"/>
      <c r="D158" s="57"/>
      <c r="E158" s="57"/>
      <c r="F158" s="57"/>
      <c r="G158" s="57"/>
      <c r="H158" s="57"/>
      <c r="I158" s="57"/>
      <c r="J158" s="57"/>
      <c r="K158" s="59"/>
      <c r="L158" s="59"/>
      <c r="M158" s="60"/>
      <c r="N158" s="59"/>
    </row>
    <row r="159" spans="1:14">
      <c r="A159" s="57"/>
      <c r="B159" s="57"/>
      <c r="C159" s="57"/>
      <c r="D159" s="57"/>
      <c r="E159" s="57"/>
      <c r="F159" s="57"/>
      <c r="G159" s="57"/>
      <c r="H159" s="57"/>
      <c r="I159" s="57"/>
      <c r="J159" s="57"/>
      <c r="K159" s="59"/>
      <c r="L159" s="59"/>
      <c r="M159" s="60"/>
      <c r="N159" s="59"/>
    </row>
    <row r="160" spans="1:14">
      <c r="A160" s="57"/>
      <c r="B160" s="57"/>
      <c r="C160" s="57"/>
      <c r="D160" s="57"/>
      <c r="E160" s="57"/>
      <c r="F160" s="57"/>
      <c r="G160" s="57"/>
      <c r="H160" s="57"/>
      <c r="I160" s="57"/>
      <c r="J160" s="57"/>
      <c r="K160" s="59"/>
      <c r="L160" s="59"/>
      <c r="M160" s="60"/>
      <c r="N160" s="59"/>
    </row>
    <row r="161" spans="1:14">
      <c r="A161" s="57"/>
      <c r="B161" s="57"/>
      <c r="C161" s="57"/>
      <c r="D161" s="57"/>
      <c r="E161" s="57"/>
      <c r="F161" s="57"/>
      <c r="G161" s="57"/>
      <c r="H161" s="57"/>
      <c r="I161" s="57"/>
      <c r="J161" s="57"/>
      <c r="K161" s="59"/>
      <c r="L161" s="59"/>
      <c r="M161" s="60"/>
      <c r="N161" s="59"/>
    </row>
    <row r="162" spans="1:14">
      <c r="A162" s="57"/>
      <c r="B162" s="57"/>
      <c r="C162" s="57"/>
      <c r="D162" s="57"/>
      <c r="E162" s="57"/>
      <c r="F162" s="57"/>
      <c r="G162" s="57"/>
      <c r="H162" s="57"/>
      <c r="I162" s="57"/>
      <c r="J162" s="57"/>
      <c r="K162" s="59"/>
      <c r="L162" s="59"/>
      <c r="M162" s="60"/>
      <c r="N162" s="59"/>
    </row>
    <row r="163" spans="1:14">
      <c r="A163" s="57"/>
      <c r="B163" s="57"/>
      <c r="C163" s="57"/>
      <c r="D163" s="57"/>
      <c r="E163" s="57"/>
      <c r="F163" s="57"/>
      <c r="G163" s="57"/>
      <c r="H163" s="57"/>
      <c r="I163" s="57"/>
      <c r="J163" s="57"/>
      <c r="K163" s="59"/>
      <c r="L163" s="59"/>
      <c r="M163" s="60"/>
      <c r="N163" s="59"/>
    </row>
    <row r="164" spans="1:14">
      <c r="A164" s="57"/>
      <c r="B164" s="57"/>
      <c r="C164" s="57"/>
      <c r="D164" s="57"/>
      <c r="E164" s="57"/>
      <c r="F164" s="57"/>
      <c r="G164" s="57"/>
      <c r="H164" s="57"/>
      <c r="I164" s="57"/>
      <c r="J164" s="57"/>
      <c r="K164" s="59"/>
      <c r="L164" s="59"/>
      <c r="M164" s="60"/>
      <c r="N164" s="59"/>
    </row>
    <row r="165" spans="1:14">
      <c r="A165" s="57"/>
      <c r="B165" s="57"/>
      <c r="C165" s="57"/>
      <c r="D165" s="57"/>
      <c r="E165" s="57"/>
      <c r="F165" s="57"/>
      <c r="G165" s="57"/>
      <c r="H165" s="57"/>
      <c r="I165" s="57"/>
      <c r="J165" s="57"/>
      <c r="K165" s="59"/>
      <c r="L165" s="59"/>
      <c r="M165" s="60"/>
      <c r="N165" s="59"/>
    </row>
    <row r="166" spans="1:14">
      <c r="A166" s="57"/>
      <c r="B166" s="57"/>
      <c r="C166" s="57"/>
      <c r="D166" s="57"/>
      <c r="E166" s="57"/>
      <c r="F166" s="57"/>
      <c r="G166" s="57"/>
      <c r="H166" s="57"/>
      <c r="I166" s="57"/>
      <c r="J166" s="57"/>
      <c r="K166" s="59"/>
      <c r="L166" s="59"/>
      <c r="M166" s="60"/>
      <c r="N166" s="59"/>
    </row>
    <row r="167" spans="1:14">
      <c r="A167" s="57"/>
      <c r="B167" s="57"/>
      <c r="C167" s="57"/>
      <c r="D167" s="57"/>
      <c r="E167" s="57"/>
      <c r="F167" s="57"/>
      <c r="G167" s="57"/>
      <c r="H167" s="57"/>
      <c r="I167" s="57"/>
      <c r="J167" s="57"/>
      <c r="K167" s="59"/>
      <c r="L167" s="59"/>
      <c r="M167" s="60"/>
      <c r="N167" s="59"/>
    </row>
    <row r="168" spans="1:14">
      <c r="A168" s="57"/>
      <c r="B168" s="57"/>
      <c r="C168" s="57"/>
      <c r="D168" s="57"/>
      <c r="E168" s="57"/>
      <c r="F168" s="57"/>
      <c r="G168" s="57"/>
      <c r="H168" s="57"/>
      <c r="I168" s="57"/>
      <c r="J168" s="57"/>
      <c r="K168" s="59"/>
      <c r="L168" s="59"/>
      <c r="M168" s="60"/>
      <c r="N168" s="59"/>
    </row>
    <row r="169" spans="1:14">
      <c r="A169" s="58"/>
      <c r="B169" s="58"/>
      <c r="C169" s="58"/>
      <c r="D169" s="58"/>
      <c r="E169" s="58"/>
      <c r="F169" s="58"/>
      <c r="G169" s="58"/>
      <c r="H169" s="58"/>
      <c r="I169" s="58"/>
    </row>
  </sheetData>
  <autoFilter ref="A2:R160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152"/>
  <sheetViews>
    <sheetView topLeftCell="A88" zoomScale="85" zoomScaleNormal="85" workbookViewId="0">
      <selection activeCell="D41" sqref="D41"/>
    </sheetView>
  </sheetViews>
  <sheetFormatPr defaultColWidth="9.140625" defaultRowHeight="15"/>
  <cols>
    <col min="1" max="1" width="8.7109375" style="31" customWidth="1"/>
    <col min="2" max="2" width="27" style="32" customWidth="1"/>
    <col min="3" max="3" width="9.140625" style="32" customWidth="1"/>
    <col min="4" max="4" width="10.85546875" style="32" customWidth="1"/>
    <col min="5" max="5" width="14.28515625" style="32" customWidth="1"/>
    <col min="6" max="6" width="17.5703125" style="32" customWidth="1"/>
    <col min="7" max="7" width="74.7109375" style="32" customWidth="1"/>
    <col min="8" max="8" width="18.42578125" style="32" customWidth="1"/>
    <col min="9" max="9" width="8.7109375" style="32" customWidth="1"/>
    <col min="10" max="10" width="12.85546875" style="33" customWidth="1"/>
    <col min="11" max="11" width="14.42578125" style="33" customWidth="1"/>
    <col min="12" max="12" width="12" style="33" customWidth="1"/>
    <col min="13" max="13" width="10.5703125" style="33" customWidth="1"/>
    <col min="14" max="14" width="12.42578125" style="33" customWidth="1"/>
    <col min="15" max="15" width="11.7109375" style="32" customWidth="1"/>
    <col min="16" max="16" width="14" style="32" customWidth="1"/>
    <col min="17" max="17" width="11.85546875" style="32" customWidth="1"/>
    <col min="18" max="16384" width="9.140625" style="32"/>
  </cols>
  <sheetData>
    <row r="2" spans="1:18" ht="30">
      <c r="A2" s="34" t="s">
        <v>0</v>
      </c>
      <c r="B2" s="34" t="s">
        <v>1</v>
      </c>
      <c r="C2" s="34" t="s">
        <v>2</v>
      </c>
      <c r="D2" s="34" t="s">
        <v>3</v>
      </c>
      <c r="E2" s="34" t="s">
        <v>4</v>
      </c>
      <c r="F2" s="34" t="s">
        <v>5</v>
      </c>
      <c r="G2" s="34" t="s">
        <v>6</v>
      </c>
      <c r="H2" s="34" t="s">
        <v>7</v>
      </c>
      <c r="I2" s="41" t="s">
        <v>8</v>
      </c>
      <c r="J2" s="34" t="s">
        <v>9</v>
      </c>
      <c r="K2" s="34" t="s">
        <v>10</v>
      </c>
      <c r="L2" s="34" t="s">
        <v>11</v>
      </c>
      <c r="M2" s="34" t="s">
        <v>12</v>
      </c>
      <c r="N2" s="34" t="s">
        <v>13</v>
      </c>
      <c r="P2" s="42">
        <v>52402</v>
      </c>
      <c r="Q2" s="51" t="s">
        <v>14</v>
      </c>
      <c r="R2" s="52"/>
    </row>
    <row r="3" spans="1:18">
      <c r="A3" s="35">
        <v>1</v>
      </c>
      <c r="B3" s="36" t="s">
        <v>3002</v>
      </c>
      <c r="C3" s="65" t="s">
        <v>471</v>
      </c>
      <c r="D3" s="64" t="s">
        <v>3001</v>
      </c>
      <c r="E3" s="36" t="s">
        <v>317</v>
      </c>
      <c r="F3" s="36" t="s">
        <v>318</v>
      </c>
      <c r="G3" s="39" t="str">
        <f>VLOOKUP(E3,'Tax Info'!$B$2:$F$1000,3,0)</f>
        <v xml:space="preserve">BISCOM, Inc. </v>
      </c>
      <c r="H3" s="39" t="str">
        <f>VLOOKUP(E3,'Tax Info'!$B$2:$F$1000,5,0)</f>
        <v>000-108-989-000</v>
      </c>
      <c r="I3" s="43">
        <f>IF(COUNTIFS(H$3:H3,H3,B$3:B3,B3)=1,MAX(I$2:I2)+1,VLOOKUP(H3,H$2:I2,2,0))+P2</f>
        <v>52403</v>
      </c>
      <c r="J3" s="44" t="s">
        <v>27</v>
      </c>
      <c r="K3" s="44">
        <v>140.44</v>
      </c>
      <c r="L3" s="44" t="s">
        <v>27</v>
      </c>
      <c r="M3" s="45">
        <v>-2.81</v>
      </c>
      <c r="N3" s="44">
        <f>SUM(J3:M3)</f>
        <v>137.63</v>
      </c>
      <c r="P3" s="46">
        <f>MIN(I3:I150)</f>
        <v>52403</v>
      </c>
      <c r="Q3" s="53" t="s">
        <v>21</v>
      </c>
    </row>
    <row r="4" spans="1:18">
      <c r="A4" s="36">
        <v>2</v>
      </c>
      <c r="B4" s="36" t="s">
        <v>3002</v>
      </c>
      <c r="C4" s="65" t="s">
        <v>471</v>
      </c>
      <c r="D4" s="64" t="s">
        <v>3001</v>
      </c>
      <c r="E4" s="36" t="s">
        <v>319</v>
      </c>
      <c r="F4" s="36" t="s">
        <v>320</v>
      </c>
      <c r="G4" s="39" t="str">
        <f>VLOOKUP(E4,'Tax Info'!$B$2:$F$1000,3,0)</f>
        <v>Central Azucarera de Bais, Inc.</v>
      </c>
      <c r="H4" s="39" t="str">
        <f>VLOOKUP(E4,'Tax Info'!$B$2:$F$1000,5,0)</f>
        <v>000-111-111-000</v>
      </c>
      <c r="I4" s="47">
        <f>IF(COUNTIFS(H$3:H4,H4,B$3:B4,B4)=1,MAX(I$2:I3)+1,VLOOKUP(H4,H$2:I3,2,0))</f>
        <v>52404</v>
      </c>
      <c r="J4" s="44">
        <v>82.64</v>
      </c>
      <c r="K4" s="44" t="s">
        <v>27</v>
      </c>
      <c r="L4" s="44">
        <v>9.92</v>
      </c>
      <c r="M4" s="45">
        <v>-1.65</v>
      </c>
      <c r="N4" s="44">
        <f>SUM(J4:M4)</f>
        <v>90.91</v>
      </c>
      <c r="P4" s="46">
        <f>MAX(I3:I113)</f>
        <v>52501</v>
      </c>
      <c r="Q4" s="53" t="s">
        <v>24</v>
      </c>
    </row>
    <row r="5" spans="1:18">
      <c r="A5" s="36">
        <v>3</v>
      </c>
      <c r="B5" s="36" t="s">
        <v>3002</v>
      </c>
      <c r="C5" s="65" t="s">
        <v>471</v>
      </c>
      <c r="D5" s="64" t="s">
        <v>3001</v>
      </c>
      <c r="E5" s="36" t="s">
        <v>321</v>
      </c>
      <c r="F5" s="36" t="s">
        <v>322</v>
      </c>
      <c r="G5" s="39" t="str">
        <f>VLOOKUP(E5,'Tax Info'!$B$2:$F$1000,3,0)</f>
        <v>CENTRAL AZUCARERA DE SAN ANTONIO</v>
      </c>
      <c r="H5" s="39" t="str">
        <f>VLOOKUP(E5,'Tax Info'!$B$2:$F$1000,5,0)</f>
        <v>222-792-837-000</v>
      </c>
      <c r="I5" s="47">
        <f>IF(COUNTIFS(H$3:H5,H5,B$3:B5,B5)=1,MAX(I$2:I4)+1,VLOOKUP(H5,H$2:I4,2,0))</f>
        <v>52405</v>
      </c>
      <c r="J5" s="44">
        <v>78.400000000000006</v>
      </c>
      <c r="K5" s="44" t="s">
        <v>27</v>
      </c>
      <c r="L5" s="44">
        <v>9.41</v>
      </c>
      <c r="M5" s="45">
        <v>-1.57</v>
      </c>
      <c r="N5" s="44">
        <f t="shared" ref="N5:N68" si="0">SUM(J5:M5)</f>
        <v>86.240000000000009</v>
      </c>
    </row>
    <row r="6" spans="1:18">
      <c r="A6" s="36">
        <v>4</v>
      </c>
      <c r="B6" s="36" t="s">
        <v>3002</v>
      </c>
      <c r="C6" s="65" t="s">
        <v>471</v>
      </c>
      <c r="D6" s="64" t="s">
        <v>3001</v>
      </c>
      <c r="E6" s="36" t="s">
        <v>323</v>
      </c>
      <c r="F6" s="36" t="s">
        <v>324</v>
      </c>
      <c r="G6" s="39" t="str">
        <f>VLOOKUP(E6,'Tax Info'!$B$2:$F$1000,3,0)</f>
        <v xml:space="preserve">First Farmers Holding Corporation </v>
      </c>
      <c r="H6" s="39" t="str">
        <f>VLOOKUP(E6,'Tax Info'!$B$2:$F$1000,5,0)</f>
        <v>002-011-670-000</v>
      </c>
      <c r="I6" s="47">
        <f>IF(COUNTIFS(H$3:H6,H6,B$3:B6,B6)=1,MAX(I$2:I5)+1,VLOOKUP(H6,H$2:I5,2,0))</f>
        <v>52406</v>
      </c>
      <c r="J6" s="44" t="s">
        <v>27</v>
      </c>
      <c r="K6" s="44">
        <v>166.61</v>
      </c>
      <c r="L6" s="44" t="s">
        <v>27</v>
      </c>
      <c r="M6" s="45">
        <v>-3.33</v>
      </c>
      <c r="N6" s="44">
        <f t="shared" si="0"/>
        <v>163.28</v>
      </c>
      <c r="P6" s="48" t="s">
        <v>30</v>
      </c>
      <c r="Q6" s="48"/>
    </row>
    <row r="7" spans="1:18">
      <c r="A7" s="36">
        <v>5</v>
      </c>
      <c r="B7" s="36" t="s">
        <v>3002</v>
      </c>
      <c r="C7" s="65" t="s">
        <v>471</v>
      </c>
      <c r="D7" s="64" t="s">
        <v>3001</v>
      </c>
      <c r="E7" s="36" t="s">
        <v>333</v>
      </c>
      <c r="F7" s="36" t="s">
        <v>334</v>
      </c>
      <c r="G7" s="39" t="str">
        <f>VLOOKUP(E7,'Tax Info'!$B$2:$F$1000,3,0)</f>
        <v>Green Core Geothermal, Inc.</v>
      </c>
      <c r="H7" s="39" t="str">
        <f>VLOOKUP(E7,'Tax Info'!$B$2:$F$1000,5,0)</f>
        <v>007-317-982-00000</v>
      </c>
      <c r="I7" s="47">
        <f>IF(COUNTIFS(H$3:H7,H7,B$3:B7,B7)=1,MAX(I$2:I6)+1,VLOOKUP(H7,H$2:I6,2,0))</f>
        <v>52407</v>
      </c>
      <c r="J7" s="44">
        <v>113.05</v>
      </c>
      <c r="K7" s="44" t="s">
        <v>27</v>
      </c>
      <c r="L7" s="44">
        <v>13.57</v>
      </c>
      <c r="M7" s="45">
        <v>-2.2599999999999998</v>
      </c>
      <c r="N7" s="44">
        <f t="shared" si="0"/>
        <v>124.36</v>
      </c>
      <c r="P7" s="49" t="s">
        <v>3008</v>
      </c>
      <c r="Q7" s="54">
        <f ca="1">SUMIF($I$3:$N$151,P7,$N$3:$N$151)</f>
        <v>137.63</v>
      </c>
    </row>
    <row r="8" spans="1:18">
      <c r="A8" s="36">
        <v>6</v>
      </c>
      <c r="B8" s="36" t="s">
        <v>3002</v>
      </c>
      <c r="C8" s="65" t="s">
        <v>471</v>
      </c>
      <c r="D8" s="64" t="s">
        <v>3001</v>
      </c>
      <c r="E8" s="36" t="s">
        <v>216</v>
      </c>
      <c r="F8" s="36" t="s">
        <v>217</v>
      </c>
      <c r="G8" s="39" t="str">
        <f>VLOOKUP(E8,'Tax Info'!$B$2:$F$1000,3,0)</f>
        <v xml:space="preserve">Panay Energy Development Corporation </v>
      </c>
      <c r="H8" s="39" t="str">
        <f>VLOOKUP(E8,'Tax Info'!$B$2:$F$1000,5,0)</f>
        <v>007-243-246-000</v>
      </c>
      <c r="I8" s="47">
        <f>IF(COUNTIFS(H$3:H8,H8,B$3:B8,B8)=1,MAX(I$2:I7)+1,VLOOKUP(H8,H$2:I7,2,0))</f>
        <v>52408</v>
      </c>
      <c r="J8" s="44">
        <v>1471.3</v>
      </c>
      <c r="K8" s="44" t="s">
        <v>27</v>
      </c>
      <c r="L8" s="44">
        <v>176.56</v>
      </c>
      <c r="M8" s="45">
        <v>-29.43</v>
      </c>
      <c r="N8" s="44">
        <f t="shared" si="0"/>
        <v>1618.4299999999998</v>
      </c>
      <c r="P8" s="49" t="s">
        <v>3009</v>
      </c>
      <c r="Q8" s="54">
        <f ca="1">SUMIF($I$3:$N$151,P8,$N$3:$N$151)</f>
        <v>90.91</v>
      </c>
    </row>
    <row r="9" spans="1:18">
      <c r="A9" s="36">
        <v>7</v>
      </c>
      <c r="B9" s="36" t="s">
        <v>3002</v>
      </c>
      <c r="C9" s="65" t="s">
        <v>471</v>
      </c>
      <c r="D9" s="64" t="s">
        <v>3001</v>
      </c>
      <c r="E9" s="36" t="s">
        <v>284</v>
      </c>
      <c r="F9" s="36" t="s">
        <v>285</v>
      </c>
      <c r="G9" s="39" t="str">
        <f>VLOOKUP(E9,'Tax Info'!$B$2:$F$1000,3,0)</f>
        <v xml:space="preserve">PetroWind Energy Inc. </v>
      </c>
      <c r="H9" s="39" t="str">
        <f>VLOOKUP(E9,'Tax Info'!$B$2:$F$1000,5,0)</f>
        <v>008-482-597-000</v>
      </c>
      <c r="I9" s="47">
        <f>IF(COUNTIFS(H$3:H9,H9,B$3:B9,B9)=1,MAX(I$2:I8)+1,VLOOKUP(H9,H$2:I8,2,0))</f>
        <v>52409</v>
      </c>
      <c r="J9" s="44" t="s">
        <v>27</v>
      </c>
      <c r="K9" s="44">
        <v>58.66</v>
      </c>
      <c r="L9" s="44" t="s">
        <v>27</v>
      </c>
      <c r="M9" s="45">
        <v>-1.17</v>
      </c>
      <c r="N9" s="44">
        <f t="shared" si="0"/>
        <v>57.489999999999995</v>
      </c>
      <c r="P9" s="49" t="s">
        <v>3010</v>
      </c>
      <c r="Q9" s="54">
        <f ca="1">SUMIF($I$3:$N$151,P9,$N$3:$N$151)</f>
        <v>86.240000000000009</v>
      </c>
    </row>
    <row r="10" spans="1:18">
      <c r="A10" s="36">
        <v>8</v>
      </c>
      <c r="B10" s="36" t="s">
        <v>3002</v>
      </c>
      <c r="C10" s="65" t="s">
        <v>471</v>
      </c>
      <c r="D10" s="64" t="s">
        <v>3001</v>
      </c>
      <c r="E10" s="36" t="s">
        <v>284</v>
      </c>
      <c r="F10" s="36" t="s">
        <v>337</v>
      </c>
      <c r="G10" s="39" t="str">
        <f>VLOOKUP(E10,'Tax Info'!$B$2:$F$1000,3,0)</f>
        <v xml:space="preserve">PetroWind Energy Inc. </v>
      </c>
      <c r="H10" s="39" t="str">
        <f>VLOOKUP(E10,'Tax Info'!$B$2:$F$1000,5,0)</f>
        <v>008-482-597-000</v>
      </c>
      <c r="I10" s="47">
        <f>IF(COUNTIFS(H$3:H10,H10,B$3:B10,B10)=1,MAX(I$2:I9)+1,VLOOKUP(H10,H$2:I9,2,0))</f>
        <v>52409</v>
      </c>
      <c r="J10" s="44" t="s">
        <v>27</v>
      </c>
      <c r="K10" s="44">
        <v>11.46</v>
      </c>
      <c r="L10" s="44" t="s">
        <v>27</v>
      </c>
      <c r="M10" s="45">
        <v>-0.23</v>
      </c>
      <c r="N10" s="44">
        <f t="shared" si="0"/>
        <v>11.23</v>
      </c>
      <c r="P10" s="49" t="s">
        <v>3011</v>
      </c>
      <c r="Q10" s="54">
        <f ca="1">SUMIF($I$3:$N$151,P10,$N$3:$N$151)</f>
        <v>163.28</v>
      </c>
    </row>
    <row r="11" spans="1:18">
      <c r="A11" s="36">
        <v>9</v>
      </c>
      <c r="B11" s="36" t="s">
        <v>3002</v>
      </c>
      <c r="C11" s="65" t="s">
        <v>471</v>
      </c>
      <c r="D11" s="64" t="s">
        <v>3001</v>
      </c>
      <c r="E11" s="36" t="s">
        <v>228</v>
      </c>
      <c r="F11" s="36" t="s">
        <v>228</v>
      </c>
      <c r="G11" s="39" t="str">
        <f>VLOOKUP(E11,'Tax Info'!$B$2:$F$1000,3,0)</f>
        <v>SC GLOBAL COCO PRODUCTS, INC.</v>
      </c>
      <c r="H11" s="39" t="str">
        <f>VLOOKUP(E11,'Tax Info'!$B$2:$F$1000,5,0)</f>
        <v>005-761-999-000</v>
      </c>
      <c r="I11" s="47">
        <f>IF(COUNTIFS(H$3:H11,H11,B$3:B11,B11)=1,MAX(I$2:I10)+1,VLOOKUP(H11,H$2:I10,2,0))</f>
        <v>52410</v>
      </c>
      <c r="J11" s="44">
        <v>207.78</v>
      </c>
      <c r="K11" s="44" t="s">
        <v>27</v>
      </c>
      <c r="L11" s="44">
        <v>24.93</v>
      </c>
      <c r="M11" s="45">
        <v>-4.16</v>
      </c>
      <c r="N11" s="44">
        <f t="shared" si="0"/>
        <v>228.55</v>
      </c>
      <c r="P11" s="49" t="s">
        <v>3012</v>
      </c>
      <c r="Q11" s="54">
        <f ca="1">SUMIF($I$3:$N$151,P11,$N$3:$N$151)</f>
        <v>200.88</v>
      </c>
    </row>
    <row r="12" spans="1:18">
      <c r="A12" s="36">
        <v>10</v>
      </c>
      <c r="B12" s="36" t="s">
        <v>3002</v>
      </c>
      <c r="C12" s="65" t="s">
        <v>471</v>
      </c>
      <c r="D12" s="64" t="s">
        <v>3001</v>
      </c>
      <c r="E12" s="36" t="s">
        <v>338</v>
      </c>
      <c r="F12" s="36" t="s">
        <v>339</v>
      </c>
      <c r="G12" s="39" t="str">
        <f>VLOOKUP(E12,'Tax Info'!$B$2:$F$1000,3,0)</f>
        <v xml:space="preserve">Guimaras Wind Corporation </v>
      </c>
      <c r="H12" s="39" t="str">
        <f>VLOOKUP(E12,'Tax Info'!$B$2:$F$1000,5,0)</f>
        <v>004-500-956-000</v>
      </c>
      <c r="I12" s="47">
        <f>IF(COUNTIFS(H$3:H12,H12,B$3:B12,B12)=1,MAX(I$2:I11)+1,VLOOKUP(H12,H$2:I11,2,0))</f>
        <v>52411</v>
      </c>
      <c r="J12" s="44" t="s">
        <v>27</v>
      </c>
      <c r="K12" s="44">
        <v>79.33</v>
      </c>
      <c r="L12" s="44" t="s">
        <v>27</v>
      </c>
      <c r="M12" s="45">
        <v>-1.59</v>
      </c>
      <c r="N12" s="44">
        <f t="shared" si="0"/>
        <v>77.739999999999995</v>
      </c>
      <c r="P12" s="49" t="s">
        <v>3013</v>
      </c>
      <c r="Q12" s="54">
        <f ca="1">SUMIF($I$3:$N$151,P12,$N$3:$N$151)</f>
        <v>1618.4299999999998</v>
      </c>
    </row>
    <row r="13" spans="1:18">
      <c r="A13" s="36">
        <v>11</v>
      </c>
      <c r="B13" s="36" t="s">
        <v>3002</v>
      </c>
      <c r="C13" s="65" t="s">
        <v>471</v>
      </c>
      <c r="D13" s="64" t="s">
        <v>3001</v>
      </c>
      <c r="E13" s="36" t="s">
        <v>328</v>
      </c>
      <c r="F13" s="36" t="s">
        <v>329</v>
      </c>
      <c r="G13" s="39" t="str">
        <f>VLOOKUP(E13,'Tax Info'!$B$2:$F$1000,3,0)</f>
        <v>Universal Robina Corporation</v>
      </c>
      <c r="H13" s="39" t="str">
        <f>VLOOKUP(E13,'Tax Info'!$B$2:$F$1000,5,0)</f>
        <v>000-400-016-000</v>
      </c>
      <c r="I13" s="47">
        <f>IF(COUNTIFS(H$3:H13,H13,B$3:B13,B13)=1,MAX(I$2:I12)+1,VLOOKUP(H13,H$2:I12,2,0))</f>
        <v>52412</v>
      </c>
      <c r="J13" s="44" t="s">
        <v>27</v>
      </c>
      <c r="K13" s="44">
        <v>200.7</v>
      </c>
      <c r="L13" s="44" t="s">
        <v>27</v>
      </c>
      <c r="M13" s="45">
        <v>-4.01</v>
      </c>
      <c r="N13" s="44">
        <f t="shared" si="0"/>
        <v>196.69</v>
      </c>
      <c r="P13" s="49" t="s">
        <v>3014</v>
      </c>
      <c r="Q13" s="54">
        <f ca="1">SUMIF($I$3:$N$151,P13,$N$3:$N$151)</f>
        <v>68.72</v>
      </c>
    </row>
    <row r="14" spans="1:18">
      <c r="A14" s="36">
        <v>12</v>
      </c>
      <c r="B14" s="67" t="s">
        <v>3002</v>
      </c>
      <c r="C14" s="37" t="s">
        <v>471</v>
      </c>
      <c r="D14" s="64" t="s">
        <v>3001</v>
      </c>
      <c r="E14" s="36" t="s">
        <v>242</v>
      </c>
      <c r="F14" s="36" t="s">
        <v>243</v>
      </c>
      <c r="G14" s="39" t="str">
        <f>VLOOKUP(E14,'Tax Info'!$B$2:$F$1000,3,0)</f>
        <v xml:space="preserve">Victorias Milling Company, Inc. </v>
      </c>
      <c r="H14" s="39" t="str">
        <f>VLOOKUP(E14,'Tax Info'!$B$2:$F$1000,5,0)</f>
        <v>000-270-220-000</v>
      </c>
      <c r="I14" s="47">
        <f>IF(COUNTIFS(H$3:H14,H14,B$3:B14,B14)=1,MAX(I$2:I13)+1,VLOOKUP(H14,H$2:I13,2,0))</f>
        <v>52413</v>
      </c>
      <c r="J14" s="44">
        <v>390.16</v>
      </c>
      <c r="K14" s="44" t="s">
        <v>27</v>
      </c>
      <c r="L14" s="44">
        <v>46.82</v>
      </c>
      <c r="M14" s="45">
        <v>-7.8</v>
      </c>
      <c r="N14" s="44">
        <f t="shared" si="0"/>
        <v>429.18</v>
      </c>
      <c r="O14" s="50">
        <f>SUM(N3:N14)</f>
        <v>3221.7299999999996</v>
      </c>
      <c r="P14" s="49" t="s">
        <v>3015</v>
      </c>
      <c r="Q14" s="54">
        <f ca="1">SUMIF($I$3:$N$151,P14,$N$3:$N$151)</f>
        <v>228.55</v>
      </c>
    </row>
    <row r="15" spans="1:18">
      <c r="A15" s="36">
        <v>13</v>
      </c>
      <c r="B15" s="67" t="s">
        <v>3003</v>
      </c>
      <c r="C15" s="37" t="s">
        <v>3004</v>
      </c>
      <c r="D15" s="64" t="s">
        <v>3001</v>
      </c>
      <c r="E15" s="36" t="s">
        <v>242</v>
      </c>
      <c r="F15" s="66" t="s">
        <v>243</v>
      </c>
      <c r="G15" s="39" t="str">
        <f>VLOOKUP(E15,'Tax Info'!$B$2:$F$1000,3,0)</f>
        <v xml:space="preserve">Victorias Milling Company, Inc. </v>
      </c>
      <c r="H15" s="39" t="str">
        <f>VLOOKUP(E15,'Tax Info'!$B$2:$F$1000,5,0)</f>
        <v>000-270-220-000</v>
      </c>
      <c r="I15" s="47">
        <f>IF(COUNTIFS(H$3:H15,H15,B$3:B15,B15)=1,MAX(I$2:I14)+1,VLOOKUP(H15,H$2:I14,2,0))</f>
        <v>52414</v>
      </c>
      <c r="J15" s="44">
        <v>22.52</v>
      </c>
      <c r="K15" s="44" t="s">
        <v>27</v>
      </c>
      <c r="L15" s="44">
        <v>2.7</v>
      </c>
      <c r="M15" s="45">
        <v>-0.45</v>
      </c>
      <c r="N15" s="44">
        <f t="shared" si="0"/>
        <v>24.77</v>
      </c>
      <c r="O15" s="50">
        <f>SUM(N15)</f>
        <v>24.77</v>
      </c>
      <c r="P15" s="49" t="s">
        <v>3016</v>
      </c>
      <c r="Q15" s="54">
        <f ca="1">SUMIF($I$3:$N$151,P15,$N$3:$N$151)</f>
        <v>77.739999999999995</v>
      </c>
    </row>
    <row r="16" spans="1:18">
      <c r="A16" s="36">
        <v>14</v>
      </c>
      <c r="B16" s="36" t="s">
        <v>3005</v>
      </c>
      <c r="C16" s="40" t="s">
        <v>3006</v>
      </c>
      <c r="D16" s="64" t="s">
        <v>3001</v>
      </c>
      <c r="E16" s="36" t="s">
        <v>152</v>
      </c>
      <c r="F16" s="36" t="s">
        <v>153</v>
      </c>
      <c r="G16" s="39" t="str">
        <f>VLOOKUP(E16,'Tax Info'!$B$2:$F$1000,3,0)</f>
        <v>ACEN CORPORATION (FORMERLY KNOWN AS AC ENERGY CORPORATION)</v>
      </c>
      <c r="H16" s="39" t="str">
        <f>VLOOKUP(E16,'Tax Info'!$B$2:$F$1000,5,0)</f>
        <v>000-506-020-000</v>
      </c>
      <c r="I16" s="47">
        <f>IF(COUNTIFS(H$3:H16,H16,B$3:B16,B16)=1,MAX(I$2:I15)+1,VLOOKUP(H16,H$2:I15,2,0))</f>
        <v>52415</v>
      </c>
      <c r="J16" s="44">
        <v>34.950000000000003</v>
      </c>
      <c r="K16" s="44" t="s">
        <v>27</v>
      </c>
      <c r="L16" s="44">
        <v>4.1900000000000004</v>
      </c>
      <c r="M16" s="45">
        <v>-0.7</v>
      </c>
      <c r="N16" s="44">
        <f t="shared" si="0"/>
        <v>38.44</v>
      </c>
      <c r="P16" s="49" t="s">
        <v>3017</v>
      </c>
      <c r="Q16" s="54">
        <f ca="1">SUMIF($I$3:$N$151,P16,$N$3:$N$151)</f>
        <v>196.69</v>
      </c>
    </row>
    <row r="17" spans="1:17">
      <c r="A17" s="36">
        <v>15</v>
      </c>
      <c r="B17" s="36" t="s">
        <v>3005</v>
      </c>
      <c r="C17" s="40" t="s">
        <v>3006</v>
      </c>
      <c r="D17" s="64" t="s">
        <v>3001</v>
      </c>
      <c r="E17" s="36" t="s">
        <v>138</v>
      </c>
      <c r="F17" s="36" t="s">
        <v>139</v>
      </c>
      <c r="G17" s="39" t="str">
        <f>VLOOKUP(E17,'Tax Info'!$B$2:$F$1000,3,0)</f>
        <v>ACEN CORPORATION (FORMERLY KNOWN AS AC ENERGY CORPORATION)</v>
      </c>
      <c r="H17" s="39" t="str">
        <f>VLOOKUP(E17,'Tax Info'!$B$2:$F$1000,5,0)</f>
        <v>000-506-020-000</v>
      </c>
      <c r="I17" s="47">
        <f>IF(COUNTIFS(H$3:H17,H17,B$3:B17,B17)=1,MAX(I$2:I16)+1,VLOOKUP(H17,H$2:I16,2,0))</f>
        <v>52415</v>
      </c>
      <c r="J17" s="44">
        <v>30.16</v>
      </c>
      <c r="K17" s="44" t="s">
        <v>27</v>
      </c>
      <c r="L17" s="44">
        <v>3.62</v>
      </c>
      <c r="M17" s="45">
        <v>-0.6</v>
      </c>
      <c r="N17" s="44">
        <f t="shared" si="0"/>
        <v>33.18</v>
      </c>
      <c r="P17" s="49" t="s">
        <v>3018</v>
      </c>
      <c r="Q17" s="54">
        <f ca="1">SUMIF($I$3:$N$151,P17,$N$3:$N$151)</f>
        <v>429.18</v>
      </c>
    </row>
    <row r="18" spans="1:17">
      <c r="A18" s="36">
        <v>16</v>
      </c>
      <c r="B18" s="36" t="s">
        <v>3005</v>
      </c>
      <c r="C18" s="40" t="s">
        <v>3006</v>
      </c>
      <c r="D18" s="64" t="s">
        <v>3001</v>
      </c>
      <c r="E18" s="36" t="s">
        <v>190</v>
      </c>
      <c r="F18" s="36" t="s">
        <v>191</v>
      </c>
      <c r="G18" s="39" t="str">
        <f>VLOOKUP(E18,'Tax Info'!$B$2:$F$1000,3,0)</f>
        <v xml:space="preserve">AdventEnergy, Inc. </v>
      </c>
      <c r="H18" s="39" t="str">
        <f>VLOOKUP(E18,'Tax Info'!$B$2:$F$1000,5,0)</f>
        <v>007-099-197-000</v>
      </c>
      <c r="I18" s="47">
        <f>IF(COUNTIFS(H$3:H18,H18,B$3:B18,B18)=1,MAX(I$2:I17)+1,VLOOKUP(H18,H$2:I17,2,0))</f>
        <v>52416</v>
      </c>
      <c r="J18" s="44">
        <v>4.57</v>
      </c>
      <c r="K18" s="44" t="s">
        <v>27</v>
      </c>
      <c r="L18" s="44">
        <v>0.55000000000000004</v>
      </c>
      <c r="M18" s="45">
        <v>-0.09</v>
      </c>
      <c r="N18" s="44">
        <f t="shared" si="0"/>
        <v>5.03</v>
      </c>
      <c r="P18" s="49" t="s">
        <v>3019</v>
      </c>
      <c r="Q18" s="54">
        <f ca="1">SUMIF($I$3:$N$151,P18,$N$3:$N$151)</f>
        <v>24.77</v>
      </c>
    </row>
    <row r="19" spans="1:17">
      <c r="A19" s="36">
        <v>17</v>
      </c>
      <c r="B19" s="36" t="s">
        <v>3005</v>
      </c>
      <c r="C19" s="40" t="s">
        <v>3006</v>
      </c>
      <c r="D19" s="64" t="s">
        <v>3001</v>
      </c>
      <c r="E19" s="36" t="s">
        <v>38</v>
      </c>
      <c r="F19" s="36" t="s">
        <v>39</v>
      </c>
      <c r="G19" s="39" t="str">
        <f>VLOOKUP(E19,'Tax Info'!$B$2:$F$1000,3,0)</f>
        <v xml:space="preserve">AdventEnergy, Inc. </v>
      </c>
      <c r="H19" s="39" t="str">
        <f>VLOOKUP(E19,'Tax Info'!$B$2:$F$1000,5,0)</f>
        <v>007-099-197-000</v>
      </c>
      <c r="I19" s="47">
        <f>IF(COUNTIFS(H$3:H19,H19,B$3:B19,B19)=1,MAX(I$2:I18)+1,VLOOKUP(H19,H$2:I18,2,0))</f>
        <v>52416</v>
      </c>
      <c r="J19" s="44">
        <v>124.79</v>
      </c>
      <c r="K19" s="44" t="s">
        <v>27</v>
      </c>
      <c r="L19" s="44">
        <v>14.97</v>
      </c>
      <c r="M19" s="45">
        <v>-2.5</v>
      </c>
      <c r="N19" s="44">
        <f t="shared" si="0"/>
        <v>137.26000000000002</v>
      </c>
      <c r="P19" s="49" t="s">
        <v>3020</v>
      </c>
      <c r="Q19" s="54">
        <f ca="1">SUMIF($I$3:$N$151,P19,$N$3:$N$151)</f>
        <v>71.62</v>
      </c>
    </row>
    <row r="20" spans="1:17">
      <c r="A20" s="36">
        <v>18</v>
      </c>
      <c r="B20" s="36" t="s">
        <v>3005</v>
      </c>
      <c r="C20" s="40" t="s">
        <v>3006</v>
      </c>
      <c r="D20" s="64" t="s">
        <v>3001</v>
      </c>
      <c r="E20" s="36" t="s">
        <v>38</v>
      </c>
      <c r="F20" s="36" t="s">
        <v>161</v>
      </c>
      <c r="G20" s="39" t="str">
        <f>VLOOKUP(E20,'Tax Info'!$B$2:$F$1000,3,0)</f>
        <v xml:space="preserve">AdventEnergy, Inc. </v>
      </c>
      <c r="H20" s="39" t="str">
        <f>VLOOKUP(E20,'Tax Info'!$B$2:$F$1000,5,0)</f>
        <v>007-099-197-000</v>
      </c>
      <c r="I20" s="47">
        <f>IF(COUNTIFS(H$3:H20,H20,B$3:B20,B20)=1,MAX(I$2:I19)+1,VLOOKUP(H20,H$2:I19,2,0))</f>
        <v>52416</v>
      </c>
      <c r="J20" s="44" t="s">
        <v>27</v>
      </c>
      <c r="K20" s="44">
        <v>61.33</v>
      </c>
      <c r="L20" s="44" t="s">
        <v>27</v>
      </c>
      <c r="M20" s="45">
        <v>-1.23</v>
      </c>
      <c r="N20" s="44">
        <f t="shared" si="0"/>
        <v>60.1</v>
      </c>
      <c r="P20" s="49" t="s">
        <v>3021</v>
      </c>
      <c r="Q20" s="54">
        <f ca="1">SUMIF($I$3:$N$151,P20,$N$3:$N$151)</f>
        <v>202.39000000000001</v>
      </c>
    </row>
    <row r="21" spans="1:17">
      <c r="A21" s="36">
        <v>19</v>
      </c>
      <c r="B21" s="36" t="s">
        <v>3005</v>
      </c>
      <c r="C21" s="40" t="s">
        <v>3006</v>
      </c>
      <c r="D21" s="64" t="s">
        <v>3001</v>
      </c>
      <c r="E21" s="36" t="s">
        <v>97</v>
      </c>
      <c r="F21" s="36" t="s">
        <v>98</v>
      </c>
      <c r="G21" s="39" t="str">
        <f>VLOOKUP(E21,'Tax Info'!$B$2:$F$1000,3,0)</f>
        <v xml:space="preserve">Aboitiz Energy Solutions, Inc. </v>
      </c>
      <c r="H21" s="39" t="str">
        <f>VLOOKUP(E21,'Tax Info'!$B$2:$F$1000,5,0)</f>
        <v>201-115-150-000</v>
      </c>
      <c r="I21" s="47">
        <f>IF(COUNTIFS(H$3:H21,H21,B$3:B21,B21)=1,MAX(I$2:I20)+1,VLOOKUP(H21,H$2:I20,2,0))</f>
        <v>52417</v>
      </c>
      <c r="J21" s="44">
        <v>115.87</v>
      </c>
      <c r="K21" s="44" t="s">
        <v>27</v>
      </c>
      <c r="L21" s="44">
        <v>13.9</v>
      </c>
      <c r="M21" s="45">
        <v>-2.3199999999999998</v>
      </c>
      <c r="N21" s="44">
        <f t="shared" si="0"/>
        <v>127.45000000000002</v>
      </c>
      <c r="P21" s="49" t="s">
        <v>3022</v>
      </c>
      <c r="Q21" s="54">
        <f ca="1">SUMIF($I$3:$N$151,P21,$N$3:$N$151)</f>
        <v>127.45000000000002</v>
      </c>
    </row>
    <row r="22" spans="1:17">
      <c r="A22" s="36">
        <v>20</v>
      </c>
      <c r="B22" s="36" t="s">
        <v>3005</v>
      </c>
      <c r="C22" s="40" t="s">
        <v>3006</v>
      </c>
      <c r="D22" s="64" t="s">
        <v>3001</v>
      </c>
      <c r="E22" s="36" t="s">
        <v>43</v>
      </c>
      <c r="F22" s="36" t="s">
        <v>43</v>
      </c>
      <c r="G22" s="39" t="str">
        <f>VLOOKUP(E22,'Tax Info'!$B$2:$F$1000,3,0)</f>
        <v xml:space="preserve">Aklan Electric Cooperative, Inc. </v>
      </c>
      <c r="H22" s="39" t="str">
        <f>VLOOKUP(E22,'Tax Info'!$B$2:$F$1000,5,0)</f>
        <v>000-567-158-000</v>
      </c>
      <c r="I22" s="47">
        <f>IF(COUNTIFS(H$3:H22,H22,B$3:B22,B22)=1,MAX(I$2:I21)+1,VLOOKUP(H22,H$2:I21,2,0))</f>
        <v>52418</v>
      </c>
      <c r="J22" s="44">
        <v>214.33</v>
      </c>
      <c r="K22" s="44" t="s">
        <v>27</v>
      </c>
      <c r="L22" s="44">
        <v>25.72</v>
      </c>
      <c r="M22" s="45">
        <v>-4.29</v>
      </c>
      <c r="N22" s="44">
        <f t="shared" si="0"/>
        <v>235.76000000000002</v>
      </c>
      <c r="P22" s="49" t="s">
        <v>3023</v>
      </c>
      <c r="Q22" s="54">
        <f ca="1">SUMIF($I$3:$N$151,P22,$N$3:$N$151)</f>
        <v>235.76000000000002</v>
      </c>
    </row>
    <row r="23" spans="1:17">
      <c r="A23" s="36">
        <v>21</v>
      </c>
      <c r="B23" s="36" t="s">
        <v>3005</v>
      </c>
      <c r="C23" s="40" t="s">
        <v>3006</v>
      </c>
      <c r="D23" s="64" t="s">
        <v>3001</v>
      </c>
      <c r="E23" s="36" t="s">
        <v>2466</v>
      </c>
      <c r="F23" s="36" t="s">
        <v>2975</v>
      </c>
      <c r="G23" s="39" t="str">
        <f>VLOOKUP(E23,'Tax Info'!$B$2:$F$1000,3,0)</f>
        <v>Alsons Power Supply Corporation</v>
      </c>
      <c r="H23" s="39" t="str">
        <f>VLOOKUP(E23,'Tax Info'!$B$2:$F$1000,5,0)</f>
        <v>009-454-753-00000</v>
      </c>
      <c r="I23" s="47">
        <f>IF(COUNTIFS(H$3:H23,H23,B$3:B23,B23)=1,MAX(I$2:I22)+1,VLOOKUP(H23,H$2:I22,2,0))</f>
        <v>52419</v>
      </c>
      <c r="J23" s="44">
        <v>2.87</v>
      </c>
      <c r="K23" s="44" t="s">
        <v>27</v>
      </c>
      <c r="L23" s="44">
        <v>0.34</v>
      </c>
      <c r="M23" s="45">
        <v>-0.06</v>
      </c>
      <c r="N23" s="44">
        <f t="shared" si="0"/>
        <v>3.15</v>
      </c>
      <c r="P23" s="49" t="s">
        <v>3024</v>
      </c>
      <c r="Q23" s="54">
        <f ca="1">SUMIF($I$3:$N$151,P23,$N$3:$N$151)</f>
        <v>3.15</v>
      </c>
    </row>
    <row r="24" spans="1:17">
      <c r="A24" s="36">
        <v>22</v>
      </c>
      <c r="B24" s="36" t="s">
        <v>3005</v>
      </c>
      <c r="C24" s="40" t="s">
        <v>3006</v>
      </c>
      <c r="D24" s="64" t="s">
        <v>3001</v>
      </c>
      <c r="E24" s="36" t="s">
        <v>76</v>
      </c>
      <c r="F24" s="36" t="s">
        <v>76</v>
      </c>
      <c r="G24" s="39" t="str">
        <f>VLOOKUP(E24,'Tax Info'!$B$2:$F$1000,3,0)</f>
        <v>Antique Electric Cooperative, Inc.</v>
      </c>
      <c r="H24" s="39" t="str">
        <f>VLOOKUP(E24,'Tax Info'!$B$2:$F$1000,5,0)</f>
        <v>000-567-498-0000</v>
      </c>
      <c r="I24" s="47">
        <f>IF(COUNTIFS(H$3:H24,H24,B$3:B24,B24)=1,MAX(I$2:I23)+1,VLOOKUP(H24,H$2:I23,2,0))</f>
        <v>52420</v>
      </c>
      <c r="J24" s="44">
        <v>87.38</v>
      </c>
      <c r="K24" s="44" t="s">
        <v>27</v>
      </c>
      <c r="L24" s="44">
        <v>10.49</v>
      </c>
      <c r="M24" s="45">
        <v>-1.75</v>
      </c>
      <c r="N24" s="44">
        <f t="shared" si="0"/>
        <v>96.11999999999999</v>
      </c>
      <c r="P24" s="49" t="s">
        <v>3025</v>
      </c>
      <c r="Q24" s="54">
        <f ca="1">SUMIF($I$3:$N$151,P24,$N$3:$N$151)</f>
        <v>96.11999999999999</v>
      </c>
    </row>
    <row r="25" spans="1:17">
      <c r="A25" s="36">
        <v>23</v>
      </c>
      <c r="B25" s="36" t="s">
        <v>3005</v>
      </c>
      <c r="C25" s="40" t="s">
        <v>3006</v>
      </c>
      <c r="D25" s="64" t="s">
        <v>3001</v>
      </c>
      <c r="E25" s="36" t="s">
        <v>236</v>
      </c>
      <c r="F25" s="36" t="s">
        <v>237</v>
      </c>
      <c r="G25" s="39" t="str">
        <f>VLOOKUP(E25,'Tax Info'!$B$2:$F$1000,3,0)</f>
        <v xml:space="preserve">Power Sector Assets &amp; Liabilities Management Corporation </v>
      </c>
      <c r="H25" s="39" t="str">
        <f>VLOOKUP(E25,'Tax Info'!$B$2:$F$1000,5,0)</f>
        <v>215-799-653-00000</v>
      </c>
      <c r="I25" s="47">
        <f>IF(COUNTIFS(H$3:H25,H25,B$3:B25,B25)=1,MAX(I$2:I24)+1,VLOOKUP(H25,H$2:I24,2,0))</f>
        <v>52421</v>
      </c>
      <c r="J25" s="44">
        <v>0.11</v>
      </c>
      <c r="K25" s="44" t="s">
        <v>27</v>
      </c>
      <c r="L25" s="44">
        <v>0.01</v>
      </c>
      <c r="M25" s="45" t="s">
        <v>27</v>
      </c>
      <c r="N25" s="44">
        <f t="shared" si="0"/>
        <v>0.12</v>
      </c>
      <c r="P25" s="49" t="s">
        <v>3026</v>
      </c>
      <c r="Q25" s="54">
        <f ca="1">SUMIF($I$3:$N$151,P25,$N$3:$N$151)</f>
        <v>0.12</v>
      </c>
    </row>
    <row r="26" spans="1:17">
      <c r="A26" s="36">
        <v>24</v>
      </c>
      <c r="B26" s="36" t="s">
        <v>3005</v>
      </c>
      <c r="C26" s="40" t="s">
        <v>3006</v>
      </c>
      <c r="D26" s="64" t="s">
        <v>3001</v>
      </c>
      <c r="E26" s="36" t="s">
        <v>193</v>
      </c>
      <c r="F26" s="36" t="s">
        <v>193</v>
      </c>
      <c r="G26" s="39" t="str">
        <f>VLOOKUP(E26,'Tax Info'!$B$2:$F$1000,3,0)</f>
        <v xml:space="preserve">Balamban Enerzone Corporation </v>
      </c>
      <c r="H26" s="39" t="str">
        <f>VLOOKUP(E26,'Tax Info'!$B$2:$F$1000,5,0)</f>
        <v>250-328-123-000</v>
      </c>
      <c r="I26" s="47">
        <f>IF(COUNTIFS(H$3:H26,H26,B$3:B26,B26)=1,MAX(I$2:I25)+1,VLOOKUP(H26,H$2:I25,2,0))</f>
        <v>52422</v>
      </c>
      <c r="J26" s="44">
        <v>19.89</v>
      </c>
      <c r="K26" s="44" t="s">
        <v>27</v>
      </c>
      <c r="L26" s="44">
        <v>2.39</v>
      </c>
      <c r="M26" s="45">
        <v>-0.4</v>
      </c>
      <c r="N26" s="44">
        <f t="shared" si="0"/>
        <v>21.880000000000003</v>
      </c>
      <c r="P26" s="49" t="s">
        <v>3027</v>
      </c>
      <c r="Q26" s="54">
        <f ca="1">SUMIF($I$3:$N$151,P26,$N$3:$N$151)</f>
        <v>21.880000000000003</v>
      </c>
    </row>
    <row r="27" spans="1:17">
      <c r="A27" s="36">
        <v>25</v>
      </c>
      <c r="B27" s="36" t="s">
        <v>3005</v>
      </c>
      <c r="C27" s="40" t="s">
        <v>3006</v>
      </c>
      <c r="D27" s="64" t="s">
        <v>3001</v>
      </c>
      <c r="E27" s="36" t="s">
        <v>103</v>
      </c>
      <c r="F27" s="36" t="s">
        <v>104</v>
      </c>
      <c r="G27" s="39" t="str">
        <f>VLOOKUP(E27,'Tax Info'!$B$2:$F$1000,3,0)</f>
        <v>Bac-Man Geothermal, Inc.</v>
      </c>
      <c r="H27" s="39" t="str">
        <f>VLOOKUP(E27,'Tax Info'!$B$2:$F$1000,5,0)</f>
        <v>007-721-206-0000</v>
      </c>
      <c r="I27" s="47">
        <f>IF(COUNTIFS(H$3:H27,H27,B$3:B27,B27)=1,MAX(I$2:I26)+1,VLOOKUP(H27,H$2:I26,2,0))</f>
        <v>52423</v>
      </c>
      <c r="J27" s="44">
        <v>18.77</v>
      </c>
      <c r="K27" s="44" t="s">
        <v>27</v>
      </c>
      <c r="L27" s="44">
        <v>2.25</v>
      </c>
      <c r="M27" s="45">
        <v>-0.38</v>
      </c>
      <c r="N27" s="44">
        <f t="shared" si="0"/>
        <v>20.64</v>
      </c>
      <c r="P27" s="49" t="s">
        <v>3028</v>
      </c>
      <c r="Q27" s="54">
        <f ca="1">SUMIF($I$3:$N$151,P27,$N$3:$N$151)</f>
        <v>20.64</v>
      </c>
    </row>
    <row r="28" spans="1:17">
      <c r="A28" s="36">
        <v>26</v>
      </c>
      <c r="B28" s="36" t="s">
        <v>3005</v>
      </c>
      <c r="C28" s="40" t="s">
        <v>3006</v>
      </c>
      <c r="D28" s="64" t="s">
        <v>3001</v>
      </c>
      <c r="E28" s="36" t="s">
        <v>136</v>
      </c>
      <c r="F28" s="36" t="s">
        <v>136</v>
      </c>
      <c r="G28" s="39" t="str">
        <f>VLOOKUP(E28,'Tax Info'!$B$2:$F$1000,3,0)</f>
        <v xml:space="preserve">Biliran Electric Cooperative, Inc. </v>
      </c>
      <c r="H28" s="39" t="str">
        <f>VLOOKUP(E28,'Tax Info'!$B$2:$F$1000,5,0)</f>
        <v>000-608-067-000</v>
      </c>
      <c r="I28" s="47">
        <f>IF(COUNTIFS(H$3:H28,H28,B$3:B28,B28)=1,MAX(I$2:I27)+1,VLOOKUP(H28,H$2:I27,2,0))</f>
        <v>52424</v>
      </c>
      <c r="J28" s="44">
        <v>35.71</v>
      </c>
      <c r="K28" s="44" t="s">
        <v>27</v>
      </c>
      <c r="L28" s="44">
        <v>4.29</v>
      </c>
      <c r="M28" s="45">
        <v>-0.71</v>
      </c>
      <c r="N28" s="44">
        <f t="shared" si="0"/>
        <v>39.29</v>
      </c>
      <c r="P28" s="49" t="s">
        <v>3029</v>
      </c>
      <c r="Q28" s="54">
        <f ca="1">SUMIF($I$3:$N$151,P28,$N$3:$N$151)</f>
        <v>39.29</v>
      </c>
    </row>
    <row r="29" spans="1:17">
      <c r="A29" s="36">
        <v>27</v>
      </c>
      <c r="B29" s="36" t="s">
        <v>3005</v>
      </c>
      <c r="C29" s="40" t="s">
        <v>3006</v>
      </c>
      <c r="D29" s="64" t="s">
        <v>3001</v>
      </c>
      <c r="E29" s="36" t="s">
        <v>89</v>
      </c>
      <c r="F29" s="36" t="s">
        <v>89</v>
      </c>
      <c r="G29" s="39" t="str">
        <f>VLOOKUP(E29,'Tax Info'!$B$2:$F$1000,3,0)</f>
        <v xml:space="preserve">Bohol Light Company, Inc. </v>
      </c>
      <c r="H29" s="39" t="str">
        <f>VLOOKUP(E29,'Tax Info'!$B$2:$F$1000,5,0)</f>
        <v>005-372-703-000</v>
      </c>
      <c r="I29" s="47">
        <f>IF(COUNTIFS(H$3:H29,H29,B$3:B29,B29)=1,MAX(I$2:I28)+1,VLOOKUP(H29,H$2:I28,2,0))</f>
        <v>52425</v>
      </c>
      <c r="J29" s="44">
        <v>85.46</v>
      </c>
      <c r="K29" s="44" t="s">
        <v>27</v>
      </c>
      <c r="L29" s="44">
        <v>10.26</v>
      </c>
      <c r="M29" s="45">
        <v>-1.71</v>
      </c>
      <c r="N29" s="44">
        <f t="shared" si="0"/>
        <v>94.01</v>
      </c>
      <c r="P29" s="49" t="s">
        <v>3030</v>
      </c>
      <c r="Q29" s="54">
        <f ca="1">SUMIF($I$3:$N$151,P29,$N$3:$N$151)</f>
        <v>94.01</v>
      </c>
    </row>
    <row r="30" spans="1:17">
      <c r="A30" s="36">
        <v>28</v>
      </c>
      <c r="B30" s="36" t="s">
        <v>3005</v>
      </c>
      <c r="C30" s="40" t="s">
        <v>3006</v>
      </c>
      <c r="D30" s="64" t="s">
        <v>3001</v>
      </c>
      <c r="E30" s="36" t="s">
        <v>239</v>
      </c>
      <c r="F30" s="36" t="s">
        <v>240</v>
      </c>
      <c r="G30" s="39" t="str">
        <f>VLOOKUP(E30,'Tax Info'!$B$2:$F$1000,3,0)</f>
        <v>Biliran Geothermal Incorporated</v>
      </c>
      <c r="H30" s="39" t="str">
        <f>VLOOKUP(E30,'Tax Info'!$B$2:$F$1000,5,0)</f>
        <v>006-911-279-00000</v>
      </c>
      <c r="I30" s="47">
        <f>IF(COUNTIFS(H$3:H30,H30,B$3:B30,B30)=1,MAX(I$2:I29)+1,VLOOKUP(H30,H$2:I29,2,0))</f>
        <v>52426</v>
      </c>
      <c r="J30" s="44" t="s">
        <v>27</v>
      </c>
      <c r="K30" s="44">
        <v>0.05</v>
      </c>
      <c r="L30" s="44" t="s">
        <v>27</v>
      </c>
      <c r="M30" s="45" t="s">
        <v>27</v>
      </c>
      <c r="N30" s="44">
        <f t="shared" si="0"/>
        <v>0.05</v>
      </c>
      <c r="P30" s="49" t="s">
        <v>3031</v>
      </c>
      <c r="Q30" s="54">
        <f ca="1">SUMIF($I$3:$N$151,P30,$N$3:$N$151)</f>
        <v>0.05</v>
      </c>
    </row>
    <row r="31" spans="1:17">
      <c r="A31" s="36">
        <v>29</v>
      </c>
      <c r="B31" s="36" t="s">
        <v>3005</v>
      </c>
      <c r="C31" s="40" t="s">
        <v>3006</v>
      </c>
      <c r="D31" s="64" t="s">
        <v>3001</v>
      </c>
      <c r="E31" s="36" t="s">
        <v>66</v>
      </c>
      <c r="F31" s="36" t="s">
        <v>66</v>
      </c>
      <c r="G31" s="39" t="str">
        <f>VLOOKUP(E31,'Tax Info'!$B$2:$F$1000,3,0)</f>
        <v xml:space="preserve">Bohol I Electric Cooperative, Inc. </v>
      </c>
      <c r="H31" s="39" t="str">
        <f>VLOOKUP(E31,'Tax Info'!$B$2:$F$1000,5,0)</f>
        <v>000-534-418-000</v>
      </c>
      <c r="I31" s="47">
        <f>IF(COUNTIFS(H$3:H31,H31,B$3:B31,B31)=1,MAX(I$2:I30)+1,VLOOKUP(H31,H$2:I30,2,0))</f>
        <v>52427</v>
      </c>
      <c r="J31" s="44">
        <v>149.1</v>
      </c>
      <c r="K31" s="44" t="s">
        <v>27</v>
      </c>
      <c r="L31" s="44">
        <v>17.89</v>
      </c>
      <c r="M31" s="45">
        <v>-2.98</v>
      </c>
      <c r="N31" s="44">
        <f t="shared" si="0"/>
        <v>164.01000000000002</v>
      </c>
      <c r="P31" s="49" t="s">
        <v>3032</v>
      </c>
      <c r="Q31" s="54">
        <f ca="1">SUMIF($I$3:$N$151,P31,$N$3:$N$151)</f>
        <v>164.01000000000002</v>
      </c>
    </row>
    <row r="32" spans="1:17">
      <c r="A32" s="36">
        <v>30</v>
      </c>
      <c r="B32" s="36" t="s">
        <v>3005</v>
      </c>
      <c r="C32" s="40" t="s">
        <v>3006</v>
      </c>
      <c r="D32" s="64" t="s">
        <v>3001</v>
      </c>
      <c r="E32" s="36" t="s">
        <v>84</v>
      </c>
      <c r="F32" s="36" t="s">
        <v>84</v>
      </c>
      <c r="G32" s="39" t="str">
        <f>VLOOKUP(E32,'Tax Info'!$B$2:$F$1000,3,0)</f>
        <v xml:space="preserve">Bohol II Electric Cooperative, Inc. </v>
      </c>
      <c r="H32" s="39" t="str">
        <f>VLOOKUP(E32,'Tax Info'!$B$2:$F$1000,5,0)</f>
        <v>610-002-030-585</v>
      </c>
      <c r="I32" s="47">
        <f>IF(COUNTIFS(H$3:H32,H32,B$3:B32,B32)=1,MAX(I$2:I31)+1,VLOOKUP(H32,H$2:I31,2,0))</f>
        <v>52428</v>
      </c>
      <c r="J32" s="44">
        <v>97.63</v>
      </c>
      <c r="K32" s="44" t="s">
        <v>27</v>
      </c>
      <c r="L32" s="44">
        <v>11.72</v>
      </c>
      <c r="M32" s="45">
        <v>-1.95</v>
      </c>
      <c r="N32" s="44">
        <f t="shared" si="0"/>
        <v>107.39999999999999</v>
      </c>
      <c r="P32" s="49" t="s">
        <v>3033</v>
      </c>
      <c r="Q32" s="54">
        <f ca="1">SUMIF($I$3:$N$151,P32,$N$3:$N$151)</f>
        <v>107.39999999999999</v>
      </c>
    </row>
    <row r="33" spans="1:17">
      <c r="A33" s="36">
        <v>31</v>
      </c>
      <c r="B33" s="36" t="s">
        <v>3005</v>
      </c>
      <c r="C33" s="40" t="s">
        <v>3006</v>
      </c>
      <c r="D33" s="64" t="s">
        <v>3001</v>
      </c>
      <c r="E33" s="36" t="s">
        <v>319</v>
      </c>
      <c r="F33" s="36" t="s">
        <v>320</v>
      </c>
      <c r="G33" s="39" t="str">
        <f>VLOOKUP(E33,'Tax Info'!$B$2:$F$1000,3,0)</f>
        <v>Central Azucarera de Bais, Inc.</v>
      </c>
      <c r="H33" s="39" t="str">
        <f>VLOOKUP(E33,'Tax Info'!$B$2:$F$1000,5,0)</f>
        <v>000-111-111-000</v>
      </c>
      <c r="I33" s="47">
        <f>IF(COUNTIFS(H$3:H33,H33,B$3:B33,B33)=1,MAX(I$2:I32)+1,VLOOKUP(H33,H$2:I32,2,0))</f>
        <v>52429</v>
      </c>
      <c r="J33" s="44">
        <v>0.83</v>
      </c>
      <c r="K33" s="44" t="s">
        <v>27</v>
      </c>
      <c r="L33" s="44">
        <v>0.1</v>
      </c>
      <c r="M33" s="45">
        <v>-0.02</v>
      </c>
      <c r="N33" s="44">
        <f t="shared" si="0"/>
        <v>0.90999999999999992</v>
      </c>
      <c r="P33" s="49" t="s">
        <v>3034</v>
      </c>
      <c r="Q33" s="54">
        <f ca="1">SUMIF($I$3:$N$151,P33,$N$3:$N$151)</f>
        <v>0.90999999999999992</v>
      </c>
    </row>
    <row r="34" spans="1:17">
      <c r="A34" s="36">
        <v>32</v>
      </c>
      <c r="B34" s="36" t="s">
        <v>3005</v>
      </c>
      <c r="C34" s="40" t="s">
        <v>3006</v>
      </c>
      <c r="D34" s="64" t="s">
        <v>3001</v>
      </c>
      <c r="E34" s="36" t="s">
        <v>58</v>
      </c>
      <c r="F34" s="36" t="s">
        <v>58</v>
      </c>
      <c r="G34" s="39" t="str">
        <f>VLOOKUP(E34,'Tax Info'!$B$2:$F$1000,3,0)</f>
        <v xml:space="preserve">Capiz Electric Cooperative, Inc. </v>
      </c>
      <c r="H34" s="39" t="str">
        <f>VLOOKUP(E34,'Tax Info'!$B$2:$F$1000,5,0)</f>
        <v>000-569-194-000</v>
      </c>
      <c r="I34" s="47">
        <f>IF(COUNTIFS(H$3:H34,H34,B$3:B34,B34)=1,MAX(I$2:I33)+1,VLOOKUP(H34,H$2:I33,2,0))</f>
        <v>52430</v>
      </c>
      <c r="J34" s="44">
        <v>163.38999999999999</v>
      </c>
      <c r="K34" s="44" t="s">
        <v>27</v>
      </c>
      <c r="L34" s="44">
        <v>19.61</v>
      </c>
      <c r="M34" s="45">
        <v>-3.27</v>
      </c>
      <c r="N34" s="44">
        <f t="shared" si="0"/>
        <v>179.73</v>
      </c>
      <c r="P34" s="49" t="s">
        <v>3035</v>
      </c>
      <c r="Q34" s="54">
        <f ca="1">SUMIF($I$3:$N$151,P34,$N$3:$N$151)</f>
        <v>179.73</v>
      </c>
    </row>
    <row r="35" spans="1:17">
      <c r="A35" s="36">
        <v>33</v>
      </c>
      <c r="B35" s="36" t="s">
        <v>3005</v>
      </c>
      <c r="C35" s="40" t="s">
        <v>3006</v>
      </c>
      <c r="D35" s="64" t="s">
        <v>3001</v>
      </c>
      <c r="E35" s="36" t="s">
        <v>321</v>
      </c>
      <c r="F35" s="36" t="s">
        <v>322</v>
      </c>
      <c r="G35" s="39" t="str">
        <f>VLOOKUP(E35,'Tax Info'!$B$2:$F$1000,3,0)</f>
        <v>CENTRAL AZUCARERA DE SAN ANTONIO</v>
      </c>
      <c r="H35" s="39" t="str">
        <f>VLOOKUP(E35,'Tax Info'!$B$2:$F$1000,5,0)</f>
        <v>222-792-837-000</v>
      </c>
      <c r="I35" s="47">
        <f>IF(COUNTIFS(H$3:H35,H35,B$3:B35,B35)=1,MAX(I$2:I34)+1,VLOOKUP(H35,H$2:I34,2,0))</f>
        <v>52431</v>
      </c>
      <c r="J35" s="44">
        <v>1.06</v>
      </c>
      <c r="K35" s="44" t="s">
        <v>27</v>
      </c>
      <c r="L35" s="44">
        <v>0.13</v>
      </c>
      <c r="M35" s="45">
        <v>-0.02</v>
      </c>
      <c r="N35" s="44">
        <f t="shared" si="0"/>
        <v>1.17</v>
      </c>
      <c r="P35" s="49" t="s">
        <v>3036</v>
      </c>
      <c r="Q35" s="54">
        <f ca="1">SUMIF($I$3:$N$151,P35,$N$3:$N$151)</f>
        <v>1.17</v>
      </c>
    </row>
    <row r="36" spans="1:17">
      <c r="A36" s="36">
        <v>34</v>
      </c>
      <c r="B36" s="36" t="s">
        <v>3005</v>
      </c>
      <c r="C36" s="40" t="s">
        <v>3006</v>
      </c>
      <c r="D36" s="64" t="s">
        <v>3001</v>
      </c>
      <c r="E36" s="36" t="s">
        <v>45</v>
      </c>
      <c r="F36" s="36" t="s">
        <v>46</v>
      </c>
      <c r="G36" s="39" t="str">
        <f>VLOOKUP(E36,'Tax Info'!$B$2:$F$1000,3,0)</f>
        <v xml:space="preserve">Toledo Power Company </v>
      </c>
      <c r="H36" s="39" t="str">
        <f>VLOOKUP(E36,'Tax Info'!$B$2:$F$1000,5,0)</f>
        <v>003-883-626-00000</v>
      </c>
      <c r="I36" s="47">
        <f>IF(COUNTIFS(H$3:H36,H36,B$3:B36,B36)=1,MAX(I$2:I35)+1,VLOOKUP(H36,H$2:I35,2,0))</f>
        <v>52432</v>
      </c>
      <c r="J36" s="44" t="s">
        <v>27</v>
      </c>
      <c r="K36" s="44">
        <v>180.64</v>
      </c>
      <c r="L36" s="44" t="s">
        <v>27</v>
      </c>
      <c r="M36" s="45">
        <v>-3.61</v>
      </c>
      <c r="N36" s="44">
        <f t="shared" si="0"/>
        <v>177.02999999999997</v>
      </c>
      <c r="P36" s="49" t="s">
        <v>3037</v>
      </c>
      <c r="Q36" s="54">
        <f ca="1">SUMIF($I$3:$N$151,P36,$N$3:$N$151)</f>
        <v>181.74999999999997</v>
      </c>
    </row>
    <row r="37" spans="1:17">
      <c r="A37" s="36">
        <v>35</v>
      </c>
      <c r="B37" s="36" t="s">
        <v>3005</v>
      </c>
      <c r="C37" s="40" t="s">
        <v>3006</v>
      </c>
      <c r="D37" s="64" t="s">
        <v>3001</v>
      </c>
      <c r="E37" s="36" t="s">
        <v>64</v>
      </c>
      <c r="F37" s="36" t="s">
        <v>64</v>
      </c>
      <c r="G37" s="39" t="str">
        <f>VLOOKUP(E37,'Tax Info'!$B$2:$F$1000,3,0)</f>
        <v>Cebu I Electric Cooperative, Inc.</v>
      </c>
      <c r="H37" s="39" t="str">
        <f>VLOOKUP(E37,'Tax Info'!$B$2:$F$1000,5,0)</f>
        <v>000-534-977-000</v>
      </c>
      <c r="I37" s="47">
        <f>IF(COUNTIFS(H$3:H37,H37,B$3:B37,B37)=1,MAX(I$2:I36)+1,VLOOKUP(H37,H$2:I36,2,0))</f>
        <v>52433</v>
      </c>
      <c r="J37" s="44">
        <v>145.81</v>
      </c>
      <c r="K37" s="44" t="s">
        <v>27</v>
      </c>
      <c r="L37" s="44">
        <v>17.5</v>
      </c>
      <c r="M37" s="45">
        <v>-2.92</v>
      </c>
      <c r="N37" s="44">
        <f t="shared" si="0"/>
        <v>160.39000000000001</v>
      </c>
      <c r="P37" s="49" t="s">
        <v>3038</v>
      </c>
      <c r="Q37" s="54">
        <f ca="1">SUMIF($I$3:$N$151,P37,$N$3:$N$151)</f>
        <v>160.39000000000001</v>
      </c>
    </row>
    <row r="38" spans="1:17">
      <c r="A38" s="36">
        <v>36</v>
      </c>
      <c r="B38" s="36" t="s">
        <v>3005</v>
      </c>
      <c r="C38" s="40" t="s">
        <v>3006</v>
      </c>
      <c r="D38" s="64" t="s">
        <v>3001</v>
      </c>
      <c r="E38" s="36" t="s">
        <v>56</v>
      </c>
      <c r="F38" s="36" t="s">
        <v>56</v>
      </c>
      <c r="G38" s="39" t="str">
        <f>VLOOKUP(E38,'Tax Info'!$B$2:$F$1000,3,0)</f>
        <v xml:space="preserve">Cebu II Electric Cooperative, Inc. </v>
      </c>
      <c r="H38" s="39" t="str">
        <f>VLOOKUP(E38,'Tax Info'!$B$2:$F$1000,5,0)</f>
        <v>000-256-731-0000</v>
      </c>
      <c r="I38" s="47">
        <f>IF(COUNTIFS(H$3:H38,H38,B$3:B38,B38)=1,MAX(I$2:I37)+1,VLOOKUP(H38,H$2:I37,2,0))</f>
        <v>52434</v>
      </c>
      <c r="J38" s="44">
        <v>185.87</v>
      </c>
      <c r="K38" s="44" t="s">
        <v>27</v>
      </c>
      <c r="L38" s="44">
        <v>22.3</v>
      </c>
      <c r="M38" s="45">
        <v>-3.72</v>
      </c>
      <c r="N38" s="44">
        <f t="shared" si="0"/>
        <v>204.45000000000002</v>
      </c>
      <c r="P38" s="49" t="s">
        <v>3039</v>
      </c>
      <c r="Q38" s="54">
        <f ca="1">SUMIF($I$3:$N$151,P38,$N$3:$N$151)</f>
        <v>204.45000000000002</v>
      </c>
    </row>
    <row r="39" spans="1:17">
      <c r="A39" s="36">
        <v>37</v>
      </c>
      <c r="B39" s="36" t="s">
        <v>3005</v>
      </c>
      <c r="C39" s="40" t="s">
        <v>3006</v>
      </c>
      <c r="D39" s="64" t="s">
        <v>3001</v>
      </c>
      <c r="E39" s="36" t="s">
        <v>132</v>
      </c>
      <c r="F39" s="36" t="s">
        <v>132</v>
      </c>
      <c r="G39" s="39" t="str">
        <f>VLOOKUP(E39,'Tax Info'!$B$2:$F$1000,3,0)</f>
        <v xml:space="preserve">Cebu III Electric Cooperative, Inc. </v>
      </c>
      <c r="H39" s="39" t="str">
        <f>VLOOKUP(E39,'Tax Info'!$B$2:$F$1000,5,0)</f>
        <v>000-534-985-000</v>
      </c>
      <c r="I39" s="47">
        <f>IF(COUNTIFS(H$3:H39,H39,B$3:B39,B39)=1,MAX(I$2:I38)+1,VLOOKUP(H39,H$2:I38,2,0))</f>
        <v>52435</v>
      </c>
      <c r="J39" s="44">
        <v>34.6</v>
      </c>
      <c r="K39" s="44" t="s">
        <v>27</v>
      </c>
      <c r="L39" s="44">
        <v>4.1500000000000004</v>
      </c>
      <c r="M39" s="45">
        <v>-0.69</v>
      </c>
      <c r="N39" s="44">
        <f t="shared" si="0"/>
        <v>38.06</v>
      </c>
      <c r="P39" s="49" t="s">
        <v>3040</v>
      </c>
      <c r="Q39" s="54">
        <f ca="1">SUMIF($I$3:$N$151,P39,$N$3:$N$151)</f>
        <v>38.06</v>
      </c>
    </row>
    <row r="40" spans="1:17">
      <c r="A40" s="36">
        <v>38</v>
      </c>
      <c r="B40" s="36" t="s">
        <v>3005</v>
      </c>
      <c r="C40" s="40" t="s">
        <v>3006</v>
      </c>
      <c r="D40" s="64" t="s">
        <v>3001</v>
      </c>
      <c r="E40" s="36" t="s">
        <v>331</v>
      </c>
      <c r="F40" s="36" t="s">
        <v>332</v>
      </c>
      <c r="G40" s="39" t="str">
        <f>VLOOKUP(E40,'Tax Info'!$B$2:$F$1000,3,0)</f>
        <v xml:space="preserve">Central Negros Power Reliability, Inc. </v>
      </c>
      <c r="H40" s="39" t="str">
        <f>VLOOKUP(E40,'Tax Info'!$B$2:$F$1000,5,0)</f>
        <v>008-691-287-00000</v>
      </c>
      <c r="I40" s="47">
        <f>IF(COUNTIFS(H$3:H40,H40,B$3:B40,B40)=1,MAX(I$2:I39)+1,VLOOKUP(H40,H$2:I39,2,0))</f>
        <v>52436</v>
      </c>
      <c r="J40" s="44">
        <v>0.03</v>
      </c>
      <c r="K40" s="44" t="s">
        <v>27</v>
      </c>
      <c r="L40" s="44" t="s">
        <v>27</v>
      </c>
      <c r="M40" s="45" t="s">
        <v>27</v>
      </c>
      <c r="N40" s="44">
        <f t="shared" si="0"/>
        <v>0.03</v>
      </c>
      <c r="P40" s="49" t="s">
        <v>3041</v>
      </c>
      <c r="Q40" s="54">
        <f ca="1">SUMIF($I$3:$N$151,P40,$N$3:$N$151)</f>
        <v>0.03</v>
      </c>
    </row>
    <row r="41" spans="1:17">
      <c r="A41" s="36">
        <v>39</v>
      </c>
      <c r="B41" s="36" t="s">
        <v>3005</v>
      </c>
      <c r="C41" s="40" t="s">
        <v>3006</v>
      </c>
      <c r="D41" s="64" t="s">
        <v>3001</v>
      </c>
      <c r="E41" s="36" t="s">
        <v>117</v>
      </c>
      <c r="F41" s="36" t="s">
        <v>118</v>
      </c>
      <c r="G41" s="39" t="str">
        <f>VLOOKUP(E41,'Tax Info'!$B$2:$F$1000,3,0)</f>
        <v xml:space="preserve">Citicore Energy Solutions, Inc. </v>
      </c>
      <c r="H41" s="39" t="str">
        <f>VLOOKUP(E41,'Tax Info'!$B$2:$F$1000,5,0)</f>
        <v>009-333-221-00000</v>
      </c>
      <c r="I41" s="47">
        <f>IF(COUNTIFS(H$3:H41,H41,B$3:B41,B41)=1,MAX(I$2:I40)+1,VLOOKUP(H41,H$2:I40,2,0))</f>
        <v>52437</v>
      </c>
      <c r="J41" s="44">
        <v>45.67</v>
      </c>
      <c r="K41" s="44" t="s">
        <v>27</v>
      </c>
      <c r="L41" s="44">
        <v>5.48</v>
      </c>
      <c r="M41" s="45">
        <v>-0.91</v>
      </c>
      <c r="N41" s="44">
        <f t="shared" si="0"/>
        <v>50.240000000000009</v>
      </c>
      <c r="P41" s="49" t="s">
        <v>3042</v>
      </c>
      <c r="Q41" s="54">
        <f ca="1">SUMIF($I$3:$N$151,P41,$N$3:$N$151)</f>
        <v>101.31</v>
      </c>
    </row>
    <row r="42" spans="1:17">
      <c r="A42" s="36">
        <v>40</v>
      </c>
      <c r="B42" s="36" t="s">
        <v>3005</v>
      </c>
      <c r="C42" s="40" t="s">
        <v>3006</v>
      </c>
      <c r="D42" s="64" t="s">
        <v>3001</v>
      </c>
      <c r="E42" s="36" t="s">
        <v>114</v>
      </c>
      <c r="F42" s="36" t="s">
        <v>115</v>
      </c>
      <c r="G42" s="39" t="str">
        <f>VLOOKUP(E42,'Tax Info'!$B$2:$F$1000,3,0)</f>
        <v xml:space="preserve">Citicore Energy Solutions, Inc. </v>
      </c>
      <c r="H42" s="39" t="str">
        <f>VLOOKUP(E42,'Tax Info'!$B$2:$F$1000,5,0)</f>
        <v>009-333-221-00000</v>
      </c>
      <c r="I42" s="47">
        <f>IF(COUNTIFS(H$3:H42,H42,B$3:B42,B42)=1,MAX(I$2:I41)+1,VLOOKUP(H42,H$2:I41,2,0))</f>
        <v>52437</v>
      </c>
      <c r="J42" s="44">
        <v>46.43</v>
      </c>
      <c r="K42" s="44" t="s">
        <v>27</v>
      </c>
      <c r="L42" s="44">
        <v>5.57</v>
      </c>
      <c r="M42" s="45">
        <v>-0.93</v>
      </c>
      <c r="N42" s="44">
        <f t="shared" si="0"/>
        <v>51.07</v>
      </c>
      <c r="P42" s="49" t="s">
        <v>3043</v>
      </c>
      <c r="Q42" s="54">
        <f ca="1">SUMIF($I$3:$N$151,P42,$N$3:$N$151)</f>
        <v>16.48</v>
      </c>
    </row>
    <row r="43" spans="1:17">
      <c r="A43" s="36">
        <v>41</v>
      </c>
      <c r="B43" s="36" t="s">
        <v>3005</v>
      </c>
      <c r="C43" s="40" t="s">
        <v>3006</v>
      </c>
      <c r="D43" s="64" t="s">
        <v>3001</v>
      </c>
      <c r="E43" s="36" t="s">
        <v>149</v>
      </c>
      <c r="F43" s="36" t="s">
        <v>150</v>
      </c>
      <c r="G43" s="39" t="str">
        <f>VLOOKUP(E43,'Tax Info'!$B$2:$F$1000,3,0)</f>
        <v xml:space="preserve">Corenergy, Inc. </v>
      </c>
      <c r="H43" s="39" t="str">
        <f>VLOOKUP(E43,'Tax Info'!$B$2:$F$1000,5,0)</f>
        <v>431-572-703-00000</v>
      </c>
      <c r="I43" s="47">
        <f>IF(COUNTIFS(H$3:H43,H43,B$3:B43,B43)=1,MAX(I$2:I42)+1,VLOOKUP(H43,H$2:I42,2,0))</f>
        <v>52438</v>
      </c>
      <c r="J43" s="44">
        <v>14.98</v>
      </c>
      <c r="K43" s="44" t="s">
        <v>27</v>
      </c>
      <c r="L43" s="44">
        <v>1.8</v>
      </c>
      <c r="M43" s="45">
        <v>-0.3</v>
      </c>
      <c r="N43" s="44">
        <f t="shared" si="0"/>
        <v>16.48</v>
      </c>
      <c r="P43" s="49" t="s">
        <v>3044</v>
      </c>
      <c r="Q43" s="54">
        <f ca="1">SUMIF($I$3:$N$151,P43,$N$3:$N$151)</f>
        <v>80.16</v>
      </c>
    </row>
    <row r="44" spans="1:17">
      <c r="A44" s="36">
        <v>42</v>
      </c>
      <c r="B44" s="36" t="s">
        <v>3005</v>
      </c>
      <c r="C44" s="40" t="s">
        <v>3006</v>
      </c>
      <c r="D44" s="64" t="s">
        <v>3001</v>
      </c>
      <c r="E44" s="36" t="s">
        <v>175</v>
      </c>
      <c r="F44" s="36" t="s">
        <v>176</v>
      </c>
      <c r="G44" s="39" t="str">
        <f>VLOOKUP(E44,'Tax Info'!$B$2:$F$1000,3,0)</f>
        <v xml:space="preserve">DirectPower Services, Inc. </v>
      </c>
      <c r="H44" s="39" t="str">
        <f>VLOOKUP(E44,'Tax Info'!$B$2:$F$1000,5,0)</f>
        <v>008-122-663-000</v>
      </c>
      <c r="I44" s="47">
        <f>IF(COUNTIFS(H$3:H44,H44,B$3:B44,B44)=1,MAX(I$2:I43)+1,VLOOKUP(H44,H$2:I43,2,0))</f>
        <v>52439</v>
      </c>
      <c r="J44" s="44">
        <v>8.57</v>
      </c>
      <c r="K44" s="44" t="s">
        <v>27</v>
      </c>
      <c r="L44" s="44">
        <v>1.03</v>
      </c>
      <c r="M44" s="45">
        <v>-0.17</v>
      </c>
      <c r="N44" s="44">
        <f t="shared" si="0"/>
        <v>9.43</v>
      </c>
      <c r="P44" s="49" t="s">
        <v>3045</v>
      </c>
      <c r="Q44" s="54">
        <f ca="1">SUMIF($I$3:$N$151,P44,$N$3:$N$151)</f>
        <v>72.410000000000011</v>
      </c>
    </row>
    <row r="45" spans="1:17">
      <c r="A45" s="36">
        <v>43</v>
      </c>
      <c r="B45" s="36" t="s">
        <v>3005</v>
      </c>
      <c r="C45" s="40" t="s">
        <v>3006</v>
      </c>
      <c r="D45" s="64" t="s">
        <v>3001</v>
      </c>
      <c r="E45" s="36" t="s">
        <v>100</v>
      </c>
      <c r="F45" s="36" t="s">
        <v>101</v>
      </c>
      <c r="G45" s="39" t="str">
        <f>VLOOKUP(E45,'Tax Info'!$B$2:$F$1000,3,0)</f>
        <v xml:space="preserve">DirectPower Services, Inc. </v>
      </c>
      <c r="H45" s="39" t="str">
        <f>VLOOKUP(E45,'Tax Info'!$B$2:$F$1000,5,0)</f>
        <v>008-122-663-000</v>
      </c>
      <c r="I45" s="47">
        <f>IF(COUNTIFS(H$3:H45,H45,B$3:B45,B45)=1,MAX(I$2:I44)+1,VLOOKUP(H45,H$2:I44,2,0))</f>
        <v>52439</v>
      </c>
      <c r="J45" s="44">
        <v>64.3</v>
      </c>
      <c r="K45" s="44" t="s">
        <v>27</v>
      </c>
      <c r="L45" s="44">
        <v>7.72</v>
      </c>
      <c r="M45" s="45">
        <v>-1.29</v>
      </c>
      <c r="N45" s="44">
        <f t="shared" si="0"/>
        <v>70.72999999999999</v>
      </c>
      <c r="P45" s="49" t="s">
        <v>3046</v>
      </c>
      <c r="Q45" s="54">
        <f ca="1">SUMIF($I$3:$N$151,P45,$N$3:$N$151)</f>
        <v>160.02000000000001</v>
      </c>
    </row>
    <row r="46" spans="1:17">
      <c r="A46" s="36">
        <v>44</v>
      </c>
      <c r="B46" s="36" t="s">
        <v>3005</v>
      </c>
      <c r="C46" s="40" t="s">
        <v>3006</v>
      </c>
      <c r="D46" s="64" t="s">
        <v>3001</v>
      </c>
      <c r="E46" s="36" t="s">
        <v>108</v>
      </c>
      <c r="F46" s="36" t="s">
        <v>108</v>
      </c>
      <c r="G46" s="39" t="str">
        <f>VLOOKUP(E46,'Tax Info'!$B$2:$F$1000,3,0)</f>
        <v>Don Orestes Romualdez Cooperative, Inc.</v>
      </c>
      <c r="H46" s="39" t="str">
        <f>VLOOKUP(E46,'Tax Info'!$B$2:$F$1000,5,0)</f>
        <v>000-609-565-000</v>
      </c>
      <c r="I46" s="47">
        <f>IF(COUNTIFS(H$3:H46,H46,B$3:B46,B46)=1,MAX(I$2:I45)+1,VLOOKUP(H46,H$2:I45,2,0))</f>
        <v>52440</v>
      </c>
      <c r="J46" s="44">
        <v>65.83</v>
      </c>
      <c r="K46" s="44" t="s">
        <v>27</v>
      </c>
      <c r="L46" s="44">
        <v>7.9</v>
      </c>
      <c r="M46" s="45">
        <v>-1.32</v>
      </c>
      <c r="N46" s="44">
        <f t="shared" si="0"/>
        <v>72.410000000000011</v>
      </c>
      <c r="P46" s="49" t="s">
        <v>3047</v>
      </c>
      <c r="Q46" s="54">
        <f ca="1">SUMIF($I$3:$N$151,P46,$N$3:$N$151)</f>
        <v>77.990000000000009</v>
      </c>
    </row>
    <row r="47" spans="1:17">
      <c r="A47" s="36">
        <v>45</v>
      </c>
      <c r="B47" s="36" t="s">
        <v>3005</v>
      </c>
      <c r="C47" s="40" t="s">
        <v>3006</v>
      </c>
      <c r="D47" s="64" t="s">
        <v>3001</v>
      </c>
      <c r="E47" s="36" t="s">
        <v>28</v>
      </c>
      <c r="F47" s="36" t="s">
        <v>29</v>
      </c>
      <c r="G47" s="39" t="str">
        <f>VLOOKUP(E47,'Tax Info'!$B$2:$F$1000,3,0)</f>
        <v>Energy Development Corporation</v>
      </c>
      <c r="H47" s="39" t="str">
        <f>VLOOKUP(E47,'Tax Info'!$B$2:$F$1000,5,0)</f>
        <v>000-169-125-0000</v>
      </c>
      <c r="I47" s="47">
        <f>IF(COUNTIFS(H$3:H47,H47,B$3:B47,B47)=1,MAX(I$2:I46)+1,VLOOKUP(H47,H$2:I46,2,0))</f>
        <v>52441</v>
      </c>
      <c r="J47" s="44">
        <v>145.47</v>
      </c>
      <c r="K47" s="44" t="s">
        <v>27</v>
      </c>
      <c r="L47" s="44">
        <v>17.46</v>
      </c>
      <c r="M47" s="45">
        <v>-2.91</v>
      </c>
      <c r="N47" s="44">
        <f t="shared" si="0"/>
        <v>160.02000000000001</v>
      </c>
      <c r="P47" s="49" t="s">
        <v>3048</v>
      </c>
      <c r="Q47" s="54">
        <f ca="1">SUMIF($I$3:$N$151,P47,$N$3:$N$151)</f>
        <v>12.92</v>
      </c>
    </row>
    <row r="48" spans="1:17">
      <c r="A48" s="36">
        <v>46</v>
      </c>
      <c r="B48" s="36" t="s">
        <v>3005</v>
      </c>
      <c r="C48" s="40" t="s">
        <v>3006</v>
      </c>
      <c r="D48" s="64" t="s">
        <v>3001</v>
      </c>
      <c r="E48" s="36" t="s">
        <v>106</v>
      </c>
      <c r="F48" s="36" t="s">
        <v>106</v>
      </c>
      <c r="G48" s="39" t="str">
        <f>VLOOKUP(E48,'Tax Info'!$B$2:$F$1000,3,0)</f>
        <v xml:space="preserve">Eastern Samar Electric Cooperative, Inc. </v>
      </c>
      <c r="H48" s="39" t="str">
        <f>VLOOKUP(E48,'Tax Info'!$B$2:$F$1000,5,0)</f>
        <v>000-571-316-000</v>
      </c>
      <c r="I48" s="47">
        <f>IF(COUNTIFS(H$3:H48,H48,B$3:B48,B48)=1,MAX(I$2:I47)+1,VLOOKUP(H48,H$2:I47,2,0))</f>
        <v>52442</v>
      </c>
      <c r="J48" s="44">
        <v>70.900000000000006</v>
      </c>
      <c r="K48" s="44" t="s">
        <v>27</v>
      </c>
      <c r="L48" s="44">
        <v>8.51</v>
      </c>
      <c r="M48" s="45">
        <v>-1.42</v>
      </c>
      <c r="N48" s="44">
        <f t="shared" si="0"/>
        <v>77.990000000000009</v>
      </c>
      <c r="P48" s="49" t="s">
        <v>3049</v>
      </c>
      <c r="Q48" s="54">
        <f ca="1">SUMIF($I$3:$N$151,P48,$N$3:$N$151)</f>
        <v>31.45</v>
      </c>
    </row>
    <row r="49" spans="1:17">
      <c r="A49" s="36">
        <v>47</v>
      </c>
      <c r="B49" s="36" t="s">
        <v>3005</v>
      </c>
      <c r="C49" s="40" t="s">
        <v>3006</v>
      </c>
      <c r="D49" s="64" t="s">
        <v>3001</v>
      </c>
      <c r="E49" s="36" t="s">
        <v>166</v>
      </c>
      <c r="F49" s="36" t="s">
        <v>167</v>
      </c>
      <c r="G49" s="39" t="str">
        <f>VLOOKUP(E49,'Tax Info'!$B$2:$F$1000,3,0)</f>
        <v xml:space="preserve">FDC Retail Electricity Sales Corporation </v>
      </c>
      <c r="H49" s="39" t="str">
        <f>VLOOKUP(E49,'Tax Info'!$B$2:$F$1000,5,0)</f>
        <v>007-475-660-00000</v>
      </c>
      <c r="I49" s="47">
        <f>IF(COUNTIFS(H$3:H49,H49,B$3:B49,B49)=1,MAX(I$2:I48)+1,VLOOKUP(H49,H$2:I48,2,0))</f>
        <v>52443</v>
      </c>
      <c r="J49" s="44">
        <v>11.75</v>
      </c>
      <c r="K49" s="44" t="s">
        <v>27</v>
      </c>
      <c r="L49" s="44">
        <v>1.41</v>
      </c>
      <c r="M49" s="45">
        <v>-0.24</v>
      </c>
      <c r="N49" s="44">
        <f t="shared" si="0"/>
        <v>12.92</v>
      </c>
      <c r="P49" s="49" t="s">
        <v>3050</v>
      </c>
      <c r="Q49" s="54">
        <f ca="1">SUMIF($I$3:$N$151,P49,$N$3:$N$151)</f>
        <v>16.309999999999999</v>
      </c>
    </row>
    <row r="50" spans="1:17">
      <c r="A50" s="36">
        <v>48</v>
      </c>
      <c r="B50" s="36" t="s">
        <v>3005</v>
      </c>
      <c r="C50" s="40" t="s">
        <v>3006</v>
      </c>
      <c r="D50" s="64" t="s">
        <v>3001</v>
      </c>
      <c r="E50" s="36" t="s">
        <v>187</v>
      </c>
      <c r="F50" s="36" t="s">
        <v>188</v>
      </c>
      <c r="G50" s="39" t="str">
        <f>VLOOKUP(E50,'Tax Info'!$B$2:$F$1000,3,0)</f>
        <v xml:space="preserve">First Gen Energy Solutions, Inc. </v>
      </c>
      <c r="H50" s="39" t="str">
        <f>VLOOKUP(E50,'Tax Info'!$B$2:$F$1000,5,0)</f>
        <v>006-537-631-000</v>
      </c>
      <c r="I50" s="47">
        <f>IF(COUNTIFS(H$3:H50,H50,B$3:B50,B50)=1,MAX(I$2:I49)+1,VLOOKUP(H50,H$2:I49,2,0))</f>
        <v>52444</v>
      </c>
      <c r="J50" s="44">
        <v>1.27</v>
      </c>
      <c r="K50" s="44" t="s">
        <v>27</v>
      </c>
      <c r="L50" s="44">
        <v>0.15</v>
      </c>
      <c r="M50" s="45">
        <v>-0.03</v>
      </c>
      <c r="N50" s="44">
        <f t="shared" si="0"/>
        <v>1.39</v>
      </c>
      <c r="P50" s="49" t="s">
        <v>3051</v>
      </c>
      <c r="Q50" s="54">
        <f ca="1">SUMIF($I$3:$N$151,P50,$N$3:$N$151)</f>
        <v>71.62</v>
      </c>
    </row>
    <row r="51" spans="1:17">
      <c r="A51" s="36">
        <v>49</v>
      </c>
      <c r="B51" s="36" t="s">
        <v>3005</v>
      </c>
      <c r="C51" s="40" t="s">
        <v>3006</v>
      </c>
      <c r="D51" s="64" t="s">
        <v>3001</v>
      </c>
      <c r="E51" s="36" t="s">
        <v>124</v>
      </c>
      <c r="F51" s="36" t="s">
        <v>125</v>
      </c>
      <c r="G51" s="39" t="str">
        <f>VLOOKUP(E51,'Tax Info'!$B$2:$F$1000,3,0)</f>
        <v xml:space="preserve">First Gen Energy Solutions, Inc. </v>
      </c>
      <c r="H51" s="39" t="str">
        <f>VLOOKUP(E51,'Tax Info'!$B$2:$F$1000,5,0)</f>
        <v>006-537-631-000</v>
      </c>
      <c r="I51" s="47">
        <f>IF(COUNTIFS(H$3:H51,H51,B$3:B51,B51)=1,MAX(I$2:I50)+1,VLOOKUP(H51,H$2:I50,2,0))</f>
        <v>52444</v>
      </c>
      <c r="J51" s="44">
        <v>27.33</v>
      </c>
      <c r="K51" s="44" t="s">
        <v>27</v>
      </c>
      <c r="L51" s="44">
        <v>3.28</v>
      </c>
      <c r="M51" s="45">
        <v>-0.55000000000000004</v>
      </c>
      <c r="N51" s="44">
        <f t="shared" si="0"/>
        <v>30.06</v>
      </c>
      <c r="P51" s="49" t="s">
        <v>3052</v>
      </c>
      <c r="Q51" s="54">
        <f ca="1">SUMIF($I$3:$N$151,P51,$N$3:$N$151)</f>
        <v>13.66</v>
      </c>
    </row>
    <row r="52" spans="1:17">
      <c r="A52" s="36">
        <v>50</v>
      </c>
      <c r="B52" s="36" t="s">
        <v>3005</v>
      </c>
      <c r="C52" s="40" t="s">
        <v>3006</v>
      </c>
      <c r="D52" s="64" t="s">
        <v>3001</v>
      </c>
      <c r="E52" s="36" t="s">
        <v>155</v>
      </c>
      <c r="F52" s="36" t="s">
        <v>156</v>
      </c>
      <c r="G52" s="39" t="str">
        <f>VLOOKUP(E52,'Tax Info'!$B$2:$F$1000,3,0)</f>
        <v>Green Core Geothermal, Inc.</v>
      </c>
      <c r="H52" s="39" t="str">
        <f>VLOOKUP(E52,'Tax Info'!$B$2:$F$1000,5,0)</f>
        <v>007-317-982-00000</v>
      </c>
      <c r="I52" s="47">
        <f>IF(COUNTIFS(H$3:H52,H52,B$3:B52,B52)=1,MAX(I$2:I51)+1,VLOOKUP(H52,H$2:I51,2,0))</f>
        <v>52445</v>
      </c>
      <c r="J52" s="44">
        <v>14.83</v>
      </c>
      <c r="K52" s="44" t="s">
        <v>27</v>
      </c>
      <c r="L52" s="44">
        <v>1.78</v>
      </c>
      <c r="M52" s="45">
        <v>-0.3</v>
      </c>
      <c r="N52" s="44">
        <f t="shared" si="0"/>
        <v>16.309999999999999</v>
      </c>
      <c r="P52" s="49" t="s">
        <v>3053</v>
      </c>
      <c r="Q52" s="54">
        <f ca="1">SUMIF($I$3:$N$151,P52,$N$3:$N$151)</f>
        <v>0.16999999999999998</v>
      </c>
    </row>
    <row r="53" spans="1:17">
      <c r="A53" s="36">
        <v>51</v>
      </c>
      <c r="B53" s="36" t="s">
        <v>3005</v>
      </c>
      <c r="C53" s="40" t="s">
        <v>3006</v>
      </c>
      <c r="D53" s="64" t="s">
        <v>3001</v>
      </c>
      <c r="E53" s="36" t="s">
        <v>78</v>
      </c>
      <c r="F53" s="36" t="s">
        <v>79</v>
      </c>
      <c r="G53" s="39" t="str">
        <f>VLOOKUP(E53,'Tax Info'!$B$2:$F$1000,3,0)</f>
        <v>Green Core Geothermal, Inc.</v>
      </c>
      <c r="H53" s="39" t="str">
        <f>VLOOKUP(E53,'Tax Info'!$B$2:$F$1000,5,0)</f>
        <v>007-317-982-00000</v>
      </c>
      <c r="I53" s="47">
        <f>IF(COUNTIFS(H$3:H53,H53,B$3:B53,B53)=1,MAX(I$2:I52)+1,VLOOKUP(H53,H$2:I52,2,0))</f>
        <v>52407</v>
      </c>
      <c r="J53" s="44">
        <v>58.79</v>
      </c>
      <c r="K53" s="44" t="s">
        <v>27</v>
      </c>
      <c r="L53" s="44">
        <v>7.05</v>
      </c>
      <c r="M53" s="45">
        <v>-1.18</v>
      </c>
      <c r="N53" s="44">
        <f t="shared" si="0"/>
        <v>64.66</v>
      </c>
      <c r="P53" s="49" t="s">
        <v>3054</v>
      </c>
      <c r="Q53" s="54">
        <f ca="1">SUMIF($I$3:$N$151,P53,$N$3:$N$151)</f>
        <v>35.809999999999995</v>
      </c>
    </row>
    <row r="54" spans="1:17">
      <c r="A54" s="36">
        <v>52</v>
      </c>
      <c r="B54" s="36" t="s">
        <v>3005</v>
      </c>
      <c r="C54" s="40" t="s">
        <v>3006</v>
      </c>
      <c r="D54" s="64" t="s">
        <v>3001</v>
      </c>
      <c r="E54" s="36" t="s">
        <v>78</v>
      </c>
      <c r="F54" s="36" t="s">
        <v>325</v>
      </c>
      <c r="G54" s="39" t="str">
        <f>VLOOKUP(E54,'Tax Info'!$B$2:$F$1000,3,0)</f>
        <v>Green Core Geothermal, Inc.</v>
      </c>
      <c r="H54" s="39" t="str">
        <f>VLOOKUP(E54,'Tax Info'!$B$2:$F$1000,5,0)</f>
        <v>007-317-982-00000</v>
      </c>
      <c r="I54" s="47">
        <f>IF(COUNTIFS(H$3:H54,H54,B$3:B54,B54)=1,MAX(I$2:I53)+1,VLOOKUP(H54,H$2:I53,2,0))</f>
        <v>52407</v>
      </c>
      <c r="J54" s="44" t="s">
        <v>27</v>
      </c>
      <c r="K54" s="44">
        <v>12.1</v>
      </c>
      <c r="L54" s="44" t="s">
        <v>27</v>
      </c>
      <c r="M54" s="45">
        <v>-0.24</v>
      </c>
      <c r="N54" s="44">
        <f t="shared" si="0"/>
        <v>11.86</v>
      </c>
      <c r="P54" s="49" t="s">
        <v>3055</v>
      </c>
      <c r="Q54" s="54">
        <f ca="1">SUMIF($I$3:$N$151,P54,$N$3:$N$151)</f>
        <v>237.72000000000003</v>
      </c>
    </row>
    <row r="55" spans="1:17">
      <c r="A55" s="36">
        <v>53</v>
      </c>
      <c r="B55" s="36" t="s">
        <v>3005</v>
      </c>
      <c r="C55" s="40" t="s">
        <v>3006</v>
      </c>
      <c r="D55" s="64" t="s">
        <v>3001</v>
      </c>
      <c r="E55" s="36" t="s">
        <v>81</v>
      </c>
      <c r="F55" s="36" t="s">
        <v>82</v>
      </c>
      <c r="G55" s="39" t="str">
        <f>VLOOKUP(E55,'Tax Info'!$B$2:$F$1000,3,0)</f>
        <v xml:space="preserve">Global Energy Supply Corporation </v>
      </c>
      <c r="H55" s="39" t="str">
        <f>VLOOKUP(E55,'Tax Info'!$B$2:$F$1000,5,0)</f>
        <v>234-621-270-00000</v>
      </c>
      <c r="I55" s="47">
        <f>IF(COUNTIFS(H$3:H55,H55,B$3:B55,B55)=1,MAX(I$2:I54)+1,VLOOKUP(H55,H$2:I54,2,0))</f>
        <v>52446</v>
      </c>
      <c r="J55" s="44">
        <v>65.11</v>
      </c>
      <c r="K55" s="44" t="s">
        <v>27</v>
      </c>
      <c r="L55" s="44">
        <v>7.81</v>
      </c>
      <c r="M55" s="45">
        <v>-1.3</v>
      </c>
      <c r="N55" s="44">
        <f t="shared" si="0"/>
        <v>71.62</v>
      </c>
      <c r="P55" s="49" t="s">
        <v>3056</v>
      </c>
      <c r="Q55" s="54">
        <f ca="1">SUMIF($I$3:$N$151,P55,$N$3:$N$151)</f>
        <v>156.13</v>
      </c>
    </row>
    <row r="56" spans="1:17">
      <c r="A56" s="36">
        <v>54</v>
      </c>
      <c r="B56" s="36" t="s">
        <v>3005</v>
      </c>
      <c r="C56" s="40" t="s">
        <v>3006</v>
      </c>
      <c r="D56" s="64" t="s">
        <v>3001</v>
      </c>
      <c r="E56" s="36" t="s">
        <v>141</v>
      </c>
      <c r="F56" s="36" t="s">
        <v>142</v>
      </c>
      <c r="G56" s="39" t="str">
        <f>VLOOKUP(E56,'Tax Info'!$B$2:$F$1000,3,0)</f>
        <v>GNPower Ltd. Co.</v>
      </c>
      <c r="H56" s="39" t="str">
        <f>VLOOKUP(E56,'Tax Info'!$B$2:$F$1000,5,0)</f>
        <v>202-920-663-00000</v>
      </c>
      <c r="I56" s="47">
        <f>IF(COUNTIFS(H$3:H56,H56,B$3:B56,B56)=1,MAX(I$2:I55)+1,VLOOKUP(H56,H$2:I55,2,0))</f>
        <v>52447</v>
      </c>
      <c r="J56" s="44" t="s">
        <v>27</v>
      </c>
      <c r="K56" s="44">
        <v>13.94</v>
      </c>
      <c r="L56" s="44" t="s">
        <v>27</v>
      </c>
      <c r="M56" s="45">
        <v>-0.28000000000000003</v>
      </c>
      <c r="N56" s="44">
        <f t="shared" si="0"/>
        <v>13.66</v>
      </c>
      <c r="P56" s="49" t="s">
        <v>3057</v>
      </c>
      <c r="Q56" s="54">
        <f ca="1">SUMIF($I$3:$N$151,P56,$N$3:$N$151)</f>
        <v>91.03</v>
      </c>
    </row>
    <row r="57" spans="1:17">
      <c r="A57" s="36">
        <v>55</v>
      </c>
      <c r="B57" s="36" t="s">
        <v>3005</v>
      </c>
      <c r="C57" s="40" t="s">
        <v>3006</v>
      </c>
      <c r="D57" s="64" t="s">
        <v>3001</v>
      </c>
      <c r="E57" s="36" t="s">
        <v>326</v>
      </c>
      <c r="F57" s="36" t="s">
        <v>327</v>
      </c>
      <c r="G57" s="39" t="str">
        <f>VLOOKUP(E57,'Tax Info'!$B$2:$F$1000,3,0)</f>
        <v>GT-Energy Corp.</v>
      </c>
      <c r="H57" s="39" t="str">
        <f>VLOOKUP(E57,'Tax Info'!$B$2:$F$1000,5,0)</f>
        <v>010-253-834-0000</v>
      </c>
      <c r="I57" s="47">
        <f>IF(COUNTIFS(H$3:H57,H57,B$3:B57,B57)=1,MAX(I$2:I56)+1,VLOOKUP(H57,H$2:I56,2,0))</f>
        <v>52448</v>
      </c>
      <c r="J57" s="44">
        <v>0.15</v>
      </c>
      <c r="K57" s="44" t="s">
        <v>27</v>
      </c>
      <c r="L57" s="44">
        <v>0.02</v>
      </c>
      <c r="M57" s="45" t="s">
        <v>27</v>
      </c>
      <c r="N57" s="44">
        <f t="shared" si="0"/>
        <v>0.16999999999999998</v>
      </c>
      <c r="P57" s="49" t="s">
        <v>3058</v>
      </c>
      <c r="Q57" s="54">
        <f ca="1">SUMIF($I$3:$N$151,P57,$N$3:$N$151)</f>
        <v>29.189999999999998</v>
      </c>
    </row>
    <row r="58" spans="1:17">
      <c r="A58" s="36">
        <v>56</v>
      </c>
      <c r="B58" s="36" t="s">
        <v>3005</v>
      </c>
      <c r="C58" s="40" t="s">
        <v>3006</v>
      </c>
      <c r="D58" s="64" t="s">
        <v>3001</v>
      </c>
      <c r="E58" s="36" t="s">
        <v>134</v>
      </c>
      <c r="F58" s="36" t="s">
        <v>134</v>
      </c>
      <c r="G58" s="39" t="str">
        <f>VLOOKUP(E58,'Tax Info'!$B$2:$F$1000,3,0)</f>
        <v>Guimaras Electric Cooperative, Inc.</v>
      </c>
      <c r="H58" s="39" t="str">
        <f>VLOOKUP(E58,'Tax Info'!$B$2:$F$1000,5,0)</f>
        <v>000-994-641-000</v>
      </c>
      <c r="I58" s="47">
        <f>IF(COUNTIFS(H$3:H58,H58,B$3:B58,B58)=1,MAX(I$2:I57)+1,VLOOKUP(H58,H$2:I57,2,0))</f>
        <v>52449</v>
      </c>
      <c r="J58" s="44">
        <v>32.549999999999997</v>
      </c>
      <c r="K58" s="44" t="s">
        <v>27</v>
      </c>
      <c r="L58" s="44">
        <v>3.91</v>
      </c>
      <c r="M58" s="45">
        <v>-0.65</v>
      </c>
      <c r="N58" s="44">
        <f t="shared" si="0"/>
        <v>35.809999999999995</v>
      </c>
      <c r="P58" s="49" t="s">
        <v>3059</v>
      </c>
      <c r="Q58" s="54">
        <f ca="1">SUMIF($I$3:$N$151,P58,$N$3:$N$151)</f>
        <v>5.0999999999999996</v>
      </c>
    </row>
    <row r="59" spans="1:17">
      <c r="A59" s="36">
        <v>57</v>
      </c>
      <c r="B59" s="36" t="s">
        <v>3005</v>
      </c>
      <c r="C59" s="40" t="s">
        <v>3006</v>
      </c>
      <c r="D59" s="64" t="s">
        <v>3001</v>
      </c>
      <c r="E59" s="36" t="s">
        <v>41</v>
      </c>
      <c r="F59" s="36" t="s">
        <v>41</v>
      </c>
      <c r="G59" s="39" t="str">
        <f>VLOOKUP(E59,'Tax Info'!$B$2:$F$1000,3,0)</f>
        <v xml:space="preserve">Iloilo I Electric Cooperative, Inc. </v>
      </c>
      <c r="H59" s="39" t="str">
        <f>VLOOKUP(E59,'Tax Info'!$B$2:$F$1000,5,0)</f>
        <v>000-994-935-000</v>
      </c>
      <c r="I59" s="47">
        <f>IF(COUNTIFS(H$3:H59,H59,B$3:B59,B59)=1,MAX(I$2:I58)+1,VLOOKUP(H59,H$2:I58,2,0))</f>
        <v>52450</v>
      </c>
      <c r="J59" s="44">
        <v>216.11</v>
      </c>
      <c r="K59" s="44" t="s">
        <v>27</v>
      </c>
      <c r="L59" s="44">
        <v>25.93</v>
      </c>
      <c r="M59" s="45">
        <v>-4.32</v>
      </c>
      <c r="N59" s="44">
        <f t="shared" si="0"/>
        <v>237.72000000000003</v>
      </c>
      <c r="P59" s="49" t="s">
        <v>3060</v>
      </c>
      <c r="Q59" s="54">
        <f ca="1">SUMIF($I$3:$N$151,P59,$N$3:$N$151)</f>
        <v>22.060000000000002</v>
      </c>
    </row>
    <row r="60" spans="1:17">
      <c r="A60" s="36">
        <v>58</v>
      </c>
      <c r="B60" s="36" t="s">
        <v>3005</v>
      </c>
      <c r="C60" s="40" t="s">
        <v>3006</v>
      </c>
      <c r="D60" s="64" t="s">
        <v>3001</v>
      </c>
      <c r="E60" s="36" t="s">
        <v>68</v>
      </c>
      <c r="F60" s="36" t="s">
        <v>68</v>
      </c>
      <c r="G60" s="39" t="str">
        <f>VLOOKUP(E60,'Tax Info'!$B$2:$F$1000,3,0)</f>
        <v xml:space="preserve">Iloilo II Electric Cooperative, Inc. </v>
      </c>
      <c r="H60" s="39" t="str">
        <f>VLOOKUP(E60,'Tax Info'!$B$2:$F$1000,5,0)</f>
        <v>000-994-942-000</v>
      </c>
      <c r="I60" s="47">
        <f>IF(COUNTIFS(H$3:H60,H60,B$3:B60,B60)=1,MAX(I$2:I59)+1,VLOOKUP(H60,H$2:I59,2,0))</f>
        <v>52451</v>
      </c>
      <c r="J60" s="44">
        <v>141.94</v>
      </c>
      <c r="K60" s="44" t="s">
        <v>27</v>
      </c>
      <c r="L60" s="44">
        <v>17.03</v>
      </c>
      <c r="M60" s="45">
        <v>-2.84</v>
      </c>
      <c r="N60" s="44">
        <f t="shared" si="0"/>
        <v>156.13</v>
      </c>
      <c r="P60" s="49" t="s">
        <v>3061</v>
      </c>
      <c r="Q60" s="54">
        <f ca="1">SUMIF($I$3:$N$151,P60,$N$3:$N$151)</f>
        <v>191.88</v>
      </c>
    </row>
    <row r="61" spans="1:17">
      <c r="A61" s="36">
        <v>59</v>
      </c>
      <c r="B61" s="36" t="s">
        <v>3005</v>
      </c>
      <c r="C61" s="40" t="s">
        <v>3006</v>
      </c>
      <c r="D61" s="64" t="s">
        <v>3001</v>
      </c>
      <c r="E61" s="36" t="s">
        <v>91</v>
      </c>
      <c r="F61" s="36" t="s">
        <v>91</v>
      </c>
      <c r="G61" s="39" t="str">
        <f>VLOOKUP(E61,'Tax Info'!$B$2:$F$1000,3,0)</f>
        <v xml:space="preserve">Iloilo III Electric Cooperative, Inc. </v>
      </c>
      <c r="H61" s="39" t="str">
        <f>VLOOKUP(E61,'Tax Info'!$B$2:$F$1000,5,0)</f>
        <v>002-391-979-000</v>
      </c>
      <c r="I61" s="47">
        <f>IF(COUNTIFS(H$3:H61,H61,B$3:B61,B61)=1,MAX(I$2:I60)+1,VLOOKUP(H61,H$2:I60,2,0))</f>
        <v>52452</v>
      </c>
      <c r="J61" s="44">
        <v>82.76</v>
      </c>
      <c r="K61" s="44" t="s">
        <v>27</v>
      </c>
      <c r="L61" s="44">
        <v>9.93</v>
      </c>
      <c r="M61" s="45">
        <v>-1.66</v>
      </c>
      <c r="N61" s="44">
        <f t="shared" si="0"/>
        <v>91.03</v>
      </c>
      <c r="P61" s="49" t="s">
        <v>3062</v>
      </c>
      <c r="Q61" s="54">
        <f ca="1">SUMIF($I$3:$N$151,P61,$N$3:$N$151)</f>
        <v>46.35</v>
      </c>
    </row>
    <row r="62" spans="1:17">
      <c r="A62" s="36">
        <v>60</v>
      </c>
      <c r="B62" s="36" t="s">
        <v>3005</v>
      </c>
      <c r="C62" s="40" t="s">
        <v>3006</v>
      </c>
      <c r="D62" s="64" t="s">
        <v>3001</v>
      </c>
      <c r="E62" s="36" t="s">
        <v>129</v>
      </c>
      <c r="F62" s="36" t="s">
        <v>130</v>
      </c>
      <c r="G62" s="39" t="str">
        <f>VLOOKUP(E62,'Tax Info'!$B$2:$F$1000,3,0)</f>
        <v>Jin Navitas Electric Corp.</v>
      </c>
      <c r="H62" s="39" t="str">
        <f>VLOOKUP(E62,'Tax Info'!$B$2:$F$1000,5,0)</f>
        <v>779-471-422-00000</v>
      </c>
      <c r="I62" s="47">
        <f>IF(COUNTIFS(H$3:H62,H62,B$3:B62,B62)=1,MAX(I$2:I61)+1,VLOOKUP(H62,H$2:I61,2,0))</f>
        <v>52453</v>
      </c>
      <c r="J62" s="44">
        <v>26.06</v>
      </c>
      <c r="K62" s="44" t="s">
        <v>27</v>
      </c>
      <c r="L62" s="44">
        <v>3.13</v>
      </c>
      <c r="M62" s="45" t="s">
        <v>27</v>
      </c>
      <c r="N62" s="44">
        <f t="shared" si="0"/>
        <v>29.189999999999998</v>
      </c>
      <c r="P62" s="49" t="s">
        <v>3063</v>
      </c>
      <c r="Q62" s="54">
        <f ca="1">SUMIF($I$3:$N$151,P62,$N$3:$N$151)</f>
        <v>68.11</v>
      </c>
    </row>
    <row r="63" spans="1:17">
      <c r="A63" s="36">
        <v>61</v>
      </c>
      <c r="B63" s="36" t="s">
        <v>3005</v>
      </c>
      <c r="C63" s="40" t="s">
        <v>3006</v>
      </c>
      <c r="D63" s="64" t="s">
        <v>3001</v>
      </c>
      <c r="E63" s="36" t="s">
        <v>184</v>
      </c>
      <c r="F63" s="36" t="s">
        <v>185</v>
      </c>
      <c r="G63" s="39" t="str">
        <f>VLOOKUP(E63,'Tax Info'!$B$2:$F$1000,3,0)</f>
        <v xml:space="preserve">Kratos RES, Inc. </v>
      </c>
      <c r="H63" s="39" t="str">
        <f>VLOOKUP(E63,'Tax Info'!$B$2:$F$1000,5,0)</f>
        <v>008-098-676-000</v>
      </c>
      <c r="I63" s="47">
        <f>IF(COUNTIFS(H$3:H63,H63,B$3:B63,B63)=1,MAX(I$2:I62)+1,VLOOKUP(H63,H$2:I62,2,0))</f>
        <v>52454</v>
      </c>
      <c r="J63" s="44">
        <v>4.63</v>
      </c>
      <c r="K63" s="44" t="s">
        <v>27</v>
      </c>
      <c r="L63" s="44">
        <v>0.56000000000000005</v>
      </c>
      <c r="M63" s="45">
        <v>-0.09</v>
      </c>
      <c r="N63" s="44">
        <f t="shared" si="0"/>
        <v>5.0999999999999996</v>
      </c>
      <c r="P63" s="49" t="s">
        <v>3064</v>
      </c>
      <c r="Q63" s="54">
        <f ca="1">SUMIF($I$3:$N$151,P63,$N$3:$N$151)</f>
        <v>183.42</v>
      </c>
    </row>
    <row r="64" spans="1:17">
      <c r="A64" s="36">
        <v>62</v>
      </c>
      <c r="B64" s="36" t="s">
        <v>3005</v>
      </c>
      <c r="C64" s="40" t="s">
        <v>3006</v>
      </c>
      <c r="D64" s="64" t="s">
        <v>3001</v>
      </c>
      <c r="E64" s="36" t="s">
        <v>144</v>
      </c>
      <c r="F64" s="36" t="s">
        <v>145</v>
      </c>
      <c r="G64" s="39" t="str">
        <f>VLOOKUP(E64,'Tax Info'!$B$2:$F$1000,3,0)</f>
        <v xml:space="preserve">KEPCO SPC Power Corporation </v>
      </c>
      <c r="H64" s="39" t="str">
        <f>VLOOKUP(E64,'Tax Info'!$B$2:$F$1000,5,0)</f>
        <v>244-498-539-00000</v>
      </c>
      <c r="I64" s="47">
        <f>IF(COUNTIFS(H$3:H64,H64,B$3:B64,B64)=1,MAX(I$2:I63)+1,VLOOKUP(H64,H$2:I63,2,0))</f>
        <v>52455</v>
      </c>
      <c r="J64" s="44">
        <v>20.05</v>
      </c>
      <c r="K64" s="44" t="s">
        <v>27</v>
      </c>
      <c r="L64" s="44">
        <v>2.41</v>
      </c>
      <c r="M64" s="45">
        <v>-0.4</v>
      </c>
      <c r="N64" s="44">
        <f t="shared" si="0"/>
        <v>22.060000000000002</v>
      </c>
      <c r="P64" s="49" t="s">
        <v>3065</v>
      </c>
      <c r="Q64" s="54">
        <f ca="1">SUMIF($I$3:$N$151,P64,$N$3:$N$151)</f>
        <v>2.3600000000000003</v>
      </c>
    </row>
    <row r="65" spans="1:17">
      <c r="A65" s="36">
        <v>63</v>
      </c>
      <c r="B65" s="36" t="s">
        <v>3005</v>
      </c>
      <c r="C65" s="40" t="s">
        <v>3006</v>
      </c>
      <c r="D65" s="64" t="s">
        <v>3001</v>
      </c>
      <c r="E65" s="36" t="s">
        <v>48</v>
      </c>
      <c r="F65" s="36" t="s">
        <v>48</v>
      </c>
      <c r="G65" s="39" t="str">
        <f>VLOOKUP(E65,'Tax Info'!$B$2:$F$1000,3,0)</f>
        <v xml:space="preserve">Leyte II Electric Cooperative, Inc. </v>
      </c>
      <c r="H65" s="39" t="str">
        <f>VLOOKUP(E65,'Tax Info'!$B$2:$F$1000,5,0)</f>
        <v>000-611-721-00000</v>
      </c>
      <c r="I65" s="47">
        <f>IF(COUNTIFS(H$3:H65,H65,B$3:B65,B65)=1,MAX(I$2:I64)+1,VLOOKUP(H65,H$2:I64,2,0))</f>
        <v>52456</v>
      </c>
      <c r="J65" s="44">
        <v>174.44</v>
      </c>
      <c r="K65" s="44" t="s">
        <v>27</v>
      </c>
      <c r="L65" s="44">
        <v>20.93</v>
      </c>
      <c r="M65" s="45">
        <v>-3.49</v>
      </c>
      <c r="N65" s="44">
        <f t="shared" si="0"/>
        <v>191.88</v>
      </c>
      <c r="P65" s="49" t="s">
        <v>3066</v>
      </c>
      <c r="Q65" s="54">
        <f ca="1">SUMIF($I$3:$N$151,P65,$N$3:$N$151)</f>
        <v>86.27</v>
      </c>
    </row>
    <row r="66" spans="1:17">
      <c r="A66" s="36">
        <v>64</v>
      </c>
      <c r="B66" s="36" t="s">
        <v>3005</v>
      </c>
      <c r="C66" s="40" t="s">
        <v>3006</v>
      </c>
      <c r="D66" s="64" t="s">
        <v>3001</v>
      </c>
      <c r="E66" s="36" t="s">
        <v>127</v>
      </c>
      <c r="F66" s="36" t="s">
        <v>127</v>
      </c>
      <c r="G66" s="39" t="str">
        <f>VLOOKUP(E66,'Tax Info'!$B$2:$F$1000,3,0)</f>
        <v xml:space="preserve">Leyte III Electric Cooperative, Inc. </v>
      </c>
      <c r="H66" s="39" t="str">
        <f>VLOOKUP(E66,'Tax Info'!$B$2:$F$1000,5,0)</f>
        <v>000-977-608-000</v>
      </c>
      <c r="I66" s="47">
        <f>IF(COUNTIFS(H$3:H66,H66,B$3:B66,B66)=1,MAX(I$2:I65)+1,VLOOKUP(H66,H$2:I65,2,0))</f>
        <v>52457</v>
      </c>
      <c r="J66" s="44">
        <v>42.13</v>
      </c>
      <c r="K66" s="44" t="s">
        <v>27</v>
      </c>
      <c r="L66" s="44">
        <v>5.0599999999999996</v>
      </c>
      <c r="M66" s="45">
        <v>-0.84</v>
      </c>
      <c r="N66" s="44">
        <f t="shared" si="0"/>
        <v>46.35</v>
      </c>
      <c r="P66" s="49" t="s">
        <v>3067</v>
      </c>
      <c r="Q66" s="54">
        <f ca="1">SUMIF($I$3:$N$151,P66,$N$3:$N$151)</f>
        <v>485.86</v>
      </c>
    </row>
    <row r="67" spans="1:17">
      <c r="A67" s="36">
        <v>65</v>
      </c>
      <c r="B67" s="36" t="s">
        <v>3005</v>
      </c>
      <c r="C67" s="40" t="s">
        <v>3006</v>
      </c>
      <c r="D67" s="64" t="s">
        <v>3001</v>
      </c>
      <c r="E67" s="36" t="s">
        <v>110</v>
      </c>
      <c r="F67" s="36" t="s">
        <v>110</v>
      </c>
      <c r="G67" s="39" t="str">
        <f>VLOOKUP(E67,'Tax Info'!$B$2:$F$1000,3,0)</f>
        <v xml:space="preserve">Leyte IV Electric Cooperative, Inc. </v>
      </c>
      <c r="H67" s="39" t="str">
        <f>VLOOKUP(E67,'Tax Info'!$B$2:$F$1000,5,0)</f>
        <v>000-782-737-000</v>
      </c>
      <c r="I67" s="47">
        <f>IF(COUNTIFS(H$3:H67,H67,B$3:B67,B67)=1,MAX(I$2:I66)+1,VLOOKUP(H67,H$2:I66,2,0))</f>
        <v>52458</v>
      </c>
      <c r="J67" s="44">
        <v>61.92</v>
      </c>
      <c r="K67" s="44" t="s">
        <v>27</v>
      </c>
      <c r="L67" s="44">
        <v>7.43</v>
      </c>
      <c r="M67" s="45">
        <v>-1.24</v>
      </c>
      <c r="N67" s="44">
        <f t="shared" si="0"/>
        <v>68.11</v>
      </c>
      <c r="P67" s="49" t="s">
        <v>3068</v>
      </c>
      <c r="Q67" s="54">
        <f ca="1">SUMIF($I$3:$N$151,P67,$N$3:$N$151)</f>
        <v>23.93</v>
      </c>
    </row>
    <row r="68" spans="1:17">
      <c r="A68" s="36">
        <v>66</v>
      </c>
      <c r="B68" s="36" t="s">
        <v>3005</v>
      </c>
      <c r="C68" s="40" t="s">
        <v>3006</v>
      </c>
      <c r="D68" s="64" t="s">
        <v>3001</v>
      </c>
      <c r="E68" s="36" t="s">
        <v>62</v>
      </c>
      <c r="F68" s="36" t="s">
        <v>62</v>
      </c>
      <c r="G68" s="39" t="str">
        <f>VLOOKUP(E68,'Tax Info'!$B$2:$F$1000,3,0)</f>
        <v>Leyte V Electric Cooperative, Inc.</v>
      </c>
      <c r="H68" s="39" t="str">
        <f>VLOOKUP(E68,'Tax Info'!$B$2:$F$1000,5,0)</f>
        <v>001-383-331-000</v>
      </c>
      <c r="I68" s="47">
        <f>IF(COUNTIFS(H$3:H68,H68,B$3:B68,B68)=1,MAX(I$2:I67)+1,VLOOKUP(H68,H$2:I67,2,0))</f>
        <v>52459</v>
      </c>
      <c r="J68" s="44">
        <v>166.75</v>
      </c>
      <c r="K68" s="44" t="s">
        <v>27</v>
      </c>
      <c r="L68" s="44">
        <v>20.010000000000002</v>
      </c>
      <c r="M68" s="45">
        <v>-3.34</v>
      </c>
      <c r="N68" s="44">
        <f t="shared" si="0"/>
        <v>183.42</v>
      </c>
      <c r="P68" s="49" t="s">
        <v>3069</v>
      </c>
      <c r="Q68" s="54">
        <f ca="1">SUMIF($I$3:$N$151,P68,$N$3:$N$151)</f>
        <v>409.77</v>
      </c>
    </row>
    <row r="69" spans="1:17">
      <c r="A69" s="36">
        <v>67</v>
      </c>
      <c r="B69" s="36" t="s">
        <v>3005</v>
      </c>
      <c r="C69" s="40" t="s">
        <v>3006</v>
      </c>
      <c r="D69" s="64" t="s">
        <v>3001</v>
      </c>
      <c r="E69" s="36" t="s">
        <v>195</v>
      </c>
      <c r="F69" s="36" t="s">
        <v>195</v>
      </c>
      <c r="G69" s="39" t="str">
        <f>VLOOKUP(E69,'Tax Info'!$B$2:$F$1000,3,0)</f>
        <v>Lide Management Corporation</v>
      </c>
      <c r="H69" s="39" t="str">
        <f>VLOOKUP(E69,'Tax Info'!$B$2:$F$1000,5,0)</f>
        <v>003-740-115-0000</v>
      </c>
      <c r="I69" s="47">
        <f>IF(COUNTIFS(H$3:H69,H69,B$3:B69,B69)=1,MAX(I$2:I68)+1,VLOOKUP(H69,H$2:I68,2,0))</f>
        <v>52460</v>
      </c>
      <c r="J69" s="44">
        <v>2.14</v>
      </c>
      <c r="K69" s="44" t="s">
        <v>27</v>
      </c>
      <c r="L69" s="44">
        <v>0.26</v>
      </c>
      <c r="M69" s="45">
        <v>-0.04</v>
      </c>
      <c r="N69" s="44">
        <f t="shared" ref="N69:N113" si="1">SUM(J69:M69)</f>
        <v>2.3600000000000003</v>
      </c>
      <c r="P69" s="49" t="s">
        <v>3070</v>
      </c>
      <c r="Q69" s="54">
        <f ca="1">SUMIF($I$3:$N$151,P69,$N$3:$N$151)</f>
        <v>0.30000000000000004</v>
      </c>
    </row>
    <row r="70" spans="1:17">
      <c r="A70" s="36">
        <v>68</v>
      </c>
      <c r="B70" s="36" t="s">
        <v>3005</v>
      </c>
      <c r="C70" s="40" t="s">
        <v>3006</v>
      </c>
      <c r="D70" s="64" t="s">
        <v>3001</v>
      </c>
      <c r="E70" s="36" t="s">
        <v>86</v>
      </c>
      <c r="F70" s="36" t="s">
        <v>87</v>
      </c>
      <c r="G70" s="39" t="str">
        <f>VLOOKUP(E70,'Tax Info'!$B$2:$F$1000,3,0)</f>
        <v>SHELL ENERGY PHILIPPINES INC.</v>
      </c>
      <c r="H70" s="39" t="str">
        <f>VLOOKUP(E70,'Tax Info'!$B$2:$F$1000,5,0)</f>
        <v>006-733-227-0000</v>
      </c>
      <c r="I70" s="47">
        <f>IF(COUNTIFS(H$3:H70,H70,B$3:B70,B70)=1,MAX(I$2:I69)+1,VLOOKUP(H70,H$2:I69,2,0))</f>
        <v>52461</v>
      </c>
      <c r="J70" s="44">
        <v>76.98</v>
      </c>
      <c r="K70" s="44" t="s">
        <v>27</v>
      </c>
      <c r="L70" s="44">
        <v>9.24</v>
      </c>
      <c r="M70" s="45">
        <v>-1.54</v>
      </c>
      <c r="N70" s="44">
        <f t="shared" si="1"/>
        <v>84.679999999999993</v>
      </c>
      <c r="P70" s="49" t="s">
        <v>3071</v>
      </c>
      <c r="Q70" s="54">
        <f ca="1">SUMIF($I$3:$N$151,P70,$N$3:$N$151)</f>
        <v>2.97</v>
      </c>
    </row>
    <row r="71" spans="1:17">
      <c r="A71" s="36">
        <v>69</v>
      </c>
      <c r="B71" s="36" t="s">
        <v>3005</v>
      </c>
      <c r="C71" s="40" t="s">
        <v>3006</v>
      </c>
      <c r="D71" s="64" t="s">
        <v>3001</v>
      </c>
      <c r="E71" s="36" t="s">
        <v>32</v>
      </c>
      <c r="F71" s="36" t="s">
        <v>32</v>
      </c>
      <c r="G71" s="39" t="str">
        <f>VLOOKUP(E71,'Tax Info'!$B$2:$F$1000,3,0)</f>
        <v xml:space="preserve">Mactan Electric Company </v>
      </c>
      <c r="H71" s="39" t="str">
        <f>VLOOKUP(E71,'Tax Info'!$B$2:$F$1000,5,0)</f>
        <v>000-259-873-00000</v>
      </c>
      <c r="I71" s="47">
        <f>IF(COUNTIFS(H$3:H71,H71,B$3:B71,B71)=1,MAX(I$2:I70)+1,VLOOKUP(H71,H$2:I70,2,0))</f>
        <v>52462</v>
      </c>
      <c r="J71" s="44">
        <v>441.69</v>
      </c>
      <c r="K71" s="44" t="s">
        <v>27</v>
      </c>
      <c r="L71" s="44">
        <v>53</v>
      </c>
      <c r="M71" s="45">
        <v>-8.83</v>
      </c>
      <c r="N71" s="44">
        <f t="shared" si="1"/>
        <v>485.86</v>
      </c>
      <c r="P71" s="49" t="s">
        <v>3072</v>
      </c>
      <c r="Q71" s="54">
        <f ca="1">SUMIF($I$3:$N$151,P71,$N$3:$N$151)</f>
        <v>616.66</v>
      </c>
    </row>
    <row r="72" spans="1:17">
      <c r="A72" s="36">
        <v>70</v>
      </c>
      <c r="B72" s="36" t="s">
        <v>3005</v>
      </c>
      <c r="C72" s="40" t="s">
        <v>3006</v>
      </c>
      <c r="D72" s="64" t="s">
        <v>3001</v>
      </c>
      <c r="E72" s="36" t="s">
        <v>147</v>
      </c>
      <c r="F72" s="36" t="s">
        <v>147</v>
      </c>
      <c r="G72" s="39" t="str">
        <f>VLOOKUP(E72,'Tax Info'!$B$2:$F$1000,3,0)</f>
        <v xml:space="preserve">Mactan Enerzone Corporation </v>
      </c>
      <c r="H72" s="39" t="str">
        <f>VLOOKUP(E72,'Tax Info'!$B$2:$F$1000,5,0)</f>
        <v>250-327-890-000</v>
      </c>
      <c r="I72" s="47">
        <f>IF(COUNTIFS(H$3:H72,H72,B$3:B72,B72)=1,MAX(I$2:I71)+1,VLOOKUP(H72,H$2:I71,2,0))</f>
        <v>52463</v>
      </c>
      <c r="J72" s="44">
        <v>21.76</v>
      </c>
      <c r="K72" s="44" t="s">
        <v>27</v>
      </c>
      <c r="L72" s="44">
        <v>2.61</v>
      </c>
      <c r="M72" s="45">
        <v>-0.44</v>
      </c>
      <c r="N72" s="44">
        <f t="shared" si="1"/>
        <v>23.93</v>
      </c>
      <c r="P72" s="49" t="s">
        <v>3073</v>
      </c>
      <c r="Q72" s="54">
        <f ca="1">SUMIF($I$3:$N$151,P72,$N$3:$N$151)</f>
        <v>11.260000000000002</v>
      </c>
    </row>
    <row r="73" spans="1:17">
      <c r="A73" s="36">
        <v>71</v>
      </c>
      <c r="B73" s="36" t="s">
        <v>3005</v>
      </c>
      <c r="C73" s="40" t="s">
        <v>3006</v>
      </c>
      <c r="D73" s="64" t="s">
        <v>3001</v>
      </c>
      <c r="E73" s="36" t="s">
        <v>34</v>
      </c>
      <c r="F73" s="36" t="s">
        <v>34</v>
      </c>
      <c r="G73" s="39" t="str">
        <f>VLOOKUP(E73,'Tax Info'!$B$2:$F$1000,3,0)</f>
        <v xml:space="preserve">MORE Electric and Power Corporation </v>
      </c>
      <c r="H73" s="39" t="str">
        <f>VLOOKUP(E73,'Tax Info'!$B$2:$F$1000,5,0)</f>
        <v>007-106-367-000</v>
      </c>
      <c r="I73" s="47">
        <f>IF(COUNTIFS(H$3:H73,H73,B$3:B73,B73)=1,MAX(I$2:I72)+1,VLOOKUP(H73,H$2:I72,2,0))</f>
        <v>52464</v>
      </c>
      <c r="J73" s="44">
        <v>372.52</v>
      </c>
      <c r="K73" s="44" t="s">
        <v>27</v>
      </c>
      <c r="L73" s="44">
        <v>44.7</v>
      </c>
      <c r="M73" s="45">
        <v>-7.45</v>
      </c>
      <c r="N73" s="44">
        <f t="shared" si="1"/>
        <v>409.77</v>
      </c>
      <c r="P73" s="49" t="s">
        <v>3074</v>
      </c>
      <c r="Q73" s="54">
        <f ca="1">SUMIF($I$3:$N$151,P73,$N$3:$N$151)</f>
        <v>0.45</v>
      </c>
    </row>
    <row r="74" spans="1:17">
      <c r="A74" s="36">
        <v>72</v>
      </c>
      <c r="B74" s="36" t="s">
        <v>3005</v>
      </c>
      <c r="C74" s="40" t="s">
        <v>3006</v>
      </c>
      <c r="D74" s="64" t="s">
        <v>3001</v>
      </c>
      <c r="E74" s="36" t="s">
        <v>289</v>
      </c>
      <c r="F74" s="36" t="s">
        <v>290</v>
      </c>
      <c r="G74" s="39" t="str">
        <f>VLOOKUP(E74,'Tax Info'!$B$2:$F$1000,3,0)</f>
        <v>Meridian Power Inc.</v>
      </c>
      <c r="H74" s="39" t="str">
        <f>VLOOKUP(E74,'Tax Info'!$B$2:$F$1000,5,0)</f>
        <v>625-481-957-00000</v>
      </c>
      <c r="I74" s="47">
        <f>IF(COUNTIFS(H$3:H74,H74,B$3:B74,B74)=1,MAX(I$2:I73)+1,VLOOKUP(H74,H$2:I73,2,0))</f>
        <v>52465</v>
      </c>
      <c r="J74" s="44">
        <v>0.27</v>
      </c>
      <c r="K74" s="44" t="s">
        <v>27</v>
      </c>
      <c r="L74" s="44">
        <v>0.03</v>
      </c>
      <c r="M74" s="45" t="s">
        <v>27</v>
      </c>
      <c r="N74" s="44">
        <f t="shared" si="1"/>
        <v>0.30000000000000004</v>
      </c>
      <c r="P74" s="49" t="s">
        <v>3075</v>
      </c>
      <c r="Q74" s="54">
        <f ca="1">SUMIF($I$3:$N$151,P74,$N$3:$N$151)</f>
        <v>192.28</v>
      </c>
    </row>
    <row r="75" spans="1:17">
      <c r="A75" s="36">
        <v>73</v>
      </c>
      <c r="B75" s="36" t="s">
        <v>3005</v>
      </c>
      <c r="C75" s="40" t="s">
        <v>3006</v>
      </c>
      <c r="D75" s="64" t="s">
        <v>3001</v>
      </c>
      <c r="E75" s="36" t="s">
        <v>197</v>
      </c>
      <c r="F75" s="36" t="s">
        <v>198</v>
      </c>
      <c r="G75" s="39" t="str">
        <f>VLOOKUP(E75,'Tax Info'!$B$2:$F$1000,3,0)</f>
        <v>Masinloc Power Co. Ltd</v>
      </c>
      <c r="H75" s="39" t="str">
        <f>VLOOKUP(E75,'Tax Info'!$B$2:$F$1000,5,0)</f>
        <v>006-786-124-000</v>
      </c>
      <c r="I75" s="47">
        <f>IF(COUNTIFS(H$3:H75,H75,B$3:B75,B75)=1,MAX(I$2:I74)+1,VLOOKUP(H75,H$2:I74,2,0))</f>
        <v>52466</v>
      </c>
      <c r="J75" s="44">
        <v>2.7</v>
      </c>
      <c r="K75" s="44" t="s">
        <v>27</v>
      </c>
      <c r="L75" s="44">
        <v>0.32</v>
      </c>
      <c r="M75" s="45">
        <v>-0.05</v>
      </c>
      <c r="N75" s="44">
        <f t="shared" si="1"/>
        <v>2.97</v>
      </c>
      <c r="P75" s="49" t="s">
        <v>3076</v>
      </c>
      <c r="Q75" s="54">
        <f ca="1">SUMIF($I$3:$N$151,P75,$N$3:$N$151)</f>
        <v>163.97</v>
      </c>
    </row>
    <row r="76" spans="1:17">
      <c r="A76" s="36">
        <v>74</v>
      </c>
      <c r="B76" s="36" t="s">
        <v>3005</v>
      </c>
      <c r="C76" s="40" t="s">
        <v>3006</v>
      </c>
      <c r="D76" s="64" t="s">
        <v>3001</v>
      </c>
      <c r="E76" s="36" t="s">
        <v>759</v>
      </c>
      <c r="F76" s="36" t="s">
        <v>759</v>
      </c>
      <c r="G76" s="39" t="str">
        <f>VLOOKUP(E76,'Tax Info'!$B$2:$F$1000,3,0)</f>
        <v>Negros Electric and Power Corp.</v>
      </c>
      <c r="H76" s="39" t="str">
        <f>VLOOKUP(E76,'Tax Info'!$B$2:$F$1000,5,0)</f>
        <v>629-153-221-00000</v>
      </c>
      <c r="I76" s="47">
        <f>IF(COUNTIFS(H$3:H76,H76,B$3:B76,B76)=1,MAX(I$2:I75)+1,VLOOKUP(H76,H$2:I75,2,0))</f>
        <v>52467</v>
      </c>
      <c r="J76" s="44">
        <v>560.6</v>
      </c>
      <c r="K76" s="44" t="s">
        <v>27</v>
      </c>
      <c r="L76" s="44">
        <v>67.27</v>
      </c>
      <c r="M76" s="45">
        <v>-11.21</v>
      </c>
      <c r="N76" s="44">
        <f t="shared" si="1"/>
        <v>616.66</v>
      </c>
      <c r="P76" s="49" t="s">
        <v>3077</v>
      </c>
      <c r="Q76" s="54">
        <f ca="1">SUMIF($I$3:$N$151,P76,$N$3:$N$151)</f>
        <v>66.88</v>
      </c>
    </row>
    <row r="77" spans="1:17">
      <c r="A77" s="36">
        <v>75</v>
      </c>
      <c r="B77" s="36" t="s">
        <v>3005</v>
      </c>
      <c r="C77" s="40" t="s">
        <v>3006</v>
      </c>
      <c r="D77" s="64" t="s">
        <v>3001</v>
      </c>
      <c r="E77" s="36" t="s">
        <v>181</v>
      </c>
      <c r="F77" s="36" t="s">
        <v>182</v>
      </c>
      <c r="G77" s="39" t="str">
        <f>VLOOKUP(E77,'Tax Info'!$B$2:$F$1000,3,0)</f>
        <v>National Grid Corporation of the Philippines</v>
      </c>
      <c r="H77" s="39" t="str">
        <f>VLOOKUP(E77,'Tax Info'!$B$2:$F$1000,5,0)</f>
        <v>006-977-514-000</v>
      </c>
      <c r="I77" s="47">
        <f>IF(COUNTIFS(H$3:H77,H77,B$3:B77,B77)=1,MAX(I$2:I76)+1,VLOOKUP(H77,H$2:I76,2,0))</f>
        <v>52468</v>
      </c>
      <c r="J77" s="44">
        <v>10.23</v>
      </c>
      <c r="K77" s="44" t="s">
        <v>27</v>
      </c>
      <c r="L77" s="44">
        <v>1.23</v>
      </c>
      <c r="M77" s="45">
        <v>-0.2</v>
      </c>
      <c r="N77" s="44">
        <f t="shared" si="1"/>
        <v>11.260000000000002</v>
      </c>
      <c r="P77" s="49" t="s">
        <v>3078</v>
      </c>
      <c r="Q77" s="54">
        <f ca="1">SUMIF($I$3:$N$151,P77,$N$3:$N$151)</f>
        <v>258.42</v>
      </c>
    </row>
    <row r="78" spans="1:17">
      <c r="A78" s="36">
        <v>76</v>
      </c>
      <c r="B78" s="36" t="s">
        <v>3005</v>
      </c>
      <c r="C78" s="40" t="s">
        <v>3006</v>
      </c>
      <c r="D78" s="64" t="s">
        <v>3001</v>
      </c>
      <c r="E78" s="36" t="s">
        <v>245</v>
      </c>
      <c r="F78" s="36" t="s">
        <v>246</v>
      </c>
      <c r="G78" s="39" t="str">
        <f>VLOOKUP(E78,'Tax Info'!$B$2:$F$1000,3,0)</f>
        <v xml:space="preserve">North Negros Biopower, Inc. </v>
      </c>
      <c r="H78" s="39" t="str">
        <f>VLOOKUP(E78,'Tax Info'!$B$2:$F$1000,5,0)</f>
        <v>006-964-680-000</v>
      </c>
      <c r="I78" s="47">
        <f>IF(COUNTIFS(H$3:H78,H78,B$3:B78,B78)=1,MAX(I$2:I77)+1,VLOOKUP(H78,H$2:I77,2,0))</f>
        <v>52469</v>
      </c>
      <c r="J78" s="44" t="s">
        <v>27</v>
      </c>
      <c r="K78" s="44">
        <v>0.45</v>
      </c>
      <c r="L78" s="44" t="s">
        <v>27</v>
      </c>
      <c r="M78" s="45" t="s">
        <v>27</v>
      </c>
      <c r="N78" s="44">
        <f t="shared" si="1"/>
        <v>0.45</v>
      </c>
      <c r="P78" s="49" t="s">
        <v>3079</v>
      </c>
      <c r="Q78" s="54">
        <f ca="1">SUMIF($I$3:$N$151,P78,$N$3:$N$151)</f>
        <v>87.72</v>
      </c>
    </row>
    <row r="79" spans="1:17">
      <c r="A79" s="36">
        <v>77</v>
      </c>
      <c r="B79" s="36" t="s">
        <v>3005</v>
      </c>
      <c r="C79" s="40" t="s">
        <v>3006</v>
      </c>
      <c r="D79" s="64" t="s">
        <v>3001</v>
      </c>
      <c r="E79" s="36" t="s">
        <v>50</v>
      </c>
      <c r="F79" s="36" t="s">
        <v>50</v>
      </c>
      <c r="G79" s="39" t="str">
        <f>VLOOKUP(E79,'Tax Info'!$B$2:$F$1000,3,0)</f>
        <v>NEGROS OCCIDENTAL ELECTRIC COOPERATIVE</v>
      </c>
      <c r="H79" s="39" t="str">
        <f>VLOOKUP(E79,'Tax Info'!$B$2:$F$1000,5,0)</f>
        <v>000-560-345-000</v>
      </c>
      <c r="I79" s="47">
        <f>IF(COUNTIFS(H$3:H79,H79,B$3:B79,B79)=1,MAX(I$2:I78)+1,VLOOKUP(H79,H$2:I78,2,0))</f>
        <v>52470</v>
      </c>
      <c r="J79" s="44">
        <v>174.8</v>
      </c>
      <c r="K79" s="44" t="s">
        <v>27</v>
      </c>
      <c r="L79" s="44">
        <v>20.98</v>
      </c>
      <c r="M79" s="45">
        <v>-3.5</v>
      </c>
      <c r="N79" s="44">
        <f t="shared" si="1"/>
        <v>192.28</v>
      </c>
      <c r="P79" s="49" t="s">
        <v>3080</v>
      </c>
      <c r="Q79" s="54">
        <f ca="1">SUMIF($I$3:$N$151,P79,$N$3:$N$151)</f>
        <v>140.59</v>
      </c>
    </row>
    <row r="80" spans="1:17">
      <c r="A80" s="36">
        <v>78</v>
      </c>
      <c r="B80" s="36" t="s">
        <v>3005</v>
      </c>
      <c r="C80" s="40" t="s">
        <v>3006</v>
      </c>
      <c r="D80" s="64" t="s">
        <v>3001</v>
      </c>
      <c r="E80" s="36" t="s">
        <v>60</v>
      </c>
      <c r="F80" s="36" t="s">
        <v>60</v>
      </c>
      <c r="G80" s="39" t="str">
        <f>VLOOKUP(E80,'Tax Info'!$B$2:$F$1000,3,0)</f>
        <v xml:space="preserve">Northern Negros Electric Cooperative, Inc. </v>
      </c>
      <c r="H80" s="39" t="str">
        <f>VLOOKUP(E80,'Tax Info'!$B$2:$F$1000,5,0)</f>
        <v>001-005-053-0000</v>
      </c>
      <c r="I80" s="47">
        <f>IF(COUNTIFS(H$3:H80,H80,B$3:B80,B80)=1,MAX(I$2:I79)+1,VLOOKUP(H80,H$2:I79,2,0))</f>
        <v>52471</v>
      </c>
      <c r="J80" s="44">
        <v>149.06</v>
      </c>
      <c r="K80" s="44" t="s">
        <v>27</v>
      </c>
      <c r="L80" s="44">
        <v>17.89</v>
      </c>
      <c r="M80" s="45">
        <v>-2.98</v>
      </c>
      <c r="N80" s="44">
        <f t="shared" si="1"/>
        <v>163.97</v>
      </c>
      <c r="P80" s="49" t="s">
        <v>3081</v>
      </c>
      <c r="Q80" s="54">
        <f ca="1">SUMIF($I$3:$N$151,P80,$N$3:$N$151)</f>
        <v>4.03</v>
      </c>
    </row>
    <row r="81" spans="1:17">
      <c r="A81" s="36">
        <v>79</v>
      </c>
      <c r="B81" s="36" t="s">
        <v>3005</v>
      </c>
      <c r="C81" s="40" t="s">
        <v>3006</v>
      </c>
      <c r="D81" s="64" t="s">
        <v>3001</v>
      </c>
      <c r="E81" s="36" t="s">
        <v>112</v>
      </c>
      <c r="F81" s="36" t="s">
        <v>112</v>
      </c>
      <c r="G81" s="39" t="str">
        <f>VLOOKUP(E81,'Tax Info'!$B$2:$F$1000,3,0)</f>
        <v xml:space="preserve">Negros Oriental I Electric Cooperative, Inc. </v>
      </c>
      <c r="H81" s="39" t="str">
        <f>VLOOKUP(E81,'Tax Info'!$B$2:$F$1000,5,0)</f>
        <v>000-613-539-000</v>
      </c>
      <c r="I81" s="47">
        <f>IF(COUNTIFS(H$3:H81,H81,B$3:B81,B81)=1,MAX(I$2:I80)+1,VLOOKUP(H81,H$2:I80,2,0))</f>
        <v>52472</v>
      </c>
      <c r="J81" s="44">
        <v>60.8</v>
      </c>
      <c r="K81" s="44" t="s">
        <v>27</v>
      </c>
      <c r="L81" s="44">
        <v>7.3</v>
      </c>
      <c r="M81" s="45">
        <v>-1.22</v>
      </c>
      <c r="N81" s="44">
        <f t="shared" si="1"/>
        <v>66.88</v>
      </c>
      <c r="P81" s="49" t="s">
        <v>3082</v>
      </c>
      <c r="Q81" s="54">
        <f ca="1">SUMIF($I$3:$N$151,P81,$N$3:$N$151)</f>
        <v>0.22</v>
      </c>
    </row>
    <row r="82" spans="1:17">
      <c r="A82" s="36">
        <v>80</v>
      </c>
      <c r="B82" s="36" t="s">
        <v>3005</v>
      </c>
      <c r="C82" s="40" t="s">
        <v>3006</v>
      </c>
      <c r="D82" s="64" t="s">
        <v>3001</v>
      </c>
      <c r="E82" s="36" t="s">
        <v>36</v>
      </c>
      <c r="F82" s="36" t="s">
        <v>36</v>
      </c>
      <c r="G82" s="39" t="str">
        <f>VLOOKUP(E82,'Tax Info'!$B$2:$F$1000,3,0)</f>
        <v>NEGROS ORIENTAL II ELECTRIC COOPERATIVE</v>
      </c>
      <c r="H82" s="39" t="str">
        <f>VLOOKUP(E82,'Tax Info'!$B$2:$F$1000,5,0)</f>
        <v>000-613-546-000</v>
      </c>
      <c r="I82" s="47">
        <f>IF(COUNTIFS(H$3:H82,H82,B$3:B82,B82)=1,MAX(I$2:I81)+1,VLOOKUP(H82,H$2:I81,2,0))</f>
        <v>52473</v>
      </c>
      <c r="J82" s="44">
        <v>234.93</v>
      </c>
      <c r="K82" s="44" t="s">
        <v>27</v>
      </c>
      <c r="L82" s="44">
        <v>28.19</v>
      </c>
      <c r="M82" s="45">
        <v>-4.7</v>
      </c>
      <c r="N82" s="44">
        <f t="shared" si="1"/>
        <v>258.42</v>
      </c>
      <c r="P82" s="49" t="s">
        <v>3083</v>
      </c>
      <c r="Q82" s="54">
        <f ca="1">SUMIF($I$3:$N$151,P82,$N$3:$N$151)</f>
        <v>0.79999999999999993</v>
      </c>
    </row>
    <row r="83" spans="1:17">
      <c r="A83" s="36">
        <v>81</v>
      </c>
      <c r="B83" s="36" t="s">
        <v>3005</v>
      </c>
      <c r="C83" s="40" t="s">
        <v>3006</v>
      </c>
      <c r="D83" s="64" t="s">
        <v>3001</v>
      </c>
      <c r="E83" s="36" t="s">
        <v>95</v>
      </c>
      <c r="F83" s="36" t="s">
        <v>95</v>
      </c>
      <c r="G83" s="39" t="str">
        <f>VLOOKUP(E83,'Tax Info'!$B$2:$F$1000,3,0)</f>
        <v xml:space="preserve">Northern Samar Electric Cooperative, Inc. </v>
      </c>
      <c r="H83" s="39" t="str">
        <f>VLOOKUP(E83,'Tax Info'!$B$2:$F$1000,5,0)</f>
        <v>001-585-897-000</v>
      </c>
      <c r="I83" s="47">
        <f>IF(COUNTIFS(H$3:H83,H83,B$3:B83,B83)=1,MAX(I$2:I82)+1,VLOOKUP(H83,H$2:I82,2,0))</f>
        <v>52474</v>
      </c>
      <c r="J83" s="44">
        <v>79.739999999999995</v>
      </c>
      <c r="K83" s="44" t="s">
        <v>27</v>
      </c>
      <c r="L83" s="44">
        <v>9.57</v>
      </c>
      <c r="M83" s="45">
        <v>-1.59</v>
      </c>
      <c r="N83" s="44">
        <f t="shared" si="1"/>
        <v>87.72</v>
      </c>
      <c r="P83" s="49" t="s">
        <v>3084</v>
      </c>
      <c r="Q83" s="54">
        <f ca="1">SUMIF($I$3:$N$151,P83,$N$3:$N$151)</f>
        <v>58.83</v>
      </c>
    </row>
    <row r="84" spans="1:17">
      <c r="A84" s="36">
        <v>82</v>
      </c>
      <c r="B84" s="36" t="s">
        <v>3005</v>
      </c>
      <c r="C84" s="40" t="s">
        <v>3006</v>
      </c>
      <c r="D84" s="64" t="s">
        <v>3001</v>
      </c>
      <c r="E84" s="36" t="s">
        <v>19</v>
      </c>
      <c r="F84" s="36" t="s">
        <v>19</v>
      </c>
      <c r="G84" s="39" t="str">
        <f>VLOOKUP(E84,'Tax Info'!$B$2:$F$1000,3,0)</f>
        <v>Philippine Associated Smelting &amp; Refining Corporation</v>
      </c>
      <c r="H84" s="39" t="str">
        <f>VLOOKUP(E84,'Tax Info'!$B$2:$F$1000,5,0)</f>
        <v>000-226-532-000</v>
      </c>
      <c r="I84" s="47">
        <f>IF(COUNTIFS(H$3:H84,H84,B$3:B84,B84)=1,MAX(I$2:I83)+1,VLOOKUP(H84,H$2:I83,2,0))</f>
        <v>52475</v>
      </c>
      <c r="J84" s="44" t="s">
        <v>27</v>
      </c>
      <c r="K84" s="44">
        <v>143.46</v>
      </c>
      <c r="L84" s="44" t="s">
        <v>27</v>
      </c>
      <c r="M84" s="45">
        <v>-2.87</v>
      </c>
      <c r="N84" s="44">
        <f t="shared" si="1"/>
        <v>140.59</v>
      </c>
      <c r="P84" s="49" t="s">
        <v>3085</v>
      </c>
      <c r="Q84" s="54">
        <f ca="1">SUMIF($I$3:$N$151,P84,$N$3:$N$151)</f>
        <v>64.05</v>
      </c>
    </row>
    <row r="85" spans="1:17">
      <c r="A85" s="36">
        <v>83</v>
      </c>
      <c r="B85" s="36" t="s">
        <v>3005</v>
      </c>
      <c r="C85" s="40" t="s">
        <v>3006</v>
      </c>
      <c r="D85" s="64" t="s">
        <v>3001</v>
      </c>
      <c r="E85" s="36" t="s">
        <v>216</v>
      </c>
      <c r="F85" s="36" t="s">
        <v>217</v>
      </c>
      <c r="G85" s="39" t="str">
        <f>VLOOKUP(E85,'Tax Info'!$B$2:$F$1000,3,0)</f>
        <v xml:space="preserve">Panay Energy Development Corporation </v>
      </c>
      <c r="H85" s="39" t="str">
        <f>VLOOKUP(E85,'Tax Info'!$B$2:$F$1000,5,0)</f>
        <v>007-243-246-000</v>
      </c>
      <c r="I85" s="47">
        <f>IF(COUNTIFS(H$3:H85,H85,B$3:B85,B85)=1,MAX(I$2:I84)+1,VLOOKUP(H85,H$2:I84,2,0))</f>
        <v>52476</v>
      </c>
      <c r="J85" s="44">
        <v>3.66</v>
      </c>
      <c r="K85" s="44" t="s">
        <v>27</v>
      </c>
      <c r="L85" s="44">
        <v>0.44</v>
      </c>
      <c r="M85" s="45">
        <v>-7.0000000000000007E-2</v>
      </c>
      <c r="N85" s="44">
        <f t="shared" si="1"/>
        <v>4.03</v>
      </c>
      <c r="P85" s="49" t="s">
        <v>3086</v>
      </c>
      <c r="Q85" s="54">
        <f ca="1">SUMIF($I$3:$N$151,P85,$N$3:$N$151)</f>
        <v>0.68</v>
      </c>
    </row>
    <row r="86" spans="1:17">
      <c r="A86" s="36">
        <v>84</v>
      </c>
      <c r="B86" s="36" t="s">
        <v>3005</v>
      </c>
      <c r="C86" s="40" t="s">
        <v>3006</v>
      </c>
      <c r="D86" s="64" t="s">
        <v>3001</v>
      </c>
      <c r="E86" s="36" t="s">
        <v>45</v>
      </c>
      <c r="F86" s="36" t="s">
        <v>200</v>
      </c>
      <c r="G86" s="39" t="str">
        <f>VLOOKUP(E86,'Tax Info'!$B$2:$F$1000,3,0)</f>
        <v xml:space="preserve">Toledo Power Company </v>
      </c>
      <c r="H86" s="39" t="str">
        <f>VLOOKUP(E86,'Tax Info'!$B$2:$F$1000,5,0)</f>
        <v>003-883-626-00000</v>
      </c>
      <c r="I86" s="47">
        <f>IF(COUNTIFS(H$3:H86,H86,B$3:B86,B86)=1,MAX(I$2:I85)+1,VLOOKUP(H86,H$2:I85,2,0))</f>
        <v>52432</v>
      </c>
      <c r="J86" s="44">
        <v>1.98</v>
      </c>
      <c r="K86" s="44" t="s">
        <v>27</v>
      </c>
      <c r="L86" s="44">
        <v>0.24</v>
      </c>
      <c r="M86" s="45">
        <v>-0.04</v>
      </c>
      <c r="N86" s="44">
        <f t="shared" si="1"/>
        <v>2.1799999999999997</v>
      </c>
      <c r="P86" s="49" t="s">
        <v>3087</v>
      </c>
      <c r="Q86" s="54">
        <f ca="1">SUMIF($I$3:$N$151,P86,$N$3:$N$151)</f>
        <v>0.67999999999999994</v>
      </c>
    </row>
    <row r="87" spans="1:17">
      <c r="A87" s="36">
        <v>85</v>
      </c>
      <c r="B87" s="36" t="s">
        <v>3005</v>
      </c>
      <c r="C87" s="40" t="s">
        <v>3006</v>
      </c>
      <c r="D87" s="64" t="s">
        <v>3001</v>
      </c>
      <c r="E87" s="36" t="s">
        <v>295</v>
      </c>
      <c r="F87" s="36" t="s">
        <v>296</v>
      </c>
      <c r="G87" s="39" t="str">
        <f>VLOOKUP(E87,'Tax Info'!$B$2:$F$1000,3,0)</f>
        <v xml:space="preserve">Panay Power Corporation </v>
      </c>
      <c r="H87" s="39" t="str">
        <f>VLOOKUP(E87,'Tax Info'!$B$2:$F$1000,5,0)</f>
        <v>004-964-861-000</v>
      </c>
      <c r="I87" s="47">
        <f>IF(COUNTIFS(H$3:H87,H87,B$3:B87,B87)=1,MAX(I$2:I86)+1,VLOOKUP(H87,H$2:I86,2,0))</f>
        <v>52477</v>
      </c>
      <c r="J87" s="44">
        <v>0.2</v>
      </c>
      <c r="K87" s="44" t="s">
        <v>27</v>
      </c>
      <c r="L87" s="44">
        <v>0.02</v>
      </c>
      <c r="M87" s="45" t="s">
        <v>27</v>
      </c>
      <c r="N87" s="44">
        <f t="shared" si="1"/>
        <v>0.22</v>
      </c>
      <c r="P87" s="49" t="s">
        <v>3088</v>
      </c>
      <c r="Q87" s="54">
        <f ca="1">SUMIF($I$3:$N$151,P87,$N$3:$N$151)</f>
        <v>0.15</v>
      </c>
    </row>
    <row r="88" spans="1:17">
      <c r="A88" s="36">
        <v>86</v>
      </c>
      <c r="B88" s="36" t="s">
        <v>3005</v>
      </c>
      <c r="C88" s="40" t="s">
        <v>3006</v>
      </c>
      <c r="D88" s="64" t="s">
        <v>3001</v>
      </c>
      <c r="E88" s="36" t="s">
        <v>284</v>
      </c>
      <c r="F88" s="36" t="s">
        <v>285</v>
      </c>
      <c r="G88" s="39" t="str">
        <f>VLOOKUP(E88,'Tax Info'!$B$2:$F$1000,3,0)</f>
        <v xml:space="preserve">PetroWind Energy Inc. </v>
      </c>
      <c r="H88" s="39" t="str">
        <f>VLOOKUP(E88,'Tax Info'!$B$2:$F$1000,5,0)</f>
        <v>008-482-597-000</v>
      </c>
      <c r="I88" s="47">
        <f>IF(COUNTIFS(H$3:H88,H88,B$3:B88,B88)=1,MAX(I$2:I87)+1,VLOOKUP(H88,H$2:I87,2,0))</f>
        <v>52478</v>
      </c>
      <c r="J88" s="44" t="s">
        <v>27</v>
      </c>
      <c r="K88" s="44">
        <v>0.82</v>
      </c>
      <c r="L88" s="44" t="s">
        <v>27</v>
      </c>
      <c r="M88" s="45">
        <v>-0.02</v>
      </c>
      <c r="N88" s="44">
        <f t="shared" si="1"/>
        <v>0.79999999999999993</v>
      </c>
      <c r="P88" s="49" t="s">
        <v>3089</v>
      </c>
      <c r="Q88" s="54">
        <f ca="1">SUMIF($I$3:$N$151,P88,$N$3:$N$151)</f>
        <v>2.6700000000000004</v>
      </c>
    </row>
    <row r="89" spans="1:17">
      <c r="A89" s="36">
        <v>87</v>
      </c>
      <c r="B89" s="36" t="s">
        <v>3005</v>
      </c>
      <c r="C89" s="40" t="s">
        <v>3006</v>
      </c>
      <c r="D89" s="64" t="s">
        <v>3001</v>
      </c>
      <c r="E89" s="36" t="s">
        <v>122</v>
      </c>
      <c r="F89" s="36" t="s">
        <v>122</v>
      </c>
      <c r="G89" s="39" t="str">
        <f>VLOOKUP(E89,'Tax Info'!$B$2:$F$1000,3,0)</f>
        <v xml:space="preserve">Samar I Electric Cooperative, Inc. </v>
      </c>
      <c r="H89" s="39" t="str">
        <f>VLOOKUP(E89,'Tax Info'!$B$2:$F$1000,5,0)</f>
        <v>000-563-573-000</v>
      </c>
      <c r="I89" s="47">
        <f>IF(COUNTIFS(H$3:H89,H89,B$3:B89,B89)=1,MAX(I$2:I88)+1,VLOOKUP(H89,H$2:I88,2,0))</f>
        <v>52479</v>
      </c>
      <c r="J89" s="44">
        <v>53.48</v>
      </c>
      <c r="K89" s="44" t="s">
        <v>27</v>
      </c>
      <c r="L89" s="44">
        <v>6.42</v>
      </c>
      <c r="M89" s="45">
        <v>-1.07</v>
      </c>
      <c r="N89" s="44">
        <f t="shared" si="1"/>
        <v>58.83</v>
      </c>
      <c r="P89" s="49" t="s">
        <v>3090</v>
      </c>
      <c r="Q89" s="54">
        <f ca="1">SUMIF($I$3:$N$151,P89,$N$3:$N$151)</f>
        <v>96.72</v>
      </c>
    </row>
    <row r="90" spans="1:17">
      <c r="A90" s="36">
        <v>88</v>
      </c>
      <c r="B90" s="36" t="s">
        <v>3005</v>
      </c>
      <c r="C90" s="40" t="s">
        <v>3006</v>
      </c>
      <c r="D90" s="64" t="s">
        <v>3001</v>
      </c>
      <c r="E90" s="36" t="s">
        <v>120</v>
      </c>
      <c r="F90" s="36" t="s">
        <v>120</v>
      </c>
      <c r="G90" s="39" t="str">
        <f>VLOOKUP(E90,'Tax Info'!$B$2:$F$1000,3,0)</f>
        <v xml:space="preserve">Samar II Electric Cooperative, Inc. </v>
      </c>
      <c r="H90" s="39" t="str">
        <f>VLOOKUP(E90,'Tax Info'!$B$2:$F$1000,5,0)</f>
        <v>000-563-581-000</v>
      </c>
      <c r="I90" s="47">
        <f>IF(COUNTIFS(H$3:H90,H90,B$3:B90,B90)=1,MAX(I$2:I89)+1,VLOOKUP(H90,H$2:I89,2,0))</f>
        <v>52480</v>
      </c>
      <c r="J90" s="44">
        <v>58.22</v>
      </c>
      <c r="K90" s="44" t="s">
        <v>27</v>
      </c>
      <c r="L90" s="44">
        <v>6.99</v>
      </c>
      <c r="M90" s="45">
        <v>-1.1599999999999999</v>
      </c>
      <c r="N90" s="44">
        <f t="shared" si="1"/>
        <v>64.05</v>
      </c>
      <c r="P90" s="49" t="s">
        <v>3091</v>
      </c>
      <c r="Q90" s="54">
        <f ca="1">SUMIF($I$3:$N$151,P90,$N$3:$N$151)</f>
        <v>2.48</v>
      </c>
    </row>
    <row r="91" spans="1:17">
      <c r="A91" s="36">
        <v>89</v>
      </c>
      <c r="B91" s="36" t="s">
        <v>3005</v>
      </c>
      <c r="C91" s="40" t="s">
        <v>3006</v>
      </c>
      <c r="D91" s="64" t="s">
        <v>3001</v>
      </c>
      <c r="E91" s="36" t="s">
        <v>208</v>
      </c>
      <c r="F91" s="36" t="s">
        <v>209</v>
      </c>
      <c r="G91" s="39" t="str">
        <f>VLOOKUP(E91,'Tax Info'!$B$2:$F$1000,3,0)</f>
        <v xml:space="preserve">San Carlos Biopower Inc. </v>
      </c>
      <c r="H91" s="39" t="str">
        <f>VLOOKUP(E91,'Tax Info'!$B$2:$F$1000,5,0)</f>
        <v>007-339-955-000</v>
      </c>
      <c r="I91" s="47">
        <f>IF(COUNTIFS(H$3:H91,H91,B$3:B91,B91)=1,MAX(I$2:I90)+1,VLOOKUP(H91,H$2:I90,2,0))</f>
        <v>52481</v>
      </c>
      <c r="J91" s="44" t="s">
        <v>27</v>
      </c>
      <c r="K91" s="44">
        <v>0.68</v>
      </c>
      <c r="L91" s="44" t="s">
        <v>27</v>
      </c>
      <c r="M91" s="45" t="s">
        <v>27</v>
      </c>
      <c r="N91" s="44">
        <f t="shared" si="1"/>
        <v>0.68</v>
      </c>
      <c r="P91" s="49" t="s">
        <v>3092</v>
      </c>
      <c r="Q91" s="54">
        <f ca="1">SUMIF($I$3:$N$151,P91,$N$3:$N$151)</f>
        <v>16.080000000000002</v>
      </c>
    </row>
    <row r="92" spans="1:17">
      <c r="A92" s="36">
        <v>90</v>
      </c>
      <c r="B92" s="36" t="s">
        <v>3005</v>
      </c>
      <c r="C92" s="40" t="s">
        <v>3006</v>
      </c>
      <c r="D92" s="64" t="s">
        <v>3001</v>
      </c>
      <c r="E92" s="36" t="s">
        <v>213</v>
      </c>
      <c r="F92" s="36" t="s">
        <v>214</v>
      </c>
      <c r="G92" s="39" t="str">
        <f>VLOOKUP(E92,'Tax Info'!$B$2:$F$1000,3,0)</f>
        <v>San Carlos Bioenergy, Inc.</v>
      </c>
      <c r="H92" s="39" t="str">
        <f>VLOOKUP(E92,'Tax Info'!$B$2:$F$1000,5,0)</f>
        <v>238-494-525-000</v>
      </c>
      <c r="I92" s="47">
        <f>IF(COUNTIFS(H$3:H92,H92,B$3:B92,B92)=1,MAX(I$2:I91)+1,VLOOKUP(H92,H$2:I91,2,0))</f>
        <v>52482</v>
      </c>
      <c r="J92" s="44">
        <v>0.62</v>
      </c>
      <c r="K92" s="44" t="s">
        <v>27</v>
      </c>
      <c r="L92" s="44">
        <v>7.0000000000000007E-2</v>
      </c>
      <c r="M92" s="45">
        <v>-0.01</v>
      </c>
      <c r="N92" s="44">
        <f t="shared" si="1"/>
        <v>0.67999999999999994</v>
      </c>
      <c r="P92" s="49" t="s">
        <v>3093</v>
      </c>
      <c r="Q92" s="54">
        <f ca="1">SUMIF($I$3:$N$151,P92,$N$3:$N$151)</f>
        <v>0.56999999999999995</v>
      </c>
    </row>
    <row r="93" spans="1:17">
      <c r="A93" s="36">
        <v>91</v>
      </c>
      <c r="B93" s="36" t="s">
        <v>3005</v>
      </c>
      <c r="C93" s="40" t="s">
        <v>3006</v>
      </c>
      <c r="D93" s="64" t="s">
        <v>3001</v>
      </c>
      <c r="E93" s="36" t="s">
        <v>228</v>
      </c>
      <c r="F93" s="36" t="s">
        <v>228</v>
      </c>
      <c r="G93" s="39" t="str">
        <f>VLOOKUP(E93,'Tax Info'!$B$2:$F$1000,3,0)</f>
        <v>SC GLOBAL COCO PRODUCTS, INC.</v>
      </c>
      <c r="H93" s="39" t="str">
        <f>VLOOKUP(E93,'Tax Info'!$B$2:$F$1000,5,0)</f>
        <v>005-761-999-000</v>
      </c>
      <c r="I93" s="47">
        <f>IF(COUNTIFS(H$3:H93,H93,B$3:B93,B93)=1,MAX(I$2:I92)+1,VLOOKUP(H93,H$2:I92,2,0))</f>
        <v>52483</v>
      </c>
      <c r="J93" s="44">
        <v>0.13</v>
      </c>
      <c r="K93" s="44" t="s">
        <v>27</v>
      </c>
      <c r="L93" s="44">
        <v>0.02</v>
      </c>
      <c r="M93" s="45" t="s">
        <v>27</v>
      </c>
      <c r="N93" s="44">
        <f t="shared" si="1"/>
        <v>0.15</v>
      </c>
      <c r="P93" s="49" t="s">
        <v>3094</v>
      </c>
      <c r="Q93" s="54">
        <f ca="1">SUMIF($I$3:$N$151,P93,$N$3:$N$151)</f>
        <v>98.09</v>
      </c>
    </row>
    <row r="94" spans="1:17">
      <c r="A94" s="36">
        <v>92</v>
      </c>
      <c r="B94" s="36" t="s">
        <v>3005</v>
      </c>
      <c r="C94" s="40" t="s">
        <v>3006</v>
      </c>
      <c r="D94" s="64" t="s">
        <v>3001</v>
      </c>
      <c r="E94" s="36" t="s">
        <v>2015</v>
      </c>
      <c r="F94" s="36" t="s">
        <v>2979</v>
      </c>
      <c r="G94" s="39" t="str">
        <f>VLOOKUP(E94,'Tax Info'!$B$2:$F$1000,3,0)</f>
        <v>Shell Energy Philippines, Inc.</v>
      </c>
      <c r="H94" s="39" t="str">
        <f>VLOOKUP(E94,'Tax Info'!$B$2:$F$1000,5,0)</f>
        <v>006-733-227-0000</v>
      </c>
      <c r="I94" s="47">
        <f>IF(COUNTIFS(H$3:H94,H94,B$3:B94,B94)=1,MAX(I$2:I93)+1,VLOOKUP(H94,H$2:I93,2,0))</f>
        <v>52461</v>
      </c>
      <c r="J94" s="44">
        <v>1.45</v>
      </c>
      <c r="K94" s="44" t="s">
        <v>27</v>
      </c>
      <c r="L94" s="44">
        <v>0.17</v>
      </c>
      <c r="M94" s="45">
        <v>-0.03</v>
      </c>
      <c r="N94" s="44">
        <f t="shared" si="1"/>
        <v>1.5899999999999999</v>
      </c>
      <c r="P94" s="49" t="s">
        <v>3095</v>
      </c>
      <c r="Q94" s="54">
        <f ca="1">SUMIF($I$3:$N$151,P94,$N$3:$N$151)</f>
        <v>0.57000000000000006</v>
      </c>
    </row>
    <row r="95" spans="1:17">
      <c r="A95" s="36">
        <v>93</v>
      </c>
      <c r="B95" s="36" t="s">
        <v>3005</v>
      </c>
      <c r="C95" s="40" t="s">
        <v>3006</v>
      </c>
      <c r="D95" s="64" t="s">
        <v>3001</v>
      </c>
      <c r="E95" s="36" t="s">
        <v>205</v>
      </c>
      <c r="F95" s="36" t="s">
        <v>206</v>
      </c>
      <c r="G95" s="39" t="str">
        <f>VLOOKUP(E95,'Tax Info'!$B$2:$F$1000,3,0)</f>
        <v xml:space="preserve">SPC Island Power Corporation </v>
      </c>
      <c r="H95" s="39" t="str">
        <f>VLOOKUP(E95,'Tax Info'!$B$2:$F$1000,5,0)</f>
        <v>218-474-921-00000</v>
      </c>
      <c r="I95" s="47">
        <f>IF(COUNTIFS(H$3:H95,H95,B$3:B95,B95)=1,MAX(I$2:I94)+1,VLOOKUP(H95,H$2:I94,2,0))</f>
        <v>52484</v>
      </c>
      <c r="J95" s="44">
        <v>2.4300000000000002</v>
      </c>
      <c r="K95" s="44" t="s">
        <v>27</v>
      </c>
      <c r="L95" s="44">
        <v>0.28999999999999998</v>
      </c>
      <c r="M95" s="45">
        <v>-0.05</v>
      </c>
      <c r="N95" s="44">
        <f t="shared" si="1"/>
        <v>2.6700000000000004</v>
      </c>
      <c r="P95" s="49" t="s">
        <v>3096</v>
      </c>
      <c r="Q95" s="54">
        <f ca="1">SUMIF($I$3:$N$151,P95,$N$3:$N$151)</f>
        <v>6.0000000000000005E-2</v>
      </c>
    </row>
    <row r="96" spans="1:17">
      <c r="A96" s="36">
        <v>94</v>
      </c>
      <c r="B96" s="36" t="s">
        <v>3005</v>
      </c>
      <c r="C96" s="40" t="s">
        <v>3006</v>
      </c>
      <c r="D96" s="64" t="s">
        <v>3001</v>
      </c>
      <c r="E96" s="36" t="s">
        <v>70</v>
      </c>
      <c r="F96" s="36" t="s">
        <v>71</v>
      </c>
      <c r="G96" s="39" t="str">
        <f>VLOOKUP(E96,'Tax Info'!$B$2:$F$1000,3,0)</f>
        <v>LIMAY POWER INC.</v>
      </c>
      <c r="H96" s="39" t="str">
        <f>VLOOKUP(E96,'Tax Info'!$B$2:$F$1000,5,0)</f>
        <v>008-107-131-000</v>
      </c>
      <c r="I96" s="47">
        <f>IF(COUNTIFS(H$3:H96,H96,B$3:B96,B96)=1,MAX(I$2:I95)+1,VLOOKUP(H96,H$2:I95,2,0))</f>
        <v>52485</v>
      </c>
      <c r="J96" s="44">
        <v>87.93</v>
      </c>
      <c r="K96" s="44" t="s">
        <v>27</v>
      </c>
      <c r="L96" s="44">
        <v>10.55</v>
      </c>
      <c r="M96" s="45">
        <v>-1.76</v>
      </c>
      <c r="N96" s="44">
        <f t="shared" si="1"/>
        <v>96.72</v>
      </c>
      <c r="P96" s="49" t="s">
        <v>3097</v>
      </c>
      <c r="Q96" s="54">
        <f ca="1">SUMIF($I$3:$N$151,P96,$N$3:$N$151)</f>
        <v>1.04</v>
      </c>
    </row>
    <row r="97" spans="1:17">
      <c r="A97" s="36">
        <v>95</v>
      </c>
      <c r="B97" s="36" t="s">
        <v>3005</v>
      </c>
      <c r="C97" s="40" t="s">
        <v>3006</v>
      </c>
      <c r="D97" s="64" t="s">
        <v>3001</v>
      </c>
      <c r="E97" s="36" t="s">
        <v>158</v>
      </c>
      <c r="F97" s="36" t="s">
        <v>159</v>
      </c>
      <c r="G97" s="39" t="str">
        <f>VLOOKUP(E97,'Tax Info'!$B$2:$F$1000,3,0)</f>
        <v>Sual Power Inc.</v>
      </c>
      <c r="H97" s="39" t="str">
        <f>VLOOKUP(E97,'Tax Info'!$B$2:$F$1000,5,0)</f>
        <v>225-353-447-000</v>
      </c>
      <c r="I97" s="47">
        <f>IF(COUNTIFS(H$3:H97,H97,B$3:B97,B97)=1,MAX(I$2:I96)+1,VLOOKUP(H97,H$2:I96,2,0))</f>
        <v>52486</v>
      </c>
      <c r="J97" s="44">
        <v>2.2599999999999998</v>
      </c>
      <c r="K97" s="44" t="s">
        <v>27</v>
      </c>
      <c r="L97" s="44">
        <v>0.27</v>
      </c>
      <c r="M97" s="45">
        <v>-0.05</v>
      </c>
      <c r="N97" s="44">
        <f t="shared" si="1"/>
        <v>2.48</v>
      </c>
      <c r="P97" s="49" t="s">
        <v>3098</v>
      </c>
      <c r="Q97" s="54">
        <f ca="1">SUMIF($I$3:$N$151,P97,$N$3:$N$151)</f>
        <v>97.19</v>
      </c>
    </row>
    <row r="98" spans="1:17">
      <c r="A98" s="36">
        <v>96</v>
      </c>
      <c r="B98" s="36" t="s">
        <v>3005</v>
      </c>
      <c r="C98" s="40" t="s">
        <v>3006</v>
      </c>
      <c r="D98" s="64" t="s">
        <v>3001</v>
      </c>
      <c r="E98" s="36" t="s">
        <v>163</v>
      </c>
      <c r="F98" s="36" t="s">
        <v>164</v>
      </c>
      <c r="G98" s="39" t="str">
        <f>VLOOKUP(E98,'Tax Info'!$B$2:$F$1000,3,0)</f>
        <v xml:space="preserve">SN Aboitiz Power- Magat, Inc. </v>
      </c>
      <c r="H98" s="39" t="str">
        <f>VLOOKUP(E98,'Tax Info'!$B$2:$F$1000,5,0)</f>
        <v>242-224-593-00000</v>
      </c>
      <c r="I98" s="47">
        <f>IF(COUNTIFS(H$3:H98,H98,B$3:B98,B98)=1,MAX(I$2:I97)+1,VLOOKUP(H98,H$2:I97,2,0))</f>
        <v>52487</v>
      </c>
      <c r="J98" s="44" t="s">
        <v>27</v>
      </c>
      <c r="K98" s="44">
        <v>16.41</v>
      </c>
      <c r="L98" s="44" t="s">
        <v>27</v>
      </c>
      <c r="M98" s="45">
        <v>-0.33</v>
      </c>
      <c r="N98" s="44">
        <f t="shared" si="1"/>
        <v>16.080000000000002</v>
      </c>
      <c r="P98" s="49" t="s">
        <v>3099</v>
      </c>
      <c r="Q98" s="54">
        <f ca="1">SUMIF($I$3:$N$151,P98,$N$3:$N$151)</f>
        <v>0.86</v>
      </c>
    </row>
    <row r="99" spans="1:17">
      <c r="A99" s="36">
        <v>97</v>
      </c>
      <c r="B99" s="36" t="s">
        <v>3005</v>
      </c>
      <c r="C99" s="40" t="s">
        <v>3006</v>
      </c>
      <c r="D99" s="64" t="s">
        <v>3001</v>
      </c>
      <c r="E99" s="36" t="s">
        <v>225</v>
      </c>
      <c r="F99" s="36" t="s">
        <v>226</v>
      </c>
      <c r="G99" s="39" t="str">
        <f>VLOOKUP(E99,'Tax Info'!$B$2:$F$1000,3,0)</f>
        <v xml:space="preserve">South Negros Biopower, Inc. </v>
      </c>
      <c r="H99" s="39" t="str">
        <f>VLOOKUP(E99,'Tax Info'!$B$2:$F$1000,5,0)</f>
        <v>008-348-719-000</v>
      </c>
      <c r="I99" s="47">
        <f>IF(COUNTIFS(H$3:H99,H99,B$3:B99,B99)=1,MAX(I$2:I98)+1,VLOOKUP(H99,H$2:I98,2,0))</f>
        <v>52488</v>
      </c>
      <c r="J99" s="44" t="s">
        <v>27</v>
      </c>
      <c r="K99" s="44">
        <v>0.57999999999999996</v>
      </c>
      <c r="L99" s="44" t="s">
        <v>27</v>
      </c>
      <c r="M99" s="45">
        <v>-0.01</v>
      </c>
      <c r="N99" s="44">
        <f t="shared" si="1"/>
        <v>0.56999999999999995</v>
      </c>
      <c r="P99" s="49" t="s">
        <v>3100</v>
      </c>
      <c r="Q99" s="54">
        <f ca="1">SUMIF($I$3:$N$151,P99,$N$3:$N$151)</f>
        <v>0.52</v>
      </c>
    </row>
    <row r="100" spans="1:17">
      <c r="A100" s="36">
        <v>98</v>
      </c>
      <c r="B100" s="36" t="s">
        <v>3005</v>
      </c>
      <c r="C100" s="40" t="s">
        <v>3006</v>
      </c>
      <c r="D100" s="64" t="s">
        <v>3001</v>
      </c>
      <c r="E100" s="36" t="s">
        <v>93</v>
      </c>
      <c r="F100" s="36" t="s">
        <v>93</v>
      </c>
      <c r="G100" s="39" t="str">
        <f>VLOOKUP(E100,'Tax Info'!$B$2:$F$1000,3,0)</f>
        <v>Southern Leyte Electric Cooperative, Inc.</v>
      </c>
      <c r="H100" s="39" t="str">
        <f>VLOOKUP(E100,'Tax Info'!$B$2:$F$1000,5,0)</f>
        <v>000-819-044-000</v>
      </c>
      <c r="I100" s="47">
        <f>IF(COUNTIFS(H$3:H100,H100,B$3:B100,B100)=1,MAX(I$2:I99)+1,VLOOKUP(H100,H$2:I99,2,0))</f>
        <v>52489</v>
      </c>
      <c r="J100" s="44">
        <v>89.17</v>
      </c>
      <c r="K100" s="44" t="s">
        <v>27</v>
      </c>
      <c r="L100" s="44">
        <v>10.7</v>
      </c>
      <c r="M100" s="45">
        <v>-1.78</v>
      </c>
      <c r="N100" s="44">
        <f t="shared" si="1"/>
        <v>98.09</v>
      </c>
      <c r="P100" s="49" t="s">
        <v>3101</v>
      </c>
      <c r="Q100" s="54">
        <f ca="1">SUMIF($I$3:$N$151,P100,$N$3:$N$151)</f>
        <v>1574.7199999999998</v>
      </c>
    </row>
    <row r="101" spans="1:17">
      <c r="A101" s="36">
        <v>99</v>
      </c>
      <c r="B101" s="36" t="s">
        <v>3005</v>
      </c>
      <c r="C101" s="40" t="s">
        <v>3006</v>
      </c>
      <c r="D101" s="64" t="s">
        <v>3001</v>
      </c>
      <c r="E101" s="36" t="s">
        <v>230</v>
      </c>
      <c r="F101" s="36" t="s">
        <v>231</v>
      </c>
      <c r="G101" s="39" t="str">
        <f>VLOOKUP(E101,'Tax Info'!$B$2:$F$1000,3,0)</f>
        <v xml:space="preserve">SPC Power Corporation </v>
      </c>
      <c r="H101" s="39" t="str">
        <f>VLOOKUP(E101,'Tax Info'!$B$2:$F$1000,5,0)</f>
        <v>003-868-048-000</v>
      </c>
      <c r="I101" s="47">
        <f>IF(COUNTIFS(H$3:H101,H101,B$3:B101,B101)=1,MAX(I$2:I100)+1,VLOOKUP(H101,H$2:I100,2,0))</f>
        <v>52490</v>
      </c>
      <c r="J101" s="44">
        <v>0.52</v>
      </c>
      <c r="K101" s="44" t="s">
        <v>27</v>
      </c>
      <c r="L101" s="44">
        <v>0.06</v>
      </c>
      <c r="M101" s="45">
        <v>-0.01</v>
      </c>
      <c r="N101" s="44">
        <f t="shared" si="1"/>
        <v>0.57000000000000006</v>
      </c>
      <c r="P101" s="49" t="s">
        <v>3102</v>
      </c>
      <c r="Q101" s="54">
        <f ca="1">SUMIF($I$3:$N$151,P101,$N$3:$N$151)</f>
        <v>179.24</v>
      </c>
    </row>
    <row r="102" spans="1:17">
      <c r="A102" s="36">
        <v>100</v>
      </c>
      <c r="B102" s="36" t="s">
        <v>3005</v>
      </c>
      <c r="C102" s="40" t="s">
        <v>3006</v>
      </c>
      <c r="D102" s="64" t="s">
        <v>3001</v>
      </c>
      <c r="E102" s="36" t="s">
        <v>169</v>
      </c>
      <c r="F102" s="36" t="s">
        <v>170</v>
      </c>
      <c r="G102" s="39" t="str">
        <f>VLOOKUP(E102,'Tax Info'!$B$2:$F$1000,3,0)</f>
        <v xml:space="preserve">SMGP Kabankalan Power Co. Ltd. </v>
      </c>
      <c r="H102" s="39" t="str">
        <f>VLOOKUP(E102,'Tax Info'!$B$2:$F$1000,5,0)</f>
        <v>009-064-992-000</v>
      </c>
      <c r="I102" s="47">
        <f>IF(COUNTIFS(H$3:H102,H102,B$3:B102,B102)=1,MAX(I$2:I101)+1,VLOOKUP(H102,H$2:I101,2,0))</f>
        <v>52491</v>
      </c>
      <c r="J102" s="44">
        <v>0.05</v>
      </c>
      <c r="K102" s="44" t="s">
        <v>27</v>
      </c>
      <c r="L102" s="44">
        <v>0.01</v>
      </c>
      <c r="M102" s="45" t="s">
        <v>27</v>
      </c>
      <c r="N102" s="44">
        <f t="shared" si="1"/>
        <v>6.0000000000000005E-2</v>
      </c>
      <c r="P102" s="49" t="s">
        <v>3103</v>
      </c>
      <c r="Q102" s="54">
        <f ca="1">SUMIF($I$3:$N$151,P102,$N$3:$N$151)</f>
        <v>6.0000000000000005E-2</v>
      </c>
    </row>
    <row r="103" spans="1:17">
      <c r="A103" s="36">
        <v>101</v>
      </c>
      <c r="B103" s="36" t="s">
        <v>3005</v>
      </c>
      <c r="C103" s="40" t="s">
        <v>3006</v>
      </c>
      <c r="D103" s="64" t="s">
        <v>3001</v>
      </c>
      <c r="E103" s="36" t="s">
        <v>338</v>
      </c>
      <c r="F103" s="36" t="s">
        <v>339</v>
      </c>
      <c r="G103" s="39" t="str">
        <f>VLOOKUP(E103,'Tax Info'!$B$2:$F$1000,3,0)</f>
        <v xml:space="preserve">Guimaras Wind Corporation </v>
      </c>
      <c r="H103" s="39" t="str">
        <f>VLOOKUP(E103,'Tax Info'!$B$2:$F$1000,5,0)</f>
        <v>004-500-956-000</v>
      </c>
      <c r="I103" s="47">
        <f>IF(COUNTIFS(H$3:H103,H103,B$3:B103,B103)=1,MAX(I$2:I102)+1,VLOOKUP(H103,H$2:I102,2,0))</f>
        <v>52492</v>
      </c>
      <c r="J103" s="44" t="s">
        <v>27</v>
      </c>
      <c r="K103" s="44">
        <v>1.06</v>
      </c>
      <c r="L103" s="44" t="s">
        <v>27</v>
      </c>
      <c r="M103" s="45">
        <v>-0.02</v>
      </c>
      <c r="N103" s="44">
        <f t="shared" si="1"/>
        <v>1.04</v>
      </c>
      <c r="P103" s="49" t="s">
        <v>3104</v>
      </c>
      <c r="Q103" s="54">
        <f ca="1">SUMIF($I$3:$N$151,P103,$N$3:$N$151)</f>
        <v>0.01</v>
      </c>
    </row>
    <row r="104" spans="1:17">
      <c r="A104" s="36">
        <v>102</v>
      </c>
      <c r="B104" s="36" t="s">
        <v>3005</v>
      </c>
      <c r="C104" s="40" t="s">
        <v>3006</v>
      </c>
      <c r="D104" s="64" t="s">
        <v>3001</v>
      </c>
      <c r="E104" s="36" t="s">
        <v>45</v>
      </c>
      <c r="F104" s="36" t="s">
        <v>211</v>
      </c>
      <c r="G104" s="39" t="str">
        <f>VLOOKUP(E104,'Tax Info'!$B$2:$F$1000,3,0)</f>
        <v xml:space="preserve">Toledo Power Company </v>
      </c>
      <c r="H104" s="39" t="str">
        <f>VLOOKUP(E104,'Tax Info'!$B$2:$F$1000,5,0)</f>
        <v>003-883-626-00000</v>
      </c>
      <c r="I104" s="47">
        <f>IF(COUNTIFS(H$3:H104,H104,B$3:B104,B104)=1,MAX(I$2:I103)+1,VLOOKUP(H104,H$2:I103,2,0))</f>
        <v>52432</v>
      </c>
      <c r="J104" s="44">
        <v>2.31</v>
      </c>
      <c r="K104" s="44" t="s">
        <v>27</v>
      </c>
      <c r="L104" s="44">
        <v>0.28000000000000003</v>
      </c>
      <c r="M104" s="45">
        <v>-0.05</v>
      </c>
      <c r="N104" s="44">
        <f t="shared" si="1"/>
        <v>2.54</v>
      </c>
      <c r="P104" s="49" t="s">
        <v>3105</v>
      </c>
      <c r="Q104" s="54">
        <f ca="1">SUMIF($I$3:$N$151,P104,$N$3:$N$151)</f>
        <v>1.29</v>
      </c>
    </row>
    <row r="105" spans="1:17">
      <c r="A105" s="36">
        <v>103</v>
      </c>
      <c r="B105" s="36" t="s">
        <v>3005</v>
      </c>
      <c r="C105" s="40" t="s">
        <v>3006</v>
      </c>
      <c r="D105" s="64" t="s">
        <v>3001</v>
      </c>
      <c r="E105" s="36" t="s">
        <v>52</v>
      </c>
      <c r="F105" s="36" t="s">
        <v>53</v>
      </c>
      <c r="G105" s="39" t="str">
        <f>VLOOKUP(E105,'Tax Info'!$B$2:$F$1000,3,0)</f>
        <v>TeaM (Philippines) Energy Corporation</v>
      </c>
      <c r="H105" s="39" t="str">
        <f>VLOOKUP(E105,'Tax Info'!$B$2:$F$1000,5,0)</f>
        <v>002-243-275-000</v>
      </c>
      <c r="I105" s="47">
        <f>IF(COUNTIFS(H$3:H105,H105,B$3:B105,B105)=1,MAX(I$2:I104)+1,VLOOKUP(H105,H$2:I104,2,0))</f>
        <v>52493</v>
      </c>
      <c r="J105" s="44">
        <v>88.36</v>
      </c>
      <c r="K105" s="44" t="s">
        <v>27</v>
      </c>
      <c r="L105" s="44">
        <v>10.6</v>
      </c>
      <c r="M105" s="45">
        <v>-1.77</v>
      </c>
      <c r="N105" s="44">
        <f t="shared" si="1"/>
        <v>97.19</v>
      </c>
      <c r="P105" s="49" t="s">
        <v>3106</v>
      </c>
      <c r="Q105" s="54">
        <f ca="1">SUMIF($I$3:$N$151,P105,$N$3:$N$151)</f>
        <v>0.02</v>
      </c>
    </row>
    <row r="106" spans="1:17">
      <c r="A106" s="36">
        <v>104</v>
      </c>
      <c r="B106" s="36" t="s">
        <v>3005</v>
      </c>
      <c r="C106" s="40" t="s">
        <v>3006</v>
      </c>
      <c r="D106" s="64" t="s">
        <v>3001</v>
      </c>
      <c r="E106" s="36" t="s">
        <v>222</v>
      </c>
      <c r="F106" s="36" t="s">
        <v>223</v>
      </c>
      <c r="G106" s="39" t="str">
        <f>VLOOKUP(E106,'Tax Info'!$B$2:$F$1000,3,0)</f>
        <v xml:space="preserve">Therma Power -Visayas, Inc. </v>
      </c>
      <c r="H106" s="39" t="str">
        <f>VLOOKUP(E106,'Tax Info'!$B$2:$F$1000,5,0)</f>
        <v>006-893-449-00000</v>
      </c>
      <c r="I106" s="47">
        <f>IF(COUNTIFS(H$3:H106,H106,B$3:B106,B106)=1,MAX(I$2:I105)+1,VLOOKUP(H106,H$2:I105,2,0))</f>
        <v>52494</v>
      </c>
      <c r="J106" s="44">
        <v>0.79</v>
      </c>
      <c r="K106" s="44" t="s">
        <v>27</v>
      </c>
      <c r="L106" s="44">
        <v>0.09</v>
      </c>
      <c r="M106" s="45">
        <v>-0.02</v>
      </c>
      <c r="N106" s="44">
        <f t="shared" si="1"/>
        <v>0.86</v>
      </c>
      <c r="P106" s="49"/>
      <c r="Q106" s="54"/>
    </row>
    <row r="107" spans="1:17">
      <c r="A107" s="36">
        <v>105</v>
      </c>
      <c r="B107" s="36" t="s">
        <v>3005</v>
      </c>
      <c r="C107" s="40" t="s">
        <v>3006</v>
      </c>
      <c r="D107" s="64" t="s">
        <v>3001</v>
      </c>
      <c r="E107" s="36" t="s">
        <v>219</v>
      </c>
      <c r="F107" s="36" t="s">
        <v>220</v>
      </c>
      <c r="G107" s="39" t="str">
        <f>VLOOKUP(E107,'Tax Info'!$B$2:$F$1000,3,0)</f>
        <v>SMGP BESS POWER INC</v>
      </c>
      <c r="H107" s="39" t="str">
        <f>VLOOKUP(E107,'Tax Info'!$B$2:$F$1000,5,0)</f>
        <v>008-471-214-000</v>
      </c>
      <c r="I107" s="47">
        <f>IF(COUNTIFS(H$3:H107,H107,B$3:B107,B107)=1,MAX(I$2:I106)+1,VLOOKUP(H107,H$2:I106,2,0))</f>
        <v>52495</v>
      </c>
      <c r="J107" s="44">
        <v>0.47</v>
      </c>
      <c r="K107" s="44" t="s">
        <v>27</v>
      </c>
      <c r="L107" s="44">
        <v>0.06</v>
      </c>
      <c r="M107" s="45">
        <v>-0.01</v>
      </c>
      <c r="N107" s="44">
        <f t="shared" si="1"/>
        <v>0.52</v>
      </c>
      <c r="P107" s="49"/>
      <c r="Q107" s="54">
        <f ca="1">SUM(Q7:Q105)</f>
        <v>11746.02</v>
      </c>
    </row>
    <row r="108" spans="1:17">
      <c r="A108" s="36">
        <v>106</v>
      </c>
      <c r="B108" s="36" t="s">
        <v>3005</v>
      </c>
      <c r="C108" s="40" t="s">
        <v>3006</v>
      </c>
      <c r="D108" s="64" t="s">
        <v>3001</v>
      </c>
      <c r="E108" s="36" t="s">
        <v>26</v>
      </c>
      <c r="F108" s="36" t="s">
        <v>26</v>
      </c>
      <c r="G108" s="39" t="str">
        <f>VLOOKUP(E108,'Tax Info'!$B$2:$F$1000,3,0)</f>
        <v xml:space="preserve">Visayan Electric Company </v>
      </c>
      <c r="H108" s="39" t="str">
        <f>VLOOKUP(E108,'Tax Info'!$B$2:$F$1000,5,0)</f>
        <v>000-566-230-000</v>
      </c>
      <c r="I108" s="47">
        <f>IF(COUNTIFS(H$3:H108,H108,B$3:B108,B108)=1,MAX(I$2:I107)+1,VLOOKUP(H108,H$2:I107,2,0))</f>
        <v>52496</v>
      </c>
      <c r="J108" s="44">
        <v>1431.56</v>
      </c>
      <c r="K108" s="44" t="s">
        <v>27</v>
      </c>
      <c r="L108" s="44">
        <v>171.79</v>
      </c>
      <c r="M108" s="45">
        <v>-28.63</v>
      </c>
      <c r="N108" s="44">
        <f t="shared" si="1"/>
        <v>1574.7199999999998</v>
      </c>
      <c r="P108" s="49"/>
      <c r="Q108" s="55">
        <f>N115</f>
        <v>11746.02</v>
      </c>
    </row>
    <row r="109" spans="1:17">
      <c r="A109" s="36">
        <v>107</v>
      </c>
      <c r="B109" s="36" t="s">
        <v>3005</v>
      </c>
      <c r="C109" s="40" t="s">
        <v>3006</v>
      </c>
      <c r="D109" s="64" t="s">
        <v>3001</v>
      </c>
      <c r="E109" s="36" t="s">
        <v>73</v>
      </c>
      <c r="F109" s="36" t="s">
        <v>74</v>
      </c>
      <c r="G109" s="39" t="str">
        <f>VLOOKUP(E109,'Tax Info'!$B$2:$F$1000,3,0)</f>
        <v xml:space="preserve">Vantage Energy Solutions and Management, Inc. </v>
      </c>
      <c r="H109" s="39" t="str">
        <f>VLOOKUP(E109,'Tax Info'!$B$2:$F$1000,5,0)</f>
        <v>009-464-430-000</v>
      </c>
      <c r="I109" s="47">
        <f>IF(COUNTIFS(H$3:H109,H109,B$3:B109,B109)=1,MAX(I$2:I108)+1,VLOOKUP(H109,H$2:I108,2,0))</f>
        <v>52497</v>
      </c>
      <c r="J109" s="44">
        <v>162.94999999999999</v>
      </c>
      <c r="K109" s="44" t="s">
        <v>27</v>
      </c>
      <c r="L109" s="44">
        <v>19.55</v>
      </c>
      <c r="M109" s="45">
        <v>-3.26</v>
      </c>
      <c r="N109" s="44">
        <f t="shared" si="1"/>
        <v>179.24</v>
      </c>
      <c r="P109" s="49"/>
      <c r="Q109" s="56">
        <f>Q108-N115</f>
        <v>0</v>
      </c>
    </row>
    <row r="110" spans="1:17">
      <c r="A110" s="36">
        <v>108</v>
      </c>
      <c r="B110" s="67" t="s">
        <v>3005</v>
      </c>
      <c r="C110" s="37" t="s">
        <v>3006</v>
      </c>
      <c r="D110" s="64" t="s">
        <v>3001</v>
      </c>
      <c r="E110" s="36" t="s">
        <v>253</v>
      </c>
      <c r="F110" s="36" t="s">
        <v>253</v>
      </c>
      <c r="G110" s="39" t="str">
        <f>VLOOKUP(E110,'Tax Info'!$B$2:$F$1000,3,0)</f>
        <v>Visayan Oil Mills, Inc.</v>
      </c>
      <c r="H110" s="39" t="str">
        <f>VLOOKUP(E110,'Tax Info'!$B$2:$F$1000,5,0)</f>
        <v>213-749-038-000</v>
      </c>
      <c r="I110" s="47">
        <f>IF(COUNTIFS(H$3:H110,H110,B$3:B110,B110)=1,MAX(I$2:I109)+1,VLOOKUP(H110,H$2:I109,2,0))</f>
        <v>52498</v>
      </c>
      <c r="J110" s="44">
        <v>0.05</v>
      </c>
      <c r="K110" s="44" t="s">
        <v>27</v>
      </c>
      <c r="L110" s="44">
        <v>0.01</v>
      </c>
      <c r="M110" s="45" t="s">
        <v>27</v>
      </c>
      <c r="N110" s="44">
        <f t="shared" si="1"/>
        <v>6.0000000000000005E-2</v>
      </c>
      <c r="O110" s="50">
        <f>SUM(N16:N110)</f>
        <v>8498.2000000000007</v>
      </c>
    </row>
    <row r="111" spans="1:17">
      <c r="A111" s="36">
        <v>109</v>
      </c>
      <c r="B111" s="36" t="s">
        <v>3007</v>
      </c>
      <c r="C111" s="40" t="s">
        <v>3006</v>
      </c>
      <c r="D111" s="64" t="s">
        <v>3001</v>
      </c>
      <c r="E111" s="36" t="s">
        <v>913</v>
      </c>
      <c r="F111" s="36" t="s">
        <v>913</v>
      </c>
      <c r="G111" s="39" t="str">
        <f>VLOOKUP(E111,'Tax Info'!$B$2:$F$1000,3,0)</f>
        <v>Mabuhay Energy Corporation</v>
      </c>
      <c r="H111" s="39" t="str">
        <f>VLOOKUP(E111,'Tax Info'!$B$2:$F$1000,5,0)</f>
        <v>009-541-806-000</v>
      </c>
      <c r="I111" s="47">
        <f>IF(COUNTIFS(H$3:H111,H111,B$3:B111,B111)=1,MAX(I$2:I110)+1,VLOOKUP(H111,H$2:I110,2,0))</f>
        <v>52499</v>
      </c>
      <c r="J111" s="44">
        <v>0.01</v>
      </c>
      <c r="K111" s="44">
        <v>0</v>
      </c>
      <c r="L111" s="44">
        <v>0</v>
      </c>
      <c r="M111" s="45">
        <v>0</v>
      </c>
      <c r="N111" s="44">
        <f t="shared" si="1"/>
        <v>0.01</v>
      </c>
      <c r="P111"/>
    </row>
    <row r="112" spans="1:17">
      <c r="A112" s="36">
        <v>110</v>
      </c>
      <c r="B112" s="36" t="s">
        <v>3007</v>
      </c>
      <c r="C112" s="40" t="s">
        <v>3006</v>
      </c>
      <c r="D112" s="64" t="s">
        <v>3001</v>
      </c>
      <c r="E112" s="36" t="s">
        <v>914</v>
      </c>
      <c r="F112" s="36" t="s">
        <v>914</v>
      </c>
      <c r="G112" s="39" t="str">
        <f>VLOOKUP(E112,'Tax Info'!$B$2:$F$1000,3,0)</f>
        <v xml:space="preserve">Mariveles Power Generation Corporation </v>
      </c>
      <c r="H112" s="39" t="str">
        <f>VLOOKUP(E112,'Tax Info'!$B$2:$F$1000,5,0)</f>
        <v>008-941-048-00000</v>
      </c>
      <c r="I112" s="47">
        <f>IF(COUNTIFS(H$3:H112,H112,B$3:B112,B112)=1,MAX(I$2:I111)+1,VLOOKUP(H112,H$2:I111,2,0))</f>
        <v>52500</v>
      </c>
      <c r="J112" s="44">
        <v>1.17</v>
      </c>
      <c r="K112" s="44">
        <v>0</v>
      </c>
      <c r="L112" s="44">
        <v>0.14000000000000001</v>
      </c>
      <c r="M112" s="45">
        <v>-0.02</v>
      </c>
      <c r="N112" s="44">
        <f t="shared" si="1"/>
        <v>1.29</v>
      </c>
    </row>
    <row r="113" spans="1:15">
      <c r="A113" s="36">
        <v>111</v>
      </c>
      <c r="B113" s="67" t="s">
        <v>3007</v>
      </c>
      <c r="C113" s="37" t="s">
        <v>3006</v>
      </c>
      <c r="D113" s="64" t="s">
        <v>3001</v>
      </c>
      <c r="E113" s="36" t="s">
        <v>197</v>
      </c>
      <c r="F113" s="36" t="s">
        <v>197</v>
      </c>
      <c r="G113" s="39" t="str">
        <f>VLOOKUP(E113,'Tax Info'!$B$2:$F$1000,3,0)</f>
        <v>Masinloc Power Co. Ltd</v>
      </c>
      <c r="H113" s="39" t="str">
        <f>VLOOKUP(E113,'Tax Info'!$B$2:$F$1000,5,0)</f>
        <v>006-786-124-000</v>
      </c>
      <c r="I113" s="47">
        <f>IF(COUNTIFS(H$3:H113,H113,B$3:B113,B113)=1,MAX(I$2:I112)+1,VLOOKUP(H113,H$2:I112,2,0))</f>
        <v>52501</v>
      </c>
      <c r="J113" s="44">
        <v>0.02</v>
      </c>
      <c r="K113" s="44">
        <v>0</v>
      </c>
      <c r="L113" s="44">
        <v>0</v>
      </c>
      <c r="M113" s="45">
        <v>0</v>
      </c>
      <c r="N113" s="44">
        <f t="shared" si="1"/>
        <v>0.02</v>
      </c>
      <c r="O113" s="50">
        <f>SUM(N111:N113)</f>
        <v>1.32</v>
      </c>
    </row>
    <row r="114" spans="1:15">
      <c r="A114" s="57"/>
      <c r="B114" s="57"/>
      <c r="C114" s="57"/>
      <c r="D114" s="57"/>
      <c r="E114" s="57"/>
      <c r="F114" s="57"/>
      <c r="G114" s="57"/>
      <c r="H114" s="57"/>
      <c r="I114" s="57"/>
      <c r="J114" s="57"/>
      <c r="K114" s="59"/>
      <c r="L114" s="59"/>
      <c r="M114" s="60"/>
      <c r="N114" s="59"/>
    </row>
    <row r="115" spans="1:15">
      <c r="A115" s="57"/>
      <c r="B115" s="57"/>
      <c r="C115" s="57"/>
      <c r="D115" s="57"/>
      <c r="E115" s="57"/>
      <c r="F115" s="57"/>
      <c r="G115" s="57"/>
      <c r="H115" s="57"/>
      <c r="I115" s="57"/>
      <c r="J115" s="61">
        <f>SUM(J3:J114)</f>
        <v>9707.76</v>
      </c>
      <c r="K115" s="61">
        <f>SUM(K3:K114)</f>
        <v>1088.72</v>
      </c>
      <c r="L115" s="61">
        <f>SUM(L3:L114)</f>
        <v>1164.9499999999994</v>
      </c>
      <c r="M115" s="61">
        <f>SUM(M3:M114)</f>
        <v>-215.41</v>
      </c>
      <c r="N115" s="61">
        <f>SUM(N3:N114)</f>
        <v>11746.02</v>
      </c>
    </row>
    <row r="116" spans="1:15">
      <c r="A116" s="57"/>
      <c r="B116" s="57"/>
      <c r="C116" s="57"/>
      <c r="D116" s="57"/>
      <c r="E116" s="57"/>
      <c r="F116" s="57"/>
      <c r="G116" s="57"/>
      <c r="H116" s="57"/>
      <c r="I116" s="57"/>
      <c r="J116" s="57"/>
      <c r="K116" s="59"/>
      <c r="L116" s="59"/>
      <c r="M116" s="60"/>
      <c r="N116" s="59"/>
    </row>
    <row r="117" spans="1:15">
      <c r="A117" s="57"/>
      <c r="B117" s="57"/>
      <c r="C117" s="57"/>
      <c r="D117" s="57"/>
      <c r="E117" s="57"/>
      <c r="F117" s="57"/>
      <c r="G117" s="68" t="s">
        <v>3002</v>
      </c>
      <c r="H117" s="69" t="s">
        <v>471</v>
      </c>
      <c r="I117" s="68"/>
      <c r="J117" s="70">
        <f>SUM(J3:J14)</f>
        <v>2343.33</v>
      </c>
      <c r="K117" s="70">
        <f t="shared" ref="K117:N117" si="2">SUM(K3:K14)</f>
        <v>657.2</v>
      </c>
      <c r="L117" s="70">
        <f t="shared" si="2"/>
        <v>281.21000000000004</v>
      </c>
      <c r="M117" s="70">
        <f t="shared" si="2"/>
        <v>-60.01</v>
      </c>
      <c r="N117" s="70">
        <f t="shared" si="2"/>
        <v>3221.7299999999996</v>
      </c>
      <c r="O117" s="71">
        <f>N117-O14</f>
        <v>0</v>
      </c>
    </row>
    <row r="118" spans="1:15">
      <c r="A118" s="57"/>
      <c r="B118" s="57"/>
      <c r="C118" s="57"/>
      <c r="D118" s="57"/>
      <c r="E118" s="57"/>
      <c r="F118" s="57"/>
      <c r="G118" s="68" t="s">
        <v>3003</v>
      </c>
      <c r="H118" s="69" t="s">
        <v>3004</v>
      </c>
      <c r="I118" s="68"/>
      <c r="J118" s="70">
        <f>SUM(J15)</f>
        <v>22.52</v>
      </c>
      <c r="K118" s="70">
        <f t="shared" ref="K118:N118" si="3">SUM(K15)</f>
        <v>0</v>
      </c>
      <c r="L118" s="70">
        <f t="shared" si="3"/>
        <v>2.7</v>
      </c>
      <c r="M118" s="70">
        <f t="shared" si="3"/>
        <v>-0.45</v>
      </c>
      <c r="N118" s="70">
        <f t="shared" si="3"/>
        <v>24.77</v>
      </c>
      <c r="O118" s="71">
        <f>N118-O15</f>
        <v>0</v>
      </c>
    </row>
    <row r="119" spans="1:15">
      <c r="A119" s="57"/>
      <c r="B119" s="57"/>
      <c r="C119" s="57"/>
      <c r="D119" s="57"/>
      <c r="E119" s="57"/>
      <c r="F119" s="57"/>
      <c r="G119" s="68" t="s">
        <v>3005</v>
      </c>
      <c r="H119" s="69" t="s">
        <v>3006</v>
      </c>
      <c r="I119" s="68"/>
      <c r="J119" s="70">
        <f>SUM(J16:J110)</f>
        <v>7340.7100000000028</v>
      </c>
      <c r="K119" s="70">
        <f t="shared" ref="K119:N119" si="4">SUM(K16:K110)</f>
        <v>431.52000000000004</v>
      </c>
      <c r="L119" s="70">
        <f t="shared" si="4"/>
        <v>880.89999999999986</v>
      </c>
      <c r="M119" s="70">
        <f t="shared" si="4"/>
        <v>-154.93</v>
      </c>
      <c r="N119" s="70">
        <f t="shared" si="4"/>
        <v>8498.2000000000007</v>
      </c>
      <c r="O119" s="71">
        <f>N119-O110</f>
        <v>0</v>
      </c>
    </row>
    <row r="120" spans="1:15">
      <c r="A120" s="57"/>
      <c r="B120" s="57"/>
      <c r="C120" s="57"/>
      <c r="D120" s="57"/>
      <c r="E120" s="57"/>
      <c r="F120" s="57"/>
      <c r="G120" s="68" t="s">
        <v>3007</v>
      </c>
      <c r="H120" s="69" t="s">
        <v>3006</v>
      </c>
      <c r="I120" s="68"/>
      <c r="J120" s="70">
        <f>SUM(J111:J113)</f>
        <v>1.2</v>
      </c>
      <c r="K120" s="70">
        <f t="shared" ref="K120:N120" si="5">SUM(K111:K113)</f>
        <v>0</v>
      </c>
      <c r="L120" s="70">
        <f t="shared" si="5"/>
        <v>0.14000000000000001</v>
      </c>
      <c r="M120" s="70">
        <f t="shared" si="5"/>
        <v>-0.02</v>
      </c>
      <c r="N120" s="70">
        <f t="shared" si="5"/>
        <v>1.32</v>
      </c>
      <c r="O120" s="71">
        <f>N120-O113</f>
        <v>0</v>
      </c>
    </row>
    <row r="121" spans="1:15">
      <c r="A121" s="57"/>
      <c r="B121" s="57"/>
      <c r="C121" s="57"/>
      <c r="D121" s="57"/>
      <c r="E121" s="57"/>
      <c r="F121" s="57"/>
      <c r="G121" s="68"/>
      <c r="H121" s="68"/>
      <c r="I121" s="68"/>
      <c r="J121" s="72">
        <f>SUM(J117:J120)</f>
        <v>9707.7600000000039</v>
      </c>
      <c r="K121" s="72">
        <f t="shared" ref="K121:N121" si="6">SUM(K117:K120)</f>
        <v>1088.72</v>
      </c>
      <c r="L121" s="72">
        <f t="shared" si="6"/>
        <v>1164.95</v>
      </c>
      <c r="M121" s="72">
        <f t="shared" si="6"/>
        <v>-215.41000000000003</v>
      </c>
      <c r="N121" s="72">
        <f t="shared" si="6"/>
        <v>11746.02</v>
      </c>
      <c r="O121" s="73"/>
    </row>
    <row r="122" spans="1:15">
      <c r="A122" s="57"/>
      <c r="B122" s="57"/>
      <c r="C122" s="57"/>
      <c r="D122" s="57"/>
      <c r="E122" s="57"/>
      <c r="F122" s="57"/>
      <c r="G122" s="68"/>
      <c r="H122" s="68"/>
      <c r="I122" s="68"/>
      <c r="J122" s="74">
        <f>J115-J121</f>
        <v>0</v>
      </c>
      <c r="K122" s="74">
        <f t="shared" ref="K122:N122" si="7">K115-K121</f>
        <v>0</v>
      </c>
      <c r="L122" s="74">
        <f t="shared" si="7"/>
        <v>0</v>
      </c>
      <c r="M122" s="74">
        <f t="shared" si="7"/>
        <v>0</v>
      </c>
      <c r="N122" s="74">
        <f t="shared" si="7"/>
        <v>0</v>
      </c>
      <c r="O122" s="73"/>
    </row>
    <row r="123" spans="1:15">
      <c r="A123" s="57"/>
      <c r="B123" s="57"/>
      <c r="C123" s="57"/>
      <c r="D123" s="57"/>
      <c r="E123" s="57"/>
      <c r="F123" s="57"/>
      <c r="G123" s="57"/>
      <c r="H123" s="57"/>
      <c r="I123" s="57"/>
      <c r="J123" s="57"/>
      <c r="K123" s="59"/>
      <c r="L123" s="59"/>
      <c r="M123" s="60"/>
      <c r="N123" s="59"/>
    </row>
    <row r="124" spans="1:15">
      <c r="A124" s="57"/>
      <c r="B124" s="57"/>
      <c r="C124" s="57"/>
      <c r="D124" s="57"/>
      <c r="E124" s="57"/>
      <c r="F124" s="57"/>
      <c r="G124" s="57"/>
      <c r="H124" s="57"/>
      <c r="I124" s="57"/>
      <c r="J124" s="57"/>
      <c r="K124" s="59"/>
      <c r="L124" s="59"/>
      <c r="M124" s="60"/>
      <c r="N124" s="59"/>
    </row>
    <row r="125" spans="1:15">
      <c r="A125" s="57"/>
      <c r="B125" s="57"/>
      <c r="C125" s="57"/>
      <c r="D125" s="57"/>
      <c r="E125" s="57"/>
      <c r="F125" s="57"/>
      <c r="G125" s="57"/>
      <c r="H125" s="57"/>
      <c r="I125" s="57"/>
      <c r="J125" s="57"/>
      <c r="K125" s="59"/>
      <c r="L125" s="59"/>
      <c r="M125" s="60"/>
      <c r="N125" s="59"/>
    </row>
    <row r="126" spans="1:15">
      <c r="A126" s="57"/>
      <c r="B126" s="57"/>
      <c r="C126" s="57"/>
      <c r="D126" s="57"/>
      <c r="E126" s="57"/>
      <c r="F126" s="57"/>
      <c r="G126" s="57"/>
      <c r="H126" s="57"/>
      <c r="I126" s="57"/>
      <c r="J126" s="57"/>
      <c r="K126" s="59"/>
      <c r="L126" s="59"/>
      <c r="M126" s="60"/>
      <c r="N126" s="59"/>
    </row>
    <row r="127" spans="1:15">
      <c r="A127" s="57"/>
      <c r="B127" s="57"/>
      <c r="C127" s="57"/>
      <c r="D127" s="57"/>
      <c r="E127" s="57"/>
      <c r="F127" s="57"/>
      <c r="G127" s="57"/>
      <c r="H127" s="57"/>
      <c r="I127" s="57"/>
      <c r="J127" s="57"/>
      <c r="K127" s="59"/>
      <c r="L127" s="59"/>
      <c r="M127" s="60"/>
      <c r="N127" s="59"/>
    </row>
    <row r="128" spans="1:15">
      <c r="A128" s="57"/>
      <c r="B128" s="57"/>
      <c r="C128" s="57"/>
      <c r="D128" s="57"/>
      <c r="E128" s="57"/>
      <c r="F128" s="57"/>
      <c r="G128" s="57"/>
      <c r="H128" s="57"/>
      <c r="I128" s="57"/>
      <c r="J128" s="57"/>
      <c r="K128" s="59"/>
      <c r="L128" s="59"/>
      <c r="M128" s="60"/>
      <c r="N128" s="59"/>
    </row>
    <row r="129" spans="1:14">
      <c r="A129" s="57"/>
      <c r="B129" s="57"/>
      <c r="C129" s="57"/>
      <c r="D129" s="57"/>
      <c r="E129" s="57"/>
      <c r="F129" s="57"/>
      <c r="G129" s="57"/>
      <c r="H129" s="57"/>
      <c r="I129" s="57"/>
      <c r="J129" s="57"/>
      <c r="K129" s="59"/>
      <c r="L129" s="59"/>
      <c r="M129" s="60"/>
      <c r="N129" s="59"/>
    </row>
    <row r="130" spans="1:14">
      <c r="A130" s="57"/>
      <c r="B130" s="57"/>
      <c r="C130" s="57"/>
      <c r="D130" s="57"/>
      <c r="E130" s="57"/>
      <c r="F130" s="57"/>
      <c r="G130" s="57"/>
      <c r="H130" s="57"/>
      <c r="I130" s="57"/>
      <c r="J130" s="57"/>
      <c r="K130" s="59"/>
      <c r="L130" s="59"/>
      <c r="M130" s="60"/>
      <c r="N130" s="59"/>
    </row>
    <row r="131" spans="1:14">
      <c r="A131" s="57"/>
      <c r="B131" s="57"/>
      <c r="C131" s="57"/>
      <c r="D131" s="57"/>
      <c r="E131" s="57"/>
      <c r="F131" s="57"/>
      <c r="G131" s="57"/>
      <c r="H131" s="57"/>
      <c r="I131" s="57"/>
      <c r="J131" s="57"/>
      <c r="K131" s="59"/>
      <c r="L131" s="59"/>
      <c r="M131" s="60"/>
      <c r="N131" s="59"/>
    </row>
    <row r="132" spans="1:14">
      <c r="A132" s="57"/>
      <c r="B132" s="57"/>
      <c r="C132" s="57"/>
      <c r="D132" s="57"/>
      <c r="E132" s="57"/>
      <c r="F132" s="57"/>
      <c r="G132" s="57"/>
      <c r="H132" s="57"/>
      <c r="I132" s="57"/>
      <c r="J132" s="57"/>
      <c r="K132" s="59"/>
      <c r="L132" s="59"/>
      <c r="M132" s="60"/>
      <c r="N132" s="59"/>
    </row>
    <row r="133" spans="1:14">
      <c r="A133" s="57"/>
      <c r="B133" s="57"/>
      <c r="C133" s="57"/>
      <c r="D133" s="57"/>
      <c r="E133" s="57"/>
      <c r="F133" s="57"/>
      <c r="G133" s="57"/>
      <c r="H133" s="57"/>
      <c r="I133" s="57"/>
      <c r="J133" s="57"/>
      <c r="K133" s="59"/>
      <c r="L133" s="59"/>
      <c r="M133" s="60"/>
      <c r="N133" s="59"/>
    </row>
    <row r="134" spans="1:14">
      <c r="A134" s="57"/>
      <c r="B134" s="57"/>
      <c r="C134" s="57"/>
      <c r="D134" s="57"/>
      <c r="E134" s="57"/>
      <c r="F134" s="57"/>
      <c r="G134" s="57"/>
      <c r="H134" s="57"/>
      <c r="I134" s="57"/>
      <c r="J134" s="57"/>
      <c r="K134" s="59"/>
      <c r="L134" s="59"/>
      <c r="M134" s="60"/>
      <c r="N134" s="59"/>
    </row>
    <row r="135" spans="1:14">
      <c r="A135" s="57"/>
      <c r="B135" s="57"/>
      <c r="C135" s="57"/>
      <c r="D135" s="57"/>
      <c r="E135" s="57"/>
      <c r="F135" s="57"/>
      <c r="G135" s="57"/>
      <c r="H135" s="57"/>
      <c r="I135" s="57"/>
      <c r="J135" s="57"/>
      <c r="K135" s="59"/>
      <c r="L135" s="59"/>
      <c r="M135" s="60"/>
      <c r="N135" s="59"/>
    </row>
    <row r="136" spans="1:14">
      <c r="A136" s="57"/>
      <c r="B136" s="57"/>
      <c r="C136" s="57"/>
      <c r="D136" s="57"/>
      <c r="E136" s="57"/>
      <c r="F136" s="57"/>
      <c r="G136" s="57"/>
      <c r="H136" s="57"/>
      <c r="I136" s="57"/>
      <c r="J136" s="57"/>
      <c r="K136" s="59"/>
      <c r="L136" s="59"/>
      <c r="M136" s="60"/>
      <c r="N136" s="59"/>
    </row>
    <row r="137" spans="1:14">
      <c r="A137" s="57"/>
      <c r="B137" s="57"/>
      <c r="C137" s="57"/>
      <c r="D137" s="57"/>
      <c r="E137" s="57"/>
      <c r="F137" s="57"/>
      <c r="G137" s="57"/>
      <c r="H137" s="57"/>
      <c r="I137" s="57"/>
      <c r="J137" s="57"/>
      <c r="K137" s="59"/>
      <c r="L137" s="59"/>
      <c r="M137" s="60"/>
      <c r="N137" s="59"/>
    </row>
    <row r="138" spans="1:14">
      <c r="A138" s="57"/>
      <c r="B138" s="57"/>
      <c r="C138" s="57"/>
      <c r="D138" s="57"/>
      <c r="E138" s="57"/>
      <c r="F138" s="57"/>
      <c r="G138" s="57"/>
      <c r="H138" s="57"/>
      <c r="I138" s="57"/>
      <c r="J138" s="57"/>
      <c r="K138" s="59"/>
      <c r="L138" s="59"/>
      <c r="M138" s="60"/>
      <c r="N138" s="59"/>
    </row>
    <row r="139" spans="1:14">
      <c r="A139" s="57"/>
      <c r="B139" s="57"/>
      <c r="C139" s="57"/>
      <c r="D139" s="57"/>
      <c r="E139" s="57"/>
      <c r="F139" s="57"/>
      <c r="G139" s="57"/>
      <c r="H139" s="57"/>
      <c r="I139" s="57"/>
      <c r="J139" s="57"/>
      <c r="K139" s="59"/>
      <c r="L139" s="59"/>
      <c r="M139" s="60"/>
      <c r="N139" s="59"/>
    </row>
    <row r="140" spans="1:14">
      <c r="A140" s="57"/>
      <c r="B140" s="57"/>
      <c r="C140" s="57"/>
      <c r="D140" s="57"/>
      <c r="E140" s="57"/>
      <c r="F140" s="57"/>
      <c r="G140" s="57"/>
      <c r="H140" s="57"/>
      <c r="I140" s="57"/>
      <c r="J140" s="57"/>
      <c r="K140" s="59"/>
      <c r="L140" s="59"/>
      <c r="M140" s="60"/>
      <c r="N140" s="59"/>
    </row>
    <row r="141" spans="1:14">
      <c r="A141" s="57"/>
      <c r="B141" s="57"/>
      <c r="C141" s="57"/>
      <c r="D141" s="57"/>
      <c r="E141" s="57"/>
      <c r="F141" s="57"/>
      <c r="G141" s="57"/>
      <c r="H141" s="57"/>
      <c r="I141" s="57"/>
      <c r="J141" s="57"/>
      <c r="K141" s="59"/>
      <c r="L141" s="59"/>
      <c r="M141" s="60"/>
      <c r="N141" s="59"/>
    </row>
    <row r="142" spans="1:14">
      <c r="A142" s="57"/>
      <c r="B142" s="57"/>
      <c r="C142" s="57"/>
      <c r="D142" s="57"/>
      <c r="E142" s="57"/>
      <c r="F142" s="57"/>
      <c r="G142" s="57"/>
      <c r="H142" s="57"/>
      <c r="I142" s="57"/>
      <c r="J142" s="57"/>
      <c r="K142" s="59"/>
      <c r="L142" s="59"/>
      <c r="M142" s="60"/>
      <c r="N142" s="59"/>
    </row>
    <row r="143" spans="1:14">
      <c r="A143" s="57"/>
      <c r="B143" s="57"/>
      <c r="C143" s="57"/>
      <c r="D143" s="57"/>
      <c r="E143" s="57"/>
      <c r="F143" s="57"/>
      <c r="G143" s="57"/>
      <c r="H143" s="57"/>
      <c r="I143" s="57"/>
      <c r="J143" s="57"/>
      <c r="K143" s="59"/>
      <c r="L143" s="59"/>
      <c r="M143" s="60"/>
      <c r="N143" s="59"/>
    </row>
    <row r="144" spans="1:14">
      <c r="A144" s="57"/>
      <c r="B144" s="57"/>
      <c r="C144" s="57"/>
      <c r="D144" s="57"/>
      <c r="E144" s="57"/>
      <c r="F144" s="57"/>
      <c r="G144" s="57"/>
      <c r="H144" s="57"/>
      <c r="I144" s="57"/>
      <c r="J144" s="57"/>
      <c r="K144" s="59"/>
      <c r="L144" s="59"/>
      <c r="M144" s="60"/>
      <c r="N144" s="59"/>
    </row>
    <row r="145" spans="1:14">
      <c r="A145" s="57"/>
      <c r="B145" s="57"/>
      <c r="C145" s="57"/>
      <c r="D145" s="57"/>
      <c r="E145" s="57"/>
      <c r="F145" s="57"/>
      <c r="G145" s="57"/>
      <c r="H145" s="57"/>
      <c r="I145" s="57"/>
      <c r="J145" s="57"/>
      <c r="K145" s="59"/>
      <c r="L145" s="59"/>
      <c r="M145" s="60"/>
      <c r="N145" s="59"/>
    </row>
    <row r="146" spans="1:14">
      <c r="A146" s="57"/>
      <c r="B146" s="57"/>
      <c r="C146" s="57"/>
      <c r="D146" s="57"/>
      <c r="E146" s="57"/>
      <c r="F146" s="57"/>
      <c r="G146" s="57"/>
      <c r="H146" s="57"/>
      <c r="I146" s="57"/>
      <c r="J146" s="57"/>
      <c r="K146" s="59"/>
      <c r="L146" s="59"/>
      <c r="M146" s="60"/>
      <c r="N146" s="59"/>
    </row>
    <row r="147" spans="1:14">
      <c r="A147" s="57"/>
      <c r="B147" s="57"/>
      <c r="C147" s="57"/>
      <c r="D147" s="57"/>
      <c r="E147" s="57"/>
      <c r="F147" s="57"/>
      <c r="G147" s="57"/>
      <c r="H147" s="57"/>
      <c r="I147" s="57"/>
      <c r="J147" s="57"/>
      <c r="K147" s="59"/>
      <c r="L147" s="59"/>
      <c r="M147" s="60"/>
      <c r="N147" s="59"/>
    </row>
    <row r="148" spans="1:14">
      <c r="A148" s="57"/>
      <c r="B148" s="57"/>
      <c r="C148" s="57"/>
      <c r="D148" s="57"/>
      <c r="E148" s="57"/>
      <c r="F148" s="57"/>
      <c r="G148" s="57"/>
      <c r="H148" s="57"/>
      <c r="I148" s="57"/>
      <c r="J148" s="57"/>
      <c r="K148" s="59"/>
      <c r="L148" s="59"/>
      <c r="M148" s="60"/>
      <c r="N148" s="59"/>
    </row>
    <row r="149" spans="1:14">
      <c r="A149" s="57"/>
      <c r="B149" s="57"/>
      <c r="C149" s="57"/>
      <c r="D149" s="57"/>
      <c r="E149" s="57"/>
      <c r="F149" s="57"/>
      <c r="G149" s="57"/>
      <c r="H149" s="57"/>
      <c r="I149" s="57"/>
      <c r="J149" s="57"/>
      <c r="K149" s="59"/>
      <c r="L149" s="59"/>
      <c r="M149" s="60"/>
      <c r="N149" s="59"/>
    </row>
    <row r="150" spans="1:14">
      <c r="A150" s="57"/>
      <c r="B150" s="57"/>
      <c r="C150" s="57"/>
      <c r="D150" s="57"/>
      <c r="E150" s="57"/>
      <c r="F150" s="57"/>
      <c r="G150" s="57"/>
      <c r="H150" s="57"/>
      <c r="I150" s="57"/>
      <c r="J150" s="57"/>
      <c r="K150" s="59"/>
      <c r="L150" s="59"/>
      <c r="M150" s="60"/>
      <c r="N150" s="59"/>
    </row>
    <row r="151" spans="1:14">
      <c r="A151" s="57"/>
      <c r="B151" s="57"/>
      <c r="C151" s="57"/>
      <c r="D151" s="57"/>
      <c r="E151" s="57"/>
      <c r="F151" s="57"/>
      <c r="G151" s="57"/>
      <c r="H151" s="57"/>
      <c r="I151" s="57"/>
      <c r="J151" s="57"/>
      <c r="K151" s="59"/>
      <c r="L151" s="59"/>
      <c r="M151" s="60"/>
      <c r="N151" s="59"/>
    </row>
    <row r="152" spans="1:14">
      <c r="A152" s="58"/>
      <c r="B152" s="58"/>
      <c r="C152" s="58"/>
      <c r="D152" s="58"/>
      <c r="E152" s="58"/>
      <c r="F152" s="58"/>
      <c r="G152" s="58"/>
      <c r="H152" s="58"/>
      <c r="I152" s="58"/>
    </row>
  </sheetData>
  <autoFilter ref="A2:R160"/>
  <pageMargins left="0.7" right="0.7" top="0.75" bottom="0.75" header="0.3" footer="0.3"/>
  <pageSetup paperSize="9" orientation="portrait" r:id="rId1"/>
  <ignoredErrors>
    <ignoredError sqref="J120 L120 M117" formulaRange="1"/>
  </ignoredError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149"/>
  <sheetViews>
    <sheetView topLeftCell="A86" zoomScale="85" zoomScaleNormal="85" workbookViewId="0">
      <selection activeCell="D41" sqref="D41"/>
    </sheetView>
  </sheetViews>
  <sheetFormatPr defaultColWidth="9.140625" defaultRowHeight="15"/>
  <cols>
    <col min="1" max="1" width="8.7109375" style="31" customWidth="1"/>
    <col min="2" max="2" width="27" style="32" customWidth="1"/>
    <col min="3" max="3" width="9.140625" style="32" customWidth="1"/>
    <col min="4" max="4" width="10.85546875" style="32" customWidth="1"/>
    <col min="5" max="5" width="14.28515625" style="32" customWidth="1"/>
    <col min="6" max="6" width="17.5703125" style="32" customWidth="1"/>
    <col min="7" max="7" width="74.7109375" style="32" customWidth="1"/>
    <col min="8" max="8" width="18.42578125" style="32" customWidth="1"/>
    <col min="9" max="9" width="8.7109375" style="32" customWidth="1"/>
    <col min="10" max="10" width="12.85546875" style="33" customWidth="1"/>
    <col min="11" max="11" width="14.42578125" style="33" customWidth="1"/>
    <col min="12" max="12" width="12" style="33" customWidth="1"/>
    <col min="13" max="13" width="10.5703125" style="33" customWidth="1"/>
    <col min="14" max="14" width="12.42578125" style="33" customWidth="1"/>
    <col min="15" max="15" width="11.7109375" style="32" customWidth="1"/>
    <col min="16" max="16" width="14" style="32" customWidth="1"/>
    <col min="17" max="17" width="11.85546875" style="32" customWidth="1"/>
    <col min="18" max="16384" width="9.140625" style="32"/>
  </cols>
  <sheetData>
    <row r="2" spans="1:18" ht="30">
      <c r="A2" s="34" t="s">
        <v>0</v>
      </c>
      <c r="B2" s="34" t="s">
        <v>1</v>
      </c>
      <c r="C2" s="34" t="s">
        <v>2</v>
      </c>
      <c r="D2" s="34" t="s">
        <v>3</v>
      </c>
      <c r="E2" s="34" t="s">
        <v>4</v>
      </c>
      <c r="F2" s="34" t="s">
        <v>5</v>
      </c>
      <c r="G2" s="34" t="s">
        <v>6</v>
      </c>
      <c r="H2" s="34" t="s">
        <v>7</v>
      </c>
      <c r="I2" s="41" t="s">
        <v>8</v>
      </c>
      <c r="J2" s="34" t="s">
        <v>9</v>
      </c>
      <c r="K2" s="34" t="s">
        <v>10</v>
      </c>
      <c r="L2" s="34" t="s">
        <v>11</v>
      </c>
      <c r="M2" s="34" t="s">
        <v>12</v>
      </c>
      <c r="N2" s="34" t="s">
        <v>13</v>
      </c>
      <c r="P2" s="42">
        <v>52501</v>
      </c>
      <c r="Q2" s="51" t="s">
        <v>14</v>
      </c>
      <c r="R2" s="52"/>
    </row>
    <row r="3" spans="1:18">
      <c r="A3" s="35">
        <v>1</v>
      </c>
      <c r="B3" s="67" t="s">
        <v>3124</v>
      </c>
      <c r="C3" s="37" t="s">
        <v>3004</v>
      </c>
      <c r="D3" s="75" t="s">
        <v>3123</v>
      </c>
      <c r="E3" s="36" t="s">
        <v>242</v>
      </c>
      <c r="F3" s="36" t="s">
        <v>243</v>
      </c>
      <c r="G3" s="39" t="str">
        <f>VLOOKUP(E3,'Tax Info'!$B$2:$F$1000,3,0)</f>
        <v xml:space="preserve">Victorias Milling Company, Inc. </v>
      </c>
      <c r="H3" s="39" t="str">
        <f>VLOOKUP(E3,'Tax Info'!$B$2:$F$1000,5,0)</f>
        <v>000-270-220-000</v>
      </c>
      <c r="I3" s="43">
        <f>IF(COUNTIFS(H$3:H3,H3,B$3:B3,B3)=1,MAX(I$2:I2)+1,VLOOKUP(H3,H$2:I2,2,0))+P2</f>
        <v>52502</v>
      </c>
      <c r="J3" s="44">
        <v>22.52</v>
      </c>
      <c r="K3" s="44" t="s">
        <v>27</v>
      </c>
      <c r="L3" s="44">
        <v>2.7</v>
      </c>
      <c r="M3" s="45">
        <v>-0.45</v>
      </c>
      <c r="N3" s="44">
        <f>SUM(J3:M3)</f>
        <v>24.77</v>
      </c>
      <c r="O3" s="50">
        <f>SUM(N3)</f>
        <v>24.77</v>
      </c>
      <c r="P3" s="46">
        <f>MIN(I3:I147)</f>
        <v>52502</v>
      </c>
      <c r="Q3" s="53" t="s">
        <v>21</v>
      </c>
    </row>
    <row r="4" spans="1:18">
      <c r="A4" s="36">
        <v>2</v>
      </c>
      <c r="B4" s="78" t="s">
        <v>3206</v>
      </c>
      <c r="C4" s="79" t="s">
        <v>3207</v>
      </c>
      <c r="D4" s="75" t="s">
        <v>3123</v>
      </c>
      <c r="E4" s="36" t="s">
        <v>152</v>
      </c>
      <c r="F4" s="36" t="s">
        <v>153</v>
      </c>
      <c r="G4" s="39" t="str">
        <f>VLOOKUP(E4,'Tax Info'!$B$2:$F$1000,3,0)</f>
        <v>ACEN CORPORATION (FORMERLY KNOWN AS AC ENERGY CORPORATION)</v>
      </c>
      <c r="H4" s="39" t="str">
        <f>VLOOKUP(E4,'Tax Info'!$B$2:$F$1000,5,0)</f>
        <v>000-506-020-000</v>
      </c>
      <c r="I4" s="47">
        <f>IF(COUNTIFS(H$3:H4,H4,B$3:B4,B4)=1,MAX(I$2:I3)+1,VLOOKUP(H4,H$2:I3,2,0))</f>
        <v>52503</v>
      </c>
      <c r="J4" s="44">
        <v>2422.2800000000002</v>
      </c>
      <c r="K4" s="44" t="s">
        <v>27</v>
      </c>
      <c r="L4" s="44">
        <v>290.67</v>
      </c>
      <c r="M4" s="45">
        <v>-48.45</v>
      </c>
      <c r="N4" s="44">
        <f>SUM(J4:M4)</f>
        <v>2664.5000000000005</v>
      </c>
      <c r="P4" s="46">
        <f>MAX(I3:I112)</f>
        <v>52596</v>
      </c>
      <c r="Q4" s="53" t="s">
        <v>24</v>
      </c>
    </row>
    <row r="5" spans="1:18">
      <c r="A5" s="36">
        <v>3</v>
      </c>
      <c r="B5" s="78" t="s">
        <v>3206</v>
      </c>
      <c r="C5" s="80" t="s">
        <v>3207</v>
      </c>
      <c r="D5" s="75" t="s">
        <v>3123</v>
      </c>
      <c r="E5" s="36" t="s">
        <v>138</v>
      </c>
      <c r="F5" s="36" t="s">
        <v>139</v>
      </c>
      <c r="G5" s="39" t="str">
        <f>VLOOKUP(E5,'Tax Info'!$B$2:$F$1000,3,0)</f>
        <v>ACEN CORPORATION (FORMERLY KNOWN AS AC ENERGY CORPORATION)</v>
      </c>
      <c r="H5" s="39" t="str">
        <f>VLOOKUP(E5,'Tax Info'!$B$2:$F$1000,5,0)</f>
        <v>000-506-020-000</v>
      </c>
      <c r="I5" s="47">
        <f>IF(COUNTIFS(H$3:H5,H5,B$3:B5,B5)=1,MAX(I$2:I4)+1,VLOOKUP(H5,H$2:I4,2,0))</f>
        <v>52503</v>
      </c>
      <c r="J5" s="44">
        <v>2147.19</v>
      </c>
      <c r="K5" s="44" t="s">
        <v>27</v>
      </c>
      <c r="L5" s="44">
        <v>257.66000000000003</v>
      </c>
      <c r="M5" s="45">
        <v>-42.94</v>
      </c>
      <c r="N5" s="44">
        <f t="shared" ref="N5:N68" si="0">SUM(J5:M5)</f>
        <v>2361.91</v>
      </c>
    </row>
    <row r="6" spans="1:18">
      <c r="A6" s="36">
        <v>4</v>
      </c>
      <c r="B6" s="78" t="s">
        <v>3206</v>
      </c>
      <c r="C6" s="80" t="s">
        <v>3207</v>
      </c>
      <c r="D6" s="75" t="s">
        <v>3123</v>
      </c>
      <c r="E6" s="36" t="s">
        <v>190</v>
      </c>
      <c r="F6" s="36" t="s">
        <v>191</v>
      </c>
      <c r="G6" s="39" t="str">
        <f>VLOOKUP(E6,'Tax Info'!$B$2:$F$1000,3,0)</f>
        <v xml:space="preserve">AdventEnergy, Inc. </v>
      </c>
      <c r="H6" s="39" t="str">
        <f>VLOOKUP(E6,'Tax Info'!$B$2:$F$1000,5,0)</f>
        <v>007-099-197-000</v>
      </c>
      <c r="I6" s="47">
        <f>IF(COUNTIFS(H$3:H6,H6,B$3:B6,B6)=1,MAX(I$2:I5)+1,VLOOKUP(H6,H$2:I5,2,0))</f>
        <v>52504</v>
      </c>
      <c r="J6" s="44">
        <v>372.5</v>
      </c>
      <c r="K6" s="44" t="s">
        <v>27</v>
      </c>
      <c r="L6" s="44">
        <v>44.7</v>
      </c>
      <c r="M6" s="45">
        <v>-7.45</v>
      </c>
      <c r="N6" s="44">
        <f t="shared" si="0"/>
        <v>409.75</v>
      </c>
      <c r="P6" s="48" t="s">
        <v>30</v>
      </c>
      <c r="Q6" s="48"/>
    </row>
    <row r="7" spans="1:18">
      <c r="A7" s="36">
        <v>5</v>
      </c>
      <c r="B7" s="78" t="s">
        <v>3206</v>
      </c>
      <c r="C7" s="80" t="s">
        <v>3207</v>
      </c>
      <c r="D7" s="75" t="s">
        <v>3123</v>
      </c>
      <c r="E7" s="36" t="s">
        <v>38</v>
      </c>
      <c r="F7" s="36" t="s">
        <v>39</v>
      </c>
      <c r="G7" s="39" t="str">
        <f>VLOOKUP(E7,'Tax Info'!$B$2:$F$1000,3,0)</f>
        <v xml:space="preserve">AdventEnergy, Inc. </v>
      </c>
      <c r="H7" s="39" t="str">
        <f>VLOOKUP(E7,'Tax Info'!$B$2:$F$1000,5,0)</f>
        <v>007-099-197-000</v>
      </c>
      <c r="I7" s="47">
        <f>IF(COUNTIFS(H$3:H7,H7,B$3:B7,B7)=1,MAX(I$2:I6)+1,VLOOKUP(H7,H$2:I6,2,0))</f>
        <v>52504</v>
      </c>
      <c r="J7" s="44">
        <v>11170.91</v>
      </c>
      <c r="K7" s="44" t="s">
        <v>27</v>
      </c>
      <c r="L7" s="44">
        <v>1340.51</v>
      </c>
      <c r="M7" s="45">
        <v>-223.42</v>
      </c>
      <c r="N7" s="44">
        <f t="shared" si="0"/>
        <v>12288</v>
      </c>
      <c r="P7" s="76" t="s">
        <v>3107</v>
      </c>
      <c r="Q7" s="54">
        <f ca="1">SUMIF($I$3:$N$148,P7,$N$3:$N$148)</f>
        <v>24.77</v>
      </c>
    </row>
    <row r="8" spans="1:18">
      <c r="A8" s="36">
        <v>6</v>
      </c>
      <c r="B8" s="78" t="s">
        <v>3206</v>
      </c>
      <c r="C8" s="80" t="s">
        <v>3207</v>
      </c>
      <c r="D8" s="75" t="s">
        <v>3123</v>
      </c>
      <c r="E8" s="36" t="s">
        <v>38</v>
      </c>
      <c r="F8" s="36" t="s">
        <v>161</v>
      </c>
      <c r="G8" s="39" t="str">
        <f>VLOOKUP(E8,'Tax Info'!$B$2:$F$1000,3,0)</f>
        <v xml:space="preserve">AdventEnergy, Inc. </v>
      </c>
      <c r="H8" s="39" t="str">
        <f>VLOOKUP(E8,'Tax Info'!$B$2:$F$1000,5,0)</f>
        <v>007-099-197-000</v>
      </c>
      <c r="I8" s="47">
        <f>IF(COUNTIFS(H$3:H8,H8,B$3:B8,B8)=1,MAX(I$2:I7)+1,VLOOKUP(H8,H$2:I7,2,0))</f>
        <v>52504</v>
      </c>
      <c r="J8" s="44" t="s">
        <v>27</v>
      </c>
      <c r="K8" s="44">
        <v>3248.96</v>
      </c>
      <c r="L8" s="44" t="s">
        <v>27</v>
      </c>
      <c r="M8" s="45">
        <v>-64.98</v>
      </c>
      <c r="N8" s="44">
        <f t="shared" si="0"/>
        <v>3183.98</v>
      </c>
      <c r="P8" s="76" t="s">
        <v>3108</v>
      </c>
      <c r="Q8" s="54">
        <f ca="1">SUMIF($I$3:$N$148,P8,$N$3:$N$148)</f>
        <v>5026.41</v>
      </c>
    </row>
    <row r="9" spans="1:18">
      <c r="A9" s="36">
        <v>7</v>
      </c>
      <c r="B9" s="78" t="s">
        <v>3206</v>
      </c>
      <c r="C9" s="80" t="s">
        <v>3207</v>
      </c>
      <c r="D9" s="75" t="s">
        <v>3123</v>
      </c>
      <c r="E9" s="36" t="s">
        <v>97</v>
      </c>
      <c r="F9" s="36" t="s">
        <v>98</v>
      </c>
      <c r="G9" s="39" t="str">
        <f>VLOOKUP(E9,'Tax Info'!$B$2:$F$1000,3,0)</f>
        <v xml:space="preserve">Aboitiz Energy Solutions, Inc. </v>
      </c>
      <c r="H9" s="39" t="str">
        <f>VLOOKUP(E9,'Tax Info'!$B$2:$F$1000,5,0)</f>
        <v>201-115-150-000</v>
      </c>
      <c r="I9" s="47">
        <f>IF(COUNTIFS(H$3:H9,H9,B$3:B9,B9)=1,MAX(I$2:I8)+1,VLOOKUP(H9,H$2:I8,2,0))</f>
        <v>52505</v>
      </c>
      <c r="J9" s="44">
        <v>13296.48</v>
      </c>
      <c r="K9" s="44" t="s">
        <v>27</v>
      </c>
      <c r="L9" s="44">
        <v>1595.58</v>
      </c>
      <c r="M9" s="45">
        <v>-265.93</v>
      </c>
      <c r="N9" s="44">
        <f t="shared" si="0"/>
        <v>14626.13</v>
      </c>
      <c r="P9" s="76" t="s">
        <v>3109</v>
      </c>
      <c r="Q9" s="54">
        <f ca="1">SUMIF($I$3:$N$148,P9,$N$3:$N$148)</f>
        <v>15881.73</v>
      </c>
    </row>
    <row r="10" spans="1:18">
      <c r="A10" s="36">
        <v>8</v>
      </c>
      <c r="B10" s="78" t="s">
        <v>3206</v>
      </c>
      <c r="C10" s="80" t="s">
        <v>3207</v>
      </c>
      <c r="D10" s="75" t="s">
        <v>3123</v>
      </c>
      <c r="E10" s="36" t="s">
        <v>43</v>
      </c>
      <c r="F10" s="36" t="s">
        <v>43</v>
      </c>
      <c r="G10" s="39" t="str">
        <f>VLOOKUP(E10,'Tax Info'!$B$2:$F$1000,3,0)</f>
        <v xml:space="preserve">Aklan Electric Cooperative, Inc. </v>
      </c>
      <c r="H10" s="39" t="str">
        <f>VLOOKUP(E10,'Tax Info'!$B$2:$F$1000,5,0)</f>
        <v>000-567-158-000</v>
      </c>
      <c r="I10" s="47">
        <f>IF(COUNTIFS(H$3:H10,H10,B$3:B10,B10)=1,MAX(I$2:I9)+1,VLOOKUP(H10,H$2:I9,2,0))</f>
        <v>52506</v>
      </c>
      <c r="J10" s="44">
        <v>20535.060000000001</v>
      </c>
      <c r="K10" s="44" t="s">
        <v>27</v>
      </c>
      <c r="L10" s="44">
        <v>2464.21</v>
      </c>
      <c r="M10" s="45">
        <v>-410.7</v>
      </c>
      <c r="N10" s="44">
        <f t="shared" si="0"/>
        <v>22588.57</v>
      </c>
      <c r="P10" s="76" t="s">
        <v>3110</v>
      </c>
      <c r="Q10" s="54">
        <f ca="1">SUMIF($I$3:$N$148,P10,$N$3:$N$148)</f>
        <v>14626.13</v>
      </c>
    </row>
    <row r="11" spans="1:18">
      <c r="A11" s="36">
        <v>9</v>
      </c>
      <c r="B11" s="78" t="s">
        <v>3206</v>
      </c>
      <c r="C11" s="80" t="s">
        <v>3207</v>
      </c>
      <c r="D11" s="75" t="s">
        <v>3123</v>
      </c>
      <c r="E11" s="36" t="s">
        <v>2466</v>
      </c>
      <c r="F11" s="36" t="s">
        <v>2975</v>
      </c>
      <c r="G11" s="39" t="str">
        <f>VLOOKUP(E11,'Tax Info'!$B$2:$F$1000,3,0)</f>
        <v>Alsons Power Supply Corporation</v>
      </c>
      <c r="H11" s="39" t="str">
        <f>VLOOKUP(E11,'Tax Info'!$B$2:$F$1000,5,0)</f>
        <v>009-454-753-00000</v>
      </c>
      <c r="I11" s="47">
        <f>IF(COUNTIFS(H$3:H11,H11,B$3:B11,B11)=1,MAX(I$2:I10)+1,VLOOKUP(H11,H$2:I10,2,0))</f>
        <v>52507</v>
      </c>
      <c r="J11" s="44">
        <v>264.72000000000003</v>
      </c>
      <c r="K11" s="44" t="s">
        <v>27</v>
      </c>
      <c r="L11" s="44">
        <v>31.77</v>
      </c>
      <c r="M11" s="45">
        <v>-5.29</v>
      </c>
      <c r="N11" s="44">
        <f t="shared" si="0"/>
        <v>291.2</v>
      </c>
      <c r="P11" s="76" t="s">
        <v>3111</v>
      </c>
      <c r="Q11" s="54">
        <f ca="1">SUMIF($I$3:$N$148,P11,$N$3:$N$148)</f>
        <v>22588.57</v>
      </c>
    </row>
    <row r="12" spans="1:18">
      <c r="A12" s="36">
        <v>10</v>
      </c>
      <c r="B12" s="78" t="s">
        <v>3206</v>
      </c>
      <c r="C12" s="80" t="s">
        <v>3207</v>
      </c>
      <c r="D12" s="75" t="s">
        <v>3123</v>
      </c>
      <c r="E12" s="36" t="s">
        <v>76</v>
      </c>
      <c r="F12" s="36" t="s">
        <v>76</v>
      </c>
      <c r="G12" s="39" t="str">
        <f>VLOOKUP(E12,'Tax Info'!$B$2:$F$1000,3,0)</f>
        <v>Antique Electric Cooperative, Inc.</v>
      </c>
      <c r="H12" s="39" t="str">
        <f>VLOOKUP(E12,'Tax Info'!$B$2:$F$1000,5,0)</f>
        <v>000-567-498-0000</v>
      </c>
      <c r="I12" s="47">
        <f>IF(COUNTIFS(H$3:H12,H12,B$3:B12,B12)=1,MAX(I$2:I11)+1,VLOOKUP(H12,H$2:I11,2,0))</f>
        <v>52508</v>
      </c>
      <c r="J12" s="44">
        <v>8551.51</v>
      </c>
      <c r="K12" s="44" t="s">
        <v>27</v>
      </c>
      <c r="L12" s="44">
        <v>1026.18</v>
      </c>
      <c r="M12" s="45">
        <v>-171.03</v>
      </c>
      <c r="N12" s="44">
        <f t="shared" si="0"/>
        <v>9406.66</v>
      </c>
      <c r="P12" s="76" t="s">
        <v>3112</v>
      </c>
      <c r="Q12" s="54">
        <f ca="1">SUMIF($I$3:$N$148,P12,$N$3:$N$148)</f>
        <v>291.2</v>
      </c>
    </row>
    <row r="13" spans="1:18">
      <c r="A13" s="36">
        <v>11</v>
      </c>
      <c r="B13" s="78" t="s">
        <v>3206</v>
      </c>
      <c r="C13" s="80" t="s">
        <v>3207</v>
      </c>
      <c r="D13" s="75" t="s">
        <v>3123</v>
      </c>
      <c r="E13" s="36" t="s">
        <v>2957</v>
      </c>
      <c r="F13" s="36" t="s">
        <v>2961</v>
      </c>
      <c r="G13" s="39" t="str">
        <f>VLOOKUP(E13,'Tax Info'!$B$2:$F$1000,3,0)</f>
        <v>ABOITIZ SOLAR POWER, INC.</v>
      </c>
      <c r="H13" s="39" t="str">
        <f>VLOOKUP(E13,'Tax Info'!$B$2:$F$1000,5,0)</f>
        <v>422-954-971-00000</v>
      </c>
      <c r="I13" s="47">
        <f>IF(COUNTIFS(H$3:H13,H13,B$3:B13,B13)=1,MAX(I$2:I12)+1,VLOOKUP(H13,H$2:I12,2,0))</f>
        <v>52509</v>
      </c>
      <c r="J13" s="44" t="s">
        <v>27</v>
      </c>
      <c r="K13" s="44">
        <v>91.25</v>
      </c>
      <c r="L13" s="44" t="s">
        <v>27</v>
      </c>
      <c r="M13" s="45" t="s">
        <v>27</v>
      </c>
      <c r="N13" s="44">
        <f t="shared" si="0"/>
        <v>91.25</v>
      </c>
      <c r="P13" s="76" t="s">
        <v>3113</v>
      </c>
      <c r="Q13" s="54">
        <f ca="1">SUMIF($I$3:$N$148,P13,$N$3:$N$148)</f>
        <v>9406.66</v>
      </c>
    </row>
    <row r="14" spans="1:18">
      <c r="A14" s="36">
        <v>12</v>
      </c>
      <c r="B14" s="78" t="s">
        <v>3206</v>
      </c>
      <c r="C14" s="80" t="s">
        <v>3207</v>
      </c>
      <c r="D14" s="75" t="s">
        <v>3123</v>
      </c>
      <c r="E14" s="36" t="s">
        <v>236</v>
      </c>
      <c r="F14" s="36" t="s">
        <v>237</v>
      </c>
      <c r="G14" s="39" t="str">
        <f>VLOOKUP(E14,'Tax Info'!$B$2:$F$1000,3,0)</f>
        <v xml:space="preserve">Power Sector Assets &amp; Liabilities Management Corporation </v>
      </c>
      <c r="H14" s="39" t="str">
        <f>VLOOKUP(E14,'Tax Info'!$B$2:$F$1000,5,0)</f>
        <v>215-799-653-00000</v>
      </c>
      <c r="I14" s="47">
        <f>IF(COUNTIFS(H$3:H14,H14,B$3:B14,B14)=1,MAX(I$2:I13)+1,VLOOKUP(H14,H$2:I13,2,0))</f>
        <v>52510</v>
      </c>
      <c r="J14" s="44">
        <v>8.3699999999999992</v>
      </c>
      <c r="K14" s="44" t="s">
        <v>27</v>
      </c>
      <c r="L14" s="44">
        <v>1</v>
      </c>
      <c r="M14" s="45">
        <v>-0.17</v>
      </c>
      <c r="N14" s="44">
        <f t="shared" si="0"/>
        <v>9.1999999999999993</v>
      </c>
      <c r="P14" s="76" t="s">
        <v>3114</v>
      </c>
      <c r="Q14" s="54">
        <f ca="1">SUMIF($I$3:$N$148,P14,$N$3:$N$148)</f>
        <v>91.25</v>
      </c>
    </row>
    <row r="15" spans="1:18">
      <c r="A15" s="36">
        <v>13</v>
      </c>
      <c r="B15" s="78" t="s">
        <v>3206</v>
      </c>
      <c r="C15" s="80" t="s">
        <v>3207</v>
      </c>
      <c r="D15" s="75" t="s">
        <v>3123</v>
      </c>
      <c r="E15" s="36" t="s">
        <v>193</v>
      </c>
      <c r="F15" s="66" t="s">
        <v>193</v>
      </c>
      <c r="G15" s="39" t="str">
        <f>VLOOKUP(E15,'Tax Info'!$B$2:$F$1000,3,0)</f>
        <v xml:space="preserve">Balamban Enerzone Corporation </v>
      </c>
      <c r="H15" s="39" t="str">
        <f>VLOOKUP(E15,'Tax Info'!$B$2:$F$1000,5,0)</f>
        <v>250-328-123-000</v>
      </c>
      <c r="I15" s="47">
        <f>IF(COUNTIFS(H$3:H15,H15,B$3:B15,B15)=1,MAX(I$2:I14)+1,VLOOKUP(H15,H$2:I14,2,0))</f>
        <v>52511</v>
      </c>
      <c r="J15" s="44">
        <v>72.59</v>
      </c>
      <c r="K15" s="44" t="s">
        <v>27</v>
      </c>
      <c r="L15" s="44">
        <v>8.7100000000000009</v>
      </c>
      <c r="M15" s="45">
        <v>-1.45</v>
      </c>
      <c r="N15" s="44">
        <f t="shared" si="0"/>
        <v>79.850000000000009</v>
      </c>
      <c r="P15" s="76" t="s">
        <v>3115</v>
      </c>
      <c r="Q15" s="54">
        <f ca="1">SUMIF($I$3:$N$148,P15,$N$3:$N$148)</f>
        <v>9.1999999999999993</v>
      </c>
    </row>
    <row r="16" spans="1:18">
      <c r="A16" s="36">
        <v>14</v>
      </c>
      <c r="B16" s="36" t="s">
        <v>3206</v>
      </c>
      <c r="C16" s="40" t="s">
        <v>3207</v>
      </c>
      <c r="D16" s="75" t="s">
        <v>3123</v>
      </c>
      <c r="E16" s="36" t="s">
        <v>103</v>
      </c>
      <c r="F16" s="36" t="s">
        <v>104</v>
      </c>
      <c r="G16" s="39" t="str">
        <f>VLOOKUP(E16,'Tax Info'!$B$2:$F$1000,3,0)</f>
        <v>Bac-Man Geothermal, Inc.</v>
      </c>
      <c r="H16" s="39" t="str">
        <f>VLOOKUP(E16,'Tax Info'!$B$2:$F$1000,5,0)</f>
        <v>007-721-206-0000</v>
      </c>
      <c r="I16" s="47">
        <f>IF(COUNTIFS(H$3:H16,H16,B$3:B16,B16)=1,MAX(I$2:I15)+1,VLOOKUP(H16,H$2:I15,2,0))</f>
        <v>52512</v>
      </c>
      <c r="J16" s="44">
        <v>3438.48</v>
      </c>
      <c r="K16" s="44" t="s">
        <v>27</v>
      </c>
      <c r="L16" s="44">
        <v>412.62</v>
      </c>
      <c r="M16" s="45">
        <v>-68.77</v>
      </c>
      <c r="N16" s="44">
        <f t="shared" si="0"/>
        <v>3782.33</v>
      </c>
      <c r="P16" s="76" t="s">
        <v>3116</v>
      </c>
      <c r="Q16" s="54">
        <f ca="1">SUMIF($I$3:$N$148,P16,$N$3:$N$148)</f>
        <v>79.850000000000009</v>
      </c>
    </row>
    <row r="17" spans="1:17">
      <c r="A17" s="36">
        <v>15</v>
      </c>
      <c r="B17" s="36" t="s">
        <v>3206</v>
      </c>
      <c r="C17" s="40" t="s">
        <v>3207</v>
      </c>
      <c r="D17" s="75" t="s">
        <v>3123</v>
      </c>
      <c r="E17" s="36" t="s">
        <v>136</v>
      </c>
      <c r="F17" s="36" t="s">
        <v>136</v>
      </c>
      <c r="G17" s="39" t="str">
        <f>VLOOKUP(E17,'Tax Info'!$B$2:$F$1000,3,0)</f>
        <v xml:space="preserve">Biliran Electric Cooperative, Inc. </v>
      </c>
      <c r="H17" s="39" t="str">
        <f>VLOOKUP(E17,'Tax Info'!$B$2:$F$1000,5,0)</f>
        <v>000-608-067-000</v>
      </c>
      <c r="I17" s="47">
        <f>IF(COUNTIFS(H$3:H17,H17,B$3:B17,B17)=1,MAX(I$2:I16)+1,VLOOKUP(H17,H$2:I16,2,0))</f>
        <v>52513</v>
      </c>
      <c r="J17" s="44">
        <v>2914.94</v>
      </c>
      <c r="K17" s="44" t="s">
        <v>27</v>
      </c>
      <c r="L17" s="44">
        <v>349.79</v>
      </c>
      <c r="M17" s="45">
        <v>-58.3</v>
      </c>
      <c r="N17" s="44">
        <f t="shared" si="0"/>
        <v>3206.43</v>
      </c>
      <c r="P17" s="76" t="s">
        <v>3117</v>
      </c>
      <c r="Q17" s="54">
        <f ca="1">SUMIF($I$3:$N$148,P17,$N$3:$N$148)</f>
        <v>3782.33</v>
      </c>
    </row>
    <row r="18" spans="1:17">
      <c r="A18" s="36">
        <v>16</v>
      </c>
      <c r="B18" s="36" t="s">
        <v>3206</v>
      </c>
      <c r="C18" s="40" t="s">
        <v>3207</v>
      </c>
      <c r="D18" s="75" t="s">
        <v>3123</v>
      </c>
      <c r="E18" s="36" t="s">
        <v>89</v>
      </c>
      <c r="F18" s="36" t="s">
        <v>89</v>
      </c>
      <c r="G18" s="39" t="str">
        <f>VLOOKUP(E18,'Tax Info'!$B$2:$F$1000,3,0)</f>
        <v xml:space="preserve">Bohol Light Company, Inc. </v>
      </c>
      <c r="H18" s="39" t="str">
        <f>VLOOKUP(E18,'Tax Info'!$B$2:$F$1000,5,0)</f>
        <v>005-372-703-000</v>
      </c>
      <c r="I18" s="47">
        <f>IF(COUNTIFS(H$3:H18,H18,B$3:B18,B18)=1,MAX(I$2:I17)+1,VLOOKUP(H18,H$2:I17,2,0))</f>
        <v>52514</v>
      </c>
      <c r="J18" s="44">
        <v>5743.87</v>
      </c>
      <c r="K18" s="44" t="s">
        <v>27</v>
      </c>
      <c r="L18" s="44">
        <v>689.26</v>
      </c>
      <c r="M18" s="45">
        <v>-114.88</v>
      </c>
      <c r="N18" s="44">
        <f t="shared" si="0"/>
        <v>6318.25</v>
      </c>
      <c r="P18" s="76" t="s">
        <v>3118</v>
      </c>
      <c r="Q18" s="54">
        <f ca="1">SUMIF($I$3:$N$148,P18,$N$3:$N$148)</f>
        <v>3206.43</v>
      </c>
    </row>
    <row r="19" spans="1:17">
      <c r="A19" s="36">
        <v>17</v>
      </c>
      <c r="B19" s="36" t="s">
        <v>3206</v>
      </c>
      <c r="C19" s="40" t="s">
        <v>3207</v>
      </c>
      <c r="D19" s="75" t="s">
        <v>3123</v>
      </c>
      <c r="E19" s="36" t="s">
        <v>239</v>
      </c>
      <c r="F19" s="36" t="s">
        <v>240</v>
      </c>
      <c r="G19" s="39" t="str">
        <f>VLOOKUP(E19,'Tax Info'!$B$2:$F$1000,3,0)</f>
        <v>Biliran Geothermal Incorporated</v>
      </c>
      <c r="H19" s="39" t="str">
        <f>VLOOKUP(E19,'Tax Info'!$B$2:$F$1000,5,0)</f>
        <v>006-911-279-00000</v>
      </c>
      <c r="I19" s="47">
        <f>IF(COUNTIFS(H$3:H19,H19,B$3:B19,B19)=1,MAX(I$2:I18)+1,VLOOKUP(H19,H$2:I18,2,0))</f>
        <v>52515</v>
      </c>
      <c r="J19" s="44" t="s">
        <v>27</v>
      </c>
      <c r="K19" s="44">
        <v>4.25</v>
      </c>
      <c r="L19" s="44" t="s">
        <v>27</v>
      </c>
      <c r="M19" s="45">
        <v>-0.08</v>
      </c>
      <c r="N19" s="44">
        <f t="shared" si="0"/>
        <v>4.17</v>
      </c>
      <c r="P19" s="76" t="s">
        <v>3119</v>
      </c>
      <c r="Q19" s="54">
        <f ca="1">SUMIF($I$3:$N$148,P19,$N$3:$N$148)</f>
        <v>6318.25</v>
      </c>
    </row>
    <row r="20" spans="1:17">
      <c r="A20" s="36">
        <v>18</v>
      </c>
      <c r="B20" s="36" t="s">
        <v>3206</v>
      </c>
      <c r="C20" s="40" t="s">
        <v>3207</v>
      </c>
      <c r="D20" s="75" t="s">
        <v>3123</v>
      </c>
      <c r="E20" s="36" t="s">
        <v>66</v>
      </c>
      <c r="F20" s="36" t="s">
        <v>66</v>
      </c>
      <c r="G20" s="39" t="str">
        <f>VLOOKUP(E20,'Tax Info'!$B$2:$F$1000,3,0)</f>
        <v xml:space="preserve">Bohol I Electric Cooperative, Inc. </v>
      </c>
      <c r="H20" s="39" t="str">
        <f>VLOOKUP(E20,'Tax Info'!$B$2:$F$1000,5,0)</f>
        <v>000-534-418-000</v>
      </c>
      <c r="I20" s="47">
        <f>IF(COUNTIFS(H$3:H20,H20,B$3:B20,B20)=1,MAX(I$2:I19)+1,VLOOKUP(H20,H$2:I19,2,0))</f>
        <v>52516</v>
      </c>
      <c r="J20" s="44">
        <v>15066.51</v>
      </c>
      <c r="K20" s="44" t="s">
        <v>27</v>
      </c>
      <c r="L20" s="44">
        <v>1807.98</v>
      </c>
      <c r="M20" s="45">
        <v>-301.33</v>
      </c>
      <c r="N20" s="44">
        <f t="shared" si="0"/>
        <v>16573.16</v>
      </c>
      <c r="P20" s="76" t="s">
        <v>3120</v>
      </c>
      <c r="Q20" s="54">
        <f ca="1">SUMIF($I$3:$N$148,P20,$N$3:$N$148)</f>
        <v>4.17</v>
      </c>
    </row>
    <row r="21" spans="1:17">
      <c r="A21" s="36">
        <v>19</v>
      </c>
      <c r="B21" s="36" t="s">
        <v>3206</v>
      </c>
      <c r="C21" s="40" t="s">
        <v>3207</v>
      </c>
      <c r="D21" s="75" t="s">
        <v>3123</v>
      </c>
      <c r="E21" s="36" t="s">
        <v>84</v>
      </c>
      <c r="F21" s="36" t="s">
        <v>84</v>
      </c>
      <c r="G21" s="39" t="str">
        <f>VLOOKUP(E21,'Tax Info'!$B$2:$F$1000,3,0)</f>
        <v xml:space="preserve">Bohol II Electric Cooperative, Inc. </v>
      </c>
      <c r="H21" s="39" t="str">
        <f>VLOOKUP(E21,'Tax Info'!$B$2:$F$1000,5,0)</f>
        <v>610-002-030-585</v>
      </c>
      <c r="I21" s="47">
        <f>IF(COUNTIFS(H$3:H21,H21,B$3:B21,B21)=1,MAX(I$2:I20)+1,VLOOKUP(H21,H$2:I20,2,0))</f>
        <v>52517</v>
      </c>
      <c r="J21" s="44">
        <v>9588.26</v>
      </c>
      <c r="K21" s="44" t="s">
        <v>27</v>
      </c>
      <c r="L21" s="44">
        <v>1150.5899999999999</v>
      </c>
      <c r="M21" s="45">
        <v>-191.77</v>
      </c>
      <c r="N21" s="44">
        <f t="shared" si="0"/>
        <v>10547.08</v>
      </c>
      <c r="P21" s="76" t="s">
        <v>3121</v>
      </c>
      <c r="Q21" s="54">
        <f ca="1">SUMIF($I$3:$N$148,P21,$N$3:$N$148)</f>
        <v>16573.16</v>
      </c>
    </row>
    <row r="22" spans="1:17">
      <c r="A22" s="36">
        <v>20</v>
      </c>
      <c r="B22" s="36" t="s">
        <v>3206</v>
      </c>
      <c r="C22" s="40" t="s">
        <v>3207</v>
      </c>
      <c r="D22" s="75" t="s">
        <v>3123</v>
      </c>
      <c r="E22" s="36" t="s">
        <v>58</v>
      </c>
      <c r="F22" s="36" t="s">
        <v>58</v>
      </c>
      <c r="G22" s="39" t="str">
        <f>VLOOKUP(E22,'Tax Info'!$B$2:$F$1000,3,0)</f>
        <v xml:space="preserve">Capiz Electric Cooperative, Inc. </v>
      </c>
      <c r="H22" s="39" t="str">
        <f>VLOOKUP(E22,'Tax Info'!$B$2:$F$1000,5,0)</f>
        <v>000-569-194-000</v>
      </c>
      <c r="I22" s="47">
        <f>IF(COUNTIFS(H$3:H22,H22,B$3:B22,B22)=1,MAX(I$2:I21)+1,VLOOKUP(H22,H$2:I21,2,0))</f>
        <v>52518</v>
      </c>
      <c r="J22" s="44">
        <v>14809.39</v>
      </c>
      <c r="K22" s="44" t="s">
        <v>27</v>
      </c>
      <c r="L22" s="44">
        <v>1777.13</v>
      </c>
      <c r="M22" s="45">
        <v>-296.19</v>
      </c>
      <c r="N22" s="44">
        <f t="shared" si="0"/>
        <v>16290.33</v>
      </c>
      <c r="P22" s="76" t="s">
        <v>3122</v>
      </c>
      <c r="Q22" s="54">
        <f ca="1">SUMIF($I$3:$N$148,P22,$N$3:$N$148)</f>
        <v>10547.08</v>
      </c>
    </row>
    <row r="23" spans="1:17">
      <c r="A23" s="36">
        <v>21</v>
      </c>
      <c r="B23" s="36" t="s">
        <v>3206</v>
      </c>
      <c r="C23" s="40" t="s">
        <v>3207</v>
      </c>
      <c r="D23" s="75" t="s">
        <v>3123</v>
      </c>
      <c r="E23" s="36" t="s">
        <v>45</v>
      </c>
      <c r="F23" s="36" t="s">
        <v>46</v>
      </c>
      <c r="G23" s="39" t="str">
        <f>VLOOKUP(E23,'Tax Info'!$B$2:$F$1000,3,0)</f>
        <v xml:space="preserve">Toledo Power Company </v>
      </c>
      <c r="H23" s="39" t="str">
        <f>VLOOKUP(E23,'Tax Info'!$B$2:$F$1000,5,0)</f>
        <v>003-883-626-00000</v>
      </c>
      <c r="I23" s="47">
        <f>IF(COUNTIFS(H$3:H23,H23,B$3:B23,B23)=1,MAX(I$2:I22)+1,VLOOKUP(H23,H$2:I22,2,0))</f>
        <v>52519</v>
      </c>
      <c r="J23" s="44" t="s">
        <v>27</v>
      </c>
      <c r="K23" s="44">
        <v>12272.99</v>
      </c>
      <c r="L23" s="44" t="s">
        <v>27</v>
      </c>
      <c r="M23" s="45">
        <v>-245.46</v>
      </c>
      <c r="N23" s="44">
        <f t="shared" si="0"/>
        <v>12027.53</v>
      </c>
      <c r="P23" s="76" t="s">
        <v>3125</v>
      </c>
      <c r="Q23" s="54">
        <f ca="1">SUMIF($I$3:$N$148,P23,$N$3:$N$148)</f>
        <v>16290.33</v>
      </c>
    </row>
    <row r="24" spans="1:17">
      <c r="A24" s="36">
        <v>22</v>
      </c>
      <c r="B24" s="36" t="s">
        <v>3206</v>
      </c>
      <c r="C24" s="40" t="s">
        <v>3207</v>
      </c>
      <c r="D24" s="75" t="s">
        <v>3123</v>
      </c>
      <c r="E24" s="36" t="s">
        <v>64</v>
      </c>
      <c r="F24" s="36" t="s">
        <v>64</v>
      </c>
      <c r="G24" s="39" t="str">
        <f>VLOOKUP(E24,'Tax Info'!$B$2:$F$1000,3,0)</f>
        <v>Cebu I Electric Cooperative, Inc.</v>
      </c>
      <c r="H24" s="39" t="str">
        <f>VLOOKUP(E24,'Tax Info'!$B$2:$F$1000,5,0)</f>
        <v>000-534-977-000</v>
      </c>
      <c r="I24" s="47">
        <f>IF(COUNTIFS(H$3:H24,H24,B$3:B24,B24)=1,MAX(I$2:I23)+1,VLOOKUP(H24,H$2:I23,2,0))</f>
        <v>52520</v>
      </c>
      <c r="J24" s="44">
        <v>13800.23</v>
      </c>
      <c r="K24" s="44" t="s">
        <v>27</v>
      </c>
      <c r="L24" s="44">
        <v>1656.03</v>
      </c>
      <c r="M24" s="45">
        <v>-276</v>
      </c>
      <c r="N24" s="44">
        <f t="shared" si="0"/>
        <v>15180.26</v>
      </c>
      <c r="P24" s="76" t="s">
        <v>3126</v>
      </c>
      <c r="Q24" s="54">
        <f ca="1">SUMIF($I$3:$N$148,P24,$N$3:$N$148)</f>
        <v>12300.82</v>
      </c>
    </row>
    <row r="25" spans="1:17">
      <c r="A25" s="36">
        <v>23</v>
      </c>
      <c r="B25" s="36" t="s">
        <v>3206</v>
      </c>
      <c r="C25" s="40" t="s">
        <v>3207</v>
      </c>
      <c r="D25" s="75" t="s">
        <v>3123</v>
      </c>
      <c r="E25" s="36" t="s">
        <v>56</v>
      </c>
      <c r="F25" s="36" t="s">
        <v>56</v>
      </c>
      <c r="G25" s="39" t="str">
        <f>VLOOKUP(E25,'Tax Info'!$B$2:$F$1000,3,0)</f>
        <v xml:space="preserve">Cebu II Electric Cooperative, Inc. </v>
      </c>
      <c r="H25" s="39" t="str">
        <f>VLOOKUP(E25,'Tax Info'!$B$2:$F$1000,5,0)</f>
        <v>000-256-731-0000</v>
      </c>
      <c r="I25" s="47">
        <f>IF(COUNTIFS(H$3:H25,H25,B$3:B25,B25)=1,MAX(I$2:I24)+1,VLOOKUP(H25,H$2:I24,2,0))</f>
        <v>52521</v>
      </c>
      <c r="J25" s="44">
        <v>16457.38</v>
      </c>
      <c r="K25" s="44" t="s">
        <v>27</v>
      </c>
      <c r="L25" s="44">
        <v>1974.89</v>
      </c>
      <c r="M25" s="45">
        <v>-329.15</v>
      </c>
      <c r="N25" s="44">
        <f t="shared" si="0"/>
        <v>18103.12</v>
      </c>
      <c r="P25" s="76" t="s">
        <v>3127</v>
      </c>
      <c r="Q25" s="54">
        <f ca="1">SUMIF($I$3:$N$148,P25,$N$3:$N$148)</f>
        <v>15180.26</v>
      </c>
    </row>
    <row r="26" spans="1:17">
      <c r="A26" s="36">
        <v>24</v>
      </c>
      <c r="B26" s="36" t="s">
        <v>3206</v>
      </c>
      <c r="C26" s="40" t="s">
        <v>3207</v>
      </c>
      <c r="D26" s="75" t="s">
        <v>3123</v>
      </c>
      <c r="E26" s="36" t="s">
        <v>132</v>
      </c>
      <c r="F26" s="36" t="s">
        <v>132</v>
      </c>
      <c r="G26" s="39" t="str">
        <f>VLOOKUP(E26,'Tax Info'!$B$2:$F$1000,3,0)</f>
        <v xml:space="preserve">Cebu III Electric Cooperative, Inc. </v>
      </c>
      <c r="H26" s="39" t="str">
        <f>VLOOKUP(E26,'Tax Info'!$B$2:$F$1000,5,0)</f>
        <v>000-534-985-000</v>
      </c>
      <c r="I26" s="47">
        <f>IF(COUNTIFS(H$3:H26,H26,B$3:B26,B26)=1,MAX(I$2:I25)+1,VLOOKUP(H26,H$2:I25,2,0))</f>
        <v>52522</v>
      </c>
      <c r="J26" s="44">
        <v>3280.58</v>
      </c>
      <c r="K26" s="44" t="s">
        <v>27</v>
      </c>
      <c r="L26" s="44">
        <v>393.67</v>
      </c>
      <c r="M26" s="45">
        <v>-65.61</v>
      </c>
      <c r="N26" s="44">
        <f t="shared" si="0"/>
        <v>3608.64</v>
      </c>
      <c r="P26" s="76" t="s">
        <v>3128</v>
      </c>
      <c r="Q26" s="54">
        <f ca="1">SUMIF($I$3:$N$148,P26,$N$3:$N$148)</f>
        <v>18103.12</v>
      </c>
    </row>
    <row r="27" spans="1:17">
      <c r="A27" s="36">
        <v>25</v>
      </c>
      <c r="B27" s="36" t="s">
        <v>3206</v>
      </c>
      <c r="C27" s="40" t="s">
        <v>3207</v>
      </c>
      <c r="D27" s="75" t="s">
        <v>3123</v>
      </c>
      <c r="E27" s="36" t="s">
        <v>117</v>
      </c>
      <c r="F27" s="36" t="s">
        <v>118</v>
      </c>
      <c r="G27" s="39" t="str">
        <f>VLOOKUP(E27,'Tax Info'!$B$2:$F$1000,3,0)</f>
        <v xml:space="preserve">Citicore Energy Solutions, Inc. </v>
      </c>
      <c r="H27" s="39" t="str">
        <f>VLOOKUP(E27,'Tax Info'!$B$2:$F$1000,5,0)</f>
        <v>009-333-221-00000</v>
      </c>
      <c r="I27" s="47">
        <f>IF(COUNTIFS(H$3:H27,H27,B$3:B27,B27)=1,MAX(I$2:I26)+1,VLOOKUP(H27,H$2:I26,2,0))</f>
        <v>52523</v>
      </c>
      <c r="J27" s="44">
        <v>1699.59</v>
      </c>
      <c r="K27" s="44" t="s">
        <v>27</v>
      </c>
      <c r="L27" s="44">
        <v>203.95</v>
      </c>
      <c r="M27" s="45">
        <v>-33.99</v>
      </c>
      <c r="N27" s="44">
        <f t="shared" si="0"/>
        <v>1869.55</v>
      </c>
      <c r="P27" s="76" t="s">
        <v>3129</v>
      </c>
      <c r="Q27" s="54">
        <f ca="1">SUMIF($I$3:$N$148,P27,$N$3:$N$148)</f>
        <v>3608.64</v>
      </c>
    </row>
    <row r="28" spans="1:17">
      <c r="A28" s="36">
        <v>26</v>
      </c>
      <c r="B28" s="36" t="s">
        <v>3206</v>
      </c>
      <c r="C28" s="40" t="s">
        <v>3207</v>
      </c>
      <c r="D28" s="75" t="s">
        <v>3123</v>
      </c>
      <c r="E28" s="36" t="s">
        <v>114</v>
      </c>
      <c r="F28" s="36" t="s">
        <v>115</v>
      </c>
      <c r="G28" s="39" t="str">
        <f>VLOOKUP(E28,'Tax Info'!$B$2:$F$1000,3,0)</f>
        <v xml:space="preserve">Citicore Energy Solutions, Inc. </v>
      </c>
      <c r="H28" s="39" t="str">
        <f>VLOOKUP(E28,'Tax Info'!$B$2:$F$1000,5,0)</f>
        <v>009-333-221-00000</v>
      </c>
      <c r="I28" s="47">
        <f>IF(COUNTIFS(H$3:H28,H28,B$3:B28,B28)=1,MAX(I$2:I27)+1,VLOOKUP(H28,H$2:I27,2,0))</f>
        <v>52523</v>
      </c>
      <c r="J28" s="44">
        <v>1700.68</v>
      </c>
      <c r="K28" s="44" t="s">
        <v>27</v>
      </c>
      <c r="L28" s="44">
        <v>204.08</v>
      </c>
      <c r="M28" s="45">
        <v>-34.01</v>
      </c>
      <c r="N28" s="44">
        <f t="shared" si="0"/>
        <v>1870.75</v>
      </c>
      <c r="P28" s="76" t="s">
        <v>3130</v>
      </c>
      <c r="Q28" s="54">
        <f ca="1">SUMIF($I$3:$N$148,P28,$N$3:$N$148)</f>
        <v>3740.3</v>
      </c>
    </row>
    <row r="29" spans="1:17">
      <c r="A29" s="36">
        <v>27</v>
      </c>
      <c r="B29" s="36" t="s">
        <v>3206</v>
      </c>
      <c r="C29" s="40" t="s">
        <v>3207</v>
      </c>
      <c r="D29" s="75" t="s">
        <v>3123</v>
      </c>
      <c r="E29" s="36" t="s">
        <v>149</v>
      </c>
      <c r="F29" s="36" t="s">
        <v>150</v>
      </c>
      <c r="G29" s="39" t="str">
        <f>VLOOKUP(E29,'Tax Info'!$B$2:$F$1000,3,0)</f>
        <v xml:space="preserve">Corenergy, Inc. </v>
      </c>
      <c r="H29" s="39" t="str">
        <f>VLOOKUP(E29,'Tax Info'!$B$2:$F$1000,5,0)</f>
        <v>431-572-703-00000</v>
      </c>
      <c r="I29" s="47">
        <f>IF(COUNTIFS(H$3:H29,H29,B$3:B29,B29)=1,MAX(I$2:I28)+1,VLOOKUP(H29,H$2:I28,2,0))</f>
        <v>52524</v>
      </c>
      <c r="J29" s="44">
        <v>1321.83</v>
      </c>
      <c r="K29" s="44" t="s">
        <v>27</v>
      </c>
      <c r="L29" s="44">
        <v>158.62</v>
      </c>
      <c r="M29" s="45">
        <v>-26.44</v>
      </c>
      <c r="N29" s="44">
        <f t="shared" si="0"/>
        <v>1454.0099999999998</v>
      </c>
      <c r="P29" s="76" t="s">
        <v>3131</v>
      </c>
      <c r="Q29" s="54">
        <f ca="1">SUMIF($I$3:$N$148,P29,$N$3:$N$148)</f>
        <v>1454.0099999999998</v>
      </c>
    </row>
    <row r="30" spans="1:17">
      <c r="A30" s="36">
        <v>28</v>
      </c>
      <c r="B30" s="36" t="s">
        <v>3206</v>
      </c>
      <c r="C30" s="40" t="s">
        <v>3207</v>
      </c>
      <c r="D30" s="75" t="s">
        <v>3123</v>
      </c>
      <c r="E30" s="36" t="s">
        <v>2962</v>
      </c>
      <c r="F30" s="36" t="s">
        <v>2966</v>
      </c>
      <c r="G30" s="39" t="str">
        <f>VLOOKUP(E30,'Tax Info'!$B$2:$F$1000,3,0)</f>
        <v>Dagohoy Green Energy Corporation</v>
      </c>
      <c r="H30" s="39" t="str">
        <f>VLOOKUP(E30,'Tax Info'!$B$2:$F$1000,5,0)</f>
        <v>635-288-452-00000</v>
      </c>
      <c r="I30" s="47">
        <f>IF(COUNTIFS(H$3:H30,H30,B$3:B30,B30)=1,MAX(I$2:I29)+1,VLOOKUP(H30,H$2:I29,2,0))</f>
        <v>52525</v>
      </c>
      <c r="J30" s="44" t="s">
        <v>27</v>
      </c>
      <c r="K30" s="44">
        <v>11.79</v>
      </c>
      <c r="L30" s="44" t="s">
        <v>27</v>
      </c>
      <c r="M30" s="45" t="s">
        <v>27</v>
      </c>
      <c r="N30" s="44">
        <f t="shared" si="0"/>
        <v>11.79</v>
      </c>
      <c r="P30" s="76" t="s">
        <v>3132</v>
      </c>
      <c r="Q30" s="54">
        <f ca="1">SUMIF($I$3:$N$148,P30,$N$3:$N$148)</f>
        <v>11.79</v>
      </c>
    </row>
    <row r="31" spans="1:17">
      <c r="A31" s="36">
        <v>29</v>
      </c>
      <c r="B31" s="36" t="s">
        <v>3206</v>
      </c>
      <c r="C31" s="40" t="s">
        <v>3207</v>
      </c>
      <c r="D31" s="75" t="s">
        <v>3123</v>
      </c>
      <c r="E31" s="36" t="s">
        <v>175</v>
      </c>
      <c r="F31" s="36" t="s">
        <v>176</v>
      </c>
      <c r="G31" s="39" t="str">
        <f>VLOOKUP(E31,'Tax Info'!$B$2:$F$1000,3,0)</f>
        <v xml:space="preserve">DirectPower Services, Inc. </v>
      </c>
      <c r="H31" s="39" t="str">
        <f>VLOOKUP(E31,'Tax Info'!$B$2:$F$1000,5,0)</f>
        <v>008-122-663-000</v>
      </c>
      <c r="I31" s="47">
        <f>IF(COUNTIFS(H$3:H31,H31,B$3:B31,B31)=1,MAX(I$2:I30)+1,VLOOKUP(H31,H$2:I30,2,0))</f>
        <v>52526</v>
      </c>
      <c r="J31" s="44">
        <v>703.15</v>
      </c>
      <c r="K31" s="44" t="s">
        <v>27</v>
      </c>
      <c r="L31" s="44">
        <v>84.38</v>
      </c>
      <c r="M31" s="45">
        <v>-14.06</v>
      </c>
      <c r="N31" s="44">
        <f t="shared" si="0"/>
        <v>773.47</v>
      </c>
      <c r="P31" s="76" t="s">
        <v>3133</v>
      </c>
      <c r="Q31" s="54">
        <f ca="1">SUMIF($I$3:$N$148,P31,$N$3:$N$148)</f>
        <v>6879.44</v>
      </c>
    </row>
    <row r="32" spans="1:17">
      <c r="A32" s="36">
        <v>30</v>
      </c>
      <c r="B32" s="36" t="s">
        <v>3206</v>
      </c>
      <c r="C32" s="40" t="s">
        <v>3207</v>
      </c>
      <c r="D32" s="75" t="s">
        <v>3123</v>
      </c>
      <c r="E32" s="36" t="s">
        <v>100</v>
      </c>
      <c r="F32" s="36" t="s">
        <v>101</v>
      </c>
      <c r="G32" s="39" t="str">
        <f>VLOOKUP(E32,'Tax Info'!$B$2:$F$1000,3,0)</f>
        <v xml:space="preserve">DirectPower Services, Inc. </v>
      </c>
      <c r="H32" s="39" t="str">
        <f>VLOOKUP(E32,'Tax Info'!$B$2:$F$1000,5,0)</f>
        <v>008-122-663-000</v>
      </c>
      <c r="I32" s="47">
        <f>IF(COUNTIFS(H$3:H32,H32,B$3:B32,B32)=1,MAX(I$2:I31)+1,VLOOKUP(H32,H$2:I31,2,0))</f>
        <v>52526</v>
      </c>
      <c r="J32" s="44">
        <v>5550.88</v>
      </c>
      <c r="K32" s="44" t="s">
        <v>27</v>
      </c>
      <c r="L32" s="44">
        <v>666.11</v>
      </c>
      <c r="M32" s="45">
        <v>-111.02</v>
      </c>
      <c r="N32" s="44">
        <f t="shared" si="0"/>
        <v>6105.9699999999993</v>
      </c>
      <c r="P32" s="76" t="s">
        <v>3134</v>
      </c>
      <c r="Q32" s="54">
        <f ca="1">SUMIF($I$3:$N$148,P32,$N$3:$N$148)</f>
        <v>6457.55</v>
      </c>
    </row>
    <row r="33" spans="1:17">
      <c r="A33" s="36">
        <v>31</v>
      </c>
      <c r="B33" s="36" t="s">
        <v>3206</v>
      </c>
      <c r="C33" s="40" t="s">
        <v>3207</v>
      </c>
      <c r="D33" s="75" t="s">
        <v>3123</v>
      </c>
      <c r="E33" s="36" t="s">
        <v>108</v>
      </c>
      <c r="F33" s="36" t="s">
        <v>108</v>
      </c>
      <c r="G33" s="39" t="str">
        <f>VLOOKUP(E33,'Tax Info'!$B$2:$F$1000,3,0)</f>
        <v>Don Orestes Romualdez Cooperative, Inc.</v>
      </c>
      <c r="H33" s="39" t="str">
        <f>VLOOKUP(E33,'Tax Info'!$B$2:$F$1000,5,0)</f>
        <v>000-609-565-000</v>
      </c>
      <c r="I33" s="47">
        <f>IF(COUNTIFS(H$3:H33,H33,B$3:B33,B33)=1,MAX(I$2:I32)+1,VLOOKUP(H33,H$2:I32,2,0))</f>
        <v>52527</v>
      </c>
      <c r="J33" s="44">
        <v>5870.5</v>
      </c>
      <c r="K33" s="44" t="s">
        <v>27</v>
      </c>
      <c r="L33" s="44">
        <v>704.46</v>
      </c>
      <c r="M33" s="45">
        <v>-117.41</v>
      </c>
      <c r="N33" s="44">
        <f t="shared" si="0"/>
        <v>6457.55</v>
      </c>
      <c r="P33" s="76" t="s">
        <v>3135</v>
      </c>
      <c r="Q33" s="54">
        <f ca="1">SUMIF($I$3:$N$148,P33,$N$3:$N$148)</f>
        <v>4328.3500000000004</v>
      </c>
    </row>
    <row r="34" spans="1:17">
      <c r="A34" s="36">
        <v>32</v>
      </c>
      <c r="B34" s="36" t="s">
        <v>3206</v>
      </c>
      <c r="C34" s="40" t="s">
        <v>3207</v>
      </c>
      <c r="D34" s="75" t="s">
        <v>3123</v>
      </c>
      <c r="E34" s="36" t="s">
        <v>28</v>
      </c>
      <c r="F34" s="36" t="s">
        <v>29</v>
      </c>
      <c r="G34" s="39" t="str">
        <f>VLOOKUP(E34,'Tax Info'!$B$2:$F$1000,3,0)</f>
        <v>Energy Development Corporation</v>
      </c>
      <c r="H34" s="39" t="str">
        <f>VLOOKUP(E34,'Tax Info'!$B$2:$F$1000,5,0)</f>
        <v>000-169-125-0000</v>
      </c>
      <c r="I34" s="47">
        <f>IF(COUNTIFS(H$3:H34,H34,B$3:B34,B34)=1,MAX(I$2:I33)+1,VLOOKUP(H34,H$2:I33,2,0))</f>
        <v>52528</v>
      </c>
      <c r="J34" s="44">
        <v>3934.87</v>
      </c>
      <c r="K34" s="44" t="s">
        <v>27</v>
      </c>
      <c r="L34" s="44">
        <v>472.18</v>
      </c>
      <c r="M34" s="45">
        <v>-78.7</v>
      </c>
      <c r="N34" s="44">
        <f t="shared" si="0"/>
        <v>4328.3500000000004</v>
      </c>
      <c r="P34" s="76" t="s">
        <v>3136</v>
      </c>
      <c r="Q34" s="54">
        <f ca="1">SUMIF($I$3:$N$148,P34,$N$3:$N$148)</f>
        <v>7131.54</v>
      </c>
    </row>
    <row r="35" spans="1:17">
      <c r="A35" s="36">
        <v>33</v>
      </c>
      <c r="B35" s="36" t="s">
        <v>3206</v>
      </c>
      <c r="C35" s="40" t="s">
        <v>3207</v>
      </c>
      <c r="D35" s="75" t="s">
        <v>3123</v>
      </c>
      <c r="E35" s="36" t="s">
        <v>106</v>
      </c>
      <c r="F35" s="36" t="s">
        <v>106</v>
      </c>
      <c r="G35" s="39" t="str">
        <f>VLOOKUP(E35,'Tax Info'!$B$2:$F$1000,3,0)</f>
        <v xml:space="preserve">Eastern Samar Electric Cooperative, Inc. </v>
      </c>
      <c r="H35" s="39" t="str">
        <f>VLOOKUP(E35,'Tax Info'!$B$2:$F$1000,5,0)</f>
        <v>000-571-316-000</v>
      </c>
      <c r="I35" s="47">
        <f>IF(COUNTIFS(H$3:H35,H35,B$3:B35,B35)=1,MAX(I$2:I34)+1,VLOOKUP(H35,H$2:I34,2,0))</f>
        <v>52529</v>
      </c>
      <c r="J35" s="44">
        <v>6483.21</v>
      </c>
      <c r="K35" s="44" t="s">
        <v>27</v>
      </c>
      <c r="L35" s="44">
        <v>777.99</v>
      </c>
      <c r="M35" s="45">
        <v>-129.66</v>
      </c>
      <c r="N35" s="44">
        <f t="shared" si="0"/>
        <v>7131.54</v>
      </c>
      <c r="P35" s="76" t="s">
        <v>3137</v>
      </c>
      <c r="Q35" s="54">
        <f ca="1">SUMIF($I$3:$N$148,P35,$N$3:$N$148)</f>
        <v>988.08999999999992</v>
      </c>
    </row>
    <row r="36" spans="1:17">
      <c r="A36" s="36">
        <v>34</v>
      </c>
      <c r="B36" s="36" t="s">
        <v>3206</v>
      </c>
      <c r="C36" s="40" t="s">
        <v>3207</v>
      </c>
      <c r="D36" s="75" t="s">
        <v>3123</v>
      </c>
      <c r="E36" s="36" t="s">
        <v>166</v>
      </c>
      <c r="F36" s="36" t="s">
        <v>167</v>
      </c>
      <c r="G36" s="39" t="str">
        <f>VLOOKUP(E36,'Tax Info'!$B$2:$F$1000,3,0)</f>
        <v xml:space="preserve">FDC Retail Electricity Sales Corporation </v>
      </c>
      <c r="H36" s="39" t="str">
        <f>VLOOKUP(E36,'Tax Info'!$B$2:$F$1000,5,0)</f>
        <v>007-475-660-00000</v>
      </c>
      <c r="I36" s="47">
        <f>IF(COUNTIFS(H$3:H36,H36,B$3:B36,B36)=1,MAX(I$2:I35)+1,VLOOKUP(H36,H$2:I35,2,0))</f>
        <v>52530</v>
      </c>
      <c r="J36" s="44">
        <v>898.27</v>
      </c>
      <c r="K36" s="44" t="s">
        <v>27</v>
      </c>
      <c r="L36" s="44">
        <v>107.79</v>
      </c>
      <c r="M36" s="45">
        <v>-17.97</v>
      </c>
      <c r="N36" s="44">
        <f t="shared" si="0"/>
        <v>988.08999999999992</v>
      </c>
      <c r="P36" s="76" t="s">
        <v>3138</v>
      </c>
      <c r="Q36" s="54">
        <f ca="1">SUMIF($I$3:$N$148,P36,$N$3:$N$148)</f>
        <v>520.76</v>
      </c>
    </row>
    <row r="37" spans="1:17">
      <c r="A37" s="36">
        <v>35</v>
      </c>
      <c r="B37" s="36" t="s">
        <v>3206</v>
      </c>
      <c r="C37" s="40" t="s">
        <v>3207</v>
      </c>
      <c r="D37" s="75" t="s">
        <v>3123</v>
      </c>
      <c r="E37" s="36" t="s">
        <v>323</v>
      </c>
      <c r="F37" s="36" t="s">
        <v>324</v>
      </c>
      <c r="G37" s="39" t="str">
        <f>VLOOKUP(E37,'Tax Info'!$B$2:$F$1000,3,0)</f>
        <v xml:space="preserve">First Farmers Holding Corporation </v>
      </c>
      <c r="H37" s="39" t="str">
        <f>VLOOKUP(E37,'Tax Info'!$B$2:$F$1000,5,0)</f>
        <v>002-011-670-000</v>
      </c>
      <c r="I37" s="47">
        <f>IF(COUNTIFS(H$3:H37,H37,B$3:B37,B37)=1,MAX(I$2:I36)+1,VLOOKUP(H37,H$2:I36,2,0))</f>
        <v>52531</v>
      </c>
      <c r="J37" s="44" t="s">
        <v>27</v>
      </c>
      <c r="K37" s="44">
        <v>531.39</v>
      </c>
      <c r="L37" s="44" t="s">
        <v>27</v>
      </c>
      <c r="M37" s="45">
        <v>-10.63</v>
      </c>
      <c r="N37" s="44">
        <f t="shared" si="0"/>
        <v>520.76</v>
      </c>
      <c r="P37" s="76" t="s">
        <v>3139</v>
      </c>
      <c r="Q37" s="54">
        <f ca="1">SUMIF($I$3:$N$148,P37,$N$3:$N$148)</f>
        <v>416.36</v>
      </c>
    </row>
    <row r="38" spans="1:17">
      <c r="A38" s="36">
        <v>36</v>
      </c>
      <c r="B38" s="36" t="s">
        <v>3206</v>
      </c>
      <c r="C38" s="40" t="s">
        <v>3207</v>
      </c>
      <c r="D38" s="75" t="s">
        <v>3123</v>
      </c>
      <c r="E38" s="36" t="s">
        <v>187</v>
      </c>
      <c r="F38" s="36" t="s">
        <v>188</v>
      </c>
      <c r="G38" s="39" t="str">
        <f>VLOOKUP(E38,'Tax Info'!$B$2:$F$1000,3,0)</f>
        <v xml:space="preserve">First Gen Energy Solutions, Inc. </v>
      </c>
      <c r="H38" s="39" t="str">
        <f>VLOOKUP(E38,'Tax Info'!$B$2:$F$1000,5,0)</f>
        <v>006-537-631-000</v>
      </c>
      <c r="I38" s="47">
        <f>IF(COUNTIFS(H$3:H38,H38,B$3:B38,B38)=1,MAX(I$2:I37)+1,VLOOKUP(H38,H$2:I37,2,0))</f>
        <v>52532</v>
      </c>
      <c r="J38" s="44">
        <v>9.2200000000000006</v>
      </c>
      <c r="K38" s="44" t="s">
        <v>27</v>
      </c>
      <c r="L38" s="44">
        <v>1.1100000000000001</v>
      </c>
      <c r="M38" s="45">
        <v>-0.18</v>
      </c>
      <c r="N38" s="44">
        <f t="shared" si="0"/>
        <v>10.15</v>
      </c>
      <c r="P38" s="76" t="s">
        <v>3140</v>
      </c>
      <c r="Q38" s="54">
        <f ca="1">SUMIF($I$3:$N$148,P38,$N$3:$N$148)</f>
        <v>25.42</v>
      </c>
    </row>
    <row r="39" spans="1:17">
      <c r="A39" s="36">
        <v>37</v>
      </c>
      <c r="B39" s="36" t="s">
        <v>3206</v>
      </c>
      <c r="C39" s="40" t="s">
        <v>3207</v>
      </c>
      <c r="D39" s="75" t="s">
        <v>3123</v>
      </c>
      <c r="E39" s="36" t="s">
        <v>124</v>
      </c>
      <c r="F39" s="36" t="s">
        <v>125</v>
      </c>
      <c r="G39" s="39" t="str">
        <f>VLOOKUP(E39,'Tax Info'!$B$2:$F$1000,3,0)</f>
        <v xml:space="preserve">First Gen Energy Solutions, Inc. </v>
      </c>
      <c r="H39" s="39" t="str">
        <f>VLOOKUP(E39,'Tax Info'!$B$2:$F$1000,5,0)</f>
        <v>006-537-631-000</v>
      </c>
      <c r="I39" s="47">
        <f>IF(COUNTIFS(H$3:H39,H39,B$3:B39,B39)=1,MAX(I$2:I38)+1,VLOOKUP(H39,H$2:I38,2,0))</f>
        <v>52532</v>
      </c>
      <c r="J39" s="44">
        <v>369.29</v>
      </c>
      <c r="K39" s="44" t="s">
        <v>27</v>
      </c>
      <c r="L39" s="44">
        <v>44.31</v>
      </c>
      <c r="M39" s="45">
        <v>-7.39</v>
      </c>
      <c r="N39" s="44">
        <f t="shared" si="0"/>
        <v>406.21000000000004</v>
      </c>
      <c r="P39" s="76" t="s">
        <v>3141</v>
      </c>
      <c r="Q39" s="54">
        <f ca="1">SUMIF($I$3:$N$148,P39,$N$3:$N$148)</f>
        <v>22.96</v>
      </c>
    </row>
    <row r="40" spans="1:17">
      <c r="A40" s="36">
        <v>38</v>
      </c>
      <c r="B40" s="36" t="s">
        <v>3206</v>
      </c>
      <c r="C40" s="40" t="s">
        <v>3207</v>
      </c>
      <c r="D40" s="75" t="s">
        <v>3123</v>
      </c>
      <c r="E40" s="36" t="s">
        <v>273</v>
      </c>
      <c r="F40" s="36" t="s">
        <v>274</v>
      </c>
      <c r="G40" s="39" t="str">
        <f>VLOOKUP(E40,'Tax Info'!$B$2:$F$1000,3,0)</f>
        <v>FIRST SOLEQ ENERGY CORP.</v>
      </c>
      <c r="H40" s="39" t="str">
        <f>VLOOKUP(E40,'Tax Info'!$B$2:$F$1000,5,0)</f>
        <v>008-104-865-000</v>
      </c>
      <c r="I40" s="47">
        <f>IF(COUNTIFS(H$3:H40,H40,B$3:B40,B40)=1,MAX(I$2:I39)+1,VLOOKUP(H40,H$2:I39,2,0))</f>
        <v>52533</v>
      </c>
      <c r="J40" s="44" t="s">
        <v>27</v>
      </c>
      <c r="K40" s="44">
        <v>25.94</v>
      </c>
      <c r="L40" s="44" t="s">
        <v>27</v>
      </c>
      <c r="M40" s="45">
        <v>-0.52</v>
      </c>
      <c r="N40" s="44">
        <f t="shared" si="0"/>
        <v>25.42</v>
      </c>
      <c r="P40" s="76" t="s">
        <v>3142</v>
      </c>
      <c r="Q40" s="54">
        <f ca="1">SUMIF($I$3:$N$148,P40,$N$3:$N$148)</f>
        <v>9109.76</v>
      </c>
    </row>
    <row r="41" spans="1:17">
      <c r="A41" s="36">
        <v>39</v>
      </c>
      <c r="B41" s="36" t="s">
        <v>3206</v>
      </c>
      <c r="C41" s="40" t="s">
        <v>3207</v>
      </c>
      <c r="D41" s="75" t="s">
        <v>3123</v>
      </c>
      <c r="E41" s="36" t="s">
        <v>255</v>
      </c>
      <c r="F41" s="36" t="s">
        <v>256</v>
      </c>
      <c r="G41" s="39" t="str">
        <f>VLOOKUP(E41,'Tax Info'!$B$2:$F$1000,3,0)</f>
        <v>Citicore Solar Cebu, Inc.</v>
      </c>
      <c r="H41" s="39" t="str">
        <f>VLOOKUP(E41,'Tax Info'!$B$2:$F$1000,5,0)</f>
        <v>008-943-292-000</v>
      </c>
      <c r="I41" s="47">
        <f>IF(COUNTIFS(H$3:H41,H41,B$3:B41,B41)=1,MAX(I$2:I40)+1,VLOOKUP(H41,H$2:I40,2,0))</f>
        <v>52534</v>
      </c>
      <c r="J41" s="44" t="s">
        <v>27</v>
      </c>
      <c r="K41" s="44">
        <v>23.43</v>
      </c>
      <c r="L41" s="44" t="s">
        <v>27</v>
      </c>
      <c r="M41" s="45">
        <v>-0.47</v>
      </c>
      <c r="N41" s="44">
        <f t="shared" si="0"/>
        <v>22.96</v>
      </c>
      <c r="P41" s="76" t="s">
        <v>3143</v>
      </c>
      <c r="Q41" s="54">
        <f ca="1">SUMIF($I$3:$N$148,P41,$N$3:$N$148)</f>
        <v>5762.36</v>
      </c>
    </row>
    <row r="42" spans="1:17">
      <c r="A42" s="36">
        <v>40</v>
      </c>
      <c r="B42" s="36" t="s">
        <v>3206</v>
      </c>
      <c r="C42" s="40" t="s">
        <v>3207</v>
      </c>
      <c r="D42" s="75" t="s">
        <v>3123</v>
      </c>
      <c r="E42" s="36" t="s">
        <v>155</v>
      </c>
      <c r="F42" s="36" t="s">
        <v>156</v>
      </c>
      <c r="G42" s="39" t="str">
        <f>VLOOKUP(E42,'Tax Info'!$B$2:$F$1000,3,0)</f>
        <v>Green Core Geothermal, Inc.</v>
      </c>
      <c r="H42" s="39" t="str">
        <f>VLOOKUP(E42,'Tax Info'!$B$2:$F$1000,5,0)</f>
        <v>007-317-982-00000</v>
      </c>
      <c r="I42" s="47">
        <f>IF(COUNTIFS(H$3:H42,H42,B$3:B42,B42)=1,MAX(I$2:I41)+1,VLOOKUP(H42,H$2:I41,2,0))</f>
        <v>52535</v>
      </c>
      <c r="J42" s="44">
        <v>1421.2</v>
      </c>
      <c r="K42" s="44" t="s">
        <v>27</v>
      </c>
      <c r="L42" s="44">
        <v>170.54</v>
      </c>
      <c r="M42" s="45">
        <v>-28.42</v>
      </c>
      <c r="N42" s="44">
        <f t="shared" si="0"/>
        <v>1563.32</v>
      </c>
      <c r="P42" s="76" t="s">
        <v>3144</v>
      </c>
      <c r="Q42" s="54">
        <f ca="1">SUMIF($I$3:$N$148,P42,$N$3:$N$148)</f>
        <v>10.250000000000002</v>
      </c>
    </row>
    <row r="43" spans="1:17">
      <c r="A43" s="36">
        <v>41</v>
      </c>
      <c r="B43" s="36" t="s">
        <v>3206</v>
      </c>
      <c r="C43" s="40" t="s">
        <v>3207</v>
      </c>
      <c r="D43" s="75" t="s">
        <v>3123</v>
      </c>
      <c r="E43" s="36" t="s">
        <v>78</v>
      </c>
      <c r="F43" s="36" t="s">
        <v>79</v>
      </c>
      <c r="G43" s="39" t="str">
        <f>VLOOKUP(E43,'Tax Info'!$B$2:$F$1000,3,0)</f>
        <v>Green Core Geothermal, Inc.</v>
      </c>
      <c r="H43" s="39" t="str">
        <f>VLOOKUP(E43,'Tax Info'!$B$2:$F$1000,5,0)</f>
        <v>007-317-982-00000</v>
      </c>
      <c r="I43" s="47">
        <f>IF(COUNTIFS(H$3:H43,H43,B$3:B43,B43)=1,MAX(I$2:I42)+1,VLOOKUP(H43,H$2:I42,2,0))</f>
        <v>52535</v>
      </c>
      <c r="J43" s="44">
        <v>5637.42</v>
      </c>
      <c r="K43" s="44" t="s">
        <v>27</v>
      </c>
      <c r="L43" s="44">
        <v>676.49</v>
      </c>
      <c r="M43" s="45">
        <v>-112.75</v>
      </c>
      <c r="N43" s="44">
        <f t="shared" si="0"/>
        <v>6201.16</v>
      </c>
      <c r="P43" s="76" t="s">
        <v>3145</v>
      </c>
      <c r="Q43" s="54">
        <f ca="1">SUMIF($I$3:$N$148,P43,$N$3:$N$148)</f>
        <v>3435.01</v>
      </c>
    </row>
    <row r="44" spans="1:17">
      <c r="A44" s="36">
        <v>42</v>
      </c>
      <c r="B44" s="36" t="s">
        <v>3206</v>
      </c>
      <c r="C44" s="40" t="s">
        <v>3207</v>
      </c>
      <c r="D44" s="75" t="s">
        <v>3123</v>
      </c>
      <c r="E44" s="36" t="s">
        <v>78</v>
      </c>
      <c r="F44" s="36" t="s">
        <v>325</v>
      </c>
      <c r="G44" s="39" t="str">
        <f>VLOOKUP(E44,'Tax Info'!$B$2:$F$1000,3,0)</f>
        <v>Green Core Geothermal, Inc.</v>
      </c>
      <c r="H44" s="39" t="str">
        <f>VLOOKUP(E44,'Tax Info'!$B$2:$F$1000,5,0)</f>
        <v>007-317-982-00000</v>
      </c>
      <c r="I44" s="47">
        <f>IF(COUNTIFS(H$3:H44,H44,B$3:B44,B44)=1,MAX(I$2:I43)+1,VLOOKUP(H44,H$2:I43,2,0))</f>
        <v>52535</v>
      </c>
      <c r="J44" s="44" t="s">
        <v>27</v>
      </c>
      <c r="K44" s="44">
        <v>1372.73</v>
      </c>
      <c r="L44" s="44" t="s">
        <v>27</v>
      </c>
      <c r="M44" s="45">
        <v>-27.45</v>
      </c>
      <c r="N44" s="44">
        <f t="shared" si="0"/>
        <v>1345.28</v>
      </c>
      <c r="P44" s="76" t="s">
        <v>3146</v>
      </c>
      <c r="Q44" s="54">
        <f ca="1">SUMIF($I$3:$N$148,P44,$N$3:$N$148)</f>
        <v>100.78</v>
      </c>
    </row>
    <row r="45" spans="1:17">
      <c r="A45" s="36">
        <v>43</v>
      </c>
      <c r="B45" s="36" t="s">
        <v>3206</v>
      </c>
      <c r="C45" s="40" t="s">
        <v>3207</v>
      </c>
      <c r="D45" s="75" t="s">
        <v>3123</v>
      </c>
      <c r="E45" s="36" t="s">
        <v>81</v>
      </c>
      <c r="F45" s="36" t="s">
        <v>82</v>
      </c>
      <c r="G45" s="39" t="str">
        <f>VLOOKUP(E45,'Tax Info'!$B$2:$F$1000,3,0)</f>
        <v xml:space="preserve">Global Energy Supply Corporation </v>
      </c>
      <c r="H45" s="39" t="str">
        <f>VLOOKUP(E45,'Tax Info'!$B$2:$F$1000,5,0)</f>
        <v>234-621-270-00000</v>
      </c>
      <c r="I45" s="47">
        <f>IF(COUNTIFS(H$3:H45,H45,B$3:B45,B45)=1,MAX(I$2:I44)+1,VLOOKUP(H45,H$2:I44,2,0))</f>
        <v>52536</v>
      </c>
      <c r="J45" s="44">
        <v>5238.51</v>
      </c>
      <c r="K45" s="44" t="s">
        <v>27</v>
      </c>
      <c r="L45" s="44">
        <v>628.62</v>
      </c>
      <c r="M45" s="45">
        <v>-104.77</v>
      </c>
      <c r="N45" s="44">
        <f t="shared" si="0"/>
        <v>5762.36</v>
      </c>
      <c r="P45" s="76" t="s">
        <v>3147</v>
      </c>
      <c r="Q45" s="54">
        <f ca="1">SUMIF($I$3:$N$148,P45,$N$3:$N$148)</f>
        <v>128.91</v>
      </c>
    </row>
    <row r="46" spans="1:17">
      <c r="A46" s="36">
        <v>44</v>
      </c>
      <c r="B46" s="36" t="s">
        <v>3206</v>
      </c>
      <c r="C46" s="40" t="s">
        <v>3207</v>
      </c>
      <c r="D46" s="75" t="s">
        <v>3123</v>
      </c>
      <c r="E46" s="36" t="s">
        <v>326</v>
      </c>
      <c r="F46" s="36" t="s">
        <v>327</v>
      </c>
      <c r="G46" s="39" t="str">
        <f>VLOOKUP(E46,'Tax Info'!$B$2:$F$1000,3,0)</f>
        <v>GT-Energy Corp.</v>
      </c>
      <c r="H46" s="39" t="str">
        <f>VLOOKUP(E46,'Tax Info'!$B$2:$F$1000,5,0)</f>
        <v>010-253-834-0000</v>
      </c>
      <c r="I46" s="47">
        <f>IF(COUNTIFS(H$3:H46,H46,B$3:B46,B46)=1,MAX(I$2:I45)+1,VLOOKUP(H46,H$2:I45,2,0))</f>
        <v>52537</v>
      </c>
      <c r="J46" s="44">
        <v>9.32</v>
      </c>
      <c r="K46" s="44" t="s">
        <v>27</v>
      </c>
      <c r="L46" s="44">
        <v>1.1200000000000001</v>
      </c>
      <c r="M46" s="45">
        <v>-0.19</v>
      </c>
      <c r="N46" s="44">
        <f t="shared" si="0"/>
        <v>10.250000000000002</v>
      </c>
      <c r="P46" s="76" t="s">
        <v>3148</v>
      </c>
      <c r="Q46" s="54">
        <f ca="1">SUMIF($I$3:$N$148,P46,$N$3:$N$148)</f>
        <v>23014.070000000003</v>
      </c>
    </row>
    <row r="47" spans="1:17">
      <c r="A47" s="36">
        <v>45</v>
      </c>
      <c r="B47" s="36" t="s">
        <v>3206</v>
      </c>
      <c r="C47" s="40" t="s">
        <v>3207</v>
      </c>
      <c r="D47" s="75" t="s">
        <v>3123</v>
      </c>
      <c r="E47" s="36" t="s">
        <v>134</v>
      </c>
      <c r="F47" s="36" t="s">
        <v>134</v>
      </c>
      <c r="G47" s="39" t="str">
        <f>VLOOKUP(E47,'Tax Info'!$B$2:$F$1000,3,0)</f>
        <v>Guimaras Electric Cooperative, Inc.</v>
      </c>
      <c r="H47" s="39" t="str">
        <f>VLOOKUP(E47,'Tax Info'!$B$2:$F$1000,5,0)</f>
        <v>000-994-641-000</v>
      </c>
      <c r="I47" s="47">
        <f>IF(COUNTIFS(H$3:H47,H47,B$3:B47,B47)=1,MAX(I$2:I46)+1,VLOOKUP(H47,H$2:I46,2,0))</f>
        <v>52538</v>
      </c>
      <c r="J47" s="44">
        <v>3122.73</v>
      </c>
      <c r="K47" s="44" t="s">
        <v>27</v>
      </c>
      <c r="L47" s="44">
        <v>374.73</v>
      </c>
      <c r="M47" s="45">
        <v>-62.45</v>
      </c>
      <c r="N47" s="44">
        <f t="shared" si="0"/>
        <v>3435.01</v>
      </c>
      <c r="P47" s="76" t="s">
        <v>3149</v>
      </c>
      <c r="Q47" s="54">
        <f ca="1">SUMIF($I$3:$N$148,P47,$N$3:$N$148)</f>
        <v>14210.57</v>
      </c>
    </row>
    <row r="48" spans="1:17">
      <c r="A48" s="36">
        <v>46</v>
      </c>
      <c r="B48" s="36" t="s">
        <v>3206</v>
      </c>
      <c r="C48" s="40" t="s">
        <v>3207</v>
      </c>
      <c r="D48" s="75" t="s">
        <v>3123</v>
      </c>
      <c r="E48" s="36" t="s">
        <v>248</v>
      </c>
      <c r="F48" s="36" t="s">
        <v>249</v>
      </c>
      <c r="G48" s="39" t="str">
        <f>VLOOKUP(E48,'Tax Info'!$B$2:$F$1000,3,0)</f>
        <v>HELIOS SOLAR ENERGY CORP.</v>
      </c>
      <c r="H48" s="39" t="str">
        <f>VLOOKUP(E48,'Tax Info'!$B$2:$F$1000,5,0)</f>
        <v>008-841-526-000</v>
      </c>
      <c r="I48" s="47">
        <f>IF(COUNTIFS(H$3:H48,H48,B$3:B48,B48)=1,MAX(I$2:I47)+1,VLOOKUP(H48,H$2:I47,2,0))</f>
        <v>52539</v>
      </c>
      <c r="J48" s="44" t="s">
        <v>27</v>
      </c>
      <c r="K48" s="44">
        <v>102.84</v>
      </c>
      <c r="L48" s="44" t="s">
        <v>27</v>
      </c>
      <c r="M48" s="45">
        <v>-2.06</v>
      </c>
      <c r="N48" s="44">
        <f t="shared" si="0"/>
        <v>100.78</v>
      </c>
      <c r="P48" s="76" t="s">
        <v>3150</v>
      </c>
      <c r="Q48" s="54">
        <f ca="1">SUMIF($I$3:$N$148,P48,$N$3:$N$148)</f>
        <v>8834.6400000000012</v>
      </c>
    </row>
    <row r="49" spans="1:17">
      <c r="A49" s="36">
        <v>47</v>
      </c>
      <c r="B49" s="36" t="s">
        <v>3206</v>
      </c>
      <c r="C49" s="40" t="s">
        <v>3207</v>
      </c>
      <c r="D49" s="75" t="s">
        <v>3123</v>
      </c>
      <c r="E49" s="36" t="s">
        <v>178</v>
      </c>
      <c r="F49" s="36" t="s">
        <v>179</v>
      </c>
      <c r="G49" s="39" t="str">
        <f>VLOOKUP(E49,'Tax Info'!$B$2:$F$1000,3,0)</f>
        <v>Hawaiian-Philippine Company</v>
      </c>
      <c r="H49" s="39" t="str">
        <f>VLOOKUP(E49,'Tax Info'!$B$2:$F$1000,5,0)</f>
        <v>000-424-722-00000</v>
      </c>
      <c r="I49" s="47">
        <f>IF(COUNTIFS(H$3:H49,H49,B$3:B49,B49)=1,MAX(I$2:I48)+1,VLOOKUP(H49,H$2:I48,2,0))</f>
        <v>52540</v>
      </c>
      <c r="J49" s="44">
        <v>117.19</v>
      </c>
      <c r="K49" s="44" t="s">
        <v>27</v>
      </c>
      <c r="L49" s="44">
        <v>14.06</v>
      </c>
      <c r="M49" s="45">
        <v>-2.34</v>
      </c>
      <c r="N49" s="44">
        <f t="shared" si="0"/>
        <v>128.91</v>
      </c>
      <c r="P49" s="76" t="s">
        <v>3151</v>
      </c>
      <c r="Q49" s="54">
        <f ca="1">SUMIF($I$3:$N$148,P49,$N$3:$N$148)</f>
        <v>1.93</v>
      </c>
    </row>
    <row r="50" spans="1:17">
      <c r="A50" s="36">
        <v>48</v>
      </c>
      <c r="B50" s="36" t="s">
        <v>3206</v>
      </c>
      <c r="C50" s="40" t="s">
        <v>3207</v>
      </c>
      <c r="D50" s="75" t="s">
        <v>3123</v>
      </c>
      <c r="E50" s="36" t="s">
        <v>41</v>
      </c>
      <c r="F50" s="36" t="s">
        <v>41</v>
      </c>
      <c r="G50" s="39" t="str">
        <f>VLOOKUP(E50,'Tax Info'!$B$2:$F$1000,3,0)</f>
        <v xml:space="preserve">Iloilo I Electric Cooperative, Inc. </v>
      </c>
      <c r="H50" s="39" t="str">
        <f>VLOOKUP(E50,'Tax Info'!$B$2:$F$1000,5,0)</f>
        <v>000-994-935-000</v>
      </c>
      <c r="I50" s="47">
        <f>IF(COUNTIFS(H$3:H50,H50,B$3:B50,B50)=1,MAX(I$2:I49)+1,VLOOKUP(H50,H$2:I49,2,0))</f>
        <v>52541</v>
      </c>
      <c r="J50" s="44">
        <v>20921.88</v>
      </c>
      <c r="K50" s="44" t="s">
        <v>27</v>
      </c>
      <c r="L50" s="44">
        <v>2510.63</v>
      </c>
      <c r="M50" s="45">
        <v>-418.44</v>
      </c>
      <c r="N50" s="44">
        <f t="shared" si="0"/>
        <v>23014.070000000003</v>
      </c>
      <c r="P50" s="76" t="s">
        <v>3152</v>
      </c>
      <c r="Q50" s="54">
        <f ca="1">SUMIF($I$3:$N$148,P50,$N$3:$N$148)</f>
        <v>3321.85</v>
      </c>
    </row>
    <row r="51" spans="1:17">
      <c r="A51" s="36">
        <v>49</v>
      </c>
      <c r="B51" s="36" t="s">
        <v>3206</v>
      </c>
      <c r="C51" s="40" t="s">
        <v>3207</v>
      </c>
      <c r="D51" s="75" t="s">
        <v>3123</v>
      </c>
      <c r="E51" s="36" t="s">
        <v>68</v>
      </c>
      <c r="F51" s="36" t="s">
        <v>68</v>
      </c>
      <c r="G51" s="39" t="str">
        <f>VLOOKUP(E51,'Tax Info'!$B$2:$F$1000,3,0)</f>
        <v xml:space="preserve">Iloilo II Electric Cooperative, Inc. </v>
      </c>
      <c r="H51" s="39" t="str">
        <f>VLOOKUP(E51,'Tax Info'!$B$2:$F$1000,5,0)</f>
        <v>000-994-942-000</v>
      </c>
      <c r="I51" s="47">
        <f>IF(COUNTIFS(H$3:H51,H51,B$3:B51,B51)=1,MAX(I$2:I50)+1,VLOOKUP(H51,H$2:I50,2,0))</f>
        <v>52542</v>
      </c>
      <c r="J51" s="44">
        <v>12918.7</v>
      </c>
      <c r="K51" s="44" t="s">
        <v>27</v>
      </c>
      <c r="L51" s="44">
        <v>1550.24</v>
      </c>
      <c r="M51" s="45">
        <v>-258.37</v>
      </c>
      <c r="N51" s="44">
        <f t="shared" si="0"/>
        <v>14210.57</v>
      </c>
      <c r="P51" s="76" t="s">
        <v>3153</v>
      </c>
      <c r="Q51" s="54">
        <f ca="1">SUMIF($I$3:$N$148,P51,$N$3:$N$148)</f>
        <v>325.07999999999993</v>
      </c>
    </row>
    <row r="52" spans="1:17">
      <c r="A52" s="36">
        <v>50</v>
      </c>
      <c r="B52" s="36" t="s">
        <v>3206</v>
      </c>
      <c r="C52" s="40" t="s">
        <v>3207</v>
      </c>
      <c r="D52" s="75" t="s">
        <v>3123</v>
      </c>
      <c r="E52" s="36" t="s">
        <v>91</v>
      </c>
      <c r="F52" s="36" t="s">
        <v>91</v>
      </c>
      <c r="G52" s="39" t="str">
        <f>VLOOKUP(E52,'Tax Info'!$B$2:$F$1000,3,0)</f>
        <v xml:space="preserve">Iloilo III Electric Cooperative, Inc. </v>
      </c>
      <c r="H52" s="39" t="str">
        <f>VLOOKUP(E52,'Tax Info'!$B$2:$F$1000,5,0)</f>
        <v>002-391-979-000</v>
      </c>
      <c r="I52" s="47">
        <f>IF(COUNTIFS(H$3:H52,H52,B$3:B52,B52)=1,MAX(I$2:I51)+1,VLOOKUP(H52,H$2:I51,2,0))</f>
        <v>52543</v>
      </c>
      <c r="J52" s="44">
        <v>8031.49</v>
      </c>
      <c r="K52" s="44" t="s">
        <v>27</v>
      </c>
      <c r="L52" s="44">
        <v>963.78</v>
      </c>
      <c r="M52" s="45">
        <v>-160.63</v>
      </c>
      <c r="N52" s="44">
        <f t="shared" si="0"/>
        <v>8834.6400000000012</v>
      </c>
      <c r="P52" s="76" t="s">
        <v>3154</v>
      </c>
      <c r="Q52" s="54">
        <f ca="1">SUMIF($I$3:$N$148,P52,$N$3:$N$148)</f>
        <v>1757.32</v>
      </c>
    </row>
    <row r="53" spans="1:17">
      <c r="A53" s="36">
        <v>51</v>
      </c>
      <c r="B53" s="36" t="s">
        <v>3206</v>
      </c>
      <c r="C53" s="40" t="s">
        <v>3207</v>
      </c>
      <c r="D53" s="75" t="s">
        <v>3123</v>
      </c>
      <c r="E53" s="36" t="s">
        <v>858</v>
      </c>
      <c r="F53" s="36" t="s">
        <v>859</v>
      </c>
      <c r="G53" s="39" t="str">
        <f>VLOOKUP(E53,'Tax Info'!$B$2:$F$1000,3,0)</f>
        <v xml:space="preserve">Iraya Ventures, Inc. </v>
      </c>
      <c r="H53" s="39">
        <f>VLOOKUP(E53,'Tax Info'!$B$2:$F$1000,5,0)</f>
        <v>746356438</v>
      </c>
      <c r="I53" s="47">
        <f>IF(COUNTIFS(H$3:H53,H53,B$3:B53,B53)=1,MAX(I$2:I52)+1,VLOOKUP(H53,H$2:I52,2,0))</f>
        <v>52544</v>
      </c>
      <c r="J53" s="44" t="s">
        <v>27</v>
      </c>
      <c r="K53" s="44">
        <v>1.97</v>
      </c>
      <c r="L53" s="44" t="s">
        <v>27</v>
      </c>
      <c r="M53" s="45">
        <v>-0.04</v>
      </c>
      <c r="N53" s="44">
        <f t="shared" si="0"/>
        <v>1.93</v>
      </c>
      <c r="P53" s="76" t="s">
        <v>3155</v>
      </c>
      <c r="Q53" s="54">
        <f ca="1">SUMIF($I$3:$N$148,P53,$N$3:$N$148)</f>
        <v>14899.42</v>
      </c>
    </row>
    <row r="54" spans="1:17">
      <c r="A54" s="36">
        <v>52</v>
      </c>
      <c r="B54" s="36" t="s">
        <v>3206</v>
      </c>
      <c r="C54" s="40" t="s">
        <v>3207</v>
      </c>
      <c r="D54" s="75" t="s">
        <v>3123</v>
      </c>
      <c r="E54" s="36" t="s">
        <v>129</v>
      </c>
      <c r="F54" s="36" t="s">
        <v>130</v>
      </c>
      <c r="G54" s="39" t="str">
        <f>VLOOKUP(E54,'Tax Info'!$B$2:$F$1000,3,0)</f>
        <v>Jin Navitas Electric Corp.</v>
      </c>
      <c r="H54" s="39" t="str">
        <f>VLOOKUP(E54,'Tax Info'!$B$2:$F$1000,5,0)</f>
        <v>779-471-422-00000</v>
      </c>
      <c r="I54" s="47">
        <f>IF(COUNTIFS(H$3:H54,H54,B$3:B54,B54)=1,MAX(I$2:I53)+1,VLOOKUP(H54,H$2:I53,2,0))</f>
        <v>52545</v>
      </c>
      <c r="J54" s="44">
        <v>2965.94</v>
      </c>
      <c r="K54" s="44" t="s">
        <v>27</v>
      </c>
      <c r="L54" s="44">
        <v>355.91</v>
      </c>
      <c r="M54" s="45" t="s">
        <v>27</v>
      </c>
      <c r="N54" s="44">
        <f t="shared" si="0"/>
        <v>3321.85</v>
      </c>
      <c r="P54" s="76" t="s">
        <v>3156</v>
      </c>
      <c r="Q54" s="54">
        <f ca="1">SUMIF($I$3:$N$148,P54,$N$3:$N$148)</f>
        <v>4104.21</v>
      </c>
    </row>
    <row r="55" spans="1:17">
      <c r="A55" s="36">
        <v>53</v>
      </c>
      <c r="B55" s="36" t="s">
        <v>3206</v>
      </c>
      <c r="C55" s="40" t="s">
        <v>3207</v>
      </c>
      <c r="D55" s="75" t="s">
        <v>3123</v>
      </c>
      <c r="E55" s="36" t="s">
        <v>184</v>
      </c>
      <c r="F55" s="36" t="s">
        <v>185</v>
      </c>
      <c r="G55" s="39" t="str">
        <f>VLOOKUP(E55,'Tax Info'!$B$2:$F$1000,3,0)</f>
        <v xml:space="preserve">Kratos RES, Inc. </v>
      </c>
      <c r="H55" s="39" t="str">
        <f>VLOOKUP(E55,'Tax Info'!$B$2:$F$1000,5,0)</f>
        <v>008-098-676-000</v>
      </c>
      <c r="I55" s="47">
        <f>IF(COUNTIFS(H$3:H55,H55,B$3:B55,B55)=1,MAX(I$2:I54)+1,VLOOKUP(H55,H$2:I54,2,0))</f>
        <v>52546</v>
      </c>
      <c r="J55" s="44">
        <v>295.52999999999997</v>
      </c>
      <c r="K55" s="44" t="s">
        <v>27</v>
      </c>
      <c r="L55" s="44">
        <v>35.46</v>
      </c>
      <c r="M55" s="45">
        <v>-5.91</v>
      </c>
      <c r="N55" s="44">
        <f t="shared" si="0"/>
        <v>325.07999999999993</v>
      </c>
      <c r="P55" s="76" t="s">
        <v>3157</v>
      </c>
      <c r="Q55" s="54">
        <f ca="1">SUMIF($I$3:$N$148,P55,$N$3:$N$148)</f>
        <v>5595.32</v>
      </c>
    </row>
    <row r="56" spans="1:17">
      <c r="A56" s="36">
        <v>54</v>
      </c>
      <c r="B56" s="36" t="s">
        <v>3206</v>
      </c>
      <c r="C56" s="40" t="s">
        <v>3207</v>
      </c>
      <c r="D56" s="75" t="s">
        <v>3123</v>
      </c>
      <c r="E56" s="36" t="s">
        <v>144</v>
      </c>
      <c r="F56" s="36" t="s">
        <v>145</v>
      </c>
      <c r="G56" s="39" t="str">
        <f>VLOOKUP(E56,'Tax Info'!$B$2:$F$1000,3,0)</f>
        <v xml:space="preserve">KEPCO SPC Power Corporation </v>
      </c>
      <c r="H56" s="39" t="str">
        <f>VLOOKUP(E56,'Tax Info'!$B$2:$F$1000,5,0)</f>
        <v>244-498-539-00000</v>
      </c>
      <c r="I56" s="47">
        <f>IF(COUNTIFS(H$3:H56,H56,B$3:B56,B56)=1,MAX(I$2:I55)+1,VLOOKUP(H56,H$2:I55,2,0))</f>
        <v>52547</v>
      </c>
      <c r="J56" s="44">
        <v>1597.56</v>
      </c>
      <c r="K56" s="44" t="s">
        <v>27</v>
      </c>
      <c r="L56" s="44">
        <v>191.71</v>
      </c>
      <c r="M56" s="45">
        <v>-31.95</v>
      </c>
      <c r="N56" s="44">
        <f t="shared" si="0"/>
        <v>1757.32</v>
      </c>
      <c r="P56" s="76" t="s">
        <v>3158</v>
      </c>
      <c r="Q56" s="54">
        <f ca="1">SUMIF($I$3:$N$148,P56,$N$3:$N$148)</f>
        <v>15139.849999999999</v>
      </c>
    </row>
    <row r="57" spans="1:17">
      <c r="A57" s="36">
        <v>55</v>
      </c>
      <c r="B57" s="36" t="s">
        <v>3206</v>
      </c>
      <c r="C57" s="40" t="s">
        <v>3207</v>
      </c>
      <c r="D57" s="75" t="s">
        <v>3123</v>
      </c>
      <c r="E57" s="36" t="s">
        <v>48</v>
      </c>
      <c r="F57" s="36" t="s">
        <v>48</v>
      </c>
      <c r="G57" s="39" t="str">
        <f>VLOOKUP(E57,'Tax Info'!$B$2:$F$1000,3,0)</f>
        <v xml:space="preserve">Leyte II Electric Cooperative, Inc. </v>
      </c>
      <c r="H57" s="39" t="str">
        <f>VLOOKUP(E57,'Tax Info'!$B$2:$F$1000,5,0)</f>
        <v>000-611-721-00000</v>
      </c>
      <c r="I57" s="47">
        <f>IF(COUNTIFS(H$3:H57,H57,B$3:B57,B57)=1,MAX(I$2:I56)+1,VLOOKUP(H57,H$2:I56,2,0))</f>
        <v>52548</v>
      </c>
      <c r="J57" s="44">
        <v>13544.93</v>
      </c>
      <c r="K57" s="44" t="s">
        <v>27</v>
      </c>
      <c r="L57" s="44">
        <v>1625.39</v>
      </c>
      <c r="M57" s="45">
        <v>-270.89999999999998</v>
      </c>
      <c r="N57" s="44">
        <f t="shared" si="0"/>
        <v>14899.42</v>
      </c>
      <c r="P57" s="76" t="s">
        <v>3159</v>
      </c>
      <c r="Q57" s="54">
        <f ca="1">SUMIF($I$3:$N$148,P57,$N$3:$N$148)</f>
        <v>281.29000000000002</v>
      </c>
    </row>
    <row r="58" spans="1:17">
      <c r="A58" s="36">
        <v>56</v>
      </c>
      <c r="B58" s="36" t="s">
        <v>3206</v>
      </c>
      <c r="C58" s="40" t="s">
        <v>3207</v>
      </c>
      <c r="D58" s="75" t="s">
        <v>3123</v>
      </c>
      <c r="E58" s="36" t="s">
        <v>127</v>
      </c>
      <c r="F58" s="36" t="s">
        <v>127</v>
      </c>
      <c r="G58" s="39" t="str">
        <f>VLOOKUP(E58,'Tax Info'!$B$2:$F$1000,3,0)</f>
        <v xml:space="preserve">Leyte III Electric Cooperative, Inc. </v>
      </c>
      <c r="H58" s="39" t="str">
        <f>VLOOKUP(E58,'Tax Info'!$B$2:$F$1000,5,0)</f>
        <v>000-977-608-000</v>
      </c>
      <c r="I58" s="47">
        <f>IF(COUNTIFS(H$3:H58,H58,B$3:B58,B58)=1,MAX(I$2:I57)+1,VLOOKUP(H58,H$2:I57,2,0))</f>
        <v>52549</v>
      </c>
      <c r="J58" s="44">
        <v>3731.1</v>
      </c>
      <c r="K58" s="44" t="s">
        <v>27</v>
      </c>
      <c r="L58" s="44">
        <v>447.73</v>
      </c>
      <c r="M58" s="45">
        <v>-74.62</v>
      </c>
      <c r="N58" s="44">
        <f t="shared" si="0"/>
        <v>4104.21</v>
      </c>
      <c r="P58" s="76" t="s">
        <v>3160</v>
      </c>
      <c r="Q58" s="54">
        <f ca="1">SUMIF($I$3:$N$148,P58,$N$3:$N$148)</f>
        <v>2587.9500000000003</v>
      </c>
    </row>
    <row r="59" spans="1:17">
      <c r="A59" s="36">
        <v>57</v>
      </c>
      <c r="B59" s="36" t="s">
        <v>3206</v>
      </c>
      <c r="C59" s="40" t="s">
        <v>3207</v>
      </c>
      <c r="D59" s="75" t="s">
        <v>3123</v>
      </c>
      <c r="E59" s="36" t="s">
        <v>110</v>
      </c>
      <c r="F59" s="36" t="s">
        <v>110</v>
      </c>
      <c r="G59" s="39" t="str">
        <f>VLOOKUP(E59,'Tax Info'!$B$2:$F$1000,3,0)</f>
        <v xml:space="preserve">Leyte IV Electric Cooperative, Inc. </v>
      </c>
      <c r="H59" s="39" t="str">
        <f>VLOOKUP(E59,'Tax Info'!$B$2:$F$1000,5,0)</f>
        <v>000-782-737-000</v>
      </c>
      <c r="I59" s="47">
        <f>IF(COUNTIFS(H$3:H59,H59,B$3:B59,B59)=1,MAX(I$2:I58)+1,VLOOKUP(H59,H$2:I58,2,0))</f>
        <v>52550</v>
      </c>
      <c r="J59" s="44">
        <v>5086.6499999999996</v>
      </c>
      <c r="K59" s="44" t="s">
        <v>27</v>
      </c>
      <c r="L59" s="44">
        <v>610.4</v>
      </c>
      <c r="M59" s="45">
        <v>-101.73</v>
      </c>
      <c r="N59" s="44">
        <f t="shared" si="0"/>
        <v>5595.32</v>
      </c>
      <c r="P59" s="76" t="s">
        <v>3161</v>
      </c>
      <c r="Q59" s="54">
        <f ca="1">SUMIF($I$3:$N$148,P59,$N$3:$N$148)</f>
        <v>39665.57</v>
      </c>
    </row>
    <row r="60" spans="1:17">
      <c r="A60" s="36">
        <v>58</v>
      </c>
      <c r="B60" s="36" t="s">
        <v>3206</v>
      </c>
      <c r="C60" s="40" t="s">
        <v>3207</v>
      </c>
      <c r="D60" s="75" t="s">
        <v>3123</v>
      </c>
      <c r="E60" s="36" t="s">
        <v>62</v>
      </c>
      <c r="F60" s="36" t="s">
        <v>62</v>
      </c>
      <c r="G60" s="39" t="str">
        <f>VLOOKUP(E60,'Tax Info'!$B$2:$F$1000,3,0)</f>
        <v>Leyte V Electric Cooperative, Inc.</v>
      </c>
      <c r="H60" s="39" t="str">
        <f>VLOOKUP(E60,'Tax Info'!$B$2:$F$1000,5,0)</f>
        <v>001-383-331-000</v>
      </c>
      <c r="I60" s="47">
        <f>IF(COUNTIFS(H$3:H60,H60,B$3:B60,B60)=1,MAX(I$2:I59)+1,VLOOKUP(H60,H$2:I59,2,0))</f>
        <v>52551</v>
      </c>
      <c r="J60" s="44">
        <v>13763.5</v>
      </c>
      <c r="K60" s="44" t="s">
        <v>27</v>
      </c>
      <c r="L60" s="44">
        <v>1651.62</v>
      </c>
      <c r="M60" s="45">
        <v>-275.27</v>
      </c>
      <c r="N60" s="44">
        <f t="shared" si="0"/>
        <v>15139.849999999999</v>
      </c>
      <c r="P60" s="76" t="s">
        <v>3162</v>
      </c>
      <c r="Q60" s="54">
        <f ca="1">SUMIF($I$3:$N$148,P60,$N$3:$N$148)</f>
        <v>1872.75</v>
      </c>
    </row>
    <row r="61" spans="1:17">
      <c r="A61" s="36">
        <v>59</v>
      </c>
      <c r="B61" s="36" t="s">
        <v>3206</v>
      </c>
      <c r="C61" s="40" t="s">
        <v>3207</v>
      </c>
      <c r="D61" s="75" t="s">
        <v>3123</v>
      </c>
      <c r="E61" s="36" t="s">
        <v>195</v>
      </c>
      <c r="F61" s="36" t="s">
        <v>195</v>
      </c>
      <c r="G61" s="39" t="str">
        <f>VLOOKUP(E61,'Tax Info'!$B$2:$F$1000,3,0)</f>
        <v>Lide Management Corporation</v>
      </c>
      <c r="H61" s="39" t="str">
        <f>VLOOKUP(E61,'Tax Info'!$B$2:$F$1000,5,0)</f>
        <v>003-740-115-0000</v>
      </c>
      <c r="I61" s="47">
        <f>IF(COUNTIFS(H$3:H61,H61,B$3:B61,B61)=1,MAX(I$2:I60)+1,VLOOKUP(H61,H$2:I60,2,0))</f>
        <v>52552</v>
      </c>
      <c r="J61" s="44">
        <v>255.71</v>
      </c>
      <c r="K61" s="44" t="s">
        <v>27</v>
      </c>
      <c r="L61" s="44">
        <v>30.69</v>
      </c>
      <c r="M61" s="45">
        <v>-5.1100000000000003</v>
      </c>
      <c r="N61" s="44">
        <f t="shared" si="0"/>
        <v>281.29000000000002</v>
      </c>
      <c r="P61" s="76" t="s">
        <v>3163</v>
      </c>
      <c r="Q61" s="54">
        <f ca="1">SUMIF($I$3:$N$148,P61,$N$3:$N$148)</f>
        <v>1244.7299999999998</v>
      </c>
    </row>
    <row r="62" spans="1:17">
      <c r="A62" s="36">
        <v>60</v>
      </c>
      <c r="B62" s="36" t="s">
        <v>3206</v>
      </c>
      <c r="C62" s="40" t="s">
        <v>3207</v>
      </c>
      <c r="D62" s="75" t="s">
        <v>3123</v>
      </c>
      <c r="E62" s="36" t="s">
        <v>86</v>
      </c>
      <c r="F62" s="36" t="s">
        <v>87</v>
      </c>
      <c r="G62" s="39" t="str">
        <f>VLOOKUP(E62,'Tax Info'!$B$2:$F$1000,3,0)</f>
        <v>SHELL ENERGY PHILIPPINES INC.</v>
      </c>
      <c r="H62" s="39" t="str">
        <f>VLOOKUP(E62,'Tax Info'!$B$2:$F$1000,5,0)</f>
        <v>006-733-227-0000</v>
      </c>
      <c r="I62" s="47">
        <f>IF(COUNTIFS(H$3:H62,H62,B$3:B62,B62)=1,MAX(I$2:I61)+1,VLOOKUP(H62,H$2:I61,2,0))</f>
        <v>52553</v>
      </c>
      <c r="J62" s="44">
        <v>2217.44</v>
      </c>
      <c r="K62" s="44" t="s">
        <v>27</v>
      </c>
      <c r="L62" s="44">
        <v>266.08999999999997</v>
      </c>
      <c r="M62" s="45">
        <v>-44.35</v>
      </c>
      <c r="N62" s="44">
        <f t="shared" si="0"/>
        <v>2439.1800000000003</v>
      </c>
      <c r="P62" s="76" t="s">
        <v>3164</v>
      </c>
      <c r="Q62" s="54">
        <f ca="1">SUMIF($I$3:$N$148,P62,$N$3:$N$148)</f>
        <v>12.36</v>
      </c>
    </row>
    <row r="63" spans="1:17">
      <c r="A63" s="36">
        <v>61</v>
      </c>
      <c r="B63" s="36" t="s">
        <v>3206</v>
      </c>
      <c r="C63" s="40" t="s">
        <v>3207</v>
      </c>
      <c r="D63" s="75" t="s">
        <v>3123</v>
      </c>
      <c r="E63" s="36" t="s">
        <v>32</v>
      </c>
      <c r="F63" s="36" t="s">
        <v>32</v>
      </c>
      <c r="G63" s="39" t="str">
        <f>VLOOKUP(E63,'Tax Info'!$B$2:$F$1000,3,0)</f>
        <v xml:space="preserve">Mactan Electric Company </v>
      </c>
      <c r="H63" s="39" t="str">
        <f>VLOOKUP(E63,'Tax Info'!$B$2:$F$1000,5,0)</f>
        <v>000-259-873-00000</v>
      </c>
      <c r="I63" s="47">
        <f>IF(COUNTIFS(H$3:H63,H63,B$3:B63,B63)=1,MAX(I$2:I62)+1,VLOOKUP(H63,H$2:I62,2,0))</f>
        <v>52554</v>
      </c>
      <c r="J63" s="44">
        <v>36059.61</v>
      </c>
      <c r="K63" s="44" t="s">
        <v>27</v>
      </c>
      <c r="L63" s="44">
        <v>4327.1499999999996</v>
      </c>
      <c r="M63" s="45">
        <v>-721.19</v>
      </c>
      <c r="N63" s="44">
        <f t="shared" si="0"/>
        <v>39665.57</v>
      </c>
      <c r="P63" s="76" t="s">
        <v>3165</v>
      </c>
      <c r="Q63" s="54">
        <f ca="1">SUMIF($I$3:$N$148,P63,$N$3:$N$148)</f>
        <v>31287.57</v>
      </c>
    </row>
    <row r="64" spans="1:17">
      <c r="A64" s="36">
        <v>62</v>
      </c>
      <c r="B64" s="36" t="s">
        <v>3206</v>
      </c>
      <c r="C64" s="40" t="s">
        <v>3207</v>
      </c>
      <c r="D64" s="75" t="s">
        <v>3123</v>
      </c>
      <c r="E64" s="36" t="s">
        <v>913</v>
      </c>
      <c r="F64" s="36" t="s">
        <v>3208</v>
      </c>
      <c r="G64" s="39" t="str">
        <f>VLOOKUP(E64,'Tax Info'!$B$2:$F$1000,3,0)</f>
        <v>Mabuhay Energy Corporation</v>
      </c>
      <c r="H64" s="39" t="str">
        <f>VLOOKUP(E64,'Tax Info'!$B$2:$F$1000,5,0)</f>
        <v>009-541-806-000</v>
      </c>
      <c r="I64" s="47">
        <f>IF(COUNTIFS(H$3:H64,H64,B$3:B64,B64)=1,MAX(I$2:I63)+1,VLOOKUP(H64,H$2:I63,2,0))</f>
        <v>52555</v>
      </c>
      <c r="J64" s="44">
        <v>210.45</v>
      </c>
      <c r="K64" s="44" t="s">
        <v>27</v>
      </c>
      <c r="L64" s="44">
        <v>25.25</v>
      </c>
      <c r="M64" s="45">
        <v>-4.21</v>
      </c>
      <c r="N64" s="44">
        <f t="shared" si="0"/>
        <v>231.48999999999998</v>
      </c>
      <c r="P64" s="76" t="s">
        <v>3166</v>
      </c>
      <c r="Q64" s="54">
        <f ca="1">SUMIF($I$3:$N$148,P64,$N$3:$N$148)</f>
        <v>235.77</v>
      </c>
    </row>
    <row r="65" spans="1:17">
      <c r="A65" s="36">
        <v>63</v>
      </c>
      <c r="B65" s="36" t="s">
        <v>3206</v>
      </c>
      <c r="C65" s="40" t="s">
        <v>3207</v>
      </c>
      <c r="D65" s="75" t="s">
        <v>3123</v>
      </c>
      <c r="E65" s="36" t="s">
        <v>913</v>
      </c>
      <c r="F65" s="36" t="s">
        <v>3209</v>
      </c>
      <c r="G65" s="39" t="str">
        <f>VLOOKUP(E65,'Tax Info'!$B$2:$F$1000,3,0)</f>
        <v>Mabuhay Energy Corporation</v>
      </c>
      <c r="H65" s="39" t="str">
        <f>VLOOKUP(E65,'Tax Info'!$B$2:$F$1000,5,0)</f>
        <v>009-541-806-000</v>
      </c>
      <c r="I65" s="47">
        <f>IF(COUNTIFS(H$3:H65,H65,B$3:B65,B65)=1,MAX(I$2:I64)+1,VLOOKUP(H65,H$2:I64,2,0))</f>
        <v>52555</v>
      </c>
      <c r="J65" s="44" t="s">
        <v>27</v>
      </c>
      <c r="K65" s="44">
        <v>1674.76</v>
      </c>
      <c r="L65" s="44" t="s">
        <v>27</v>
      </c>
      <c r="M65" s="45">
        <v>-33.5</v>
      </c>
      <c r="N65" s="44">
        <f t="shared" si="0"/>
        <v>1641.26</v>
      </c>
      <c r="P65" s="76" t="s">
        <v>3167</v>
      </c>
      <c r="Q65" s="54">
        <f ca="1">SUMIF($I$3:$N$148,P65,$N$3:$N$148)</f>
        <v>50848.880000000005</v>
      </c>
    </row>
    <row r="66" spans="1:17">
      <c r="A66" s="36">
        <v>64</v>
      </c>
      <c r="B66" s="36" t="s">
        <v>3206</v>
      </c>
      <c r="C66" s="40" t="s">
        <v>3207</v>
      </c>
      <c r="D66" s="75" t="s">
        <v>3123</v>
      </c>
      <c r="E66" s="36" t="s">
        <v>147</v>
      </c>
      <c r="F66" s="36" t="s">
        <v>147</v>
      </c>
      <c r="G66" s="39" t="str">
        <f>VLOOKUP(E66,'Tax Info'!$B$2:$F$1000,3,0)</f>
        <v xml:space="preserve">Mactan Enerzone Corporation </v>
      </c>
      <c r="H66" s="39" t="str">
        <f>VLOOKUP(E66,'Tax Info'!$B$2:$F$1000,5,0)</f>
        <v>250-327-890-000</v>
      </c>
      <c r="I66" s="47">
        <f>IF(COUNTIFS(H$3:H66,H66,B$3:B66,B66)=1,MAX(I$2:I65)+1,VLOOKUP(H66,H$2:I65,2,0))</f>
        <v>52556</v>
      </c>
      <c r="J66" s="44">
        <v>1131.57</v>
      </c>
      <c r="K66" s="44" t="s">
        <v>27</v>
      </c>
      <c r="L66" s="44">
        <v>135.79</v>
      </c>
      <c r="M66" s="45">
        <v>-22.63</v>
      </c>
      <c r="N66" s="44">
        <f t="shared" si="0"/>
        <v>1244.7299999999998</v>
      </c>
      <c r="P66" s="76" t="s">
        <v>3168</v>
      </c>
      <c r="Q66" s="54">
        <f ca="1">SUMIF($I$3:$N$148,P66,$N$3:$N$148)</f>
        <v>1017.3799999999999</v>
      </c>
    </row>
    <row r="67" spans="1:17">
      <c r="A67" s="36">
        <v>65</v>
      </c>
      <c r="B67" s="36" t="s">
        <v>3206</v>
      </c>
      <c r="C67" s="40" t="s">
        <v>3207</v>
      </c>
      <c r="D67" s="75" t="s">
        <v>3123</v>
      </c>
      <c r="E67" s="36" t="s">
        <v>281</v>
      </c>
      <c r="F67" s="36" t="s">
        <v>282</v>
      </c>
      <c r="G67" s="39" t="str">
        <f>VLOOKUP(E67,'Tax Info'!$B$2:$F$1000,3,0)</f>
        <v xml:space="preserve">Monte Solar Energy, Inc. </v>
      </c>
      <c r="H67" s="39" t="str">
        <f>VLOOKUP(E67,'Tax Info'!$B$2:$F$1000,5,0)</f>
        <v>008-828-119-000</v>
      </c>
      <c r="I67" s="47">
        <f>IF(COUNTIFS(H$3:H67,H67,B$3:B67,B67)=1,MAX(I$2:I66)+1,VLOOKUP(H67,H$2:I66,2,0))</f>
        <v>52557</v>
      </c>
      <c r="J67" s="44" t="s">
        <v>27</v>
      </c>
      <c r="K67" s="44">
        <v>12.61</v>
      </c>
      <c r="L67" s="44" t="s">
        <v>27</v>
      </c>
      <c r="M67" s="45">
        <v>-0.25</v>
      </c>
      <c r="N67" s="44">
        <f t="shared" si="0"/>
        <v>12.36</v>
      </c>
      <c r="P67" s="76" t="s">
        <v>3169</v>
      </c>
      <c r="Q67" s="54">
        <f ca="1">SUMIF($I$3:$N$148,P67,$N$3:$N$148)</f>
        <v>52.68</v>
      </c>
    </row>
    <row r="68" spans="1:17">
      <c r="A68" s="36">
        <v>66</v>
      </c>
      <c r="B68" s="36" t="s">
        <v>3206</v>
      </c>
      <c r="C68" s="40" t="s">
        <v>3207</v>
      </c>
      <c r="D68" s="75" t="s">
        <v>3123</v>
      </c>
      <c r="E68" s="36" t="s">
        <v>34</v>
      </c>
      <c r="F68" s="36" t="s">
        <v>34</v>
      </c>
      <c r="G68" s="39" t="str">
        <f>VLOOKUP(E68,'Tax Info'!$B$2:$F$1000,3,0)</f>
        <v xml:space="preserve">MORE Electric and Power Corporation </v>
      </c>
      <c r="H68" s="39" t="str">
        <f>VLOOKUP(E68,'Tax Info'!$B$2:$F$1000,5,0)</f>
        <v>007-106-367-000</v>
      </c>
      <c r="I68" s="47">
        <f>IF(COUNTIFS(H$3:H68,H68,B$3:B68,B68)=1,MAX(I$2:I67)+1,VLOOKUP(H68,H$2:I67,2,0))</f>
        <v>52558</v>
      </c>
      <c r="J68" s="44">
        <v>28443.24</v>
      </c>
      <c r="K68" s="44" t="s">
        <v>27</v>
      </c>
      <c r="L68" s="44">
        <v>3413.19</v>
      </c>
      <c r="M68" s="45">
        <v>-568.86</v>
      </c>
      <c r="N68" s="44">
        <f t="shared" si="0"/>
        <v>31287.57</v>
      </c>
      <c r="P68" s="76" t="s">
        <v>3170</v>
      </c>
      <c r="Q68" s="54">
        <f ca="1">SUMIF($I$3:$N$148,P68,$N$3:$N$148)</f>
        <v>32.81</v>
      </c>
    </row>
    <row r="69" spans="1:17">
      <c r="A69" s="36">
        <v>67</v>
      </c>
      <c r="B69" s="36" t="s">
        <v>3206</v>
      </c>
      <c r="C69" s="40" t="s">
        <v>3207</v>
      </c>
      <c r="D69" s="75" t="s">
        <v>3123</v>
      </c>
      <c r="E69" s="36" t="s">
        <v>197</v>
      </c>
      <c r="F69" s="36" t="s">
        <v>198</v>
      </c>
      <c r="G69" s="39" t="str">
        <f>VLOOKUP(E69,'Tax Info'!$B$2:$F$1000,3,0)</f>
        <v>Masinloc Power Co. Ltd</v>
      </c>
      <c r="H69" s="39" t="str">
        <f>VLOOKUP(E69,'Tax Info'!$B$2:$F$1000,5,0)</f>
        <v>006-786-124-000</v>
      </c>
      <c r="I69" s="47">
        <f>IF(COUNTIFS(H$3:H69,H69,B$3:B69,B69)=1,MAX(I$2:I68)+1,VLOOKUP(H69,H$2:I68,2,0))</f>
        <v>52559</v>
      </c>
      <c r="J69" s="44">
        <v>214.34</v>
      </c>
      <c r="K69" s="44" t="s">
        <v>27</v>
      </c>
      <c r="L69" s="44">
        <v>25.72</v>
      </c>
      <c r="M69" s="45">
        <v>-4.29</v>
      </c>
      <c r="N69" s="44">
        <f t="shared" ref="N69:N112" si="1">SUM(J69:M69)</f>
        <v>235.77</v>
      </c>
      <c r="P69" s="76" t="s">
        <v>3171</v>
      </c>
      <c r="Q69" s="54">
        <f ca="1">SUMIF($I$3:$N$148,P69,$N$3:$N$148)</f>
        <v>18959.68</v>
      </c>
    </row>
    <row r="70" spans="1:17">
      <c r="A70" s="36">
        <v>68</v>
      </c>
      <c r="B70" s="36" t="s">
        <v>3206</v>
      </c>
      <c r="C70" s="40" t="s">
        <v>3207</v>
      </c>
      <c r="D70" s="75" t="s">
        <v>3123</v>
      </c>
      <c r="E70" s="36" t="s">
        <v>759</v>
      </c>
      <c r="F70" s="36" t="s">
        <v>759</v>
      </c>
      <c r="G70" s="39" t="str">
        <f>VLOOKUP(E70,'Tax Info'!$B$2:$F$1000,3,0)</f>
        <v>Negros Electric and Power Corp.</v>
      </c>
      <c r="H70" s="39" t="str">
        <f>VLOOKUP(E70,'Tax Info'!$B$2:$F$1000,5,0)</f>
        <v>629-153-221-00000</v>
      </c>
      <c r="I70" s="47">
        <f>IF(COUNTIFS(H$3:H70,H70,B$3:B70,B70)=1,MAX(I$2:I69)+1,VLOOKUP(H70,H$2:I69,2,0))</f>
        <v>52560</v>
      </c>
      <c r="J70" s="44">
        <v>46226.26</v>
      </c>
      <c r="K70" s="44" t="s">
        <v>27</v>
      </c>
      <c r="L70" s="44">
        <v>5547.15</v>
      </c>
      <c r="M70" s="45">
        <v>-924.53</v>
      </c>
      <c r="N70" s="44">
        <f t="shared" si="1"/>
        <v>50848.880000000005</v>
      </c>
      <c r="P70" s="76" t="s">
        <v>3172</v>
      </c>
      <c r="Q70" s="54">
        <f ca="1">SUMIF($I$3:$N$148,P70,$N$3:$N$148)</f>
        <v>16066.31</v>
      </c>
    </row>
    <row r="71" spans="1:17">
      <c r="A71" s="36">
        <v>69</v>
      </c>
      <c r="B71" s="36" t="s">
        <v>3206</v>
      </c>
      <c r="C71" s="40" t="s">
        <v>3207</v>
      </c>
      <c r="D71" s="75" t="s">
        <v>3123</v>
      </c>
      <c r="E71" s="36" t="s">
        <v>181</v>
      </c>
      <c r="F71" s="36" t="s">
        <v>182</v>
      </c>
      <c r="G71" s="39" t="str">
        <f>VLOOKUP(E71,'Tax Info'!$B$2:$F$1000,3,0)</f>
        <v>National Grid Corporation of the Philippines</v>
      </c>
      <c r="H71" s="39" t="str">
        <f>VLOOKUP(E71,'Tax Info'!$B$2:$F$1000,5,0)</f>
        <v>006-977-514-000</v>
      </c>
      <c r="I71" s="47">
        <f>IF(COUNTIFS(H$3:H71,H71,B$3:B71,B71)=1,MAX(I$2:I70)+1,VLOOKUP(H71,H$2:I70,2,0))</f>
        <v>52561</v>
      </c>
      <c r="J71" s="44">
        <v>924.89</v>
      </c>
      <c r="K71" s="44" t="s">
        <v>27</v>
      </c>
      <c r="L71" s="44">
        <v>110.99</v>
      </c>
      <c r="M71" s="45">
        <v>-18.5</v>
      </c>
      <c r="N71" s="44">
        <f t="shared" si="1"/>
        <v>1017.3799999999999</v>
      </c>
      <c r="P71" s="76" t="s">
        <v>3173</v>
      </c>
      <c r="Q71" s="54">
        <f ca="1">SUMIF($I$3:$N$148,P71,$N$3:$N$148)</f>
        <v>6315.92</v>
      </c>
    </row>
    <row r="72" spans="1:17">
      <c r="A72" s="36">
        <v>70</v>
      </c>
      <c r="B72" s="36" t="s">
        <v>3206</v>
      </c>
      <c r="C72" s="40" t="s">
        <v>3207</v>
      </c>
      <c r="D72" s="75" t="s">
        <v>3123</v>
      </c>
      <c r="E72" s="36" t="s">
        <v>261</v>
      </c>
      <c r="F72" s="36" t="s">
        <v>262</v>
      </c>
      <c r="G72" s="39" t="str">
        <f>VLOOKUP(E72,'Tax Info'!$B$2:$F$1000,3,0)</f>
        <v>Negros Island Solar Power Inc.  (NISPI2)</v>
      </c>
      <c r="H72" s="39" t="str">
        <f>VLOOKUP(E72,'Tax Info'!$B$2:$F$1000,5,0)</f>
        <v>008-899-881-000</v>
      </c>
      <c r="I72" s="47">
        <f>IF(COUNTIFS(H$3:H72,H72,B$3:B72,B72)=1,MAX(I$2:I71)+1,VLOOKUP(H72,H$2:I71,2,0))</f>
        <v>52562</v>
      </c>
      <c r="J72" s="44" t="s">
        <v>27</v>
      </c>
      <c r="K72" s="44">
        <v>30.36</v>
      </c>
      <c r="L72" s="44" t="s">
        <v>27</v>
      </c>
      <c r="M72" s="45">
        <v>-0.61</v>
      </c>
      <c r="N72" s="44">
        <f t="shared" si="1"/>
        <v>29.75</v>
      </c>
      <c r="P72" s="76" t="s">
        <v>3174</v>
      </c>
      <c r="Q72" s="54">
        <f ca="1">SUMIF($I$3:$N$148,P72,$N$3:$N$148)</f>
        <v>24659.07</v>
      </c>
    </row>
    <row r="73" spans="1:17">
      <c r="A73" s="36">
        <v>71</v>
      </c>
      <c r="B73" s="36" t="s">
        <v>3206</v>
      </c>
      <c r="C73" s="40" t="s">
        <v>3207</v>
      </c>
      <c r="D73" s="75" t="s">
        <v>3123</v>
      </c>
      <c r="E73" s="36" t="s">
        <v>270</v>
      </c>
      <c r="F73" s="36" t="s">
        <v>271</v>
      </c>
      <c r="G73" s="39" t="str">
        <f>VLOOKUP(E73,'Tax Info'!$B$2:$F$1000,3,0)</f>
        <v xml:space="preserve">Negros Island Solar Power Inc. </v>
      </c>
      <c r="H73" s="39" t="str">
        <f>VLOOKUP(E73,'Tax Info'!$B$2:$F$1000,5,0)</f>
        <v>008-899-881-000</v>
      </c>
      <c r="I73" s="47">
        <f>IF(COUNTIFS(H$3:H73,H73,B$3:B73,B73)=1,MAX(I$2:I72)+1,VLOOKUP(H73,H$2:I72,2,0))</f>
        <v>52562</v>
      </c>
      <c r="J73" s="44" t="s">
        <v>27</v>
      </c>
      <c r="K73" s="44">
        <v>23.4</v>
      </c>
      <c r="L73" s="44" t="s">
        <v>27</v>
      </c>
      <c r="M73" s="45">
        <v>-0.47</v>
      </c>
      <c r="N73" s="44">
        <f t="shared" si="1"/>
        <v>22.93</v>
      </c>
      <c r="P73" s="76" t="s">
        <v>3175</v>
      </c>
      <c r="Q73" s="54">
        <f ca="1">SUMIF($I$3:$N$148,P73,$N$3:$N$148)</f>
        <v>7537.0800000000008</v>
      </c>
    </row>
    <row r="74" spans="1:17">
      <c r="A74" s="36">
        <v>72</v>
      </c>
      <c r="B74" s="36" t="s">
        <v>3206</v>
      </c>
      <c r="C74" s="40" t="s">
        <v>3207</v>
      </c>
      <c r="D74" s="75" t="s">
        <v>3123</v>
      </c>
      <c r="E74" s="36" t="s">
        <v>245</v>
      </c>
      <c r="F74" s="36" t="s">
        <v>246</v>
      </c>
      <c r="G74" s="39" t="str">
        <f>VLOOKUP(E74,'Tax Info'!$B$2:$F$1000,3,0)</f>
        <v xml:space="preserve">North Negros Biopower, Inc. </v>
      </c>
      <c r="H74" s="39" t="str">
        <f>VLOOKUP(E74,'Tax Info'!$B$2:$F$1000,5,0)</f>
        <v>006-964-680-000</v>
      </c>
      <c r="I74" s="47">
        <f>IF(COUNTIFS(H$3:H74,H74,B$3:B74,B74)=1,MAX(I$2:I73)+1,VLOOKUP(H74,H$2:I73,2,0))</f>
        <v>52563</v>
      </c>
      <c r="J74" s="44" t="s">
        <v>27</v>
      </c>
      <c r="K74" s="44">
        <v>32.81</v>
      </c>
      <c r="L74" s="44" t="s">
        <v>27</v>
      </c>
      <c r="M74" s="45" t="s">
        <v>27</v>
      </c>
      <c r="N74" s="44">
        <f t="shared" si="1"/>
        <v>32.81</v>
      </c>
      <c r="P74" s="76" t="s">
        <v>3176</v>
      </c>
      <c r="Q74" s="54">
        <f ca="1">SUMIF($I$3:$N$148,P74,$N$3:$N$148)</f>
        <v>11602.72</v>
      </c>
    </row>
    <row r="75" spans="1:17">
      <c r="A75" s="36">
        <v>73</v>
      </c>
      <c r="B75" s="36" t="s">
        <v>3206</v>
      </c>
      <c r="C75" s="40" t="s">
        <v>3207</v>
      </c>
      <c r="D75" s="75" t="s">
        <v>3123</v>
      </c>
      <c r="E75" s="36" t="s">
        <v>50</v>
      </c>
      <c r="F75" s="36" t="s">
        <v>50</v>
      </c>
      <c r="G75" s="39" t="str">
        <f>VLOOKUP(E75,'Tax Info'!$B$2:$F$1000,3,0)</f>
        <v>NEGROS OCCIDENTAL ELECTRIC COOPERATIVE</v>
      </c>
      <c r="H75" s="39" t="str">
        <f>VLOOKUP(E75,'Tax Info'!$B$2:$F$1000,5,0)</f>
        <v>000-560-345-000</v>
      </c>
      <c r="I75" s="47">
        <f>IF(COUNTIFS(H$3:H75,H75,B$3:B75,B75)=1,MAX(I$2:I74)+1,VLOOKUP(H75,H$2:I74,2,0))</f>
        <v>52564</v>
      </c>
      <c r="J75" s="44">
        <v>17236.07</v>
      </c>
      <c r="K75" s="44" t="s">
        <v>27</v>
      </c>
      <c r="L75" s="44">
        <v>2068.33</v>
      </c>
      <c r="M75" s="45">
        <v>-344.72</v>
      </c>
      <c r="N75" s="44">
        <f t="shared" si="1"/>
        <v>18959.68</v>
      </c>
      <c r="P75" s="76" t="s">
        <v>3177</v>
      </c>
      <c r="Q75" s="54">
        <f ca="1">SUMIF($I$3:$N$148,P75,$N$3:$N$148)</f>
        <v>15.640000000000002</v>
      </c>
    </row>
    <row r="76" spans="1:17">
      <c r="A76" s="36">
        <v>74</v>
      </c>
      <c r="B76" s="36" t="s">
        <v>3206</v>
      </c>
      <c r="C76" s="40" t="s">
        <v>3207</v>
      </c>
      <c r="D76" s="75" t="s">
        <v>3123</v>
      </c>
      <c r="E76" s="36" t="s">
        <v>60</v>
      </c>
      <c r="F76" s="36" t="s">
        <v>60</v>
      </c>
      <c r="G76" s="39" t="str">
        <f>VLOOKUP(E76,'Tax Info'!$B$2:$F$1000,3,0)</f>
        <v xml:space="preserve">Northern Negros Electric Cooperative, Inc. </v>
      </c>
      <c r="H76" s="39" t="str">
        <f>VLOOKUP(E76,'Tax Info'!$B$2:$F$1000,5,0)</f>
        <v>001-005-053-0000</v>
      </c>
      <c r="I76" s="47">
        <f>IF(COUNTIFS(H$3:H76,H76,B$3:B76,B76)=1,MAX(I$2:I75)+1,VLOOKUP(H76,H$2:I75,2,0))</f>
        <v>52565</v>
      </c>
      <c r="J76" s="44">
        <v>14605.73</v>
      </c>
      <c r="K76" s="44" t="s">
        <v>27</v>
      </c>
      <c r="L76" s="44">
        <v>1752.69</v>
      </c>
      <c r="M76" s="45">
        <v>-292.11</v>
      </c>
      <c r="N76" s="44">
        <f t="shared" si="1"/>
        <v>16066.31</v>
      </c>
      <c r="P76" s="76" t="s">
        <v>3178</v>
      </c>
      <c r="Q76" s="54">
        <f ca="1">SUMIF($I$3:$N$148,P76,$N$3:$N$148)</f>
        <v>0.69</v>
      </c>
    </row>
    <row r="77" spans="1:17">
      <c r="A77" s="36">
        <v>75</v>
      </c>
      <c r="B77" s="36" t="s">
        <v>3206</v>
      </c>
      <c r="C77" s="40" t="s">
        <v>3207</v>
      </c>
      <c r="D77" s="75" t="s">
        <v>3123</v>
      </c>
      <c r="E77" s="36" t="s">
        <v>112</v>
      </c>
      <c r="F77" s="36" t="s">
        <v>112</v>
      </c>
      <c r="G77" s="39" t="str">
        <f>VLOOKUP(E77,'Tax Info'!$B$2:$F$1000,3,0)</f>
        <v xml:space="preserve">Negros Oriental I Electric Cooperative, Inc. </v>
      </c>
      <c r="H77" s="39" t="str">
        <f>VLOOKUP(E77,'Tax Info'!$B$2:$F$1000,5,0)</f>
        <v>000-613-539-000</v>
      </c>
      <c r="I77" s="47">
        <f>IF(COUNTIFS(H$3:H77,H77,B$3:B77,B77)=1,MAX(I$2:I76)+1,VLOOKUP(H77,H$2:I76,2,0))</f>
        <v>52566</v>
      </c>
      <c r="J77" s="44">
        <v>5741.74</v>
      </c>
      <c r="K77" s="44" t="s">
        <v>27</v>
      </c>
      <c r="L77" s="44">
        <v>689.01</v>
      </c>
      <c r="M77" s="45">
        <v>-114.83</v>
      </c>
      <c r="N77" s="44">
        <f t="shared" si="1"/>
        <v>6315.92</v>
      </c>
      <c r="P77" s="76" t="s">
        <v>3179</v>
      </c>
      <c r="Q77" s="54">
        <f ca="1">SUMIF($I$3:$N$148,P77,$N$3:$N$148)</f>
        <v>40.040000000000006</v>
      </c>
    </row>
    <row r="78" spans="1:17">
      <c r="A78" s="36">
        <v>76</v>
      </c>
      <c r="B78" s="36" t="s">
        <v>3206</v>
      </c>
      <c r="C78" s="40" t="s">
        <v>3207</v>
      </c>
      <c r="D78" s="75" t="s">
        <v>3123</v>
      </c>
      <c r="E78" s="36" t="s">
        <v>36</v>
      </c>
      <c r="F78" s="36" t="s">
        <v>36</v>
      </c>
      <c r="G78" s="39" t="str">
        <f>VLOOKUP(E78,'Tax Info'!$B$2:$F$1000,3,0)</f>
        <v>NEGROS ORIENTAL II ELECTRIC COOPERATIVE</v>
      </c>
      <c r="H78" s="39" t="str">
        <f>VLOOKUP(E78,'Tax Info'!$B$2:$F$1000,5,0)</f>
        <v>000-613-546-000</v>
      </c>
      <c r="I78" s="47">
        <f>IF(COUNTIFS(H$3:H78,H78,B$3:B78,B78)=1,MAX(I$2:I77)+1,VLOOKUP(H78,H$2:I77,2,0))</f>
        <v>52567</v>
      </c>
      <c r="J78" s="44">
        <v>22417.34</v>
      </c>
      <c r="K78" s="44" t="s">
        <v>27</v>
      </c>
      <c r="L78" s="44">
        <v>2690.08</v>
      </c>
      <c r="M78" s="45">
        <v>-448.35</v>
      </c>
      <c r="N78" s="44">
        <f t="shared" si="1"/>
        <v>24659.07</v>
      </c>
      <c r="P78" s="76" t="s">
        <v>3180</v>
      </c>
      <c r="Q78" s="54">
        <f ca="1">SUMIF($I$3:$N$148,P78,$N$3:$N$148)</f>
        <v>34.449999999999996</v>
      </c>
    </row>
    <row r="79" spans="1:17">
      <c r="A79" s="36">
        <v>77</v>
      </c>
      <c r="B79" s="36" t="s">
        <v>3206</v>
      </c>
      <c r="C79" s="40" t="s">
        <v>3207</v>
      </c>
      <c r="D79" s="75" t="s">
        <v>3123</v>
      </c>
      <c r="E79" s="36" t="s">
        <v>95</v>
      </c>
      <c r="F79" s="36" t="s">
        <v>95</v>
      </c>
      <c r="G79" s="39" t="str">
        <f>VLOOKUP(E79,'Tax Info'!$B$2:$F$1000,3,0)</f>
        <v xml:space="preserve">Northern Samar Electric Cooperative, Inc. </v>
      </c>
      <c r="H79" s="39" t="str">
        <f>VLOOKUP(E79,'Tax Info'!$B$2:$F$1000,5,0)</f>
        <v>001-585-897-000</v>
      </c>
      <c r="I79" s="47">
        <f>IF(COUNTIFS(H$3:H79,H79,B$3:B79,B79)=1,MAX(I$2:I78)+1,VLOOKUP(H79,H$2:I78,2,0))</f>
        <v>52568</v>
      </c>
      <c r="J79" s="44">
        <v>6851.89</v>
      </c>
      <c r="K79" s="44" t="s">
        <v>27</v>
      </c>
      <c r="L79" s="44">
        <v>822.23</v>
      </c>
      <c r="M79" s="45">
        <v>-137.04</v>
      </c>
      <c r="N79" s="44">
        <f t="shared" si="1"/>
        <v>7537.0800000000008</v>
      </c>
      <c r="P79" s="76" t="s">
        <v>3181</v>
      </c>
      <c r="Q79" s="54">
        <f ca="1">SUMIF($I$3:$N$148,P79,$N$3:$N$148)</f>
        <v>4735.2199999999993</v>
      </c>
    </row>
    <row r="80" spans="1:17">
      <c r="A80" s="36">
        <v>78</v>
      </c>
      <c r="B80" s="36" t="s">
        <v>3206</v>
      </c>
      <c r="C80" s="40" t="s">
        <v>3207</v>
      </c>
      <c r="D80" s="75" t="s">
        <v>3123</v>
      </c>
      <c r="E80" s="36" t="s">
        <v>19</v>
      </c>
      <c r="F80" s="36" t="s">
        <v>19</v>
      </c>
      <c r="G80" s="39" t="str">
        <f>VLOOKUP(E80,'Tax Info'!$B$2:$F$1000,3,0)</f>
        <v>Philippine Associated Smelting &amp; Refining Corporation</v>
      </c>
      <c r="H80" s="39" t="str">
        <f>VLOOKUP(E80,'Tax Info'!$B$2:$F$1000,5,0)</f>
        <v>000-226-532-000</v>
      </c>
      <c r="I80" s="47">
        <f>IF(COUNTIFS(H$3:H80,H80,B$3:B80,B80)=1,MAX(I$2:I79)+1,VLOOKUP(H80,H$2:I79,2,0))</f>
        <v>52569</v>
      </c>
      <c r="J80" s="44" t="s">
        <v>27</v>
      </c>
      <c r="K80" s="44">
        <v>11839.51</v>
      </c>
      <c r="L80" s="44" t="s">
        <v>27</v>
      </c>
      <c r="M80" s="45">
        <v>-236.79</v>
      </c>
      <c r="N80" s="44">
        <f t="shared" si="1"/>
        <v>11602.72</v>
      </c>
      <c r="P80" s="76" t="s">
        <v>3182</v>
      </c>
      <c r="Q80" s="54">
        <f ca="1">SUMIF($I$3:$N$148,P80,$N$3:$N$148)</f>
        <v>5623.33</v>
      </c>
    </row>
    <row r="81" spans="1:17">
      <c r="A81" s="36">
        <v>79</v>
      </c>
      <c r="B81" s="36" t="s">
        <v>3206</v>
      </c>
      <c r="C81" s="40" t="s">
        <v>3207</v>
      </c>
      <c r="D81" s="75" t="s">
        <v>3123</v>
      </c>
      <c r="E81" s="36" t="s">
        <v>45</v>
      </c>
      <c r="F81" s="36" t="s">
        <v>200</v>
      </c>
      <c r="G81" s="39" t="str">
        <f>VLOOKUP(E81,'Tax Info'!$B$2:$F$1000,3,0)</f>
        <v xml:space="preserve">Toledo Power Company </v>
      </c>
      <c r="H81" s="39" t="str">
        <f>VLOOKUP(E81,'Tax Info'!$B$2:$F$1000,5,0)</f>
        <v>003-883-626-00000</v>
      </c>
      <c r="I81" s="47">
        <f>IF(COUNTIFS(H$3:H81,H81,B$3:B81,B81)=1,MAX(I$2:I80)+1,VLOOKUP(H81,H$2:I80,2,0))</f>
        <v>52519</v>
      </c>
      <c r="J81" s="44">
        <v>147.01</v>
      </c>
      <c r="K81" s="44" t="s">
        <v>27</v>
      </c>
      <c r="L81" s="44">
        <v>17.64</v>
      </c>
      <c r="M81" s="45">
        <v>-2.94</v>
      </c>
      <c r="N81" s="44">
        <f t="shared" si="1"/>
        <v>161.70999999999998</v>
      </c>
      <c r="P81" s="76" t="s">
        <v>3183</v>
      </c>
      <c r="Q81" s="54">
        <f ca="1">SUMIF($I$3:$N$148,P81,$N$3:$N$148)</f>
        <v>51.57</v>
      </c>
    </row>
    <row r="82" spans="1:17">
      <c r="A82" s="36">
        <v>80</v>
      </c>
      <c r="B82" s="36" t="s">
        <v>3206</v>
      </c>
      <c r="C82" s="40" t="s">
        <v>3207</v>
      </c>
      <c r="D82" s="75" t="s">
        <v>3123</v>
      </c>
      <c r="E82" s="36" t="s">
        <v>295</v>
      </c>
      <c r="F82" s="36" t="s">
        <v>296</v>
      </c>
      <c r="G82" s="39" t="str">
        <f>VLOOKUP(E82,'Tax Info'!$B$2:$F$1000,3,0)</f>
        <v xml:space="preserve">Panay Power Corporation </v>
      </c>
      <c r="H82" s="39" t="str">
        <f>VLOOKUP(E82,'Tax Info'!$B$2:$F$1000,5,0)</f>
        <v>004-964-861-000</v>
      </c>
      <c r="I82" s="47">
        <f>IF(COUNTIFS(H$3:H82,H82,B$3:B82,B82)=1,MAX(I$2:I81)+1,VLOOKUP(H82,H$2:I81,2,0))</f>
        <v>52570</v>
      </c>
      <c r="J82" s="44">
        <v>14.21</v>
      </c>
      <c r="K82" s="44" t="s">
        <v>27</v>
      </c>
      <c r="L82" s="44">
        <v>1.71</v>
      </c>
      <c r="M82" s="45">
        <v>-0.28000000000000003</v>
      </c>
      <c r="N82" s="44">
        <f t="shared" si="1"/>
        <v>15.640000000000002</v>
      </c>
      <c r="P82" s="76" t="s">
        <v>3184</v>
      </c>
      <c r="Q82" s="54">
        <f ca="1">SUMIF($I$3:$N$148,P82,$N$3:$N$148)</f>
        <v>42.730000000000004</v>
      </c>
    </row>
    <row r="83" spans="1:17">
      <c r="A83" s="36">
        <v>81</v>
      </c>
      <c r="B83" s="36" t="s">
        <v>3206</v>
      </c>
      <c r="C83" s="40" t="s">
        <v>3207</v>
      </c>
      <c r="D83" s="75" t="s">
        <v>3123</v>
      </c>
      <c r="E83" s="36" t="s">
        <v>284</v>
      </c>
      <c r="F83" s="36" t="s">
        <v>285</v>
      </c>
      <c r="G83" s="39" t="str">
        <f>VLOOKUP(E83,'Tax Info'!$B$2:$F$1000,3,0)</f>
        <v xml:space="preserve">PetroWind Energy Inc. </v>
      </c>
      <c r="H83" s="39" t="str">
        <f>VLOOKUP(E83,'Tax Info'!$B$2:$F$1000,5,0)</f>
        <v>008-482-597-000</v>
      </c>
      <c r="I83" s="47">
        <f>IF(COUNTIFS(H$3:H83,H83,B$3:B83,B83)=1,MAX(I$2:I82)+1,VLOOKUP(H83,H$2:I82,2,0))</f>
        <v>52571</v>
      </c>
      <c r="J83" s="44" t="s">
        <v>27</v>
      </c>
      <c r="K83" s="44">
        <v>0.63</v>
      </c>
      <c r="L83" s="44" t="s">
        <v>27</v>
      </c>
      <c r="M83" s="45">
        <v>-0.01</v>
      </c>
      <c r="N83" s="44">
        <f t="shared" si="1"/>
        <v>0.62</v>
      </c>
      <c r="P83" s="76" t="s">
        <v>3185</v>
      </c>
      <c r="Q83" s="54">
        <f ca="1">SUMIF($I$3:$N$148,P83,$N$3:$N$148)</f>
        <v>9.7800000000000011</v>
      </c>
    </row>
    <row r="84" spans="1:17">
      <c r="A84" s="36">
        <v>82</v>
      </c>
      <c r="B84" s="36" t="s">
        <v>3206</v>
      </c>
      <c r="C84" s="40" t="s">
        <v>3207</v>
      </c>
      <c r="D84" s="75" t="s">
        <v>3123</v>
      </c>
      <c r="E84" s="36" t="s">
        <v>284</v>
      </c>
      <c r="F84" s="36" t="s">
        <v>337</v>
      </c>
      <c r="G84" s="39" t="str">
        <f>VLOOKUP(E84,'Tax Info'!$B$2:$F$1000,3,0)</f>
        <v xml:space="preserve">PetroWind Energy Inc. </v>
      </c>
      <c r="H84" s="39" t="str">
        <f>VLOOKUP(E84,'Tax Info'!$B$2:$F$1000,5,0)</f>
        <v>008-482-597-000</v>
      </c>
      <c r="I84" s="47">
        <f>IF(COUNTIFS(H$3:H84,H84,B$3:B84,B84)=1,MAX(I$2:I83)+1,VLOOKUP(H84,H$2:I83,2,0))</f>
        <v>52571</v>
      </c>
      <c r="J84" s="44" t="s">
        <v>27</v>
      </c>
      <c r="K84" s="44">
        <v>7.0000000000000007E-2</v>
      </c>
      <c r="L84" s="44" t="s">
        <v>27</v>
      </c>
      <c r="M84" s="45" t="s">
        <v>27</v>
      </c>
      <c r="N84" s="44">
        <f t="shared" si="1"/>
        <v>7.0000000000000007E-2</v>
      </c>
      <c r="P84" s="76" t="s">
        <v>3186</v>
      </c>
      <c r="Q84" s="54">
        <f ca="1">SUMIF($I$3:$N$148,P84,$N$3:$N$148)</f>
        <v>41.52</v>
      </c>
    </row>
    <row r="85" spans="1:17">
      <c r="A85" s="36">
        <v>83</v>
      </c>
      <c r="B85" s="36" t="s">
        <v>3206</v>
      </c>
      <c r="C85" s="40" t="s">
        <v>3207</v>
      </c>
      <c r="D85" s="75" t="s">
        <v>3123</v>
      </c>
      <c r="E85" s="36" t="s">
        <v>267</v>
      </c>
      <c r="F85" s="36" t="s">
        <v>276</v>
      </c>
      <c r="G85" s="39" t="str">
        <f>VLOOKUP(E85,'Tax Info'!$B$2:$F$1000,3,0)</f>
        <v xml:space="preserve">San Carlos Solar Energy Inc. </v>
      </c>
      <c r="H85" s="39" t="str">
        <f>VLOOKUP(E85,'Tax Info'!$B$2:$F$1000,5,0)</f>
        <v>008-514-713-000</v>
      </c>
      <c r="I85" s="47">
        <f>IF(COUNTIFS(H$3:H85,H85,B$3:B85,B85)=1,MAX(I$2:I84)+1,VLOOKUP(H85,H$2:I84,2,0))</f>
        <v>52572</v>
      </c>
      <c r="J85" s="44" t="s">
        <v>27</v>
      </c>
      <c r="K85" s="44">
        <v>16.37</v>
      </c>
      <c r="L85" s="44" t="s">
        <v>27</v>
      </c>
      <c r="M85" s="45">
        <v>-0.33</v>
      </c>
      <c r="N85" s="44">
        <f t="shared" si="1"/>
        <v>16.040000000000003</v>
      </c>
      <c r="P85" s="76" t="s">
        <v>3187</v>
      </c>
      <c r="Q85" s="54">
        <f ca="1">SUMIF($I$3:$N$148,P85,$N$3:$N$148)</f>
        <v>19.8</v>
      </c>
    </row>
    <row r="86" spans="1:17">
      <c r="A86" s="36">
        <v>84</v>
      </c>
      <c r="B86" s="36" t="s">
        <v>3206</v>
      </c>
      <c r="C86" s="40" t="s">
        <v>3207</v>
      </c>
      <c r="D86" s="75" t="s">
        <v>3123</v>
      </c>
      <c r="E86" s="36" t="s">
        <v>267</v>
      </c>
      <c r="F86" s="36" t="s">
        <v>268</v>
      </c>
      <c r="G86" s="39" t="str">
        <f>VLOOKUP(E86,'Tax Info'!$B$2:$F$1000,3,0)</f>
        <v xml:space="preserve">San Carlos Solar Energy Inc. </v>
      </c>
      <c r="H86" s="39" t="str">
        <f>VLOOKUP(E86,'Tax Info'!$B$2:$F$1000,5,0)</f>
        <v>008-514-713-000</v>
      </c>
      <c r="I86" s="47">
        <f>IF(COUNTIFS(H$3:H86,H86,B$3:B86,B86)=1,MAX(I$2:I85)+1,VLOOKUP(H86,H$2:I85,2,0))</f>
        <v>52572</v>
      </c>
      <c r="J86" s="44" t="s">
        <v>27</v>
      </c>
      <c r="K86" s="44">
        <v>24.49</v>
      </c>
      <c r="L86" s="44" t="s">
        <v>27</v>
      </c>
      <c r="M86" s="45">
        <v>-0.49</v>
      </c>
      <c r="N86" s="44">
        <f t="shared" si="1"/>
        <v>24</v>
      </c>
      <c r="P86" s="76" t="s">
        <v>3188</v>
      </c>
      <c r="Q86" s="54">
        <f ca="1">SUMIF($I$3:$N$148,P86,$N$3:$N$148)</f>
        <v>201.64000000000001</v>
      </c>
    </row>
    <row r="87" spans="1:17">
      <c r="A87" s="36">
        <v>85</v>
      </c>
      <c r="B87" s="36" t="s">
        <v>3206</v>
      </c>
      <c r="C87" s="40" t="s">
        <v>3207</v>
      </c>
      <c r="D87" s="75" t="s">
        <v>3123</v>
      </c>
      <c r="E87" s="36" t="s">
        <v>258</v>
      </c>
      <c r="F87" s="36" t="s">
        <v>259</v>
      </c>
      <c r="G87" s="39" t="str">
        <f>VLOOKUP(E87,'Tax Info'!$B$2:$F$1000,3,0)</f>
        <v xml:space="preserve">San Carlos Sun Power Inc. </v>
      </c>
      <c r="H87" s="39" t="str">
        <f>VLOOKUP(E87,'Tax Info'!$B$2:$F$1000,5,0)</f>
        <v>008-828-101-000</v>
      </c>
      <c r="I87" s="47">
        <f>IF(COUNTIFS(H$3:H87,H87,B$3:B87,B87)=1,MAX(I$2:I86)+1,VLOOKUP(H87,H$2:I86,2,0))</f>
        <v>52573</v>
      </c>
      <c r="J87" s="44" t="s">
        <v>27</v>
      </c>
      <c r="K87" s="44">
        <v>35.15</v>
      </c>
      <c r="L87" s="44" t="s">
        <v>27</v>
      </c>
      <c r="M87" s="45">
        <v>-0.7</v>
      </c>
      <c r="N87" s="44">
        <f t="shared" si="1"/>
        <v>34.449999999999996</v>
      </c>
      <c r="P87" s="76" t="s">
        <v>3189</v>
      </c>
      <c r="Q87" s="54">
        <f ca="1">SUMIF($I$3:$N$148,P87,$N$3:$N$148)</f>
        <v>6952.12</v>
      </c>
    </row>
    <row r="88" spans="1:17">
      <c r="A88" s="36">
        <v>86</v>
      </c>
      <c r="B88" s="36" t="s">
        <v>3206</v>
      </c>
      <c r="C88" s="40" t="s">
        <v>3207</v>
      </c>
      <c r="D88" s="75" t="s">
        <v>3123</v>
      </c>
      <c r="E88" s="36" t="s">
        <v>122</v>
      </c>
      <c r="F88" s="36" t="s">
        <v>122</v>
      </c>
      <c r="G88" s="39" t="str">
        <f>VLOOKUP(E88,'Tax Info'!$B$2:$F$1000,3,0)</f>
        <v xml:space="preserve">Samar I Electric Cooperative, Inc. </v>
      </c>
      <c r="H88" s="39" t="str">
        <f>VLOOKUP(E88,'Tax Info'!$B$2:$F$1000,5,0)</f>
        <v>000-563-573-000</v>
      </c>
      <c r="I88" s="47">
        <f>IF(COUNTIFS(H$3:H88,H88,B$3:B88,B88)=1,MAX(I$2:I87)+1,VLOOKUP(H88,H$2:I87,2,0))</f>
        <v>52574</v>
      </c>
      <c r="J88" s="44">
        <v>4304.74</v>
      </c>
      <c r="K88" s="44" t="s">
        <v>27</v>
      </c>
      <c r="L88" s="44">
        <v>516.57000000000005</v>
      </c>
      <c r="M88" s="45">
        <v>-86.09</v>
      </c>
      <c r="N88" s="44">
        <f t="shared" si="1"/>
        <v>4735.2199999999993</v>
      </c>
      <c r="P88" s="76" t="s">
        <v>3190</v>
      </c>
      <c r="Q88" s="54">
        <f ca="1">SUMIF($I$3:$N$148,P88,$N$3:$N$148)</f>
        <v>293.32</v>
      </c>
    </row>
    <row r="89" spans="1:17">
      <c r="A89" s="36">
        <v>87</v>
      </c>
      <c r="B89" s="36" t="s">
        <v>3206</v>
      </c>
      <c r="C89" s="40" t="s">
        <v>3207</v>
      </c>
      <c r="D89" s="75" t="s">
        <v>3123</v>
      </c>
      <c r="E89" s="36" t="s">
        <v>120</v>
      </c>
      <c r="F89" s="36" t="s">
        <v>120</v>
      </c>
      <c r="G89" s="39" t="str">
        <f>VLOOKUP(E89,'Tax Info'!$B$2:$F$1000,3,0)</f>
        <v xml:space="preserve">Samar II Electric Cooperative, Inc. </v>
      </c>
      <c r="H89" s="39" t="str">
        <f>VLOOKUP(E89,'Tax Info'!$B$2:$F$1000,5,0)</f>
        <v>000-563-581-000</v>
      </c>
      <c r="I89" s="47">
        <f>IF(COUNTIFS(H$3:H89,H89,B$3:B89,B89)=1,MAX(I$2:I88)+1,VLOOKUP(H89,H$2:I88,2,0))</f>
        <v>52575</v>
      </c>
      <c r="J89" s="44">
        <v>5112.12</v>
      </c>
      <c r="K89" s="44" t="s">
        <v>27</v>
      </c>
      <c r="L89" s="44">
        <v>613.45000000000005</v>
      </c>
      <c r="M89" s="45">
        <v>-102.24</v>
      </c>
      <c r="N89" s="44">
        <f t="shared" si="1"/>
        <v>5623.33</v>
      </c>
      <c r="P89" s="76" t="s">
        <v>3191</v>
      </c>
      <c r="Q89" s="54">
        <f ca="1">SUMIF($I$3:$N$148,P89,$N$3:$N$148)</f>
        <v>1584.28</v>
      </c>
    </row>
    <row r="90" spans="1:17">
      <c r="A90" s="36">
        <v>88</v>
      </c>
      <c r="B90" s="36" t="s">
        <v>3206</v>
      </c>
      <c r="C90" s="40" t="s">
        <v>3207</v>
      </c>
      <c r="D90" s="75" t="s">
        <v>3123</v>
      </c>
      <c r="E90" s="36" t="s">
        <v>208</v>
      </c>
      <c r="F90" s="36" t="s">
        <v>209</v>
      </c>
      <c r="G90" s="39" t="str">
        <f>VLOOKUP(E90,'Tax Info'!$B$2:$F$1000,3,0)</f>
        <v xml:space="preserve">San Carlos Biopower Inc. </v>
      </c>
      <c r="H90" s="39" t="str">
        <f>VLOOKUP(E90,'Tax Info'!$B$2:$F$1000,5,0)</f>
        <v>007-339-955-000</v>
      </c>
      <c r="I90" s="47">
        <f>IF(COUNTIFS(H$3:H90,H90,B$3:B90,B90)=1,MAX(I$2:I89)+1,VLOOKUP(H90,H$2:I89,2,0))</f>
        <v>52576</v>
      </c>
      <c r="J90" s="44" t="s">
        <v>27</v>
      </c>
      <c r="K90" s="44">
        <v>51.57</v>
      </c>
      <c r="L90" s="44" t="s">
        <v>27</v>
      </c>
      <c r="M90" s="45" t="s">
        <v>27</v>
      </c>
      <c r="N90" s="44">
        <f t="shared" si="1"/>
        <v>51.57</v>
      </c>
      <c r="P90" s="76" t="s">
        <v>3192</v>
      </c>
      <c r="Q90" s="54">
        <f ca="1">SUMIF($I$3:$N$148,P90,$N$3:$N$148)</f>
        <v>52.03</v>
      </c>
    </row>
    <row r="91" spans="1:17">
      <c r="A91" s="36">
        <v>89</v>
      </c>
      <c r="B91" s="36" t="s">
        <v>3206</v>
      </c>
      <c r="C91" s="40" t="s">
        <v>3207</v>
      </c>
      <c r="D91" s="75" t="s">
        <v>3123</v>
      </c>
      <c r="E91" s="36" t="s">
        <v>213</v>
      </c>
      <c r="F91" s="36" t="s">
        <v>214</v>
      </c>
      <c r="G91" s="39" t="str">
        <f>VLOOKUP(E91,'Tax Info'!$B$2:$F$1000,3,0)</f>
        <v>San Carlos Bioenergy, Inc.</v>
      </c>
      <c r="H91" s="39" t="str">
        <f>VLOOKUP(E91,'Tax Info'!$B$2:$F$1000,5,0)</f>
        <v>238-494-525-000</v>
      </c>
      <c r="I91" s="47">
        <f>IF(COUNTIFS(H$3:H91,H91,B$3:B91,B91)=1,MAX(I$2:I90)+1,VLOOKUP(H91,H$2:I90,2,0))</f>
        <v>52577</v>
      </c>
      <c r="J91" s="44">
        <v>38.85</v>
      </c>
      <c r="K91" s="44" t="s">
        <v>27</v>
      </c>
      <c r="L91" s="44">
        <v>4.66</v>
      </c>
      <c r="M91" s="45">
        <v>-0.78</v>
      </c>
      <c r="N91" s="44">
        <f t="shared" si="1"/>
        <v>42.730000000000004</v>
      </c>
      <c r="P91" s="76" t="s">
        <v>3193</v>
      </c>
      <c r="Q91" s="54">
        <f ca="1">SUMIF($I$3:$N$148,P91,$N$3:$N$148)</f>
        <v>7182.99</v>
      </c>
    </row>
    <row r="92" spans="1:17">
      <c r="A92" s="36">
        <v>90</v>
      </c>
      <c r="B92" s="36" t="s">
        <v>3206</v>
      </c>
      <c r="C92" s="40" t="s">
        <v>3207</v>
      </c>
      <c r="D92" s="75" t="s">
        <v>3123</v>
      </c>
      <c r="E92" s="36" t="s">
        <v>228</v>
      </c>
      <c r="F92" s="36" t="s">
        <v>228</v>
      </c>
      <c r="G92" s="39" t="str">
        <f>VLOOKUP(E92,'Tax Info'!$B$2:$F$1000,3,0)</f>
        <v>SC GLOBAL COCO PRODUCTS, INC.</v>
      </c>
      <c r="H92" s="39" t="str">
        <f>VLOOKUP(E92,'Tax Info'!$B$2:$F$1000,5,0)</f>
        <v>005-761-999-000</v>
      </c>
      <c r="I92" s="47">
        <f>IF(COUNTIFS(H$3:H92,H92,B$3:B92,B92)=1,MAX(I$2:I91)+1,VLOOKUP(H92,H$2:I91,2,0))</f>
        <v>52578</v>
      </c>
      <c r="J92" s="44">
        <v>8.89</v>
      </c>
      <c r="K92" s="44" t="s">
        <v>27</v>
      </c>
      <c r="L92" s="44">
        <v>1.07</v>
      </c>
      <c r="M92" s="45">
        <v>-0.18</v>
      </c>
      <c r="N92" s="44">
        <f t="shared" si="1"/>
        <v>9.7800000000000011</v>
      </c>
      <c r="P92" s="76" t="s">
        <v>3194</v>
      </c>
      <c r="Q92" s="54">
        <f ca="1">SUMIF($I$3:$N$148,P92,$N$3:$N$148)</f>
        <v>48.22</v>
      </c>
    </row>
    <row r="93" spans="1:17">
      <c r="A93" s="36">
        <v>91</v>
      </c>
      <c r="B93" s="36" t="s">
        <v>3206</v>
      </c>
      <c r="C93" s="40" t="s">
        <v>3207</v>
      </c>
      <c r="D93" s="75" t="s">
        <v>3123</v>
      </c>
      <c r="E93" s="36" t="s">
        <v>264</v>
      </c>
      <c r="F93" s="36" t="s">
        <v>265</v>
      </c>
      <c r="G93" s="39" t="str">
        <f>VLOOKUP(E93,'Tax Info'!$B$2:$F$1000,3,0)</f>
        <v>Sulu Electric Power and Light (Phils.), Inc.</v>
      </c>
      <c r="H93" s="39" t="str">
        <f>VLOOKUP(E93,'Tax Info'!$B$2:$F$1000,5,0)</f>
        <v>008-685-342-000</v>
      </c>
      <c r="I93" s="47">
        <f>IF(COUNTIFS(H$3:H93,H93,B$3:B93,B93)=1,MAX(I$2:I92)+1,VLOOKUP(H93,H$2:I92,2,0))</f>
        <v>52579</v>
      </c>
      <c r="J93" s="44">
        <v>37.75</v>
      </c>
      <c r="K93" s="44" t="s">
        <v>27</v>
      </c>
      <c r="L93" s="44">
        <v>4.53</v>
      </c>
      <c r="M93" s="45">
        <v>-0.76</v>
      </c>
      <c r="N93" s="44">
        <f t="shared" si="1"/>
        <v>41.52</v>
      </c>
      <c r="P93" s="76" t="s">
        <v>3195</v>
      </c>
      <c r="Q93" s="54">
        <f ca="1">SUMIF($I$3:$N$148,P93,$N$3:$N$148)</f>
        <v>0.01</v>
      </c>
    </row>
    <row r="94" spans="1:17">
      <c r="A94" s="36">
        <v>92</v>
      </c>
      <c r="B94" s="36" t="s">
        <v>3206</v>
      </c>
      <c r="C94" s="40" t="s">
        <v>3207</v>
      </c>
      <c r="D94" s="75" t="s">
        <v>3123</v>
      </c>
      <c r="E94" s="36" t="s">
        <v>2015</v>
      </c>
      <c r="F94" s="36" t="s">
        <v>2979</v>
      </c>
      <c r="G94" s="39" t="str">
        <f>VLOOKUP(E94,'Tax Info'!$B$2:$F$1000,3,0)</f>
        <v>Shell Energy Philippines, Inc.</v>
      </c>
      <c r="H94" s="39" t="str">
        <f>VLOOKUP(E94,'Tax Info'!$B$2:$F$1000,5,0)</f>
        <v>006-733-227-0000</v>
      </c>
      <c r="I94" s="47">
        <f>IF(COUNTIFS(H$3:H94,H94,B$3:B94,B94)=1,MAX(I$2:I93)+1,VLOOKUP(H94,H$2:I93,2,0))</f>
        <v>52553</v>
      </c>
      <c r="J94" s="44">
        <v>135.24</v>
      </c>
      <c r="K94" s="44" t="s">
        <v>27</v>
      </c>
      <c r="L94" s="44">
        <v>16.23</v>
      </c>
      <c r="M94" s="45">
        <v>-2.7</v>
      </c>
      <c r="N94" s="44">
        <f t="shared" si="1"/>
        <v>148.77000000000001</v>
      </c>
      <c r="P94" s="76" t="s">
        <v>3196</v>
      </c>
      <c r="Q94" s="54">
        <f ca="1">SUMIF($I$3:$N$148,P94,$N$3:$N$148)</f>
        <v>81.97</v>
      </c>
    </row>
    <row r="95" spans="1:17">
      <c r="A95" s="36">
        <v>93</v>
      </c>
      <c r="B95" s="36" t="s">
        <v>3206</v>
      </c>
      <c r="C95" s="40" t="s">
        <v>3207</v>
      </c>
      <c r="D95" s="75" t="s">
        <v>3123</v>
      </c>
      <c r="E95" s="36" t="s">
        <v>278</v>
      </c>
      <c r="F95" s="36" t="s">
        <v>279</v>
      </c>
      <c r="G95" s="39" t="str">
        <f>VLOOKUP(E95,'Tax Info'!$B$2:$F$1000,3,0)</f>
        <v xml:space="preserve">Citicore Solar Negros Occidental, Inc. </v>
      </c>
      <c r="H95" s="39" t="str">
        <f>VLOOKUP(E95,'Tax Info'!$B$2:$F$1000,5,0)</f>
        <v>009-103-282-000</v>
      </c>
      <c r="I95" s="47">
        <f>IF(COUNTIFS(H$3:H95,H95,B$3:B95,B95)=1,MAX(I$2:I94)+1,VLOOKUP(H95,H$2:I94,2,0))</f>
        <v>52580</v>
      </c>
      <c r="J95" s="44" t="s">
        <v>27</v>
      </c>
      <c r="K95" s="44">
        <v>20.2</v>
      </c>
      <c r="L95" s="44" t="s">
        <v>27</v>
      </c>
      <c r="M95" s="45">
        <v>-0.4</v>
      </c>
      <c r="N95" s="44">
        <f t="shared" si="1"/>
        <v>19.8</v>
      </c>
      <c r="P95" s="76" t="s">
        <v>3197</v>
      </c>
      <c r="Q95" s="54">
        <f ca="1">SUMIF($I$3:$N$148,P95,$N$3:$N$148)</f>
        <v>8200.98</v>
      </c>
    </row>
    <row r="96" spans="1:17">
      <c r="A96" s="36">
        <v>94</v>
      </c>
      <c r="B96" s="36" t="s">
        <v>3206</v>
      </c>
      <c r="C96" s="40" t="s">
        <v>3207</v>
      </c>
      <c r="D96" s="75" t="s">
        <v>3123</v>
      </c>
      <c r="E96" s="36" t="s">
        <v>205</v>
      </c>
      <c r="F96" s="36" t="s">
        <v>206</v>
      </c>
      <c r="G96" s="39" t="str">
        <f>VLOOKUP(E96,'Tax Info'!$B$2:$F$1000,3,0)</f>
        <v xml:space="preserve">SPC Island Power Corporation </v>
      </c>
      <c r="H96" s="39" t="str">
        <f>VLOOKUP(E96,'Tax Info'!$B$2:$F$1000,5,0)</f>
        <v>218-474-921-00000</v>
      </c>
      <c r="I96" s="47">
        <f>IF(COUNTIFS(H$3:H96,H96,B$3:B96,B96)=1,MAX(I$2:I95)+1,VLOOKUP(H96,H$2:I95,2,0))</f>
        <v>52581</v>
      </c>
      <c r="J96" s="44">
        <v>183.31</v>
      </c>
      <c r="K96" s="44" t="s">
        <v>27</v>
      </c>
      <c r="L96" s="44">
        <v>22</v>
      </c>
      <c r="M96" s="45">
        <v>-3.67</v>
      </c>
      <c r="N96" s="44">
        <f t="shared" si="1"/>
        <v>201.64000000000001</v>
      </c>
      <c r="P96" s="76" t="s">
        <v>3198</v>
      </c>
      <c r="Q96" s="54">
        <f ca="1">SUMIF($I$3:$N$148,P96,$N$3:$N$148)</f>
        <v>44.47</v>
      </c>
    </row>
    <row r="97" spans="1:17">
      <c r="A97" s="36">
        <v>95</v>
      </c>
      <c r="B97" s="36" t="s">
        <v>3206</v>
      </c>
      <c r="C97" s="40" t="s">
        <v>3207</v>
      </c>
      <c r="D97" s="75" t="s">
        <v>3123</v>
      </c>
      <c r="E97" s="36" t="s">
        <v>70</v>
      </c>
      <c r="F97" s="36" t="s">
        <v>71</v>
      </c>
      <c r="G97" s="39" t="str">
        <f>VLOOKUP(E97,'Tax Info'!$B$2:$F$1000,3,0)</f>
        <v>LIMAY POWER INC.</v>
      </c>
      <c r="H97" s="39" t="str">
        <f>VLOOKUP(E97,'Tax Info'!$B$2:$F$1000,5,0)</f>
        <v>008-107-131-000</v>
      </c>
      <c r="I97" s="47">
        <f>IF(COUNTIFS(H$3:H97,H97,B$3:B97,B97)=1,MAX(I$2:I96)+1,VLOOKUP(H97,H$2:I96,2,0))</f>
        <v>52582</v>
      </c>
      <c r="J97" s="44">
        <v>6320.11</v>
      </c>
      <c r="K97" s="44" t="s">
        <v>27</v>
      </c>
      <c r="L97" s="44">
        <v>758.41</v>
      </c>
      <c r="M97" s="45">
        <v>-126.4</v>
      </c>
      <c r="N97" s="44">
        <f t="shared" si="1"/>
        <v>6952.12</v>
      </c>
      <c r="P97" s="76" t="s">
        <v>3199</v>
      </c>
      <c r="Q97" s="54">
        <f ca="1">SUMIF($I$3:$N$148,P97,$N$3:$N$148)</f>
        <v>140.97999999999999</v>
      </c>
    </row>
    <row r="98" spans="1:17">
      <c r="A98" s="36">
        <v>96</v>
      </c>
      <c r="B98" s="36" t="s">
        <v>3206</v>
      </c>
      <c r="C98" s="40" t="s">
        <v>3207</v>
      </c>
      <c r="D98" s="75" t="s">
        <v>3123</v>
      </c>
      <c r="E98" s="36" t="s">
        <v>158</v>
      </c>
      <c r="F98" s="36" t="s">
        <v>159</v>
      </c>
      <c r="G98" s="39" t="str">
        <f>VLOOKUP(E98,'Tax Info'!$B$2:$F$1000,3,0)</f>
        <v>Sual Power Inc.</v>
      </c>
      <c r="H98" s="39" t="str">
        <f>VLOOKUP(E98,'Tax Info'!$B$2:$F$1000,5,0)</f>
        <v>225-353-447-000</v>
      </c>
      <c r="I98" s="47">
        <f>IF(COUNTIFS(H$3:H98,H98,B$3:B98,B98)=1,MAX(I$2:I97)+1,VLOOKUP(H98,H$2:I97,2,0))</f>
        <v>52583</v>
      </c>
      <c r="J98" s="44">
        <v>266.64999999999998</v>
      </c>
      <c r="K98" s="44" t="s">
        <v>27</v>
      </c>
      <c r="L98" s="44">
        <v>32</v>
      </c>
      <c r="M98" s="45">
        <v>-5.33</v>
      </c>
      <c r="N98" s="44">
        <f t="shared" si="1"/>
        <v>293.32</v>
      </c>
      <c r="P98" s="76" t="s">
        <v>3200</v>
      </c>
      <c r="Q98" s="54">
        <f ca="1">SUMIF($I$3:$N$148,P98,$N$3:$N$148)</f>
        <v>127331.17</v>
      </c>
    </row>
    <row r="99" spans="1:17">
      <c r="A99" s="36">
        <v>97</v>
      </c>
      <c r="B99" s="36" t="s">
        <v>3206</v>
      </c>
      <c r="C99" s="40" t="s">
        <v>3207</v>
      </c>
      <c r="D99" s="75" t="s">
        <v>3123</v>
      </c>
      <c r="E99" s="36" t="s">
        <v>163</v>
      </c>
      <c r="F99" s="36" t="s">
        <v>164</v>
      </c>
      <c r="G99" s="39" t="str">
        <f>VLOOKUP(E99,'Tax Info'!$B$2:$F$1000,3,0)</f>
        <v xml:space="preserve">SN Aboitiz Power- Magat, Inc. </v>
      </c>
      <c r="H99" s="39" t="str">
        <f>VLOOKUP(E99,'Tax Info'!$B$2:$F$1000,5,0)</f>
        <v>242-224-593-00000</v>
      </c>
      <c r="I99" s="47">
        <f>IF(COUNTIFS(H$3:H99,H99,B$3:B99,B99)=1,MAX(I$2:I98)+1,VLOOKUP(H99,H$2:I98,2,0))</f>
        <v>52584</v>
      </c>
      <c r="J99" s="44" t="s">
        <v>27</v>
      </c>
      <c r="K99" s="44">
        <v>1616.61</v>
      </c>
      <c r="L99" s="44" t="s">
        <v>27</v>
      </c>
      <c r="M99" s="45">
        <v>-32.33</v>
      </c>
      <c r="N99" s="44">
        <f t="shared" si="1"/>
        <v>1584.28</v>
      </c>
      <c r="P99" s="76" t="s">
        <v>3201</v>
      </c>
      <c r="Q99" s="54">
        <f ca="1">SUMIF($I$3:$N$148,P99,$N$3:$N$148)</f>
        <v>14591.21</v>
      </c>
    </row>
    <row r="100" spans="1:17">
      <c r="A100" s="36">
        <v>98</v>
      </c>
      <c r="B100" s="36" t="s">
        <v>3206</v>
      </c>
      <c r="C100" s="40" t="s">
        <v>3207</v>
      </c>
      <c r="D100" s="75" t="s">
        <v>3123</v>
      </c>
      <c r="E100" s="36" t="s">
        <v>225</v>
      </c>
      <c r="F100" s="36" t="s">
        <v>226</v>
      </c>
      <c r="G100" s="39" t="str">
        <f>VLOOKUP(E100,'Tax Info'!$B$2:$F$1000,3,0)</f>
        <v xml:space="preserve">South Negros Biopower, Inc. </v>
      </c>
      <c r="H100" s="39" t="str">
        <f>VLOOKUP(E100,'Tax Info'!$B$2:$F$1000,5,0)</f>
        <v>008-348-719-000</v>
      </c>
      <c r="I100" s="47">
        <f>IF(COUNTIFS(H$3:H100,H100,B$3:B100,B100)=1,MAX(I$2:I99)+1,VLOOKUP(H100,H$2:I99,2,0))</f>
        <v>52585</v>
      </c>
      <c r="J100" s="44" t="s">
        <v>27</v>
      </c>
      <c r="K100" s="44">
        <v>53.09</v>
      </c>
      <c r="L100" s="44" t="s">
        <v>27</v>
      </c>
      <c r="M100" s="45">
        <v>-1.06</v>
      </c>
      <c r="N100" s="44">
        <f t="shared" si="1"/>
        <v>52.03</v>
      </c>
      <c r="P100" s="76" t="s">
        <v>3202</v>
      </c>
      <c r="Q100" s="54">
        <f ca="1">SUMIF($I$3:$N$148,P100,$N$3:$N$148)</f>
        <v>0.39999999999999997</v>
      </c>
    </row>
    <row r="101" spans="1:17">
      <c r="A101" s="36">
        <v>99</v>
      </c>
      <c r="B101" s="36" t="s">
        <v>3206</v>
      </c>
      <c r="C101" s="40" t="s">
        <v>3207</v>
      </c>
      <c r="D101" s="75" t="s">
        <v>3123</v>
      </c>
      <c r="E101" s="36" t="s">
        <v>93</v>
      </c>
      <c r="F101" s="36" t="s">
        <v>93</v>
      </c>
      <c r="G101" s="39" t="str">
        <f>VLOOKUP(E101,'Tax Info'!$B$2:$F$1000,3,0)</f>
        <v>Southern Leyte Electric Cooperative, Inc.</v>
      </c>
      <c r="H101" s="39" t="str">
        <f>VLOOKUP(E101,'Tax Info'!$B$2:$F$1000,5,0)</f>
        <v>000-819-044-000</v>
      </c>
      <c r="I101" s="47">
        <f>IF(COUNTIFS(H$3:H101,H101,B$3:B101,B101)=1,MAX(I$2:I100)+1,VLOOKUP(H101,H$2:I100,2,0))</f>
        <v>52586</v>
      </c>
      <c r="J101" s="44">
        <v>6529.99</v>
      </c>
      <c r="K101" s="44" t="s">
        <v>27</v>
      </c>
      <c r="L101" s="44">
        <v>783.6</v>
      </c>
      <c r="M101" s="45">
        <v>-130.6</v>
      </c>
      <c r="N101" s="44">
        <f t="shared" si="1"/>
        <v>7182.99</v>
      </c>
      <c r="P101" s="76" t="s">
        <v>3203</v>
      </c>
      <c r="Q101" s="54">
        <f ca="1">SUMIF($I$3:$N$148,P101,$N$3:$N$148)</f>
        <v>3.28</v>
      </c>
    </row>
    <row r="102" spans="1:17">
      <c r="A102" s="36">
        <v>100</v>
      </c>
      <c r="B102" s="36" t="s">
        <v>3206</v>
      </c>
      <c r="C102" s="40" t="s">
        <v>3207</v>
      </c>
      <c r="D102" s="75" t="s">
        <v>3123</v>
      </c>
      <c r="E102" s="36" t="s">
        <v>230</v>
      </c>
      <c r="F102" s="36" t="s">
        <v>231</v>
      </c>
      <c r="G102" s="39" t="str">
        <f>VLOOKUP(E102,'Tax Info'!$B$2:$F$1000,3,0)</f>
        <v xml:space="preserve">SPC Power Corporation </v>
      </c>
      <c r="H102" s="39" t="str">
        <f>VLOOKUP(E102,'Tax Info'!$B$2:$F$1000,5,0)</f>
        <v>003-868-048-000</v>
      </c>
      <c r="I102" s="47">
        <f>IF(COUNTIFS(H$3:H102,H102,B$3:B102,B102)=1,MAX(I$2:I101)+1,VLOOKUP(H102,H$2:I101,2,0))</f>
        <v>52587</v>
      </c>
      <c r="J102" s="44">
        <v>43.84</v>
      </c>
      <c r="K102" s="44" t="s">
        <v>27</v>
      </c>
      <c r="L102" s="44">
        <v>5.26</v>
      </c>
      <c r="M102" s="45">
        <v>-0.88</v>
      </c>
      <c r="N102" s="44">
        <f t="shared" si="1"/>
        <v>48.22</v>
      </c>
      <c r="P102" s="49"/>
      <c r="Q102" s="54"/>
    </row>
    <row r="103" spans="1:17">
      <c r="A103" s="36">
        <v>101</v>
      </c>
      <c r="B103" s="36" t="s">
        <v>3206</v>
      </c>
      <c r="C103" s="40" t="s">
        <v>3207</v>
      </c>
      <c r="D103" s="75" t="s">
        <v>3123</v>
      </c>
      <c r="E103" s="36" t="s">
        <v>298</v>
      </c>
      <c r="F103" s="36" t="s">
        <v>299</v>
      </c>
      <c r="G103" s="39" t="str">
        <f>VLOOKUP(E103,'Tax Info'!$B$2:$F$1000,3,0)</f>
        <v>Taft HydroEnergy Corporation</v>
      </c>
      <c r="H103" s="39" t="str">
        <f>VLOOKUP(E103,'Tax Info'!$B$2:$F$1000,5,0)</f>
        <v>009-712-420-0000</v>
      </c>
      <c r="I103" s="47">
        <f>IF(COUNTIFS(H$3:H103,H103,B$3:B103,B103)=1,MAX(I$2:I102)+1,VLOOKUP(H103,H$2:I102,2,0))</f>
        <v>52588</v>
      </c>
      <c r="J103" s="44" t="s">
        <v>27</v>
      </c>
      <c r="K103" s="44">
        <v>0.01</v>
      </c>
      <c r="L103" s="44" t="s">
        <v>27</v>
      </c>
      <c r="M103" s="45" t="s">
        <v>27</v>
      </c>
      <c r="N103" s="44">
        <f t="shared" si="1"/>
        <v>0.01</v>
      </c>
      <c r="P103" s="49"/>
      <c r="Q103" s="54">
        <f ca="1">SUM(Q7:Q101)</f>
        <v>707272.61999999988</v>
      </c>
    </row>
    <row r="104" spans="1:17">
      <c r="A104" s="36">
        <v>102</v>
      </c>
      <c r="B104" s="36" t="s">
        <v>3206</v>
      </c>
      <c r="C104" s="40" t="s">
        <v>3207</v>
      </c>
      <c r="D104" s="75" t="s">
        <v>3123</v>
      </c>
      <c r="E104" s="36" t="s">
        <v>2337</v>
      </c>
      <c r="F104" s="36" t="s">
        <v>3210</v>
      </c>
      <c r="G104" s="39" t="str">
        <f>VLOOKUP(E104,'Tax Info'!$B$2:$F$1000,3,0)</f>
        <v xml:space="preserve">Therma Luzon, Inc. </v>
      </c>
      <c r="H104" s="39" t="str">
        <f>VLOOKUP(E104,'Tax Info'!$B$2:$F$1000,5,0)</f>
        <v>266-567-164-00000</v>
      </c>
      <c r="I104" s="47">
        <f>IF(COUNTIFS(H$3:H104,H104,B$3:B104,B104)=1,MAX(I$2:I103)+1,VLOOKUP(H104,H$2:I103,2,0))</f>
        <v>52589</v>
      </c>
      <c r="J104" s="44">
        <v>74.52</v>
      </c>
      <c r="K104" s="44" t="s">
        <v>27</v>
      </c>
      <c r="L104" s="44">
        <v>8.94</v>
      </c>
      <c r="M104" s="45">
        <v>-1.49</v>
      </c>
      <c r="N104" s="44">
        <f t="shared" si="1"/>
        <v>81.97</v>
      </c>
      <c r="P104" s="49"/>
      <c r="Q104" s="55">
        <f>N114</f>
        <v>707272.61999999976</v>
      </c>
    </row>
    <row r="105" spans="1:17">
      <c r="A105" s="36">
        <v>103</v>
      </c>
      <c r="B105" s="36" t="s">
        <v>3206</v>
      </c>
      <c r="C105" s="40" t="s">
        <v>3207</v>
      </c>
      <c r="D105" s="75" t="s">
        <v>3123</v>
      </c>
      <c r="E105" s="36" t="s">
        <v>45</v>
      </c>
      <c r="F105" s="36" t="s">
        <v>211</v>
      </c>
      <c r="G105" s="39" t="str">
        <f>VLOOKUP(E105,'Tax Info'!$B$2:$F$1000,3,0)</f>
        <v xml:space="preserve">Toledo Power Company </v>
      </c>
      <c r="H105" s="39" t="str">
        <f>VLOOKUP(E105,'Tax Info'!$B$2:$F$1000,5,0)</f>
        <v>003-883-626-00000</v>
      </c>
      <c r="I105" s="47">
        <f>IF(COUNTIFS(H$3:H105,H105,B$3:B105,B105)=1,MAX(I$2:I104)+1,VLOOKUP(H105,H$2:I104,2,0))</f>
        <v>52519</v>
      </c>
      <c r="J105" s="44">
        <v>101.44</v>
      </c>
      <c r="K105" s="44" t="s">
        <v>27</v>
      </c>
      <c r="L105" s="44">
        <v>12.17</v>
      </c>
      <c r="M105" s="45">
        <v>-2.0299999999999998</v>
      </c>
      <c r="N105" s="44">
        <f t="shared" si="1"/>
        <v>111.58</v>
      </c>
      <c r="P105" s="49"/>
      <c r="Q105" s="56">
        <f>Q104-N114</f>
        <v>0</v>
      </c>
    </row>
    <row r="106" spans="1:17">
      <c r="A106" s="36">
        <v>104</v>
      </c>
      <c r="B106" s="36" t="s">
        <v>3206</v>
      </c>
      <c r="C106" s="40" t="s">
        <v>3207</v>
      </c>
      <c r="D106" s="75" t="s">
        <v>3123</v>
      </c>
      <c r="E106" s="36" t="s">
        <v>52</v>
      </c>
      <c r="F106" s="36" t="s">
        <v>53</v>
      </c>
      <c r="G106" s="39" t="str">
        <f>VLOOKUP(E106,'Tax Info'!$B$2:$F$1000,3,0)</f>
        <v>TeaM (Philippines) Energy Corporation</v>
      </c>
      <c r="H106" s="39" t="str">
        <f>VLOOKUP(E106,'Tax Info'!$B$2:$F$1000,5,0)</f>
        <v>002-243-275-000</v>
      </c>
      <c r="I106" s="47">
        <f>IF(COUNTIFS(H$3:H106,H106,B$3:B106,B106)=1,MAX(I$2:I105)+1,VLOOKUP(H106,H$2:I105,2,0))</f>
        <v>52590</v>
      </c>
      <c r="J106" s="44">
        <v>7455.44</v>
      </c>
      <c r="K106" s="44" t="s">
        <v>27</v>
      </c>
      <c r="L106" s="44">
        <v>894.65</v>
      </c>
      <c r="M106" s="45">
        <v>-149.11000000000001</v>
      </c>
      <c r="N106" s="44">
        <f t="shared" si="1"/>
        <v>8200.98</v>
      </c>
    </row>
    <row r="107" spans="1:17">
      <c r="A107" s="36">
        <v>105</v>
      </c>
      <c r="B107" s="36" t="s">
        <v>3206</v>
      </c>
      <c r="C107" s="40" t="s">
        <v>3207</v>
      </c>
      <c r="D107" s="75" t="s">
        <v>3123</v>
      </c>
      <c r="E107" s="36" t="s">
        <v>222</v>
      </c>
      <c r="F107" s="36" t="s">
        <v>223</v>
      </c>
      <c r="G107" s="39" t="str">
        <f>VLOOKUP(E107,'Tax Info'!$B$2:$F$1000,3,0)</f>
        <v xml:space="preserve">Therma Power -Visayas, Inc. </v>
      </c>
      <c r="H107" s="39" t="str">
        <f>VLOOKUP(E107,'Tax Info'!$B$2:$F$1000,5,0)</f>
        <v>006-893-449-00000</v>
      </c>
      <c r="I107" s="47">
        <f>IF(COUNTIFS(H$3:H107,H107,B$3:B107,B107)=1,MAX(I$2:I106)+1,VLOOKUP(H107,H$2:I106,2,0))</f>
        <v>52591</v>
      </c>
      <c r="J107" s="44">
        <v>40.43</v>
      </c>
      <c r="K107" s="44" t="s">
        <v>27</v>
      </c>
      <c r="L107" s="44">
        <v>4.8499999999999996</v>
      </c>
      <c r="M107" s="45">
        <v>-0.81</v>
      </c>
      <c r="N107" s="44">
        <f t="shared" si="1"/>
        <v>44.47</v>
      </c>
      <c r="P107"/>
    </row>
    <row r="108" spans="1:17">
      <c r="A108" s="36">
        <v>106</v>
      </c>
      <c r="B108" s="36" t="s">
        <v>3206</v>
      </c>
      <c r="C108" s="40" t="s">
        <v>3207</v>
      </c>
      <c r="D108" s="75" t="s">
        <v>3123</v>
      </c>
      <c r="E108" s="36" t="s">
        <v>219</v>
      </c>
      <c r="F108" s="36" t="s">
        <v>220</v>
      </c>
      <c r="G108" s="39" t="str">
        <f>VLOOKUP(E108,'Tax Info'!$B$2:$F$1000,3,0)</f>
        <v>SMGP BESS POWER INC</v>
      </c>
      <c r="H108" s="39" t="str">
        <f>VLOOKUP(E108,'Tax Info'!$B$2:$F$1000,5,0)</f>
        <v>008-471-214-000</v>
      </c>
      <c r="I108" s="47">
        <f>IF(COUNTIFS(H$3:H108,H108,B$3:B108,B108)=1,MAX(I$2:I107)+1,VLOOKUP(H108,H$2:I107,2,0))</f>
        <v>52592</v>
      </c>
      <c r="J108" s="44">
        <v>128.16</v>
      </c>
      <c r="K108" s="44" t="s">
        <v>27</v>
      </c>
      <c r="L108" s="44">
        <v>15.38</v>
      </c>
      <c r="M108" s="45">
        <v>-2.56</v>
      </c>
      <c r="N108" s="44">
        <f t="shared" si="1"/>
        <v>140.97999999999999</v>
      </c>
    </row>
    <row r="109" spans="1:17">
      <c r="A109" s="36">
        <v>107</v>
      </c>
      <c r="B109" s="36" t="s">
        <v>3206</v>
      </c>
      <c r="C109" s="40" t="s">
        <v>3207</v>
      </c>
      <c r="D109" s="75" t="s">
        <v>3123</v>
      </c>
      <c r="E109" s="36" t="s">
        <v>26</v>
      </c>
      <c r="F109" s="36" t="s">
        <v>26</v>
      </c>
      <c r="G109" s="39" t="str">
        <f>VLOOKUP(E109,'Tax Info'!$B$2:$F$1000,3,0)</f>
        <v xml:space="preserve">Visayan Electric Company </v>
      </c>
      <c r="H109" s="39" t="str">
        <f>VLOOKUP(E109,'Tax Info'!$B$2:$F$1000,5,0)</f>
        <v>000-566-230-000</v>
      </c>
      <c r="I109" s="47">
        <f>IF(COUNTIFS(H$3:H109,H109,B$3:B109,B109)=1,MAX(I$2:I108)+1,VLOOKUP(H109,H$2:I108,2,0))</f>
        <v>52593</v>
      </c>
      <c r="J109" s="44">
        <v>115755.61</v>
      </c>
      <c r="K109" s="44" t="s">
        <v>27</v>
      </c>
      <c r="L109" s="44">
        <v>13890.67</v>
      </c>
      <c r="M109" s="45">
        <v>-2315.11</v>
      </c>
      <c r="N109" s="44">
        <f t="shared" si="1"/>
        <v>127331.17</v>
      </c>
    </row>
    <row r="110" spans="1:17">
      <c r="A110" s="36">
        <v>108</v>
      </c>
      <c r="B110" s="36" t="s">
        <v>3206</v>
      </c>
      <c r="C110" s="40" t="s">
        <v>3207</v>
      </c>
      <c r="D110" s="75" t="s">
        <v>3123</v>
      </c>
      <c r="E110" s="36" t="s">
        <v>73</v>
      </c>
      <c r="F110" s="36" t="s">
        <v>74</v>
      </c>
      <c r="G110" s="39" t="str">
        <f>VLOOKUP(E110,'Tax Info'!$B$2:$F$1000,3,0)</f>
        <v xml:space="preserve">Vantage Energy Solutions and Management, Inc. </v>
      </c>
      <c r="H110" s="39" t="str">
        <f>VLOOKUP(E110,'Tax Info'!$B$2:$F$1000,5,0)</f>
        <v>009-464-430-000</v>
      </c>
      <c r="I110" s="47">
        <f>IF(COUNTIFS(H$3:H110,H110,B$3:B110,B110)=1,MAX(I$2:I109)+1,VLOOKUP(H110,H$2:I109,2,0))</f>
        <v>52594</v>
      </c>
      <c r="J110" s="44">
        <v>13264.73</v>
      </c>
      <c r="K110" s="44" t="s">
        <v>27</v>
      </c>
      <c r="L110" s="44">
        <v>1591.77</v>
      </c>
      <c r="M110" s="45">
        <v>-265.29000000000002</v>
      </c>
      <c r="N110" s="44">
        <f t="shared" si="1"/>
        <v>14591.21</v>
      </c>
    </row>
    <row r="111" spans="1:17">
      <c r="A111" s="36">
        <v>109</v>
      </c>
      <c r="B111" s="36" t="s">
        <v>3206</v>
      </c>
      <c r="C111" s="40" t="s">
        <v>3207</v>
      </c>
      <c r="D111" s="75" t="s">
        <v>3123</v>
      </c>
      <c r="E111" s="36" t="s">
        <v>242</v>
      </c>
      <c r="F111" s="36" t="s">
        <v>243</v>
      </c>
      <c r="G111" s="39" t="str">
        <f>VLOOKUP(E111,'Tax Info'!$B$2:$F$1000,3,0)</f>
        <v xml:space="preserve">Victorias Milling Company, Inc. </v>
      </c>
      <c r="H111" s="39" t="str">
        <f>VLOOKUP(E111,'Tax Info'!$B$2:$F$1000,5,0)</f>
        <v>000-270-220-000</v>
      </c>
      <c r="I111" s="47">
        <f>IF(COUNTIFS(H$3:H111,H111,B$3:B111,B111)=1,MAX(I$2:I110)+1,VLOOKUP(H111,H$2:I110,2,0))</f>
        <v>52595</v>
      </c>
      <c r="J111" s="44">
        <v>0.37</v>
      </c>
      <c r="K111" s="44" t="s">
        <v>27</v>
      </c>
      <c r="L111" s="44">
        <v>0.04</v>
      </c>
      <c r="M111" s="45">
        <v>-0.01</v>
      </c>
      <c r="N111" s="44">
        <f t="shared" si="1"/>
        <v>0.39999999999999997</v>
      </c>
    </row>
    <row r="112" spans="1:17">
      <c r="A112" s="36">
        <v>110</v>
      </c>
      <c r="B112" s="67" t="s">
        <v>3206</v>
      </c>
      <c r="C112" s="37" t="s">
        <v>3207</v>
      </c>
      <c r="D112" s="75" t="s">
        <v>3123</v>
      </c>
      <c r="E112" s="36" t="s">
        <v>253</v>
      </c>
      <c r="F112" s="36" t="s">
        <v>253</v>
      </c>
      <c r="G112" s="39" t="str">
        <f>VLOOKUP(E112,'Tax Info'!$B$2:$F$1000,3,0)</f>
        <v>Visayan Oil Mills, Inc.</v>
      </c>
      <c r="H112" s="39" t="str">
        <f>VLOOKUP(E112,'Tax Info'!$B$2:$F$1000,5,0)</f>
        <v>213-749-038-000</v>
      </c>
      <c r="I112" s="47">
        <f>IF(COUNTIFS(H$3:H112,H112,B$3:B112,B112)=1,MAX(I$2:I111)+1,VLOOKUP(H112,H$2:I111,2,0))</f>
        <v>52596</v>
      </c>
      <c r="J112" s="44">
        <v>2.98</v>
      </c>
      <c r="K112" s="44" t="s">
        <v>27</v>
      </c>
      <c r="L112" s="44">
        <v>0.36</v>
      </c>
      <c r="M112" s="45">
        <v>-0.06</v>
      </c>
      <c r="N112" s="44">
        <f t="shared" si="1"/>
        <v>3.28</v>
      </c>
      <c r="O112" s="50">
        <f>SUM(N4:N112)</f>
        <v>707247.84999999974</v>
      </c>
    </row>
    <row r="113" spans="1:15">
      <c r="A113" s="57"/>
      <c r="B113" s="57"/>
      <c r="C113" s="57"/>
      <c r="D113" s="57"/>
      <c r="E113" s="57"/>
      <c r="F113" s="57"/>
      <c r="G113" s="57"/>
      <c r="H113" s="57"/>
      <c r="I113" s="57"/>
      <c r="J113" s="57"/>
      <c r="K113" s="59"/>
      <c r="L113" s="59"/>
      <c r="M113" s="60"/>
      <c r="N113" s="59"/>
    </row>
    <row r="114" spans="1:15">
      <c r="A114" s="57"/>
      <c r="B114" s="57"/>
      <c r="C114" s="57"/>
      <c r="D114" s="57"/>
      <c r="E114" s="57"/>
      <c r="F114" s="57"/>
      <c r="G114" s="57"/>
      <c r="H114" s="57"/>
      <c r="I114" s="57"/>
      <c r="J114" s="61">
        <f>SUM(J3:J113)</f>
        <v>613411.58000000007</v>
      </c>
      <c r="K114" s="61">
        <f>SUM(K3:K113)</f>
        <v>33119.180000000008</v>
      </c>
      <c r="L114" s="61">
        <f>SUM(L3:L113)</f>
        <v>73609.380000000019</v>
      </c>
      <c r="M114" s="61">
        <f>SUM(M3:M113)</f>
        <v>-12867.520000000002</v>
      </c>
      <c r="N114" s="61">
        <f>SUM(N3:N113)</f>
        <v>707272.61999999976</v>
      </c>
    </row>
    <row r="115" spans="1:15">
      <c r="A115" s="57"/>
      <c r="B115" s="57"/>
      <c r="C115" s="57"/>
      <c r="D115" s="57"/>
      <c r="E115" s="57"/>
      <c r="F115" s="57"/>
      <c r="G115" s="57"/>
      <c r="H115" s="57"/>
      <c r="I115" s="57"/>
      <c r="J115" s="57"/>
      <c r="K115" s="59"/>
      <c r="L115" s="59"/>
      <c r="M115" s="60"/>
      <c r="N115" s="59"/>
    </row>
    <row r="116" spans="1:15">
      <c r="A116" s="57"/>
      <c r="B116" s="57"/>
      <c r="C116" s="57"/>
      <c r="D116" s="57"/>
      <c r="E116" s="57"/>
      <c r="F116" s="57"/>
      <c r="G116" s="68" t="s">
        <v>3124</v>
      </c>
      <c r="H116" s="69" t="s">
        <v>3004</v>
      </c>
      <c r="I116" s="68"/>
      <c r="J116" s="70">
        <f>SUM(J3)</f>
        <v>22.52</v>
      </c>
      <c r="K116" s="70">
        <f t="shared" ref="K116:N116" si="2">SUM(K3)</f>
        <v>0</v>
      </c>
      <c r="L116" s="70">
        <f t="shared" si="2"/>
        <v>2.7</v>
      </c>
      <c r="M116" s="70">
        <f t="shared" si="2"/>
        <v>-0.45</v>
      </c>
      <c r="N116" s="70">
        <f t="shared" si="2"/>
        <v>24.77</v>
      </c>
      <c r="O116" s="71">
        <f>N116-O14</f>
        <v>24.77</v>
      </c>
    </row>
    <row r="117" spans="1:15">
      <c r="A117" s="57"/>
      <c r="B117" s="57"/>
      <c r="C117" s="57"/>
      <c r="D117" s="57"/>
      <c r="E117" s="57"/>
      <c r="F117" s="57"/>
      <c r="G117" s="68" t="s">
        <v>3206</v>
      </c>
      <c r="H117" s="69" t="s">
        <v>3207</v>
      </c>
      <c r="I117" s="68"/>
      <c r="J117" s="70">
        <f>SUM(J4:J112)</f>
        <v>613389.06000000006</v>
      </c>
      <c r="K117" s="70">
        <f t="shared" ref="K117:N117" si="3">SUM(K4:K112)</f>
        <v>33119.180000000008</v>
      </c>
      <c r="L117" s="70">
        <f t="shared" si="3"/>
        <v>73606.680000000022</v>
      </c>
      <c r="M117" s="70">
        <f t="shared" si="3"/>
        <v>-12867.070000000003</v>
      </c>
      <c r="N117" s="70">
        <f t="shared" si="3"/>
        <v>707247.84999999974</v>
      </c>
      <c r="O117" s="71">
        <f>N117-O15</f>
        <v>707247.84999999974</v>
      </c>
    </row>
    <row r="118" spans="1:15">
      <c r="A118" s="57"/>
      <c r="B118" s="57"/>
      <c r="C118" s="57"/>
      <c r="D118" s="57"/>
      <c r="E118" s="57"/>
      <c r="F118" s="57"/>
      <c r="G118" s="68"/>
      <c r="H118" s="68"/>
      <c r="I118" s="68"/>
      <c r="J118" s="72">
        <f>SUM(J116:J117)</f>
        <v>613411.58000000007</v>
      </c>
      <c r="K118" s="72">
        <f>SUM(K116:K117)</f>
        <v>33119.180000000008</v>
      </c>
      <c r="L118" s="72">
        <f>SUM(L116:L117)</f>
        <v>73609.380000000019</v>
      </c>
      <c r="M118" s="72">
        <f>SUM(M116:M117)</f>
        <v>-12867.520000000004</v>
      </c>
      <c r="N118" s="72">
        <f>SUM(N116:N117)</f>
        <v>707272.61999999976</v>
      </c>
      <c r="O118" s="73"/>
    </row>
    <row r="119" spans="1:15">
      <c r="A119" s="57"/>
      <c r="B119" s="57"/>
      <c r="C119" s="57"/>
      <c r="D119" s="57"/>
      <c r="E119" s="57"/>
      <c r="F119" s="57"/>
      <c r="G119" s="68"/>
      <c r="H119" s="68"/>
      <c r="I119" s="68"/>
      <c r="J119" s="74">
        <f>J114-J118</f>
        <v>0</v>
      </c>
      <c r="K119" s="74">
        <f>K114-K118</f>
        <v>0</v>
      </c>
      <c r="L119" s="74">
        <f>L114-L118</f>
        <v>0</v>
      </c>
      <c r="M119" s="74">
        <f>M114-M118</f>
        <v>0</v>
      </c>
      <c r="N119" s="74">
        <f>N114-N118</f>
        <v>0</v>
      </c>
      <c r="O119" s="73"/>
    </row>
    <row r="120" spans="1:15">
      <c r="A120" s="57"/>
      <c r="B120" s="57"/>
      <c r="C120" s="57"/>
      <c r="D120" s="57"/>
      <c r="E120" s="57"/>
      <c r="F120" s="57"/>
      <c r="G120" s="57"/>
      <c r="H120" s="57"/>
      <c r="I120" s="57"/>
      <c r="J120" s="57"/>
      <c r="K120" s="59"/>
      <c r="L120" s="59"/>
      <c r="M120" s="60"/>
      <c r="N120" s="59"/>
    </row>
    <row r="121" spans="1:15">
      <c r="A121" s="57"/>
      <c r="B121" s="57"/>
      <c r="C121" s="57"/>
      <c r="D121" s="57"/>
      <c r="E121" s="57"/>
      <c r="F121" s="57"/>
      <c r="G121" s="57"/>
      <c r="H121" s="57"/>
      <c r="I121" s="57"/>
      <c r="J121" s="57"/>
      <c r="K121" s="59"/>
      <c r="L121" s="59"/>
      <c r="M121" s="60"/>
      <c r="N121" s="59"/>
    </row>
    <row r="122" spans="1:15">
      <c r="A122" s="57"/>
      <c r="B122" s="57"/>
      <c r="C122" s="57"/>
      <c r="D122" s="57"/>
      <c r="E122" s="57"/>
      <c r="F122" s="57"/>
      <c r="G122" s="57"/>
      <c r="H122" s="57"/>
      <c r="I122" s="57"/>
      <c r="J122" s="57"/>
      <c r="K122" s="59"/>
      <c r="L122" s="59"/>
      <c r="M122" s="60"/>
      <c r="N122" s="59"/>
    </row>
    <row r="123" spans="1:15">
      <c r="A123" s="57"/>
      <c r="B123" s="57"/>
      <c r="C123" s="57"/>
      <c r="D123" s="57"/>
      <c r="E123" s="57"/>
      <c r="F123" s="57"/>
      <c r="G123" s="57"/>
      <c r="H123" s="57"/>
      <c r="I123" s="57"/>
      <c r="J123" s="57"/>
      <c r="K123" s="59"/>
      <c r="L123" s="59"/>
      <c r="M123" s="60"/>
      <c r="N123" s="59"/>
    </row>
    <row r="124" spans="1:15">
      <c r="A124" s="57"/>
      <c r="B124" s="57"/>
      <c r="C124" s="57"/>
      <c r="D124" s="57"/>
      <c r="E124" s="57"/>
      <c r="F124" s="57"/>
      <c r="G124" s="57"/>
      <c r="H124" s="57"/>
      <c r="I124" s="57"/>
      <c r="J124" s="57"/>
      <c r="K124" s="59"/>
      <c r="L124" s="59"/>
      <c r="M124" s="60"/>
      <c r="N124" s="59"/>
    </row>
    <row r="125" spans="1:15">
      <c r="A125" s="57"/>
      <c r="B125" s="57"/>
      <c r="C125" s="57"/>
      <c r="D125" s="57"/>
      <c r="E125" s="57"/>
      <c r="F125" s="57"/>
      <c r="G125" s="57"/>
      <c r="H125" s="57"/>
      <c r="I125" s="57"/>
      <c r="J125" s="57"/>
      <c r="K125" s="59"/>
      <c r="L125" s="59"/>
      <c r="M125" s="60"/>
      <c r="N125" s="59"/>
    </row>
    <row r="126" spans="1:15">
      <c r="A126" s="57"/>
      <c r="B126" s="57"/>
      <c r="C126" s="57"/>
      <c r="D126" s="57"/>
      <c r="E126" s="57"/>
      <c r="F126" s="57"/>
      <c r="G126" s="57"/>
      <c r="H126" s="57"/>
      <c r="I126" s="57"/>
      <c r="J126" s="57"/>
      <c r="K126" s="59"/>
      <c r="L126" s="59"/>
      <c r="M126" s="60"/>
      <c r="N126" s="59"/>
    </row>
    <row r="127" spans="1:15">
      <c r="A127" s="57"/>
      <c r="B127" s="57"/>
      <c r="C127" s="57"/>
      <c r="D127" s="57"/>
      <c r="E127" s="57"/>
      <c r="F127" s="57"/>
      <c r="G127" s="57"/>
      <c r="H127" s="57"/>
      <c r="I127" s="57"/>
      <c r="J127" s="57"/>
      <c r="K127" s="59"/>
      <c r="L127" s="59"/>
      <c r="M127" s="60"/>
      <c r="N127" s="59"/>
    </row>
    <row r="128" spans="1:15">
      <c r="A128" s="57"/>
      <c r="B128" s="57"/>
      <c r="C128" s="57"/>
      <c r="D128" s="57"/>
      <c r="E128" s="57"/>
      <c r="F128" s="57"/>
      <c r="G128" s="57"/>
      <c r="H128" s="57"/>
      <c r="I128" s="57"/>
      <c r="J128" s="57"/>
      <c r="K128" s="59"/>
      <c r="L128" s="59"/>
      <c r="M128" s="60"/>
      <c r="N128" s="59"/>
    </row>
    <row r="129" spans="1:14">
      <c r="A129" s="57"/>
      <c r="B129" s="57"/>
      <c r="C129" s="57"/>
      <c r="D129" s="57"/>
      <c r="E129" s="57"/>
      <c r="F129" s="57"/>
      <c r="G129" s="57"/>
      <c r="H129" s="57"/>
      <c r="I129" s="57"/>
      <c r="J129" s="57"/>
      <c r="K129" s="59"/>
      <c r="L129" s="59"/>
      <c r="M129" s="60"/>
      <c r="N129" s="59"/>
    </row>
    <row r="130" spans="1:14">
      <c r="A130" s="57"/>
      <c r="B130" s="57"/>
      <c r="C130" s="57"/>
      <c r="D130" s="57"/>
      <c r="E130" s="57"/>
      <c r="F130" s="57"/>
      <c r="G130" s="57"/>
      <c r="H130" s="57"/>
      <c r="I130" s="57"/>
      <c r="J130" s="57"/>
      <c r="K130" s="59"/>
      <c r="L130" s="59"/>
      <c r="M130" s="60"/>
      <c r="N130" s="59"/>
    </row>
    <row r="131" spans="1:14">
      <c r="A131" s="57"/>
      <c r="B131" s="57"/>
      <c r="C131" s="57"/>
      <c r="D131" s="57"/>
      <c r="E131" s="57"/>
      <c r="F131" s="57"/>
      <c r="G131" s="57"/>
      <c r="H131" s="57"/>
      <c r="I131" s="57"/>
      <c r="J131" s="57"/>
      <c r="K131" s="59"/>
      <c r="L131" s="59"/>
      <c r="M131" s="60"/>
      <c r="N131" s="59"/>
    </row>
    <row r="132" spans="1:14">
      <c r="A132" s="57"/>
      <c r="B132" s="57"/>
      <c r="C132" s="57"/>
      <c r="D132" s="57"/>
      <c r="E132" s="57"/>
      <c r="F132" s="57"/>
      <c r="G132" s="57"/>
      <c r="H132" s="57"/>
      <c r="I132" s="57"/>
      <c r="J132" s="57"/>
      <c r="K132" s="59"/>
      <c r="L132" s="59"/>
      <c r="M132" s="60"/>
      <c r="N132" s="59"/>
    </row>
    <row r="133" spans="1:14">
      <c r="A133" s="57"/>
      <c r="B133" s="57"/>
      <c r="C133" s="57"/>
      <c r="D133" s="57"/>
      <c r="E133" s="57"/>
      <c r="F133" s="57"/>
      <c r="G133" s="57"/>
      <c r="H133" s="57"/>
      <c r="I133" s="57"/>
      <c r="J133" s="57"/>
      <c r="K133" s="59"/>
      <c r="L133" s="59"/>
      <c r="M133" s="60"/>
      <c r="N133" s="59"/>
    </row>
    <row r="134" spans="1:14">
      <c r="A134" s="57"/>
      <c r="B134" s="57"/>
      <c r="C134" s="57"/>
      <c r="D134" s="57"/>
      <c r="E134" s="57"/>
      <c r="F134" s="57"/>
      <c r="G134" s="57"/>
      <c r="H134" s="57"/>
      <c r="I134" s="57"/>
      <c r="J134" s="57"/>
      <c r="K134" s="59"/>
      <c r="L134" s="59"/>
      <c r="M134" s="60"/>
      <c r="N134" s="59"/>
    </row>
    <row r="135" spans="1:14">
      <c r="A135" s="57"/>
      <c r="B135" s="57"/>
      <c r="C135" s="57"/>
      <c r="D135" s="57"/>
      <c r="E135" s="57"/>
      <c r="F135" s="57"/>
      <c r="G135" s="57"/>
      <c r="H135" s="57"/>
      <c r="I135" s="57"/>
      <c r="J135" s="57"/>
      <c r="K135" s="59"/>
      <c r="L135" s="59"/>
      <c r="M135" s="60"/>
      <c r="N135" s="59"/>
    </row>
    <row r="136" spans="1:14">
      <c r="A136" s="57"/>
      <c r="B136" s="57"/>
      <c r="C136" s="57"/>
      <c r="D136" s="57"/>
      <c r="E136" s="57"/>
      <c r="F136" s="57"/>
      <c r="G136" s="57"/>
      <c r="H136" s="57"/>
      <c r="I136" s="57"/>
      <c r="J136" s="57"/>
      <c r="K136" s="59"/>
      <c r="L136" s="59"/>
      <c r="M136" s="60"/>
      <c r="N136" s="59"/>
    </row>
    <row r="137" spans="1:14">
      <c r="A137" s="57"/>
      <c r="B137" s="57"/>
      <c r="C137" s="57"/>
      <c r="D137" s="57"/>
      <c r="E137" s="57"/>
      <c r="F137" s="57"/>
      <c r="G137" s="57"/>
      <c r="H137" s="57"/>
      <c r="I137" s="57"/>
      <c r="J137" s="57"/>
      <c r="K137" s="59"/>
      <c r="L137" s="59"/>
      <c r="M137" s="60"/>
      <c r="N137" s="59"/>
    </row>
    <row r="138" spans="1:14">
      <c r="A138" s="57"/>
      <c r="B138" s="57"/>
      <c r="C138" s="57"/>
      <c r="D138" s="57"/>
      <c r="E138" s="57"/>
      <c r="F138" s="57"/>
      <c r="G138" s="57"/>
      <c r="H138" s="57"/>
      <c r="I138" s="57"/>
      <c r="J138" s="57"/>
      <c r="K138" s="59"/>
      <c r="L138" s="59"/>
      <c r="M138" s="60"/>
      <c r="N138" s="59"/>
    </row>
    <row r="139" spans="1:14">
      <c r="A139" s="57"/>
      <c r="B139" s="57"/>
      <c r="C139" s="57"/>
      <c r="D139" s="57"/>
      <c r="E139" s="57"/>
      <c r="F139" s="57"/>
      <c r="G139" s="57"/>
      <c r="H139" s="57"/>
      <c r="I139" s="57"/>
      <c r="J139" s="57"/>
      <c r="K139" s="59"/>
      <c r="L139" s="59"/>
      <c r="M139" s="60"/>
      <c r="N139" s="59"/>
    </row>
    <row r="140" spans="1:14">
      <c r="A140" s="57"/>
      <c r="B140" s="57"/>
      <c r="C140" s="57"/>
      <c r="D140" s="57"/>
      <c r="E140" s="57"/>
      <c r="F140" s="57"/>
      <c r="G140" s="57"/>
      <c r="H140" s="57"/>
      <c r="I140" s="57"/>
      <c r="J140" s="57"/>
      <c r="K140" s="59"/>
      <c r="L140" s="59"/>
      <c r="M140" s="60"/>
      <c r="N140" s="59"/>
    </row>
    <row r="141" spans="1:14">
      <c r="A141" s="57"/>
      <c r="B141" s="57"/>
      <c r="C141" s="57"/>
      <c r="D141" s="57"/>
      <c r="E141" s="57"/>
      <c r="F141" s="57"/>
      <c r="G141" s="57"/>
      <c r="H141" s="57"/>
      <c r="I141" s="57"/>
      <c r="J141" s="57"/>
      <c r="K141" s="59"/>
      <c r="L141" s="59"/>
      <c r="M141" s="60"/>
      <c r="N141" s="59"/>
    </row>
    <row r="142" spans="1:14">
      <c r="A142" s="57"/>
      <c r="B142" s="57"/>
      <c r="C142" s="57"/>
      <c r="D142" s="57"/>
      <c r="E142" s="57"/>
      <c r="F142" s="57"/>
      <c r="G142" s="57"/>
      <c r="H142" s="57"/>
      <c r="I142" s="57"/>
      <c r="J142" s="57"/>
      <c r="K142" s="59"/>
      <c r="L142" s="59"/>
      <c r="M142" s="60"/>
      <c r="N142" s="59"/>
    </row>
    <row r="143" spans="1:14">
      <c r="A143" s="57"/>
      <c r="B143" s="57"/>
      <c r="C143" s="57"/>
      <c r="D143" s="57"/>
      <c r="E143" s="57"/>
      <c r="F143" s="57"/>
      <c r="G143" s="57"/>
      <c r="H143" s="57"/>
      <c r="I143" s="57"/>
      <c r="J143" s="57"/>
      <c r="K143" s="59"/>
      <c r="L143" s="59"/>
      <c r="M143" s="60"/>
      <c r="N143" s="59"/>
    </row>
    <row r="144" spans="1:14">
      <c r="A144" s="57"/>
      <c r="B144" s="57"/>
      <c r="C144" s="57"/>
      <c r="D144" s="57"/>
      <c r="E144" s="57"/>
      <c r="F144" s="57"/>
      <c r="G144" s="57"/>
      <c r="H144" s="57"/>
      <c r="I144" s="57"/>
      <c r="J144" s="57"/>
      <c r="K144" s="59"/>
      <c r="L144" s="59"/>
      <c r="M144" s="60"/>
      <c r="N144" s="59"/>
    </row>
    <row r="145" spans="1:14">
      <c r="A145" s="57"/>
      <c r="B145" s="57"/>
      <c r="C145" s="57"/>
      <c r="D145" s="57"/>
      <c r="E145" s="57"/>
      <c r="F145" s="57"/>
      <c r="G145" s="57"/>
      <c r="H145" s="57"/>
      <c r="I145" s="57"/>
      <c r="J145" s="57"/>
      <c r="K145" s="59"/>
      <c r="L145" s="59"/>
      <c r="M145" s="60"/>
      <c r="N145" s="59"/>
    </row>
    <row r="146" spans="1:14">
      <c r="A146" s="57"/>
      <c r="B146" s="57"/>
      <c r="C146" s="57"/>
      <c r="D146" s="57"/>
      <c r="E146" s="57"/>
      <c r="F146" s="57"/>
      <c r="G146" s="57"/>
      <c r="H146" s="57"/>
      <c r="I146" s="57"/>
      <c r="J146" s="57"/>
      <c r="K146" s="59"/>
      <c r="L146" s="59"/>
      <c r="M146" s="60"/>
      <c r="N146" s="59"/>
    </row>
    <row r="147" spans="1:14">
      <c r="A147" s="57"/>
      <c r="B147" s="57"/>
      <c r="C147" s="57"/>
      <c r="D147" s="57"/>
      <c r="E147" s="57"/>
      <c r="F147" s="57"/>
      <c r="G147" s="57"/>
      <c r="H147" s="57"/>
      <c r="I147" s="57"/>
      <c r="J147" s="57"/>
      <c r="K147" s="59"/>
      <c r="L147" s="59"/>
      <c r="M147" s="60"/>
      <c r="N147" s="59"/>
    </row>
    <row r="148" spans="1:14">
      <c r="A148" s="57"/>
      <c r="B148" s="57"/>
      <c r="C148" s="57"/>
      <c r="D148" s="57"/>
      <c r="E148" s="57"/>
      <c r="F148" s="57"/>
      <c r="G148" s="57"/>
      <c r="H148" s="57"/>
      <c r="I148" s="57"/>
      <c r="J148" s="57"/>
      <c r="K148" s="59"/>
      <c r="L148" s="59"/>
      <c r="M148" s="60"/>
      <c r="N148" s="59"/>
    </row>
    <row r="149" spans="1:14">
      <c r="A149" s="58"/>
      <c r="B149" s="58"/>
      <c r="C149" s="58"/>
      <c r="D149" s="58"/>
      <c r="E149" s="58"/>
      <c r="F149" s="58"/>
      <c r="G149" s="58"/>
      <c r="H149" s="58"/>
      <c r="I149" s="58"/>
    </row>
  </sheetData>
  <autoFilter ref="A2:R157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119"/>
  <sheetViews>
    <sheetView tabSelected="1" zoomScale="85" zoomScaleNormal="85" workbookViewId="0">
      <selection activeCell="D41" sqref="D41"/>
    </sheetView>
  </sheetViews>
  <sheetFormatPr defaultColWidth="9.140625" defaultRowHeight="15"/>
  <cols>
    <col min="1" max="1" width="8.7109375" style="31" customWidth="1"/>
    <col min="2" max="2" width="27" style="32" customWidth="1"/>
    <col min="3" max="3" width="9.140625" style="32" customWidth="1"/>
    <col min="4" max="4" width="10.85546875" style="32" customWidth="1"/>
    <col min="5" max="5" width="14.28515625" style="32" customWidth="1"/>
    <col min="6" max="6" width="17.5703125" style="32" customWidth="1"/>
    <col min="7" max="7" width="74.7109375" style="32" customWidth="1"/>
    <col min="8" max="8" width="18.42578125" style="32" customWidth="1"/>
    <col min="9" max="9" width="8.7109375" style="32" customWidth="1"/>
    <col min="10" max="10" width="12.85546875" style="33" customWidth="1"/>
    <col min="11" max="11" width="14.42578125" style="33" customWidth="1"/>
    <col min="12" max="12" width="12" style="33" customWidth="1"/>
    <col min="13" max="13" width="10.5703125" style="33" customWidth="1"/>
    <col min="14" max="14" width="12.42578125" style="33" customWidth="1"/>
    <col min="15" max="15" width="11.7109375" style="32" customWidth="1"/>
    <col min="16" max="16" width="14" style="32" customWidth="1"/>
    <col min="17" max="17" width="11.85546875" style="32" customWidth="1"/>
    <col min="18" max="16384" width="9.140625" style="32"/>
  </cols>
  <sheetData>
    <row r="2" spans="1:18" ht="30">
      <c r="A2" s="34" t="s">
        <v>0</v>
      </c>
      <c r="B2" s="34" t="s">
        <v>1</v>
      </c>
      <c r="C2" s="34" t="s">
        <v>2</v>
      </c>
      <c r="D2" s="34" t="s">
        <v>3</v>
      </c>
      <c r="E2" s="34" t="s">
        <v>4</v>
      </c>
      <c r="F2" s="34" t="s">
        <v>5</v>
      </c>
      <c r="G2" s="34" t="s">
        <v>6</v>
      </c>
      <c r="H2" s="34" t="s">
        <v>7</v>
      </c>
      <c r="I2" s="41" t="s">
        <v>8</v>
      </c>
      <c r="J2" s="34" t="s">
        <v>9</v>
      </c>
      <c r="K2" s="34" t="s">
        <v>10</v>
      </c>
      <c r="L2" s="34" t="s">
        <v>11</v>
      </c>
      <c r="M2" s="34" t="s">
        <v>12</v>
      </c>
      <c r="N2" s="34" t="s">
        <v>13</v>
      </c>
      <c r="P2" s="42">
        <v>52596</v>
      </c>
      <c r="Q2" s="51" t="s">
        <v>14</v>
      </c>
      <c r="R2" s="52"/>
    </row>
    <row r="3" spans="1:18">
      <c r="A3" s="35">
        <v>1</v>
      </c>
      <c r="B3" s="67" t="s">
        <v>3212</v>
      </c>
      <c r="C3" s="37" t="s">
        <v>3004</v>
      </c>
      <c r="D3" s="75" t="s">
        <v>3211</v>
      </c>
      <c r="E3" s="36" t="s">
        <v>242</v>
      </c>
      <c r="F3" s="36" t="s">
        <v>243</v>
      </c>
      <c r="G3" s="39" t="str">
        <f>VLOOKUP(E3,'Tax Info'!$B$2:$F$1000,3,0)</f>
        <v xml:space="preserve">Victorias Milling Company, Inc. </v>
      </c>
      <c r="H3" s="39" t="str">
        <f>VLOOKUP(E3,'Tax Info'!$B$2:$F$1000,5,0)</f>
        <v>000-270-220-000</v>
      </c>
      <c r="I3" s="43">
        <f>IF(COUNTIFS(H$3:H3,H3,B$3:B3,B3)=1,MAX(I$2:I2)+1,VLOOKUP(H3,H$2:I2,2,0))+P2</f>
        <v>52597</v>
      </c>
      <c r="J3" s="44">
        <v>22.51</v>
      </c>
      <c r="K3" s="44" t="s">
        <v>27</v>
      </c>
      <c r="L3" s="44">
        <v>2.7</v>
      </c>
      <c r="M3" s="45">
        <v>-0.45</v>
      </c>
      <c r="N3" s="44">
        <f>SUM(J3:M3)</f>
        <v>24.76</v>
      </c>
      <c r="O3" s="50">
        <f>SUM(N3)</f>
        <v>24.76</v>
      </c>
      <c r="P3" s="46">
        <f>MIN(I3:I39)</f>
        <v>52597</v>
      </c>
      <c r="Q3" s="53" t="s">
        <v>21</v>
      </c>
    </row>
    <row r="4" spans="1:18">
      <c r="A4" s="36">
        <v>2</v>
      </c>
      <c r="B4" s="67" t="s">
        <v>3213</v>
      </c>
      <c r="C4" s="77" t="s">
        <v>3207</v>
      </c>
      <c r="D4" s="75" t="s">
        <v>3211</v>
      </c>
      <c r="E4" s="36" t="s">
        <v>858</v>
      </c>
      <c r="F4" s="36" t="s">
        <v>859</v>
      </c>
      <c r="G4" s="39" t="str">
        <f>VLOOKUP(E4,'Tax Info'!$B$2:$F$1000,3,0)</f>
        <v xml:space="preserve">Iraya Ventures, Inc. </v>
      </c>
      <c r="H4" s="39">
        <f>VLOOKUP(E4,'Tax Info'!$B$2:$F$1000,5,0)</f>
        <v>746356438</v>
      </c>
      <c r="I4" s="47">
        <f>IF(COUNTIFS(H$3:H4,H4,B$3:B4,B4)=1,MAX(I$2:I3)+1,VLOOKUP(H4,H$2:I3,2,0))</f>
        <v>52598</v>
      </c>
      <c r="J4" s="44" t="s">
        <v>27</v>
      </c>
      <c r="K4" s="44">
        <v>1.97</v>
      </c>
      <c r="L4" s="44" t="s">
        <v>27</v>
      </c>
      <c r="M4" s="45">
        <v>-0.04</v>
      </c>
      <c r="N4" s="44">
        <f>SUM(J4:M4)</f>
        <v>1.93</v>
      </c>
      <c r="O4" s="50">
        <f>SUM(N4)</f>
        <v>1.93</v>
      </c>
      <c r="P4" s="46">
        <f>MAX(I3:I4)</f>
        <v>52598</v>
      </c>
      <c r="Q4" s="53" t="s">
        <v>24</v>
      </c>
    </row>
    <row r="5" spans="1:18">
      <c r="A5" s="57"/>
      <c r="B5" s="57"/>
      <c r="C5" s="57"/>
      <c r="D5" s="57"/>
      <c r="E5" s="57"/>
      <c r="F5" s="57"/>
      <c r="G5" s="57"/>
      <c r="H5" s="57"/>
      <c r="I5" s="57"/>
      <c r="J5" s="57"/>
      <c r="K5" s="59"/>
      <c r="L5" s="59"/>
      <c r="M5" s="60"/>
      <c r="N5" s="59"/>
    </row>
    <row r="6" spans="1:18">
      <c r="A6" s="57"/>
      <c r="B6" s="57"/>
      <c r="C6" s="57"/>
      <c r="D6" s="57"/>
      <c r="E6" s="57"/>
      <c r="F6" s="57"/>
      <c r="G6" s="57"/>
      <c r="H6" s="57"/>
      <c r="I6" s="57"/>
      <c r="J6" s="61">
        <f>SUM(J3:J5)</f>
        <v>22.51</v>
      </c>
      <c r="K6" s="61">
        <f>SUM(K3:K5)</f>
        <v>1.97</v>
      </c>
      <c r="L6" s="61">
        <f>SUM(L3:L5)</f>
        <v>2.7</v>
      </c>
      <c r="M6" s="61">
        <f>SUM(M3:M5)</f>
        <v>-0.49</v>
      </c>
      <c r="N6" s="61">
        <f>SUM(N3:N5)</f>
        <v>26.69</v>
      </c>
      <c r="P6" s="48" t="s">
        <v>30</v>
      </c>
      <c r="Q6" s="48"/>
    </row>
    <row r="7" spans="1:18">
      <c r="A7" s="57"/>
      <c r="B7" s="57"/>
      <c r="C7" s="57"/>
      <c r="D7" s="57"/>
      <c r="E7" s="57"/>
      <c r="F7" s="57"/>
      <c r="G7" s="57"/>
      <c r="H7" s="57"/>
      <c r="I7" s="57"/>
      <c r="J7" s="57"/>
      <c r="K7" s="59"/>
      <c r="L7" s="59"/>
      <c r="M7" s="60"/>
      <c r="N7" s="59"/>
      <c r="P7" s="76" t="s">
        <v>3204</v>
      </c>
      <c r="Q7" s="54">
        <f ca="1">SUMIF($I$3:$N$40,P7,$N$3:$N$40)</f>
        <v>24.76</v>
      </c>
    </row>
    <row r="8" spans="1:18">
      <c r="A8" s="57"/>
      <c r="B8" s="57"/>
      <c r="C8" s="57"/>
      <c r="D8" s="57"/>
      <c r="E8" s="57"/>
      <c r="F8" s="57"/>
      <c r="G8" s="68" t="s">
        <v>3212</v>
      </c>
      <c r="H8" s="69" t="s">
        <v>3004</v>
      </c>
      <c r="I8" s="68"/>
      <c r="J8" s="70">
        <f>SUM(J3)</f>
        <v>22.51</v>
      </c>
      <c r="K8" s="70">
        <f>SUM(K3)</f>
        <v>0</v>
      </c>
      <c r="L8" s="70">
        <f>SUM(L3)</f>
        <v>2.7</v>
      </c>
      <c r="M8" s="70">
        <f>SUM(M3)</f>
        <v>-0.45</v>
      </c>
      <c r="N8" s="70">
        <f>SUM(N3)</f>
        <v>24.76</v>
      </c>
      <c r="P8" s="76" t="s">
        <v>3205</v>
      </c>
      <c r="Q8" s="54">
        <f ca="1">SUMIF($I$3:$N$40,P8,$N$3:$N$40)</f>
        <v>1.93</v>
      </c>
    </row>
    <row r="9" spans="1:18">
      <c r="A9" s="57"/>
      <c r="B9" s="57"/>
      <c r="C9" s="57"/>
      <c r="D9" s="57"/>
      <c r="E9" s="57"/>
      <c r="F9" s="57"/>
      <c r="G9" s="68" t="s">
        <v>3213</v>
      </c>
      <c r="H9" s="69" t="s">
        <v>3207</v>
      </c>
      <c r="I9" s="68"/>
      <c r="J9" s="70">
        <f>SUM(J4:J4)</f>
        <v>0</v>
      </c>
      <c r="K9" s="70">
        <f>SUM(K4:K4)</f>
        <v>1.97</v>
      </c>
      <c r="L9" s="70">
        <f>SUM(L4:L4)</f>
        <v>0</v>
      </c>
      <c r="M9" s="70">
        <f>SUM(M4:M4)</f>
        <v>-0.04</v>
      </c>
      <c r="N9" s="70">
        <f>SUM(N4:N4)</f>
        <v>1.93</v>
      </c>
      <c r="P9" s="49"/>
      <c r="Q9" s="54"/>
    </row>
    <row r="10" spans="1:18">
      <c r="A10" s="57"/>
      <c r="B10" s="57"/>
      <c r="C10" s="57"/>
      <c r="D10" s="57"/>
      <c r="E10" s="57"/>
      <c r="F10" s="57"/>
      <c r="G10" s="68"/>
      <c r="H10" s="68"/>
      <c r="I10" s="68"/>
      <c r="J10" s="72">
        <f>SUM(J8:J9)</f>
        <v>22.51</v>
      </c>
      <c r="K10" s="72">
        <f>SUM(K8:K9)</f>
        <v>1.97</v>
      </c>
      <c r="L10" s="72">
        <f>SUM(L8:L9)</f>
        <v>2.7</v>
      </c>
      <c r="M10" s="72">
        <f>SUM(M8:M9)</f>
        <v>-0.49</v>
      </c>
      <c r="N10" s="72">
        <f>SUM(N8:N9)</f>
        <v>26.69</v>
      </c>
      <c r="P10" s="49"/>
      <c r="Q10" s="54">
        <f ca="1">SUM(Q7:Q8)</f>
        <v>26.69</v>
      </c>
    </row>
    <row r="11" spans="1:18">
      <c r="A11" s="57"/>
      <c r="B11" s="57"/>
      <c r="C11" s="57"/>
      <c r="D11" s="57"/>
      <c r="E11" s="57"/>
      <c r="F11" s="57"/>
      <c r="G11" s="68"/>
      <c r="H11" s="68"/>
      <c r="I11" s="68"/>
      <c r="J11" s="74">
        <f>J6-J10</f>
        <v>0</v>
      </c>
      <c r="K11" s="74">
        <f>K6-K10</f>
        <v>0</v>
      </c>
      <c r="L11" s="74">
        <f>L6-L10</f>
        <v>0</v>
      </c>
      <c r="M11" s="74">
        <f>M6-M10</f>
        <v>0</v>
      </c>
      <c r="N11" s="74">
        <f>N6-N10</f>
        <v>0</v>
      </c>
      <c r="P11" s="49"/>
      <c r="Q11" s="55">
        <f>N6</f>
        <v>26.69</v>
      </c>
    </row>
    <row r="12" spans="1:18">
      <c r="A12" s="57"/>
      <c r="B12" s="57"/>
      <c r="C12" s="57"/>
      <c r="D12" s="57"/>
      <c r="E12" s="57"/>
      <c r="F12" s="57"/>
      <c r="G12" s="57"/>
      <c r="H12" s="57"/>
      <c r="I12" s="57"/>
      <c r="J12" s="57"/>
      <c r="K12" s="59"/>
      <c r="L12" s="59"/>
      <c r="M12" s="60"/>
      <c r="N12" s="59"/>
      <c r="P12" s="49"/>
      <c r="Q12" s="56">
        <f>Q11-N6</f>
        <v>0</v>
      </c>
    </row>
    <row r="13" spans="1:18">
      <c r="A13" s="57"/>
      <c r="B13" s="57"/>
      <c r="C13" s="57"/>
      <c r="D13" s="57"/>
      <c r="E13" s="57"/>
      <c r="F13" s="57"/>
      <c r="G13" s="57"/>
      <c r="H13" s="57"/>
      <c r="I13" s="57"/>
      <c r="J13" s="57"/>
      <c r="K13" s="59"/>
      <c r="L13" s="59"/>
      <c r="M13" s="60"/>
      <c r="N13" s="59"/>
    </row>
    <row r="14" spans="1:18">
      <c r="A14" s="57"/>
      <c r="B14" s="57"/>
      <c r="C14" s="57"/>
      <c r="D14" s="57"/>
      <c r="E14" s="57"/>
      <c r="F14" s="57"/>
      <c r="G14" s="57"/>
      <c r="H14" s="57"/>
      <c r="I14" s="57"/>
      <c r="J14" s="57"/>
      <c r="K14" s="59"/>
      <c r="L14" s="59"/>
      <c r="M14" s="60"/>
      <c r="N14" s="59"/>
      <c r="P14"/>
    </row>
    <row r="15" spans="1:18">
      <c r="A15" s="57"/>
      <c r="B15" s="57"/>
      <c r="C15" s="57"/>
      <c r="D15" s="57"/>
      <c r="E15" s="57"/>
      <c r="F15" s="57"/>
      <c r="G15" s="57"/>
      <c r="H15" s="57"/>
      <c r="I15" s="57"/>
      <c r="J15" s="57"/>
      <c r="K15" s="59"/>
      <c r="L15" s="59"/>
      <c r="M15" s="60"/>
      <c r="N15" s="59"/>
    </row>
    <row r="16" spans="1:18">
      <c r="A16" s="57"/>
      <c r="B16" s="57"/>
      <c r="C16" s="57"/>
      <c r="D16" s="57"/>
      <c r="E16" s="57"/>
      <c r="F16" s="57"/>
      <c r="G16" s="57"/>
      <c r="H16" s="57"/>
      <c r="I16" s="57"/>
      <c r="J16" s="57"/>
      <c r="K16" s="59"/>
      <c r="L16" s="59"/>
      <c r="M16" s="60"/>
      <c r="N16" s="59"/>
    </row>
    <row r="17" spans="1:14">
      <c r="A17" s="57"/>
      <c r="B17" s="57"/>
      <c r="C17" s="57"/>
      <c r="D17" s="57"/>
      <c r="E17" s="57"/>
      <c r="F17" s="57"/>
      <c r="G17" s="57"/>
      <c r="H17" s="57"/>
      <c r="I17" s="57"/>
      <c r="J17" s="57"/>
      <c r="K17" s="59"/>
      <c r="L17" s="59"/>
      <c r="M17" s="60"/>
      <c r="N17" s="59"/>
    </row>
    <row r="18" spans="1:14">
      <c r="A18" s="57"/>
      <c r="B18" s="57"/>
      <c r="C18" s="57"/>
      <c r="D18" s="57"/>
      <c r="E18" s="57"/>
      <c r="F18" s="57"/>
      <c r="G18" s="57"/>
      <c r="H18" s="57"/>
      <c r="I18" s="57"/>
      <c r="J18" s="57"/>
      <c r="K18" s="59"/>
      <c r="L18" s="59"/>
      <c r="M18" s="60"/>
      <c r="N18" s="59"/>
    </row>
    <row r="19" spans="1:14">
      <c r="A19" s="57"/>
      <c r="B19" s="57"/>
      <c r="C19" s="57"/>
      <c r="D19" s="57"/>
      <c r="E19" s="57"/>
      <c r="F19" s="57"/>
      <c r="G19" s="57"/>
      <c r="H19" s="57"/>
      <c r="I19" s="57"/>
      <c r="J19" s="57"/>
      <c r="K19" s="59"/>
      <c r="L19" s="59"/>
      <c r="M19" s="60"/>
      <c r="N19" s="59"/>
    </row>
    <row r="20" spans="1:14">
      <c r="A20" s="57"/>
      <c r="B20" s="57"/>
      <c r="C20" s="57"/>
      <c r="D20" s="57"/>
      <c r="E20" s="57"/>
      <c r="F20" s="57"/>
      <c r="G20" s="57"/>
      <c r="H20" s="57"/>
      <c r="I20" s="57"/>
      <c r="J20" s="57"/>
      <c r="K20" s="59"/>
      <c r="L20" s="59"/>
      <c r="M20" s="60"/>
      <c r="N20" s="59"/>
    </row>
    <row r="21" spans="1:14">
      <c r="A21" s="57"/>
      <c r="B21" s="57"/>
      <c r="C21" s="57"/>
      <c r="D21" s="57"/>
      <c r="E21" s="57"/>
      <c r="F21" s="57"/>
      <c r="G21" s="57"/>
      <c r="H21" s="57"/>
      <c r="I21" s="57"/>
      <c r="J21" s="57"/>
      <c r="K21" s="59"/>
      <c r="L21" s="59"/>
      <c r="M21" s="60"/>
      <c r="N21" s="59"/>
    </row>
    <row r="22" spans="1:14">
      <c r="A22" s="57"/>
      <c r="B22" s="57"/>
      <c r="C22" s="57"/>
      <c r="D22" s="57"/>
      <c r="E22" s="57"/>
      <c r="F22" s="57"/>
      <c r="G22" s="57"/>
      <c r="H22" s="57"/>
      <c r="I22" s="57"/>
      <c r="J22" s="57"/>
      <c r="K22" s="59"/>
      <c r="L22" s="59"/>
      <c r="M22" s="60"/>
      <c r="N22" s="59"/>
    </row>
    <row r="23" spans="1:14">
      <c r="A23" s="57"/>
      <c r="B23" s="57"/>
      <c r="C23" s="57"/>
      <c r="D23" s="57"/>
      <c r="E23" s="57"/>
      <c r="F23" s="57"/>
      <c r="G23" s="57"/>
      <c r="H23" s="57"/>
      <c r="I23" s="57"/>
      <c r="J23" s="57"/>
      <c r="K23" s="59"/>
      <c r="L23" s="59"/>
      <c r="M23" s="60"/>
      <c r="N23" s="59"/>
    </row>
    <row r="24" spans="1:14">
      <c r="A24" s="57"/>
      <c r="B24" s="57"/>
      <c r="C24" s="57"/>
      <c r="D24" s="57"/>
      <c r="E24" s="57"/>
      <c r="F24" s="57"/>
      <c r="G24" s="57"/>
      <c r="H24" s="57"/>
      <c r="I24" s="57"/>
      <c r="J24" s="57"/>
      <c r="K24" s="59"/>
      <c r="L24" s="59"/>
      <c r="M24" s="60"/>
      <c r="N24" s="59"/>
    </row>
    <row r="25" spans="1:14">
      <c r="A25" s="57"/>
      <c r="B25" s="57"/>
      <c r="C25" s="57"/>
      <c r="D25" s="57"/>
      <c r="E25" s="57"/>
      <c r="F25" s="57"/>
      <c r="G25" s="57"/>
      <c r="H25" s="57"/>
      <c r="I25" s="57"/>
      <c r="J25" s="57"/>
      <c r="K25" s="59"/>
      <c r="L25" s="59"/>
      <c r="M25" s="60"/>
      <c r="N25" s="59"/>
    </row>
    <row r="26" spans="1:14">
      <c r="A26" s="57"/>
      <c r="B26" s="57"/>
      <c r="C26" s="57"/>
      <c r="D26" s="57"/>
      <c r="E26" s="57"/>
      <c r="F26" s="57"/>
      <c r="G26" s="57"/>
      <c r="H26" s="57"/>
      <c r="I26" s="57"/>
      <c r="J26" s="57"/>
      <c r="K26" s="59"/>
      <c r="L26" s="59"/>
      <c r="M26" s="60"/>
      <c r="N26" s="59"/>
    </row>
    <row r="27" spans="1:14">
      <c r="A27" s="57"/>
      <c r="B27" s="57"/>
      <c r="C27" s="57"/>
      <c r="D27" s="57"/>
      <c r="E27" s="57"/>
      <c r="F27" s="57"/>
      <c r="G27" s="57"/>
      <c r="H27" s="57"/>
      <c r="I27" s="57"/>
      <c r="J27" s="57"/>
      <c r="K27" s="59"/>
      <c r="L27" s="59"/>
      <c r="M27" s="60"/>
      <c r="N27" s="59"/>
    </row>
    <row r="28" spans="1:14">
      <c r="A28" s="57"/>
      <c r="B28" s="57"/>
      <c r="C28" s="57"/>
      <c r="D28" s="57"/>
      <c r="E28" s="57"/>
      <c r="F28" s="57"/>
      <c r="G28" s="57"/>
      <c r="H28" s="57"/>
      <c r="I28" s="57"/>
      <c r="J28" s="57"/>
      <c r="K28" s="59"/>
      <c r="L28" s="59"/>
      <c r="M28" s="60"/>
      <c r="N28" s="59"/>
    </row>
    <row r="29" spans="1:14">
      <c r="A29" s="57"/>
      <c r="B29" s="57"/>
      <c r="C29" s="57"/>
      <c r="D29" s="57"/>
      <c r="E29" s="57"/>
      <c r="F29" s="57"/>
      <c r="G29" s="57"/>
      <c r="H29" s="57"/>
      <c r="I29" s="57"/>
      <c r="J29" s="57"/>
      <c r="K29" s="59"/>
      <c r="L29" s="59"/>
      <c r="M29" s="60"/>
      <c r="N29" s="59"/>
    </row>
    <row r="30" spans="1:14">
      <c r="A30" s="57"/>
      <c r="B30" s="57"/>
      <c r="C30" s="57"/>
      <c r="D30" s="57"/>
      <c r="E30" s="57"/>
      <c r="F30" s="57"/>
      <c r="G30" s="57"/>
      <c r="H30" s="57"/>
      <c r="I30" s="57"/>
      <c r="J30" s="57"/>
      <c r="K30" s="59"/>
      <c r="L30" s="59"/>
      <c r="M30" s="60"/>
      <c r="N30" s="59"/>
    </row>
    <row r="31" spans="1:14">
      <c r="A31" s="57"/>
      <c r="B31" s="57"/>
      <c r="C31" s="57"/>
      <c r="D31" s="57"/>
      <c r="E31" s="57"/>
      <c r="F31" s="57"/>
      <c r="G31" s="57"/>
      <c r="H31" s="57"/>
      <c r="I31" s="57"/>
      <c r="J31" s="57"/>
      <c r="K31" s="59"/>
      <c r="L31" s="59"/>
      <c r="M31" s="60"/>
      <c r="N31" s="59"/>
    </row>
    <row r="32" spans="1:14">
      <c r="A32" s="57"/>
      <c r="B32" s="57"/>
      <c r="C32" s="57"/>
      <c r="D32" s="57"/>
      <c r="E32" s="57"/>
      <c r="F32" s="57"/>
      <c r="G32" s="57"/>
      <c r="H32" s="57"/>
      <c r="I32" s="57"/>
      <c r="J32" s="57"/>
      <c r="K32" s="59"/>
      <c r="L32" s="59"/>
      <c r="M32" s="60"/>
      <c r="N32" s="59"/>
    </row>
    <row r="33" spans="1:14">
      <c r="A33" s="57"/>
      <c r="B33" s="57"/>
      <c r="C33" s="57"/>
      <c r="D33" s="57"/>
      <c r="E33" s="57"/>
      <c r="F33" s="57"/>
      <c r="G33" s="57"/>
      <c r="H33" s="57"/>
      <c r="I33" s="57"/>
      <c r="J33" s="57"/>
      <c r="K33" s="59"/>
      <c r="L33" s="59"/>
      <c r="M33" s="60"/>
      <c r="N33" s="59"/>
    </row>
    <row r="34" spans="1:14">
      <c r="A34" s="57"/>
      <c r="B34" s="57"/>
      <c r="C34" s="57"/>
      <c r="D34" s="57"/>
      <c r="E34" s="57"/>
      <c r="F34" s="57"/>
      <c r="G34" s="57"/>
      <c r="H34" s="57"/>
      <c r="I34" s="57"/>
      <c r="J34" s="57"/>
      <c r="K34" s="59"/>
      <c r="L34" s="59"/>
      <c r="M34" s="60"/>
      <c r="N34" s="59"/>
    </row>
    <row r="35" spans="1:14">
      <c r="A35" s="57"/>
      <c r="B35" s="57"/>
      <c r="C35" s="57"/>
      <c r="D35" s="57"/>
      <c r="E35" s="57"/>
      <c r="F35" s="57"/>
      <c r="G35" s="57"/>
      <c r="H35" s="57"/>
      <c r="I35" s="57"/>
      <c r="J35" s="57"/>
      <c r="K35" s="59"/>
      <c r="L35" s="59"/>
      <c r="M35" s="60"/>
      <c r="N35" s="59"/>
    </row>
    <row r="36" spans="1:14">
      <c r="A36" s="57"/>
      <c r="B36" s="57"/>
      <c r="C36" s="57"/>
      <c r="D36" s="57"/>
      <c r="E36" s="57"/>
      <c r="F36" s="57"/>
      <c r="G36" s="57"/>
      <c r="H36" s="57"/>
      <c r="I36" s="57"/>
      <c r="J36" s="57"/>
      <c r="K36" s="59"/>
      <c r="L36" s="59"/>
      <c r="M36" s="60"/>
      <c r="N36" s="59"/>
    </row>
    <row r="37" spans="1:14">
      <c r="A37" s="57"/>
      <c r="B37" s="57"/>
      <c r="C37" s="57"/>
      <c r="D37" s="57"/>
      <c r="E37" s="57"/>
      <c r="F37" s="57"/>
      <c r="G37" s="57"/>
      <c r="H37" s="57"/>
      <c r="I37" s="57"/>
      <c r="J37" s="57"/>
      <c r="K37" s="59"/>
      <c r="L37" s="59"/>
      <c r="M37" s="60"/>
      <c r="N37" s="59"/>
    </row>
    <row r="38" spans="1:14">
      <c r="A38" s="57"/>
      <c r="B38" s="57"/>
      <c r="C38" s="57"/>
      <c r="D38" s="57"/>
      <c r="E38" s="57"/>
      <c r="F38" s="57"/>
      <c r="G38" s="57"/>
      <c r="H38" s="57"/>
      <c r="I38" s="57"/>
      <c r="J38" s="57"/>
      <c r="K38" s="59"/>
      <c r="L38" s="59"/>
      <c r="M38" s="60"/>
      <c r="N38" s="59"/>
    </row>
    <row r="39" spans="1:14">
      <c r="A39" s="57"/>
      <c r="B39" s="57"/>
      <c r="C39" s="57"/>
      <c r="D39" s="57"/>
      <c r="E39" s="57"/>
      <c r="F39" s="57"/>
      <c r="G39" s="57"/>
      <c r="H39" s="57"/>
      <c r="I39" s="57"/>
      <c r="J39" s="57"/>
      <c r="K39" s="59"/>
      <c r="L39" s="59"/>
      <c r="M39" s="60"/>
      <c r="N39" s="59"/>
    </row>
    <row r="40" spans="1:14">
      <c r="A40" s="57"/>
      <c r="B40" s="57"/>
      <c r="C40" s="57"/>
      <c r="D40" s="57"/>
      <c r="E40" s="57"/>
      <c r="F40" s="57"/>
      <c r="G40" s="57"/>
      <c r="H40" s="57"/>
      <c r="I40" s="57"/>
      <c r="J40" s="57"/>
      <c r="K40" s="59"/>
      <c r="L40" s="59"/>
      <c r="M40" s="60"/>
      <c r="N40" s="59"/>
    </row>
    <row r="41" spans="1:14">
      <c r="A41" s="58"/>
      <c r="B41" s="58"/>
      <c r="C41" s="58"/>
      <c r="D41" s="58"/>
      <c r="E41" s="58"/>
      <c r="F41" s="58"/>
      <c r="G41" s="58"/>
      <c r="H41" s="58"/>
      <c r="I41" s="58"/>
    </row>
    <row r="112" spans="15:15">
      <c r="O112" s="50">
        <f>SUM(N4:N4)</f>
        <v>1.93</v>
      </c>
    </row>
    <row r="116" spans="15:15">
      <c r="O116" s="71">
        <f>N8-O14</f>
        <v>24.76</v>
      </c>
    </row>
    <row r="117" spans="15:15">
      <c r="O117" s="71">
        <f>N9-O15</f>
        <v>1.93</v>
      </c>
    </row>
    <row r="118" spans="15:15">
      <c r="O118" s="73"/>
    </row>
    <row r="119" spans="15:15">
      <c r="O119" s="73"/>
    </row>
  </sheetData>
  <autoFilter ref="A2:R157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G950"/>
  <sheetViews>
    <sheetView topLeftCell="A932" zoomScale="85" zoomScaleNormal="85" workbookViewId="0">
      <selection activeCell="B2" sqref="B2:C950"/>
    </sheetView>
  </sheetViews>
  <sheetFormatPr defaultColWidth="9" defaultRowHeight="15"/>
  <cols>
    <col min="1" max="1" width="7.5703125" customWidth="1"/>
    <col min="2" max="2" width="32.85546875" customWidth="1"/>
    <col min="3" max="3" width="28.28515625" customWidth="1"/>
    <col min="4" max="4" width="38.140625" customWidth="1"/>
    <col min="5" max="5" width="56.85546875" customWidth="1"/>
    <col min="6" max="6" width="29.7109375" customWidth="1"/>
    <col min="7" max="7" width="11.7109375" customWidth="1"/>
    <col min="8" max="8" width="38" customWidth="1"/>
  </cols>
  <sheetData>
    <row r="1" spans="1:7">
      <c r="A1" s="1" t="s">
        <v>916</v>
      </c>
      <c r="B1" s="2" t="s">
        <v>917</v>
      </c>
      <c r="C1" s="2" t="s">
        <v>918</v>
      </c>
      <c r="D1" s="2" t="s">
        <v>919</v>
      </c>
      <c r="E1" s="2" t="s">
        <v>920</v>
      </c>
      <c r="F1" s="2" t="s">
        <v>921</v>
      </c>
      <c r="G1" s="3" t="s">
        <v>922</v>
      </c>
    </row>
    <row r="2" spans="1:7" ht="30" customHeight="1">
      <c r="A2" s="4">
        <v>1</v>
      </c>
      <c r="B2" s="5" t="s">
        <v>923</v>
      </c>
      <c r="C2" s="6" t="s">
        <v>924</v>
      </c>
      <c r="D2" s="6" t="s">
        <v>925</v>
      </c>
      <c r="E2" s="6" t="s">
        <v>926</v>
      </c>
      <c r="F2" s="6" t="s">
        <v>927</v>
      </c>
      <c r="G2" s="7">
        <v>6014</v>
      </c>
    </row>
    <row r="3" spans="1:7" ht="30" customHeight="1">
      <c r="A3" s="4">
        <v>2</v>
      </c>
      <c r="B3" s="5" t="s">
        <v>923</v>
      </c>
      <c r="C3" s="6" t="s">
        <v>923</v>
      </c>
      <c r="D3" s="6" t="s">
        <v>925</v>
      </c>
      <c r="E3" s="6" t="s">
        <v>926</v>
      </c>
      <c r="F3" s="6" t="s">
        <v>927</v>
      </c>
      <c r="G3" s="7">
        <v>6014</v>
      </c>
    </row>
    <row r="4" spans="1:7" ht="30" customHeight="1">
      <c r="A4" s="4">
        <v>3</v>
      </c>
      <c r="B4" s="8" t="s">
        <v>928</v>
      </c>
      <c r="C4" s="6" t="s">
        <v>928</v>
      </c>
      <c r="D4" s="6" t="s">
        <v>929</v>
      </c>
      <c r="E4" s="6" t="s">
        <v>930</v>
      </c>
      <c r="F4" s="6" t="s">
        <v>931</v>
      </c>
      <c r="G4" s="7">
        <v>2800</v>
      </c>
    </row>
    <row r="5" spans="1:7" ht="30" customHeight="1">
      <c r="A5" s="4">
        <v>4</v>
      </c>
      <c r="B5" s="8" t="s">
        <v>932</v>
      </c>
      <c r="C5" s="6" t="s">
        <v>933</v>
      </c>
      <c r="D5" s="6" t="s">
        <v>934</v>
      </c>
      <c r="E5" s="6" t="s">
        <v>935</v>
      </c>
      <c r="F5" s="6" t="s">
        <v>936</v>
      </c>
      <c r="G5" s="7">
        <v>4216</v>
      </c>
    </row>
    <row r="6" spans="1:7" ht="30" customHeight="1">
      <c r="A6" s="4">
        <v>5</v>
      </c>
      <c r="B6" s="8" t="s">
        <v>932</v>
      </c>
      <c r="C6" s="6" t="s">
        <v>932</v>
      </c>
      <c r="D6" s="6" t="s">
        <v>934</v>
      </c>
      <c r="E6" s="6" t="s">
        <v>935</v>
      </c>
      <c r="F6" s="6" t="s">
        <v>936</v>
      </c>
      <c r="G6" s="7">
        <v>4216</v>
      </c>
    </row>
    <row r="7" spans="1:7" ht="30" customHeight="1">
      <c r="A7" s="4">
        <v>6</v>
      </c>
      <c r="B7" s="8" t="s">
        <v>152</v>
      </c>
      <c r="C7" s="6" t="s">
        <v>152</v>
      </c>
      <c r="D7" s="6" t="s">
        <v>937</v>
      </c>
      <c r="E7" s="6" t="s">
        <v>938</v>
      </c>
      <c r="F7" s="6" t="s">
        <v>939</v>
      </c>
      <c r="G7" s="7">
        <v>1226</v>
      </c>
    </row>
    <row r="8" spans="1:7" ht="30" customHeight="1">
      <c r="A8" s="4">
        <v>7</v>
      </c>
      <c r="B8" s="8" t="s">
        <v>152</v>
      </c>
      <c r="C8" s="6" t="s">
        <v>153</v>
      </c>
      <c r="D8" s="6" t="s">
        <v>937</v>
      </c>
      <c r="E8" s="6" t="s">
        <v>938</v>
      </c>
      <c r="F8" s="6" t="s">
        <v>939</v>
      </c>
      <c r="G8" s="7">
        <v>1226</v>
      </c>
    </row>
    <row r="9" spans="1:7" ht="30" customHeight="1">
      <c r="A9" s="4">
        <v>8</v>
      </c>
      <c r="B9" s="8" t="s">
        <v>138</v>
      </c>
      <c r="C9" s="6" t="s">
        <v>139</v>
      </c>
      <c r="D9" s="6" t="s">
        <v>937</v>
      </c>
      <c r="E9" s="6" t="s">
        <v>940</v>
      </c>
      <c r="F9" s="6" t="s">
        <v>939</v>
      </c>
      <c r="G9" s="7">
        <v>1209</v>
      </c>
    </row>
    <row r="10" spans="1:7" ht="30" customHeight="1">
      <c r="A10" s="4">
        <v>9</v>
      </c>
      <c r="B10" s="5" t="s">
        <v>138</v>
      </c>
      <c r="C10" s="6" t="s">
        <v>138</v>
      </c>
      <c r="D10" s="6" t="s">
        <v>937</v>
      </c>
      <c r="E10" s="6" t="s">
        <v>940</v>
      </c>
      <c r="F10" s="6" t="s">
        <v>939</v>
      </c>
      <c r="G10" s="7">
        <v>1209</v>
      </c>
    </row>
    <row r="11" spans="1:7" ht="30" customHeight="1">
      <c r="A11" s="4">
        <v>10</v>
      </c>
      <c r="B11" s="5" t="s">
        <v>941</v>
      </c>
      <c r="C11" s="6" t="s">
        <v>941</v>
      </c>
      <c r="D11" s="6" t="s">
        <v>942</v>
      </c>
      <c r="E11" s="6" t="s">
        <v>943</v>
      </c>
      <c r="F11" s="6" t="s">
        <v>944</v>
      </c>
      <c r="G11" s="7">
        <v>1226</v>
      </c>
    </row>
    <row r="12" spans="1:7" ht="30" customHeight="1">
      <c r="A12" s="4">
        <v>11</v>
      </c>
      <c r="B12" s="5" t="s">
        <v>941</v>
      </c>
      <c r="C12" s="6" t="s">
        <v>945</v>
      </c>
      <c r="D12" s="6" t="s">
        <v>942</v>
      </c>
      <c r="E12" s="6" t="s">
        <v>943</v>
      </c>
      <c r="F12" s="6" t="s">
        <v>944</v>
      </c>
      <c r="G12" s="7">
        <v>1226</v>
      </c>
    </row>
    <row r="13" spans="1:7" ht="30" customHeight="1">
      <c r="A13" s="4">
        <v>12</v>
      </c>
      <c r="B13" s="5" t="s">
        <v>946</v>
      </c>
      <c r="C13" s="6" t="s">
        <v>947</v>
      </c>
      <c r="D13" s="6" t="s">
        <v>948</v>
      </c>
      <c r="E13" s="6" t="s">
        <v>949</v>
      </c>
      <c r="F13" s="6" t="s">
        <v>950</v>
      </c>
      <c r="G13" s="7">
        <v>1630</v>
      </c>
    </row>
    <row r="14" spans="1:7" ht="30" customHeight="1">
      <c r="A14" s="4">
        <v>13</v>
      </c>
      <c r="B14" s="9" t="s">
        <v>946</v>
      </c>
      <c r="C14" s="6" t="s">
        <v>946</v>
      </c>
      <c r="D14" s="6" t="s">
        <v>948</v>
      </c>
      <c r="E14" s="6" t="s">
        <v>949</v>
      </c>
      <c r="F14" s="6" t="s">
        <v>950</v>
      </c>
      <c r="G14" s="7">
        <v>1630</v>
      </c>
    </row>
    <row r="15" spans="1:7" ht="30" customHeight="1">
      <c r="A15" s="4">
        <v>14</v>
      </c>
      <c r="B15" s="5" t="s">
        <v>190</v>
      </c>
      <c r="C15" s="6" t="s">
        <v>191</v>
      </c>
      <c r="D15" s="6" t="s">
        <v>951</v>
      </c>
      <c r="E15" s="6" t="s">
        <v>952</v>
      </c>
      <c r="F15" s="6" t="s">
        <v>953</v>
      </c>
      <c r="G15" s="7">
        <v>6015</v>
      </c>
    </row>
    <row r="16" spans="1:7" ht="30" customHeight="1">
      <c r="A16" s="4">
        <v>15</v>
      </c>
      <c r="B16" s="5" t="s">
        <v>190</v>
      </c>
      <c r="C16" s="6" t="s">
        <v>190</v>
      </c>
      <c r="D16" s="6" t="s">
        <v>951</v>
      </c>
      <c r="E16" s="6" t="s">
        <v>952</v>
      </c>
      <c r="F16" s="6" t="s">
        <v>953</v>
      </c>
      <c r="G16" s="7">
        <v>6015</v>
      </c>
    </row>
    <row r="17" spans="1:7" ht="30" customHeight="1">
      <c r="A17" s="4">
        <v>16</v>
      </c>
      <c r="B17" s="5" t="s">
        <v>38</v>
      </c>
      <c r="C17" s="6" t="s">
        <v>161</v>
      </c>
      <c r="D17" s="6" t="s">
        <v>951</v>
      </c>
      <c r="E17" s="6" t="s">
        <v>952</v>
      </c>
      <c r="F17" s="6" t="s">
        <v>953</v>
      </c>
      <c r="G17" s="7">
        <v>6015</v>
      </c>
    </row>
    <row r="18" spans="1:7" ht="30" customHeight="1">
      <c r="A18" s="4">
        <v>17</v>
      </c>
      <c r="B18" s="5" t="s">
        <v>38</v>
      </c>
      <c r="C18" s="6" t="s">
        <v>954</v>
      </c>
      <c r="D18" s="6" t="s">
        <v>951</v>
      </c>
      <c r="E18" s="6" t="s">
        <v>952</v>
      </c>
      <c r="F18" s="6" t="s">
        <v>953</v>
      </c>
      <c r="G18" s="7">
        <v>6015</v>
      </c>
    </row>
    <row r="19" spans="1:7" ht="30" customHeight="1">
      <c r="A19" s="4">
        <v>18</v>
      </c>
      <c r="B19" s="5" t="s">
        <v>38</v>
      </c>
      <c r="C19" s="6" t="s">
        <v>38</v>
      </c>
      <c r="D19" s="6" t="s">
        <v>951</v>
      </c>
      <c r="E19" s="6" t="s">
        <v>952</v>
      </c>
      <c r="F19" s="6" t="s">
        <v>953</v>
      </c>
      <c r="G19" s="7">
        <v>6015</v>
      </c>
    </row>
    <row r="20" spans="1:7" ht="30" customHeight="1">
      <c r="A20" s="4">
        <v>19</v>
      </c>
      <c r="B20" s="5" t="s">
        <v>38</v>
      </c>
      <c r="C20" s="6" t="s">
        <v>39</v>
      </c>
      <c r="D20" s="6" t="s">
        <v>951</v>
      </c>
      <c r="E20" s="6" t="s">
        <v>952</v>
      </c>
      <c r="F20" s="6" t="s">
        <v>953</v>
      </c>
      <c r="G20" s="7">
        <v>6015</v>
      </c>
    </row>
    <row r="21" spans="1:7" ht="30" customHeight="1">
      <c r="A21" s="4">
        <v>20</v>
      </c>
      <c r="B21" s="5" t="s">
        <v>955</v>
      </c>
      <c r="C21" s="6" t="s">
        <v>955</v>
      </c>
      <c r="D21" s="6" t="s">
        <v>956</v>
      </c>
      <c r="E21" s="6" t="s">
        <v>957</v>
      </c>
      <c r="F21" s="6" t="s">
        <v>958</v>
      </c>
      <c r="G21" s="7">
        <v>2009</v>
      </c>
    </row>
    <row r="22" spans="1:7" ht="30" customHeight="1">
      <c r="A22" s="4">
        <v>21</v>
      </c>
      <c r="B22" s="5" t="s">
        <v>959</v>
      </c>
      <c r="C22" s="6" t="s">
        <v>959</v>
      </c>
      <c r="D22" s="6" t="s">
        <v>960</v>
      </c>
      <c r="E22" s="6" t="s">
        <v>957</v>
      </c>
      <c r="F22" s="6" t="s">
        <v>958</v>
      </c>
      <c r="G22" s="7">
        <v>2009</v>
      </c>
    </row>
    <row r="23" spans="1:7" ht="30" customHeight="1">
      <c r="A23" s="4">
        <v>22</v>
      </c>
      <c r="B23" s="5" t="s">
        <v>97</v>
      </c>
      <c r="C23" s="6" t="s">
        <v>97</v>
      </c>
      <c r="D23" s="6" t="s">
        <v>961</v>
      </c>
      <c r="E23" s="6" t="s">
        <v>962</v>
      </c>
      <c r="F23" s="6" t="s">
        <v>963</v>
      </c>
      <c r="G23" s="7">
        <v>6000</v>
      </c>
    </row>
    <row r="24" spans="1:7" ht="30" customHeight="1">
      <c r="A24" s="4">
        <v>23</v>
      </c>
      <c r="B24" s="5" t="s">
        <v>97</v>
      </c>
      <c r="C24" s="6" t="s">
        <v>98</v>
      </c>
      <c r="D24" s="6" t="s">
        <v>961</v>
      </c>
      <c r="E24" s="6" t="s">
        <v>962</v>
      </c>
      <c r="F24" s="6" t="s">
        <v>963</v>
      </c>
      <c r="G24" s="7">
        <v>6000</v>
      </c>
    </row>
    <row r="25" spans="1:7" ht="30" customHeight="1">
      <c r="A25" s="4">
        <v>24</v>
      </c>
      <c r="B25" s="5" t="s">
        <v>964</v>
      </c>
      <c r="C25" s="6" t="s">
        <v>964</v>
      </c>
      <c r="D25" s="6" t="s">
        <v>965</v>
      </c>
      <c r="E25" s="6" t="s">
        <v>966</v>
      </c>
      <c r="F25" s="6" t="s">
        <v>967</v>
      </c>
      <c r="G25" s="7">
        <v>2106</v>
      </c>
    </row>
    <row r="26" spans="1:7" ht="30" customHeight="1">
      <c r="A26" s="4">
        <v>25</v>
      </c>
      <c r="B26" s="5" t="s">
        <v>968</v>
      </c>
      <c r="C26" s="6" t="s">
        <v>968</v>
      </c>
      <c r="D26" s="6" t="s">
        <v>969</v>
      </c>
      <c r="E26" s="6" t="s">
        <v>970</v>
      </c>
      <c r="F26" s="6" t="s">
        <v>971</v>
      </c>
      <c r="G26" s="7">
        <v>1870</v>
      </c>
    </row>
    <row r="27" spans="1:7" ht="30" customHeight="1">
      <c r="A27" s="4">
        <v>26</v>
      </c>
      <c r="B27" s="5" t="s">
        <v>972</v>
      </c>
      <c r="C27" s="6" t="s">
        <v>972</v>
      </c>
      <c r="D27" s="6" t="s">
        <v>973</v>
      </c>
      <c r="E27" s="6" t="s">
        <v>974</v>
      </c>
      <c r="F27" s="6" t="s">
        <v>975</v>
      </c>
      <c r="G27" s="7">
        <v>3013</v>
      </c>
    </row>
    <row r="28" spans="1:7" ht="30" customHeight="1">
      <c r="A28" s="4">
        <v>27</v>
      </c>
      <c r="B28" s="5" t="s">
        <v>972</v>
      </c>
      <c r="C28" s="6" t="s">
        <v>976</v>
      </c>
      <c r="D28" s="6" t="s">
        <v>973</v>
      </c>
      <c r="E28" s="6" t="s">
        <v>974</v>
      </c>
      <c r="F28" s="6" t="s">
        <v>975</v>
      </c>
      <c r="G28" s="7">
        <v>3013</v>
      </c>
    </row>
    <row r="29" spans="1:7" ht="30" customHeight="1">
      <c r="A29" s="4">
        <v>28</v>
      </c>
      <c r="B29" s="8" t="s">
        <v>43</v>
      </c>
      <c r="C29" s="6" t="s">
        <v>43</v>
      </c>
      <c r="D29" s="6" t="s">
        <v>977</v>
      </c>
      <c r="E29" s="6" t="s">
        <v>978</v>
      </c>
      <c r="F29" s="6" t="s">
        <v>979</v>
      </c>
      <c r="G29" s="7">
        <v>5605</v>
      </c>
    </row>
    <row r="30" spans="1:7" ht="30" customHeight="1">
      <c r="A30" s="4">
        <v>29</v>
      </c>
      <c r="B30" s="5" t="s">
        <v>980</v>
      </c>
      <c r="C30" s="6" t="s">
        <v>980</v>
      </c>
      <c r="D30" s="6" t="s">
        <v>981</v>
      </c>
      <c r="E30" s="6" t="s">
        <v>982</v>
      </c>
      <c r="F30" s="6" t="s">
        <v>983</v>
      </c>
      <c r="G30" s="7">
        <v>4500</v>
      </c>
    </row>
    <row r="31" spans="1:7" ht="30" customHeight="1">
      <c r="A31" s="4">
        <v>30</v>
      </c>
      <c r="B31" s="5" t="s">
        <v>303</v>
      </c>
      <c r="C31" s="6" t="s">
        <v>304</v>
      </c>
      <c r="D31" s="6" t="s">
        <v>984</v>
      </c>
      <c r="E31" s="6" t="s">
        <v>985</v>
      </c>
      <c r="F31" s="6" t="s">
        <v>986</v>
      </c>
      <c r="G31" s="7">
        <v>1229</v>
      </c>
    </row>
    <row r="32" spans="1:7" ht="30" customHeight="1">
      <c r="A32" s="4">
        <v>31</v>
      </c>
      <c r="B32" s="5" t="s">
        <v>303</v>
      </c>
      <c r="C32" s="6" t="s">
        <v>303</v>
      </c>
      <c r="D32" s="6" t="s">
        <v>984</v>
      </c>
      <c r="E32" s="6" t="s">
        <v>985</v>
      </c>
      <c r="F32" s="6" t="s">
        <v>986</v>
      </c>
      <c r="G32" s="7">
        <v>1229</v>
      </c>
    </row>
    <row r="33" spans="1:7" ht="30" customHeight="1">
      <c r="A33" s="4">
        <v>32</v>
      </c>
      <c r="B33" s="5" t="s">
        <v>987</v>
      </c>
      <c r="C33" s="6" t="s">
        <v>988</v>
      </c>
      <c r="D33" s="6" t="s">
        <v>989</v>
      </c>
      <c r="E33" s="6" t="s">
        <v>990</v>
      </c>
      <c r="F33" s="6" t="s">
        <v>991</v>
      </c>
      <c r="G33" s="7">
        <v>2010</v>
      </c>
    </row>
    <row r="34" spans="1:7" ht="30" customHeight="1">
      <c r="A34" s="4">
        <v>33</v>
      </c>
      <c r="B34" s="8" t="s">
        <v>987</v>
      </c>
      <c r="C34" s="6" t="s">
        <v>987</v>
      </c>
      <c r="D34" s="6" t="s">
        <v>989</v>
      </c>
      <c r="E34" s="6" t="s">
        <v>990</v>
      </c>
      <c r="F34" s="6" t="s">
        <v>991</v>
      </c>
      <c r="G34" s="7">
        <v>2010</v>
      </c>
    </row>
    <row r="35" spans="1:7" ht="30" customHeight="1">
      <c r="A35" s="4">
        <v>34</v>
      </c>
      <c r="B35" s="8" t="s">
        <v>987</v>
      </c>
      <c r="C35" s="6" t="s">
        <v>992</v>
      </c>
      <c r="D35" s="6" t="s">
        <v>989</v>
      </c>
      <c r="E35" s="6" t="s">
        <v>990</v>
      </c>
      <c r="F35" s="6" t="s">
        <v>991</v>
      </c>
      <c r="G35" s="7">
        <v>2010</v>
      </c>
    </row>
    <row r="36" spans="1:7" ht="30" customHeight="1">
      <c r="A36" s="4">
        <v>36</v>
      </c>
      <c r="B36" s="8" t="s">
        <v>993</v>
      </c>
      <c r="C36" s="6" t="s">
        <v>994</v>
      </c>
      <c r="D36" s="6" t="s">
        <v>989</v>
      </c>
      <c r="E36" s="6" t="s">
        <v>990</v>
      </c>
      <c r="F36" s="6" t="s">
        <v>991</v>
      </c>
      <c r="G36" s="7">
        <v>2010</v>
      </c>
    </row>
    <row r="37" spans="1:7" ht="30" customHeight="1">
      <c r="A37" s="4">
        <v>36</v>
      </c>
      <c r="B37" s="5" t="s">
        <v>993</v>
      </c>
      <c r="C37" s="6" t="s">
        <v>994</v>
      </c>
      <c r="D37" s="6" t="s">
        <v>989</v>
      </c>
      <c r="E37" s="6" t="s">
        <v>990</v>
      </c>
      <c r="F37" s="6" t="s">
        <v>991</v>
      </c>
      <c r="G37" s="7">
        <v>2010</v>
      </c>
    </row>
    <row r="38" spans="1:7" ht="30" customHeight="1">
      <c r="A38" s="4">
        <v>37</v>
      </c>
      <c r="B38" s="8" t="s">
        <v>76</v>
      </c>
      <c r="C38" s="6" t="s">
        <v>76</v>
      </c>
      <c r="D38" s="6" t="s">
        <v>995</v>
      </c>
      <c r="E38" s="6" t="s">
        <v>996</v>
      </c>
      <c r="F38" s="6" t="s">
        <v>997</v>
      </c>
      <c r="G38" s="7">
        <v>5700</v>
      </c>
    </row>
    <row r="39" spans="1:7" ht="30" customHeight="1">
      <c r="A39" s="4">
        <v>38</v>
      </c>
      <c r="B39" s="8" t="s">
        <v>998</v>
      </c>
      <c r="C39" s="6" t="s">
        <v>999</v>
      </c>
      <c r="D39" s="6" t="s">
        <v>1000</v>
      </c>
      <c r="E39" s="6" t="s">
        <v>1001</v>
      </c>
      <c r="F39" s="6" t="s">
        <v>1002</v>
      </c>
      <c r="G39" s="7">
        <v>2010</v>
      </c>
    </row>
    <row r="40" spans="1:7" ht="30" customHeight="1">
      <c r="A40" s="4">
        <v>39</v>
      </c>
      <c r="B40" s="8" t="s">
        <v>998</v>
      </c>
      <c r="C40" s="6" t="s">
        <v>998</v>
      </c>
      <c r="D40" s="6" t="s">
        <v>1000</v>
      </c>
      <c r="E40" s="6" t="s">
        <v>1001</v>
      </c>
      <c r="F40" s="6" t="s">
        <v>1002</v>
      </c>
      <c r="G40" s="7">
        <v>2010</v>
      </c>
    </row>
    <row r="41" spans="1:7" ht="30" customHeight="1">
      <c r="A41" s="4">
        <v>40</v>
      </c>
      <c r="B41" s="8" t="s">
        <v>1003</v>
      </c>
      <c r="C41" s="6" t="s">
        <v>1004</v>
      </c>
      <c r="D41" s="6" t="s">
        <v>1005</v>
      </c>
      <c r="E41" s="6" t="s">
        <v>1006</v>
      </c>
      <c r="F41" s="6" t="s">
        <v>1007</v>
      </c>
      <c r="G41" s="7">
        <v>4012</v>
      </c>
    </row>
    <row r="42" spans="1:7" ht="30" customHeight="1">
      <c r="A42" s="4">
        <v>41</v>
      </c>
      <c r="B42" s="8" t="s">
        <v>1003</v>
      </c>
      <c r="C42" s="6" t="s">
        <v>1008</v>
      </c>
      <c r="D42" s="6" t="s">
        <v>1005</v>
      </c>
      <c r="E42" s="6" t="s">
        <v>1006</v>
      </c>
      <c r="F42" s="6" t="s">
        <v>1007</v>
      </c>
      <c r="G42" s="7">
        <v>4012</v>
      </c>
    </row>
    <row r="43" spans="1:7" ht="30" customHeight="1">
      <c r="A43" s="4">
        <v>42</v>
      </c>
      <c r="B43" s="8" t="s">
        <v>1003</v>
      </c>
      <c r="C43" s="6" t="s">
        <v>1003</v>
      </c>
      <c r="D43" s="6" t="s">
        <v>1005</v>
      </c>
      <c r="E43" s="6" t="s">
        <v>1006</v>
      </c>
      <c r="F43" s="6" t="s">
        <v>1007</v>
      </c>
      <c r="G43" s="7">
        <v>4012</v>
      </c>
    </row>
    <row r="44" spans="1:7" ht="30" customHeight="1">
      <c r="A44" s="4">
        <v>43</v>
      </c>
      <c r="B44" s="8" t="s">
        <v>1003</v>
      </c>
      <c r="C44" s="6" t="s">
        <v>1009</v>
      </c>
      <c r="D44" s="6" t="s">
        <v>1005</v>
      </c>
      <c r="E44" s="6" t="s">
        <v>1006</v>
      </c>
      <c r="F44" s="6" t="s">
        <v>1007</v>
      </c>
      <c r="G44" s="7">
        <v>4012</v>
      </c>
    </row>
    <row r="45" spans="1:7" ht="30" customHeight="1">
      <c r="A45" s="4">
        <v>44</v>
      </c>
      <c r="B45" s="5" t="s">
        <v>1003</v>
      </c>
      <c r="C45" s="6" t="s">
        <v>1010</v>
      </c>
      <c r="D45" s="6" t="s">
        <v>1005</v>
      </c>
      <c r="E45" s="6" t="s">
        <v>1006</v>
      </c>
      <c r="F45" s="6" t="s">
        <v>1007</v>
      </c>
      <c r="G45" s="7">
        <v>4012</v>
      </c>
    </row>
    <row r="46" spans="1:7" ht="30" customHeight="1">
      <c r="A46" s="4">
        <v>45</v>
      </c>
      <c r="B46" s="5" t="s">
        <v>1003</v>
      </c>
      <c r="C46" s="6" t="s">
        <v>1011</v>
      </c>
      <c r="D46" s="6" t="s">
        <v>1005</v>
      </c>
      <c r="E46" s="6" t="s">
        <v>1006</v>
      </c>
      <c r="F46" s="6" t="s">
        <v>1007</v>
      </c>
      <c r="G46" s="7">
        <v>4012</v>
      </c>
    </row>
    <row r="47" spans="1:7" ht="30" customHeight="1">
      <c r="A47" s="4">
        <v>46</v>
      </c>
      <c r="B47" s="5" t="s">
        <v>1003</v>
      </c>
      <c r="C47" s="6" t="s">
        <v>1012</v>
      </c>
      <c r="D47" s="6" t="s">
        <v>1005</v>
      </c>
      <c r="E47" s="6" t="s">
        <v>1006</v>
      </c>
      <c r="F47" s="6" t="s">
        <v>1007</v>
      </c>
      <c r="G47" s="7">
        <v>4012</v>
      </c>
    </row>
    <row r="48" spans="1:7" ht="30" customHeight="1">
      <c r="A48" s="4">
        <v>47</v>
      </c>
      <c r="B48" s="5" t="s">
        <v>1003</v>
      </c>
      <c r="C48" s="6" t="s">
        <v>1013</v>
      </c>
      <c r="D48" s="6" t="s">
        <v>1005</v>
      </c>
      <c r="E48" s="6" t="s">
        <v>1006</v>
      </c>
      <c r="F48" s="6" t="s">
        <v>1007</v>
      </c>
      <c r="G48" s="7">
        <v>4012</v>
      </c>
    </row>
    <row r="49" spans="1:7" ht="30" customHeight="1">
      <c r="A49" s="4">
        <v>48</v>
      </c>
      <c r="B49" s="8" t="s">
        <v>1003</v>
      </c>
      <c r="C49" s="6" t="s">
        <v>1014</v>
      </c>
      <c r="D49" s="6" t="s">
        <v>1005</v>
      </c>
      <c r="E49" s="6" t="s">
        <v>1006</v>
      </c>
      <c r="F49" s="6" t="s">
        <v>1007</v>
      </c>
      <c r="G49" s="7">
        <v>4012</v>
      </c>
    </row>
    <row r="50" spans="1:7" ht="30" customHeight="1">
      <c r="A50" s="4">
        <v>49</v>
      </c>
      <c r="B50" s="8" t="s">
        <v>1003</v>
      </c>
      <c r="C50" s="6" t="s">
        <v>1015</v>
      </c>
      <c r="D50" s="6" t="s">
        <v>1005</v>
      </c>
      <c r="E50" s="6" t="s">
        <v>1006</v>
      </c>
      <c r="F50" s="6" t="s">
        <v>1007</v>
      </c>
      <c r="G50" s="7">
        <v>4012</v>
      </c>
    </row>
    <row r="51" spans="1:7" ht="30" customHeight="1">
      <c r="A51" s="4">
        <v>50</v>
      </c>
      <c r="B51" s="8" t="s">
        <v>1016</v>
      </c>
      <c r="C51" s="6" t="s">
        <v>1016</v>
      </c>
      <c r="D51" s="6" t="s">
        <v>1017</v>
      </c>
      <c r="E51" s="6" t="s">
        <v>1006</v>
      </c>
      <c r="F51" s="6" t="s">
        <v>1007</v>
      </c>
      <c r="G51" s="7">
        <v>4012</v>
      </c>
    </row>
    <row r="52" spans="1:7" ht="30" customHeight="1">
      <c r="A52" s="4">
        <v>51</v>
      </c>
      <c r="B52" s="8" t="s">
        <v>1018</v>
      </c>
      <c r="C52" s="6" t="s">
        <v>1018</v>
      </c>
      <c r="D52" s="6" t="s">
        <v>1019</v>
      </c>
      <c r="E52" s="6" t="s">
        <v>1020</v>
      </c>
      <c r="F52" s="6" t="s">
        <v>1021</v>
      </c>
      <c r="G52" s="7">
        <v>1635</v>
      </c>
    </row>
    <row r="53" spans="1:7" ht="30" customHeight="1">
      <c r="A53" s="4">
        <v>52</v>
      </c>
      <c r="B53" s="5" t="s">
        <v>1018</v>
      </c>
      <c r="C53" s="6" t="s">
        <v>1022</v>
      </c>
      <c r="D53" s="6" t="s">
        <v>1019</v>
      </c>
      <c r="E53" s="6" t="s">
        <v>1020</v>
      </c>
      <c r="F53" s="6" t="s">
        <v>1021</v>
      </c>
      <c r="G53" s="7">
        <v>1635</v>
      </c>
    </row>
    <row r="54" spans="1:7" ht="30" customHeight="1">
      <c r="A54" s="4">
        <v>53</v>
      </c>
      <c r="B54" s="8" t="s">
        <v>1023</v>
      </c>
      <c r="C54" s="6" t="s">
        <v>1023</v>
      </c>
      <c r="D54" s="6" t="s">
        <v>1024</v>
      </c>
      <c r="E54" s="6" t="s">
        <v>1025</v>
      </c>
      <c r="F54" s="6" t="s">
        <v>1026</v>
      </c>
      <c r="G54" s="7">
        <v>1910</v>
      </c>
    </row>
    <row r="55" spans="1:7" ht="30" customHeight="1">
      <c r="A55" s="4">
        <v>54</v>
      </c>
      <c r="B55" s="8" t="s">
        <v>1023</v>
      </c>
      <c r="C55" s="6" t="s">
        <v>1027</v>
      </c>
      <c r="D55" s="6" t="s">
        <v>1024</v>
      </c>
      <c r="E55" s="6" t="s">
        <v>1025</v>
      </c>
      <c r="F55" s="6" t="s">
        <v>1026</v>
      </c>
      <c r="G55" s="7">
        <v>1910</v>
      </c>
    </row>
    <row r="56" spans="1:7" ht="30" customHeight="1">
      <c r="A56" s="4">
        <v>55</v>
      </c>
      <c r="B56" s="5" t="s">
        <v>1028</v>
      </c>
      <c r="C56" s="6" t="s">
        <v>1028</v>
      </c>
      <c r="D56" s="6" t="s">
        <v>1029</v>
      </c>
      <c r="E56" s="6" t="s">
        <v>1030</v>
      </c>
      <c r="F56" s="6" t="s">
        <v>1031</v>
      </c>
      <c r="G56" s="7">
        <v>1106</v>
      </c>
    </row>
    <row r="57" spans="1:7" ht="30" customHeight="1">
      <c r="A57" s="4">
        <v>56</v>
      </c>
      <c r="B57" s="5" t="s">
        <v>1028</v>
      </c>
      <c r="C57" s="6" t="s">
        <v>1032</v>
      </c>
      <c r="D57" s="6" t="s">
        <v>1029</v>
      </c>
      <c r="E57" s="6" t="s">
        <v>1030</v>
      </c>
      <c r="F57" s="6" t="s">
        <v>1031</v>
      </c>
      <c r="G57" s="7">
        <v>1106</v>
      </c>
    </row>
    <row r="58" spans="1:7" ht="30" customHeight="1">
      <c r="A58" s="4">
        <v>57</v>
      </c>
      <c r="B58" s="8" t="s">
        <v>1033</v>
      </c>
      <c r="C58" s="6" t="s">
        <v>1033</v>
      </c>
      <c r="D58" s="6" t="s">
        <v>1034</v>
      </c>
      <c r="E58" s="6" t="s">
        <v>1035</v>
      </c>
      <c r="F58" s="6" t="s">
        <v>1036</v>
      </c>
      <c r="G58" s="7">
        <v>4212</v>
      </c>
    </row>
    <row r="59" spans="1:7" ht="30" customHeight="1">
      <c r="A59" s="4">
        <v>58</v>
      </c>
      <c r="B59" s="8" t="s">
        <v>1037</v>
      </c>
      <c r="C59" s="6" t="s">
        <v>1037</v>
      </c>
      <c r="D59" s="6" t="s">
        <v>1038</v>
      </c>
      <c r="E59" s="6" t="s">
        <v>1039</v>
      </c>
      <c r="F59" s="6" t="s">
        <v>1040</v>
      </c>
      <c r="G59" s="7">
        <v>4217</v>
      </c>
    </row>
    <row r="60" spans="1:7" ht="30" customHeight="1">
      <c r="A60" s="4">
        <v>59</v>
      </c>
      <c r="B60" s="5" t="s">
        <v>1041</v>
      </c>
      <c r="C60" s="6" t="s">
        <v>1042</v>
      </c>
      <c r="D60" s="6" t="s">
        <v>1043</v>
      </c>
      <c r="E60" s="6" t="s">
        <v>1044</v>
      </c>
      <c r="F60" s="6" t="s">
        <v>1045</v>
      </c>
      <c r="G60" s="7">
        <v>4418</v>
      </c>
    </row>
    <row r="61" spans="1:7" ht="30" customHeight="1">
      <c r="A61" s="4">
        <v>60</v>
      </c>
      <c r="B61" s="5" t="s">
        <v>1041</v>
      </c>
      <c r="C61" s="6" t="s">
        <v>1041</v>
      </c>
      <c r="D61" s="6" t="s">
        <v>1043</v>
      </c>
      <c r="E61" s="6" t="s">
        <v>1044</v>
      </c>
      <c r="F61" s="6" t="s">
        <v>1045</v>
      </c>
      <c r="G61" s="7">
        <v>4418</v>
      </c>
    </row>
    <row r="62" spans="1:7" ht="30" customHeight="1">
      <c r="A62" s="4">
        <v>61</v>
      </c>
      <c r="B62" s="8" t="s">
        <v>1046</v>
      </c>
      <c r="C62" s="6" t="s">
        <v>1046</v>
      </c>
      <c r="D62" s="6" t="s">
        <v>1047</v>
      </c>
      <c r="E62" s="6" t="s">
        <v>1048</v>
      </c>
      <c r="F62" s="6" t="s">
        <v>1049</v>
      </c>
      <c r="G62" s="7">
        <v>1502</v>
      </c>
    </row>
    <row r="63" spans="1:7" ht="30" customHeight="1">
      <c r="A63" s="4">
        <v>62</v>
      </c>
      <c r="B63" s="8" t="s">
        <v>1050</v>
      </c>
      <c r="C63" s="6" t="s">
        <v>1050</v>
      </c>
      <c r="D63" s="6" t="s">
        <v>1051</v>
      </c>
      <c r="E63" s="6" t="s">
        <v>1052</v>
      </c>
      <c r="F63" s="6" t="s">
        <v>1053</v>
      </c>
      <c r="G63" s="7">
        <v>2600</v>
      </c>
    </row>
    <row r="64" spans="1:7" ht="30" customHeight="1">
      <c r="A64" s="4">
        <v>63</v>
      </c>
      <c r="B64" s="8" t="s">
        <v>193</v>
      </c>
      <c r="C64" s="6" t="s">
        <v>193</v>
      </c>
      <c r="D64" s="6" t="s">
        <v>1054</v>
      </c>
      <c r="E64" s="6" t="s">
        <v>1055</v>
      </c>
      <c r="F64" s="6" t="s">
        <v>1056</v>
      </c>
      <c r="G64" s="7">
        <v>6041</v>
      </c>
    </row>
    <row r="65" spans="1:7" ht="30" customHeight="1">
      <c r="A65" s="4">
        <v>64</v>
      </c>
      <c r="B65" s="8" t="s">
        <v>1057</v>
      </c>
      <c r="C65" s="6" t="s">
        <v>1057</v>
      </c>
      <c r="D65" s="6" t="s">
        <v>1058</v>
      </c>
      <c r="E65" s="6" t="s">
        <v>1055</v>
      </c>
      <c r="F65" s="6" t="s">
        <v>1056</v>
      </c>
      <c r="G65" s="7">
        <v>6041</v>
      </c>
    </row>
    <row r="66" spans="1:7" ht="30" customHeight="1">
      <c r="A66" s="4">
        <v>65</v>
      </c>
      <c r="B66" s="8" t="s">
        <v>1059</v>
      </c>
      <c r="C66" s="6" t="s">
        <v>1059</v>
      </c>
      <c r="D66" s="6" t="s">
        <v>1060</v>
      </c>
      <c r="E66" s="6" t="s">
        <v>1061</v>
      </c>
      <c r="F66" s="6" t="s">
        <v>1062</v>
      </c>
      <c r="G66" s="7">
        <v>1604</v>
      </c>
    </row>
    <row r="67" spans="1:7" ht="30" customHeight="1">
      <c r="A67" s="4">
        <v>66</v>
      </c>
      <c r="B67" s="8" t="s">
        <v>1059</v>
      </c>
      <c r="C67" s="6" t="s">
        <v>1063</v>
      </c>
      <c r="D67" s="6" t="s">
        <v>1060</v>
      </c>
      <c r="E67" s="6" t="s">
        <v>1061</v>
      </c>
      <c r="F67" s="6" t="s">
        <v>1062</v>
      </c>
      <c r="G67" s="7">
        <v>1604</v>
      </c>
    </row>
    <row r="68" spans="1:7" ht="30" customHeight="1">
      <c r="A68" s="4">
        <v>67</v>
      </c>
      <c r="B68" s="5" t="s">
        <v>1059</v>
      </c>
      <c r="C68" s="6" t="s">
        <v>1064</v>
      </c>
      <c r="D68" s="6" t="s">
        <v>1060</v>
      </c>
      <c r="E68" s="6" t="s">
        <v>1061</v>
      </c>
      <c r="F68" s="6" t="s">
        <v>1062</v>
      </c>
      <c r="G68" s="7">
        <v>1604</v>
      </c>
    </row>
    <row r="69" spans="1:7" ht="30" customHeight="1">
      <c r="A69" s="4">
        <v>68</v>
      </c>
      <c r="B69" s="5" t="s">
        <v>1065</v>
      </c>
      <c r="C69" s="6" t="s">
        <v>1065</v>
      </c>
      <c r="D69" s="6" t="s">
        <v>1060</v>
      </c>
      <c r="E69" s="6" t="s">
        <v>1061</v>
      </c>
      <c r="F69" s="6" t="s">
        <v>1062</v>
      </c>
      <c r="G69" s="7">
        <v>1604</v>
      </c>
    </row>
    <row r="70" spans="1:7" ht="30" customHeight="1">
      <c r="A70" s="4">
        <v>69</v>
      </c>
      <c r="B70" s="8" t="s">
        <v>1065</v>
      </c>
      <c r="C70" s="6" t="s">
        <v>1066</v>
      </c>
      <c r="D70" s="6" t="s">
        <v>1060</v>
      </c>
      <c r="E70" s="6" t="s">
        <v>1061</v>
      </c>
      <c r="F70" s="6" t="s">
        <v>1062</v>
      </c>
      <c r="G70" s="7">
        <v>1604</v>
      </c>
    </row>
    <row r="71" spans="1:7" ht="30" customHeight="1">
      <c r="A71" s="4">
        <v>70</v>
      </c>
      <c r="B71" s="8" t="s">
        <v>103</v>
      </c>
      <c r="C71" s="6" t="s">
        <v>1067</v>
      </c>
      <c r="D71" s="6" t="s">
        <v>1060</v>
      </c>
      <c r="E71" s="6" t="s">
        <v>1061</v>
      </c>
      <c r="F71" s="6" t="s">
        <v>1062</v>
      </c>
      <c r="G71" s="7">
        <v>1604</v>
      </c>
    </row>
    <row r="72" spans="1:7" ht="30" customHeight="1">
      <c r="A72" s="4">
        <v>71</v>
      </c>
      <c r="B72" s="5" t="s">
        <v>103</v>
      </c>
      <c r="C72" s="6" t="s">
        <v>1068</v>
      </c>
      <c r="D72" s="6" t="s">
        <v>1060</v>
      </c>
      <c r="E72" s="6" t="s">
        <v>1061</v>
      </c>
      <c r="F72" s="6" t="s">
        <v>1062</v>
      </c>
      <c r="G72" s="7">
        <v>1604</v>
      </c>
    </row>
    <row r="73" spans="1:7" ht="30" customHeight="1">
      <c r="A73" s="4">
        <v>72</v>
      </c>
      <c r="B73" s="10" t="s">
        <v>103</v>
      </c>
      <c r="C73" s="6" t="s">
        <v>103</v>
      </c>
      <c r="D73" s="6" t="s">
        <v>1060</v>
      </c>
      <c r="E73" s="6" t="s">
        <v>1061</v>
      </c>
      <c r="F73" s="6" t="s">
        <v>1062</v>
      </c>
      <c r="G73" s="7">
        <v>1604</v>
      </c>
    </row>
    <row r="74" spans="1:7" ht="30" customHeight="1">
      <c r="A74" s="4">
        <v>73</v>
      </c>
      <c r="B74" s="8" t="s">
        <v>103</v>
      </c>
      <c r="C74" s="6" t="s">
        <v>104</v>
      </c>
      <c r="D74" s="6" t="s">
        <v>1060</v>
      </c>
      <c r="E74" s="6" t="s">
        <v>1061</v>
      </c>
      <c r="F74" s="6" t="s">
        <v>1062</v>
      </c>
      <c r="G74" s="7">
        <v>1604</v>
      </c>
    </row>
    <row r="75" spans="1:7" ht="30" customHeight="1">
      <c r="A75" s="4">
        <v>74</v>
      </c>
      <c r="B75" s="8" t="s">
        <v>1069</v>
      </c>
      <c r="C75" s="6" t="s">
        <v>1069</v>
      </c>
      <c r="D75" s="6" t="s">
        <v>1070</v>
      </c>
      <c r="E75" s="6" t="s">
        <v>1071</v>
      </c>
      <c r="F75" s="6" t="s">
        <v>1072</v>
      </c>
      <c r="G75" s="7">
        <v>4400</v>
      </c>
    </row>
    <row r="76" spans="1:7" ht="30" customHeight="1">
      <c r="A76" s="4">
        <v>75</v>
      </c>
      <c r="B76" s="5" t="s">
        <v>1069</v>
      </c>
      <c r="C76" s="6" t="s">
        <v>1073</v>
      </c>
      <c r="D76" s="6" t="s">
        <v>1070</v>
      </c>
      <c r="E76" s="6" t="s">
        <v>1071</v>
      </c>
      <c r="F76" s="6" t="s">
        <v>1072</v>
      </c>
      <c r="G76" s="7">
        <v>4400</v>
      </c>
    </row>
    <row r="77" spans="1:7" ht="30" customHeight="1">
      <c r="A77" s="4">
        <v>76</v>
      </c>
      <c r="B77" s="8" t="s">
        <v>1074</v>
      </c>
      <c r="C77" s="6" t="s">
        <v>1075</v>
      </c>
      <c r="D77" s="6" t="s">
        <v>1076</v>
      </c>
      <c r="E77" s="6" t="s">
        <v>1077</v>
      </c>
      <c r="F77" s="6" t="s">
        <v>1078</v>
      </c>
      <c r="G77" s="7">
        <v>6329</v>
      </c>
    </row>
    <row r="78" spans="1:7" ht="30" customHeight="1">
      <c r="A78" s="4">
        <v>77</v>
      </c>
      <c r="B78" s="5" t="s">
        <v>136</v>
      </c>
      <c r="C78" s="6" t="s">
        <v>136</v>
      </c>
      <c r="D78" s="6" t="s">
        <v>1079</v>
      </c>
      <c r="E78" s="6" t="s">
        <v>1080</v>
      </c>
      <c r="F78" s="6" t="s">
        <v>1081</v>
      </c>
      <c r="G78" s="7">
        <v>6543</v>
      </c>
    </row>
    <row r="79" spans="1:7" ht="30" customHeight="1">
      <c r="A79" s="4">
        <v>78</v>
      </c>
      <c r="B79" s="5" t="s">
        <v>317</v>
      </c>
      <c r="C79" s="6" t="s">
        <v>1082</v>
      </c>
      <c r="D79" s="6" t="s">
        <v>1083</v>
      </c>
      <c r="E79" s="6" t="s">
        <v>1084</v>
      </c>
      <c r="F79" s="6" t="s">
        <v>1085</v>
      </c>
      <c r="G79" s="7">
        <v>1223</v>
      </c>
    </row>
    <row r="80" spans="1:7" ht="30" customHeight="1">
      <c r="A80" s="4">
        <v>79</v>
      </c>
      <c r="B80" s="8" t="s">
        <v>317</v>
      </c>
      <c r="C80" s="6" t="s">
        <v>317</v>
      </c>
      <c r="D80" s="6" t="s">
        <v>1083</v>
      </c>
      <c r="E80" s="6" t="s">
        <v>1084</v>
      </c>
      <c r="F80" s="6" t="s">
        <v>1085</v>
      </c>
      <c r="G80" s="7">
        <v>1223</v>
      </c>
    </row>
    <row r="81" spans="1:7" ht="30" customHeight="1">
      <c r="A81" s="4">
        <v>80</v>
      </c>
      <c r="B81" s="8" t="s">
        <v>317</v>
      </c>
      <c r="C81" s="6" t="s">
        <v>318</v>
      </c>
      <c r="D81" s="6" t="s">
        <v>1083</v>
      </c>
      <c r="E81" s="6" t="s">
        <v>1084</v>
      </c>
      <c r="F81" s="6" t="s">
        <v>1085</v>
      </c>
      <c r="G81" s="7">
        <v>1223</v>
      </c>
    </row>
    <row r="82" spans="1:7" ht="30" customHeight="1">
      <c r="A82" s="4">
        <v>81</v>
      </c>
      <c r="B82" s="8" t="s">
        <v>89</v>
      </c>
      <c r="C82" s="6" t="s">
        <v>89</v>
      </c>
      <c r="D82" s="6" t="s">
        <v>1086</v>
      </c>
      <c r="E82" s="6" t="s">
        <v>1087</v>
      </c>
      <c r="F82" s="6" t="s">
        <v>1088</v>
      </c>
      <c r="G82" s="7">
        <v>6300</v>
      </c>
    </row>
    <row r="83" spans="1:7" ht="30" customHeight="1">
      <c r="A83" s="4">
        <v>82</v>
      </c>
      <c r="B83" s="8" t="s">
        <v>1089</v>
      </c>
      <c r="C83" s="6" t="s">
        <v>1089</v>
      </c>
      <c r="D83" s="6" t="s">
        <v>1086</v>
      </c>
      <c r="E83" s="6" t="s">
        <v>1087</v>
      </c>
      <c r="F83" s="6" t="s">
        <v>1088</v>
      </c>
      <c r="G83" s="7">
        <v>6300</v>
      </c>
    </row>
    <row r="84" spans="1:7" ht="30" customHeight="1">
      <c r="A84" s="4">
        <v>83</v>
      </c>
      <c r="B84" s="8" t="s">
        <v>66</v>
      </c>
      <c r="C84" s="6" t="s">
        <v>66</v>
      </c>
      <c r="D84" s="6" t="s">
        <v>1090</v>
      </c>
      <c r="E84" s="6" t="s">
        <v>1077</v>
      </c>
      <c r="F84" s="6" t="s">
        <v>1078</v>
      </c>
      <c r="G84" s="7">
        <v>6329</v>
      </c>
    </row>
    <row r="85" spans="1:7" ht="30" customHeight="1">
      <c r="A85" s="4">
        <v>84</v>
      </c>
      <c r="B85" s="5" t="s">
        <v>84</v>
      </c>
      <c r="C85" s="6" t="s">
        <v>84</v>
      </c>
      <c r="D85" s="6" t="s">
        <v>1091</v>
      </c>
      <c r="E85" s="6" t="s">
        <v>1092</v>
      </c>
      <c r="F85" s="6" t="s">
        <v>1093</v>
      </c>
      <c r="G85" s="7">
        <v>6308</v>
      </c>
    </row>
    <row r="86" spans="1:7" ht="30" customHeight="1">
      <c r="A86" s="4">
        <v>85</v>
      </c>
      <c r="B86" s="8" t="s">
        <v>1094</v>
      </c>
      <c r="C86" s="6" t="s">
        <v>1095</v>
      </c>
      <c r="D86" s="6" t="s">
        <v>1096</v>
      </c>
      <c r="E86" s="6" t="s">
        <v>1097</v>
      </c>
      <c r="F86" s="6" t="s">
        <v>1098</v>
      </c>
      <c r="G86" s="7">
        <v>2914</v>
      </c>
    </row>
    <row r="87" spans="1:7" ht="30" customHeight="1">
      <c r="A87" s="4">
        <v>86</v>
      </c>
      <c r="B87" s="8" t="s">
        <v>1094</v>
      </c>
      <c r="C87" s="6" t="s">
        <v>1094</v>
      </c>
      <c r="D87" s="6" t="s">
        <v>1096</v>
      </c>
      <c r="E87" s="6" t="s">
        <v>1097</v>
      </c>
      <c r="F87" s="6" t="s">
        <v>1098</v>
      </c>
      <c r="G87" s="7">
        <v>2914</v>
      </c>
    </row>
    <row r="88" spans="1:7" ht="30" customHeight="1">
      <c r="A88" s="4">
        <v>87</v>
      </c>
      <c r="B88" s="5" t="s">
        <v>1099</v>
      </c>
      <c r="C88" s="6" t="s">
        <v>1099</v>
      </c>
      <c r="D88" s="6" t="s">
        <v>1100</v>
      </c>
      <c r="E88" s="6" t="s">
        <v>1101</v>
      </c>
      <c r="F88" s="6" t="s">
        <v>1102</v>
      </c>
      <c r="G88" s="7">
        <v>1600</v>
      </c>
    </row>
    <row r="89" spans="1:7" ht="30" customHeight="1">
      <c r="A89" s="4">
        <v>88</v>
      </c>
      <c r="B89" s="5" t="s">
        <v>1099</v>
      </c>
      <c r="C89" s="6" t="s">
        <v>1103</v>
      </c>
      <c r="D89" s="6" t="s">
        <v>1100</v>
      </c>
      <c r="E89" s="6" t="s">
        <v>1101</v>
      </c>
      <c r="F89" s="6" t="s">
        <v>1102</v>
      </c>
      <c r="G89" s="7" t="s">
        <v>1104</v>
      </c>
    </row>
    <row r="90" spans="1:7" ht="30" customHeight="1">
      <c r="A90" s="4">
        <v>89</v>
      </c>
      <c r="B90" s="5" t="s">
        <v>1105</v>
      </c>
      <c r="C90" s="6" t="s">
        <v>1105</v>
      </c>
      <c r="D90" s="6" t="s">
        <v>1106</v>
      </c>
      <c r="E90" s="6" t="s">
        <v>1107</v>
      </c>
      <c r="F90" s="6" t="s">
        <v>1108</v>
      </c>
      <c r="G90" s="7">
        <v>1226</v>
      </c>
    </row>
    <row r="91" spans="1:7" ht="30" customHeight="1">
      <c r="A91" s="4">
        <v>90</v>
      </c>
      <c r="B91" s="5" t="s">
        <v>1105</v>
      </c>
      <c r="C91" s="6" t="s">
        <v>1109</v>
      </c>
      <c r="D91" s="6" t="s">
        <v>1106</v>
      </c>
      <c r="E91" s="6" t="s">
        <v>1107</v>
      </c>
      <c r="F91" s="6" t="s">
        <v>1108</v>
      </c>
      <c r="G91" s="7">
        <v>1226</v>
      </c>
    </row>
    <row r="92" spans="1:7" ht="30" customHeight="1">
      <c r="A92" s="4">
        <v>91</v>
      </c>
      <c r="B92" s="5" t="s">
        <v>1110</v>
      </c>
      <c r="C92" s="6" t="s">
        <v>1110</v>
      </c>
      <c r="D92" s="6" t="s">
        <v>1111</v>
      </c>
      <c r="E92" s="6" t="s">
        <v>1112</v>
      </c>
      <c r="F92" s="6" t="s">
        <v>1113</v>
      </c>
      <c r="G92" s="7">
        <v>6329</v>
      </c>
    </row>
    <row r="93" spans="1:7" ht="30" customHeight="1">
      <c r="A93" s="4">
        <v>92</v>
      </c>
      <c r="B93" s="5" t="s">
        <v>1114</v>
      </c>
      <c r="C93" s="6" t="s">
        <v>1114</v>
      </c>
      <c r="D93" s="6" t="s">
        <v>1038</v>
      </c>
      <c r="E93" s="6" t="s">
        <v>1115</v>
      </c>
      <c r="F93" s="6" t="s">
        <v>1040</v>
      </c>
      <c r="G93" s="7">
        <v>4217</v>
      </c>
    </row>
    <row r="94" spans="1:7" ht="30" customHeight="1">
      <c r="A94" s="4">
        <v>93</v>
      </c>
      <c r="B94" s="5" t="s">
        <v>1116</v>
      </c>
      <c r="C94" s="6" t="s">
        <v>1116</v>
      </c>
      <c r="D94" s="6" t="s">
        <v>1038</v>
      </c>
      <c r="E94" s="6" t="s">
        <v>1115</v>
      </c>
      <c r="F94" s="6" t="s">
        <v>1040</v>
      </c>
      <c r="G94" s="7">
        <v>4217</v>
      </c>
    </row>
    <row r="95" spans="1:7" ht="30" customHeight="1">
      <c r="A95" s="4">
        <v>94</v>
      </c>
      <c r="B95" s="5" t="s">
        <v>1117</v>
      </c>
      <c r="C95" s="6" t="s">
        <v>1117</v>
      </c>
      <c r="D95" s="6" t="s">
        <v>1118</v>
      </c>
      <c r="E95" s="6" t="s">
        <v>1119</v>
      </c>
      <c r="F95" s="6" t="s">
        <v>1120</v>
      </c>
      <c r="G95" s="7">
        <v>1106</v>
      </c>
    </row>
    <row r="96" spans="1:7" ht="30" customHeight="1">
      <c r="A96" s="4">
        <v>95</v>
      </c>
      <c r="B96" s="5" t="s">
        <v>1117</v>
      </c>
      <c r="C96" s="6" t="s">
        <v>1121</v>
      </c>
      <c r="D96" s="6" t="s">
        <v>1118</v>
      </c>
      <c r="E96" s="6" t="s">
        <v>1122</v>
      </c>
      <c r="F96" s="6" t="s">
        <v>1120</v>
      </c>
      <c r="G96" s="7">
        <v>2112</v>
      </c>
    </row>
    <row r="97" spans="1:7" ht="30" customHeight="1">
      <c r="A97" s="4">
        <v>96</v>
      </c>
      <c r="B97" s="5" t="s">
        <v>1123</v>
      </c>
      <c r="C97" s="6" t="s">
        <v>1124</v>
      </c>
      <c r="D97" s="6" t="s">
        <v>1125</v>
      </c>
      <c r="E97" s="6" t="s">
        <v>1126</v>
      </c>
      <c r="F97" s="6" t="s">
        <v>1127</v>
      </c>
      <c r="G97" s="7">
        <v>1781</v>
      </c>
    </row>
    <row r="98" spans="1:7" ht="30" customHeight="1">
      <c r="A98" s="4">
        <v>97</v>
      </c>
      <c r="B98" s="5" t="s">
        <v>1123</v>
      </c>
      <c r="C98" s="6" t="s">
        <v>1123</v>
      </c>
      <c r="D98" s="6" t="s">
        <v>1125</v>
      </c>
      <c r="E98" s="6" t="s">
        <v>1126</v>
      </c>
      <c r="F98" s="6" t="s">
        <v>1127</v>
      </c>
      <c r="G98" s="7">
        <v>1781</v>
      </c>
    </row>
    <row r="99" spans="1:7" ht="30" customHeight="1">
      <c r="A99" s="4">
        <v>98</v>
      </c>
      <c r="B99" s="8" t="s">
        <v>1128</v>
      </c>
      <c r="C99" s="6" t="s">
        <v>1128</v>
      </c>
      <c r="D99" s="6" t="s">
        <v>1129</v>
      </c>
      <c r="E99" s="6" t="s">
        <v>1130</v>
      </c>
      <c r="F99" s="6" t="s">
        <v>1131</v>
      </c>
      <c r="G99" s="7">
        <v>2900</v>
      </c>
    </row>
    <row r="100" spans="1:7" ht="30" customHeight="1">
      <c r="A100" s="4">
        <v>99</v>
      </c>
      <c r="B100" s="8" t="s">
        <v>1128</v>
      </c>
      <c r="C100" s="6" t="s">
        <v>1132</v>
      </c>
      <c r="D100" s="6" t="s">
        <v>1129</v>
      </c>
      <c r="E100" s="6" t="s">
        <v>1130</v>
      </c>
      <c r="F100" s="6" t="s">
        <v>1131</v>
      </c>
      <c r="G100" s="7">
        <v>2900</v>
      </c>
    </row>
    <row r="101" spans="1:7" ht="30" customHeight="1">
      <c r="A101" s="4">
        <v>100</v>
      </c>
      <c r="B101" s="5" t="s">
        <v>319</v>
      </c>
      <c r="C101" s="6" t="s">
        <v>1133</v>
      </c>
      <c r="D101" s="6" t="s">
        <v>1134</v>
      </c>
      <c r="E101" s="6" t="s">
        <v>1135</v>
      </c>
      <c r="F101" s="6" t="s">
        <v>1136</v>
      </c>
      <c r="G101" s="7">
        <v>1226</v>
      </c>
    </row>
    <row r="102" spans="1:7" ht="30" customHeight="1">
      <c r="A102" s="4">
        <v>101</v>
      </c>
      <c r="B102" s="5" t="s">
        <v>319</v>
      </c>
      <c r="C102" s="6" t="s">
        <v>319</v>
      </c>
      <c r="D102" s="6" t="s">
        <v>1134</v>
      </c>
      <c r="E102" s="6" t="s">
        <v>1137</v>
      </c>
      <c r="F102" s="6" t="s">
        <v>1138</v>
      </c>
      <c r="G102" s="7">
        <v>1226</v>
      </c>
    </row>
    <row r="103" spans="1:7" ht="30" customHeight="1">
      <c r="A103" s="4">
        <v>102</v>
      </c>
      <c r="B103" s="8" t="s">
        <v>319</v>
      </c>
      <c r="C103" s="6" t="s">
        <v>320</v>
      </c>
      <c r="D103" s="6" t="s">
        <v>1134</v>
      </c>
      <c r="E103" s="6" t="s">
        <v>1137</v>
      </c>
      <c r="F103" s="6" t="s">
        <v>1138</v>
      </c>
      <c r="G103" s="7">
        <v>1226</v>
      </c>
    </row>
    <row r="104" spans="1:7" ht="30" customHeight="1">
      <c r="A104" s="4">
        <v>103</v>
      </c>
      <c r="B104" s="8" t="s">
        <v>1139</v>
      </c>
      <c r="C104" s="6" t="s">
        <v>1140</v>
      </c>
      <c r="D104" s="6" t="s">
        <v>1141</v>
      </c>
      <c r="E104" s="6" t="s">
        <v>1142</v>
      </c>
      <c r="F104" s="6" t="s">
        <v>1143</v>
      </c>
      <c r="G104" s="7">
        <v>1634</v>
      </c>
    </row>
    <row r="105" spans="1:7" ht="30" customHeight="1">
      <c r="A105" s="4">
        <v>104</v>
      </c>
      <c r="B105" s="5" t="s">
        <v>1139</v>
      </c>
      <c r="C105" s="6" t="s">
        <v>1139</v>
      </c>
      <c r="D105" s="6" t="s">
        <v>1141</v>
      </c>
      <c r="E105" s="6" t="s">
        <v>1142</v>
      </c>
      <c r="F105" s="6" t="s">
        <v>1143</v>
      </c>
      <c r="G105" s="7">
        <v>1634</v>
      </c>
    </row>
    <row r="106" spans="1:7" ht="30" customHeight="1">
      <c r="A106" s="4">
        <v>105</v>
      </c>
      <c r="B106" s="8" t="s">
        <v>1139</v>
      </c>
      <c r="C106" s="6" t="s">
        <v>1144</v>
      </c>
      <c r="D106" s="6" t="s">
        <v>1141</v>
      </c>
      <c r="E106" s="6" t="s">
        <v>1142</v>
      </c>
      <c r="F106" s="6" t="s">
        <v>1143</v>
      </c>
      <c r="G106" s="7">
        <v>1634</v>
      </c>
    </row>
    <row r="107" spans="1:7" ht="30" customHeight="1">
      <c r="A107" s="4">
        <v>106</v>
      </c>
      <c r="B107" s="5" t="s">
        <v>1145</v>
      </c>
      <c r="C107" s="6" t="s">
        <v>1145</v>
      </c>
      <c r="D107" s="6" t="s">
        <v>1146</v>
      </c>
      <c r="E107" s="6" t="s">
        <v>1147</v>
      </c>
      <c r="F107" s="6" t="s">
        <v>1148</v>
      </c>
      <c r="G107" s="7">
        <v>3503</v>
      </c>
    </row>
    <row r="108" spans="1:7" ht="30" customHeight="1">
      <c r="A108" s="4">
        <v>107</v>
      </c>
      <c r="B108" s="5" t="s">
        <v>1149</v>
      </c>
      <c r="C108" s="6" t="s">
        <v>1149</v>
      </c>
      <c r="D108" s="6" t="s">
        <v>1150</v>
      </c>
      <c r="E108" s="6" t="s">
        <v>1151</v>
      </c>
      <c r="F108" s="6" t="s">
        <v>1152</v>
      </c>
      <c r="G108" s="7">
        <v>3515</v>
      </c>
    </row>
    <row r="109" spans="1:7" ht="30" customHeight="1">
      <c r="A109" s="4">
        <v>108</v>
      </c>
      <c r="B109" s="5" t="s">
        <v>1153</v>
      </c>
      <c r="C109" s="6" t="s">
        <v>1153</v>
      </c>
      <c r="D109" s="6" t="s">
        <v>1154</v>
      </c>
      <c r="E109" s="6" t="s">
        <v>1155</v>
      </c>
      <c r="F109" s="6" t="s">
        <v>1156</v>
      </c>
      <c r="G109" s="7">
        <v>4600</v>
      </c>
    </row>
    <row r="110" spans="1:7" ht="30" customHeight="1">
      <c r="A110" s="4">
        <v>109</v>
      </c>
      <c r="B110" s="5" t="s">
        <v>58</v>
      </c>
      <c r="C110" s="6" t="s">
        <v>58</v>
      </c>
      <c r="D110" s="6" t="s">
        <v>1157</v>
      </c>
      <c r="E110" s="6" t="s">
        <v>1158</v>
      </c>
      <c r="F110" s="6" t="s">
        <v>1159</v>
      </c>
      <c r="G110" s="7">
        <v>5815</v>
      </c>
    </row>
    <row r="111" spans="1:7" ht="30" customHeight="1">
      <c r="A111" s="4">
        <v>110</v>
      </c>
      <c r="B111" s="5" t="s">
        <v>321</v>
      </c>
      <c r="C111" s="6" t="s">
        <v>321</v>
      </c>
      <c r="D111" s="6" t="s">
        <v>1160</v>
      </c>
      <c r="E111" s="6" t="s">
        <v>1161</v>
      </c>
      <c r="F111" s="6" t="s">
        <v>1162</v>
      </c>
      <c r="G111" s="7">
        <v>1226</v>
      </c>
    </row>
    <row r="112" spans="1:7" ht="30" customHeight="1">
      <c r="A112" s="4">
        <v>111</v>
      </c>
      <c r="B112" s="8" t="s">
        <v>321</v>
      </c>
      <c r="C112" s="6" t="s">
        <v>322</v>
      </c>
      <c r="D112" s="6" t="s">
        <v>1160</v>
      </c>
      <c r="E112" s="6" t="s">
        <v>1161</v>
      </c>
      <c r="F112" s="6" t="s">
        <v>1162</v>
      </c>
      <c r="G112" s="7">
        <v>1226</v>
      </c>
    </row>
    <row r="113" spans="1:7" ht="30" customHeight="1">
      <c r="A113" s="4">
        <v>112</v>
      </c>
      <c r="B113" s="8" t="s">
        <v>1163</v>
      </c>
      <c r="C113" s="6" t="s">
        <v>1163</v>
      </c>
      <c r="D113" s="6" t="s">
        <v>1164</v>
      </c>
      <c r="E113" s="6" t="s">
        <v>1165</v>
      </c>
      <c r="F113" s="6" t="s">
        <v>1166</v>
      </c>
      <c r="G113" s="7">
        <v>4400</v>
      </c>
    </row>
    <row r="114" spans="1:7" ht="30" customHeight="1">
      <c r="A114" s="4">
        <v>113</v>
      </c>
      <c r="B114" s="8" t="s">
        <v>1167</v>
      </c>
      <c r="C114" s="6" t="s">
        <v>1167</v>
      </c>
      <c r="D114" s="6" t="s">
        <v>1164</v>
      </c>
      <c r="E114" s="6" t="s">
        <v>1165</v>
      </c>
      <c r="F114" s="6" t="s">
        <v>1166</v>
      </c>
      <c r="G114" s="7">
        <v>4400</v>
      </c>
    </row>
    <row r="115" spans="1:7" ht="30" customHeight="1">
      <c r="A115" s="4">
        <v>114</v>
      </c>
      <c r="B115" s="8" t="s">
        <v>1168</v>
      </c>
      <c r="C115" s="6" t="s">
        <v>1168</v>
      </c>
      <c r="D115" s="6" t="s">
        <v>1169</v>
      </c>
      <c r="E115" s="6" t="s">
        <v>1170</v>
      </c>
      <c r="F115" s="6" t="s">
        <v>1171</v>
      </c>
      <c r="G115" s="7">
        <v>4407</v>
      </c>
    </row>
    <row r="116" spans="1:7" ht="30" customHeight="1">
      <c r="A116" s="4">
        <v>115</v>
      </c>
      <c r="B116" s="8" t="s">
        <v>1172</v>
      </c>
      <c r="C116" s="6" t="s">
        <v>1172</v>
      </c>
      <c r="D116" s="6" t="s">
        <v>1164</v>
      </c>
      <c r="E116" s="6" t="s">
        <v>1173</v>
      </c>
      <c r="F116" s="6" t="s">
        <v>1166</v>
      </c>
      <c r="G116" s="7">
        <v>4400</v>
      </c>
    </row>
    <row r="117" spans="1:7" ht="30" customHeight="1">
      <c r="A117" s="4">
        <v>116</v>
      </c>
      <c r="B117" s="8" t="s">
        <v>1174</v>
      </c>
      <c r="C117" s="6" t="s">
        <v>1174</v>
      </c>
      <c r="D117" s="6" t="s">
        <v>1175</v>
      </c>
      <c r="E117" s="6" t="s">
        <v>1176</v>
      </c>
      <c r="F117" s="6" t="s">
        <v>1177</v>
      </c>
      <c r="G117" s="7">
        <v>4431</v>
      </c>
    </row>
    <row r="118" spans="1:7" ht="30" customHeight="1">
      <c r="A118" s="4">
        <v>117</v>
      </c>
      <c r="B118" s="8" t="s">
        <v>1178</v>
      </c>
      <c r="C118" s="6" t="s">
        <v>1178</v>
      </c>
      <c r="D118" s="6" t="s">
        <v>1179</v>
      </c>
      <c r="E118" s="6" t="s">
        <v>1180</v>
      </c>
      <c r="F118" s="6" t="s">
        <v>1181</v>
      </c>
      <c r="G118" s="7">
        <v>4420</v>
      </c>
    </row>
    <row r="119" spans="1:7" ht="30" customHeight="1">
      <c r="A119" s="4">
        <v>118</v>
      </c>
      <c r="B119" s="8" t="s">
        <v>1182</v>
      </c>
      <c r="C119" s="6" t="s">
        <v>1182</v>
      </c>
      <c r="D119" s="6" t="s">
        <v>1183</v>
      </c>
      <c r="E119" s="6" t="s">
        <v>1184</v>
      </c>
      <c r="F119" s="6" t="s">
        <v>1185</v>
      </c>
      <c r="G119" s="7">
        <v>2301</v>
      </c>
    </row>
    <row r="120" spans="1:7" ht="30" customHeight="1">
      <c r="A120" s="4">
        <v>119</v>
      </c>
      <c r="B120" s="8" t="s">
        <v>1186</v>
      </c>
      <c r="C120" s="6" t="s">
        <v>1187</v>
      </c>
      <c r="D120" s="6" t="s">
        <v>1188</v>
      </c>
      <c r="E120" s="6" t="s">
        <v>1189</v>
      </c>
      <c r="F120" s="6" t="s">
        <v>1190</v>
      </c>
      <c r="G120" s="7">
        <v>3322</v>
      </c>
    </row>
    <row r="121" spans="1:7" ht="30" customHeight="1">
      <c r="A121" s="4">
        <v>120</v>
      </c>
      <c r="B121" s="11" t="s">
        <v>1186</v>
      </c>
      <c r="C121" s="6" t="s">
        <v>1186</v>
      </c>
      <c r="D121" s="6" t="s">
        <v>1188</v>
      </c>
      <c r="E121" s="6" t="s">
        <v>1189</v>
      </c>
      <c r="F121" s="6" t="s">
        <v>1190</v>
      </c>
      <c r="G121" s="7">
        <v>3322</v>
      </c>
    </row>
    <row r="122" spans="1:7" ht="30" customHeight="1">
      <c r="A122" s="4">
        <v>121</v>
      </c>
      <c r="B122" s="11" t="s">
        <v>1191</v>
      </c>
      <c r="C122" s="6" t="s">
        <v>1191</v>
      </c>
      <c r="D122" s="6" t="s">
        <v>1192</v>
      </c>
      <c r="E122" s="6" t="s">
        <v>1193</v>
      </c>
      <c r="F122" s="6" t="s">
        <v>1194</v>
      </c>
      <c r="G122" s="7">
        <v>6035</v>
      </c>
    </row>
    <row r="123" spans="1:7" ht="30" customHeight="1">
      <c r="A123" s="4">
        <v>122</v>
      </c>
      <c r="B123" s="5" t="s">
        <v>1195</v>
      </c>
      <c r="C123" s="6" t="s">
        <v>1195</v>
      </c>
      <c r="D123" s="6" t="s">
        <v>1192</v>
      </c>
      <c r="E123" s="6" t="s">
        <v>1193</v>
      </c>
      <c r="F123" s="6" t="s">
        <v>1194</v>
      </c>
      <c r="G123" s="7">
        <v>6035</v>
      </c>
    </row>
    <row r="124" spans="1:7" ht="30" customHeight="1">
      <c r="A124" s="4">
        <v>123</v>
      </c>
      <c r="B124" s="5" t="s">
        <v>1196</v>
      </c>
      <c r="C124" s="6" t="s">
        <v>1196</v>
      </c>
      <c r="D124" s="6" t="s">
        <v>1197</v>
      </c>
      <c r="E124" s="6" t="s">
        <v>1198</v>
      </c>
      <c r="F124" s="6" t="s">
        <v>1199</v>
      </c>
      <c r="G124" s="7">
        <v>6010</v>
      </c>
    </row>
    <row r="125" spans="1:7" ht="30" customHeight="1">
      <c r="A125" s="4">
        <v>124</v>
      </c>
      <c r="B125" s="5" t="s">
        <v>1200</v>
      </c>
      <c r="C125" s="6" t="s">
        <v>1200</v>
      </c>
      <c r="D125" s="6" t="s">
        <v>1197</v>
      </c>
      <c r="E125" s="6" t="s">
        <v>1198</v>
      </c>
      <c r="F125" s="6" t="s">
        <v>1199</v>
      </c>
      <c r="G125" s="7">
        <v>6010</v>
      </c>
    </row>
    <row r="126" spans="1:7" ht="30" customHeight="1">
      <c r="A126" s="4">
        <v>125</v>
      </c>
      <c r="B126" s="5" t="s">
        <v>64</v>
      </c>
      <c r="C126" s="6" t="s">
        <v>64</v>
      </c>
      <c r="D126" s="6" t="s">
        <v>1192</v>
      </c>
      <c r="E126" s="6" t="s">
        <v>1193</v>
      </c>
      <c r="F126" s="6" t="s">
        <v>1194</v>
      </c>
      <c r="G126" s="7">
        <v>6035</v>
      </c>
    </row>
    <row r="127" spans="1:7" ht="30" customHeight="1">
      <c r="A127" s="4">
        <v>126</v>
      </c>
      <c r="B127" s="8" t="s">
        <v>56</v>
      </c>
      <c r="C127" s="6" t="s">
        <v>56</v>
      </c>
      <c r="D127" s="6" t="s">
        <v>1201</v>
      </c>
      <c r="E127" s="6" t="s">
        <v>1198</v>
      </c>
      <c r="F127" s="6" t="s">
        <v>1199</v>
      </c>
      <c r="G127" s="7">
        <v>6010</v>
      </c>
    </row>
    <row r="128" spans="1:7" ht="30" customHeight="1">
      <c r="A128" s="4">
        <v>127</v>
      </c>
      <c r="B128" s="8" t="s">
        <v>132</v>
      </c>
      <c r="C128" s="6" t="s">
        <v>132</v>
      </c>
      <c r="D128" s="6" t="s">
        <v>1202</v>
      </c>
      <c r="E128" s="6" t="s">
        <v>1203</v>
      </c>
      <c r="F128" s="6" t="s">
        <v>1204</v>
      </c>
      <c r="G128" s="7">
        <v>6038</v>
      </c>
    </row>
    <row r="129" spans="1:7" ht="30" customHeight="1">
      <c r="A129" s="4">
        <v>128</v>
      </c>
      <c r="B129" s="5" t="s">
        <v>606</v>
      </c>
      <c r="C129" s="6" t="s">
        <v>607</v>
      </c>
      <c r="D129" s="6" t="s">
        <v>1205</v>
      </c>
      <c r="E129" s="6" t="s">
        <v>1206</v>
      </c>
      <c r="F129" s="6" t="s">
        <v>1207</v>
      </c>
      <c r="G129" s="7">
        <v>6038</v>
      </c>
    </row>
    <row r="130" spans="1:7" ht="30" customHeight="1">
      <c r="A130" s="4">
        <v>129</v>
      </c>
      <c r="B130" s="8" t="s">
        <v>606</v>
      </c>
      <c r="C130" s="6" t="s">
        <v>606</v>
      </c>
      <c r="D130" s="6" t="s">
        <v>1205</v>
      </c>
      <c r="E130" s="6" t="s">
        <v>1206</v>
      </c>
      <c r="F130" s="6" t="s">
        <v>1207</v>
      </c>
      <c r="G130" s="7">
        <v>6038</v>
      </c>
    </row>
    <row r="131" spans="1:7" ht="30" customHeight="1">
      <c r="A131" s="4">
        <v>130</v>
      </c>
      <c r="B131" s="5" t="s">
        <v>1208</v>
      </c>
      <c r="C131" s="6" t="s">
        <v>1208</v>
      </c>
      <c r="D131" s="6" t="s">
        <v>1209</v>
      </c>
      <c r="E131" s="6" t="s">
        <v>1210</v>
      </c>
      <c r="F131" s="6" t="s">
        <v>1211</v>
      </c>
      <c r="G131" s="7">
        <v>2112</v>
      </c>
    </row>
    <row r="132" spans="1:7" ht="30" customHeight="1">
      <c r="A132" s="4">
        <v>131</v>
      </c>
      <c r="B132" s="5" t="s">
        <v>1208</v>
      </c>
      <c r="C132" s="6" t="s">
        <v>1212</v>
      </c>
      <c r="D132" s="6" t="s">
        <v>1209</v>
      </c>
      <c r="E132" s="6" t="s">
        <v>1210</v>
      </c>
      <c r="F132" s="6" t="s">
        <v>1211</v>
      </c>
      <c r="G132" s="7">
        <v>2112</v>
      </c>
    </row>
    <row r="133" spans="1:7" ht="30" customHeight="1">
      <c r="A133" s="4">
        <v>132</v>
      </c>
      <c r="B133" s="8" t="s">
        <v>1213</v>
      </c>
      <c r="C133" s="6" t="s">
        <v>1213</v>
      </c>
      <c r="D133" s="6" t="s">
        <v>1214</v>
      </c>
      <c r="E133" s="6" t="s">
        <v>1215</v>
      </c>
      <c r="F133" s="6" t="s">
        <v>1216</v>
      </c>
      <c r="G133" s="7">
        <v>2009</v>
      </c>
    </row>
    <row r="134" spans="1:7" ht="30" customHeight="1">
      <c r="A134" s="4">
        <v>133</v>
      </c>
      <c r="B134" s="8" t="s">
        <v>1217</v>
      </c>
      <c r="C134" s="6" t="s">
        <v>1218</v>
      </c>
      <c r="D134" s="6" t="s">
        <v>1219</v>
      </c>
      <c r="E134" s="6" t="s">
        <v>1215</v>
      </c>
      <c r="F134" s="6" t="s">
        <v>1216</v>
      </c>
      <c r="G134" s="7">
        <v>2009</v>
      </c>
    </row>
    <row r="135" spans="1:7" ht="30" customHeight="1">
      <c r="A135" s="4">
        <v>134</v>
      </c>
      <c r="B135" s="5" t="s">
        <v>1217</v>
      </c>
      <c r="C135" s="6" t="s">
        <v>1217</v>
      </c>
      <c r="D135" s="6" t="s">
        <v>1219</v>
      </c>
      <c r="E135" s="6" t="s">
        <v>1215</v>
      </c>
      <c r="F135" s="6" t="s">
        <v>1216</v>
      </c>
      <c r="G135" s="7">
        <v>2009</v>
      </c>
    </row>
    <row r="136" spans="1:7" ht="30" customHeight="1">
      <c r="A136" s="4">
        <v>135</v>
      </c>
      <c r="B136" s="5" t="s">
        <v>1220</v>
      </c>
      <c r="C136" s="6" t="s">
        <v>1220</v>
      </c>
      <c r="D136" s="6" t="s">
        <v>1219</v>
      </c>
      <c r="E136" s="6" t="s">
        <v>1215</v>
      </c>
      <c r="F136" s="6" t="s">
        <v>1216</v>
      </c>
      <c r="G136" s="7">
        <v>2023</v>
      </c>
    </row>
    <row r="137" spans="1:7" ht="30" customHeight="1">
      <c r="A137" s="4">
        <v>136</v>
      </c>
      <c r="B137" s="8" t="s">
        <v>1221</v>
      </c>
      <c r="C137" s="6" t="s">
        <v>1221</v>
      </c>
      <c r="D137" s="6" t="s">
        <v>1222</v>
      </c>
      <c r="E137" s="6" t="s">
        <v>1223</v>
      </c>
      <c r="F137" s="6" t="s">
        <v>1224</v>
      </c>
      <c r="G137" s="7">
        <v>3100</v>
      </c>
    </row>
    <row r="138" spans="1:7" ht="30" customHeight="1">
      <c r="A138" s="4">
        <v>137</v>
      </c>
      <c r="B138" s="5" t="s">
        <v>1225</v>
      </c>
      <c r="C138" s="6" t="s">
        <v>1225</v>
      </c>
      <c r="D138" s="6" t="s">
        <v>1226</v>
      </c>
      <c r="E138" s="6" t="s">
        <v>1223</v>
      </c>
      <c r="F138" s="6" t="s">
        <v>1224</v>
      </c>
      <c r="G138" s="7">
        <v>3100</v>
      </c>
    </row>
    <row r="139" spans="1:7" ht="30" customHeight="1">
      <c r="A139" s="4">
        <v>138</v>
      </c>
      <c r="B139" s="5" t="s">
        <v>31</v>
      </c>
      <c r="C139" s="6" t="s">
        <v>31</v>
      </c>
      <c r="D139" s="6" t="s">
        <v>1227</v>
      </c>
      <c r="E139" s="6" t="s">
        <v>1228</v>
      </c>
      <c r="F139" s="6" t="s">
        <v>1229</v>
      </c>
      <c r="G139" s="7">
        <v>6100</v>
      </c>
    </row>
    <row r="140" spans="1:7" ht="30" customHeight="1">
      <c r="A140" s="4">
        <v>139</v>
      </c>
      <c r="B140" s="8" t="s">
        <v>1230</v>
      </c>
      <c r="C140" s="6" t="s">
        <v>1230</v>
      </c>
      <c r="D140" s="6" t="s">
        <v>1231</v>
      </c>
      <c r="E140" s="6" t="s">
        <v>1228</v>
      </c>
      <c r="F140" s="6" t="s">
        <v>1229</v>
      </c>
      <c r="G140" s="7">
        <v>6100</v>
      </c>
    </row>
    <row r="141" spans="1:7" ht="30" customHeight="1">
      <c r="A141" s="4">
        <v>140</v>
      </c>
      <c r="B141" s="8" t="s">
        <v>331</v>
      </c>
      <c r="C141" s="6" t="s">
        <v>331</v>
      </c>
      <c r="D141" s="6" t="s">
        <v>1232</v>
      </c>
      <c r="E141" s="6" t="s">
        <v>1233</v>
      </c>
      <c r="F141" s="6" t="s">
        <v>1234</v>
      </c>
      <c r="G141" s="7">
        <v>6101</v>
      </c>
    </row>
    <row r="142" spans="1:7" ht="30" customHeight="1">
      <c r="A142" s="4">
        <v>141</v>
      </c>
      <c r="B142" s="5" t="s">
        <v>331</v>
      </c>
      <c r="C142" s="6" t="s">
        <v>332</v>
      </c>
      <c r="D142" s="6" t="s">
        <v>1232</v>
      </c>
      <c r="E142" s="6" t="s">
        <v>1233</v>
      </c>
      <c r="F142" s="6" t="s">
        <v>1234</v>
      </c>
      <c r="G142" s="7">
        <v>6101</v>
      </c>
    </row>
    <row r="143" spans="1:7" ht="30" customHeight="1">
      <c r="A143" s="4">
        <v>142</v>
      </c>
      <c r="B143" s="5" t="s">
        <v>117</v>
      </c>
      <c r="C143" s="6" t="s">
        <v>118</v>
      </c>
      <c r="D143" s="6" t="s">
        <v>1235</v>
      </c>
      <c r="E143" s="6" t="s">
        <v>1236</v>
      </c>
      <c r="F143" s="6" t="s">
        <v>1237</v>
      </c>
      <c r="G143" s="7">
        <v>1500</v>
      </c>
    </row>
    <row r="144" spans="1:7" ht="30" customHeight="1">
      <c r="A144" s="4">
        <v>143</v>
      </c>
      <c r="B144" s="10" t="s">
        <v>114</v>
      </c>
      <c r="C144" s="6" t="s">
        <v>114</v>
      </c>
      <c r="D144" s="6" t="s">
        <v>1235</v>
      </c>
      <c r="E144" s="6" t="s">
        <v>1236</v>
      </c>
      <c r="F144" s="6" t="s">
        <v>1237</v>
      </c>
      <c r="G144" s="7">
        <v>1500</v>
      </c>
    </row>
    <row r="145" spans="1:7" ht="30" customHeight="1">
      <c r="A145" s="4">
        <v>144</v>
      </c>
      <c r="B145" s="10" t="s">
        <v>114</v>
      </c>
      <c r="C145" s="6" t="s">
        <v>115</v>
      </c>
      <c r="D145" s="6" t="s">
        <v>1235</v>
      </c>
      <c r="E145" s="6" t="s">
        <v>1236</v>
      </c>
      <c r="F145" s="6" t="s">
        <v>1237</v>
      </c>
      <c r="G145" s="7">
        <v>1500</v>
      </c>
    </row>
    <row r="146" spans="1:7" ht="30" customHeight="1">
      <c r="A146" s="4">
        <v>145</v>
      </c>
      <c r="B146" s="8" t="s">
        <v>1238</v>
      </c>
      <c r="C146" s="6" t="s">
        <v>1239</v>
      </c>
      <c r="D146" s="6" t="s">
        <v>1240</v>
      </c>
      <c r="E146" s="6" t="s">
        <v>1241</v>
      </c>
      <c r="F146" s="6" t="s">
        <v>1242</v>
      </c>
      <c r="G146" s="7">
        <v>2515</v>
      </c>
    </row>
    <row r="147" spans="1:7" ht="30" customHeight="1">
      <c r="A147" s="4">
        <v>146</v>
      </c>
      <c r="B147" s="8" t="s">
        <v>1238</v>
      </c>
      <c r="C147" s="6" t="s">
        <v>1238</v>
      </c>
      <c r="D147" s="6" t="s">
        <v>1240</v>
      </c>
      <c r="E147" s="6" t="s">
        <v>1241</v>
      </c>
      <c r="F147" s="6" t="s">
        <v>1242</v>
      </c>
      <c r="G147" s="7">
        <v>2515</v>
      </c>
    </row>
    <row r="148" spans="1:7" ht="30" customHeight="1">
      <c r="A148" s="4">
        <v>147</v>
      </c>
      <c r="B148" s="8" t="s">
        <v>149</v>
      </c>
      <c r="C148" s="6" t="s">
        <v>1243</v>
      </c>
      <c r="D148" s="6" t="s">
        <v>1244</v>
      </c>
      <c r="E148" s="6" t="s">
        <v>926</v>
      </c>
      <c r="F148" s="6" t="s">
        <v>1245</v>
      </c>
      <c r="G148" s="7">
        <v>6014</v>
      </c>
    </row>
    <row r="149" spans="1:7" ht="30" customHeight="1">
      <c r="A149" s="4">
        <v>148</v>
      </c>
      <c r="B149" s="5" t="s">
        <v>149</v>
      </c>
      <c r="C149" s="6" t="s">
        <v>149</v>
      </c>
      <c r="D149" s="6" t="s">
        <v>1244</v>
      </c>
      <c r="E149" s="6" t="s">
        <v>926</v>
      </c>
      <c r="F149" s="6" t="s">
        <v>1245</v>
      </c>
      <c r="G149" s="7">
        <v>6014</v>
      </c>
    </row>
    <row r="150" spans="1:7" ht="30" customHeight="1">
      <c r="A150" s="4">
        <v>149</v>
      </c>
      <c r="B150" s="5" t="s">
        <v>149</v>
      </c>
      <c r="C150" s="6" t="s">
        <v>150</v>
      </c>
      <c r="D150" s="6" t="s">
        <v>1244</v>
      </c>
      <c r="E150" s="6" t="s">
        <v>926</v>
      </c>
      <c r="F150" s="6" t="s">
        <v>1245</v>
      </c>
      <c r="G150" s="7">
        <v>6014</v>
      </c>
    </row>
    <row r="151" spans="1:7" ht="30" customHeight="1">
      <c r="A151" s="4">
        <v>150</v>
      </c>
      <c r="B151" s="5" t="s">
        <v>1246</v>
      </c>
      <c r="C151" s="6" t="s">
        <v>1247</v>
      </c>
      <c r="D151" s="6" t="s">
        <v>1248</v>
      </c>
      <c r="E151" s="6" t="s">
        <v>1249</v>
      </c>
      <c r="F151" s="6" t="s">
        <v>1250</v>
      </c>
      <c r="G151" s="7">
        <v>6000</v>
      </c>
    </row>
    <row r="152" spans="1:7" ht="30" customHeight="1">
      <c r="A152" s="4">
        <v>151</v>
      </c>
      <c r="B152" s="8" t="s">
        <v>1246</v>
      </c>
      <c r="C152" s="6" t="s">
        <v>1246</v>
      </c>
      <c r="D152" s="6" t="s">
        <v>1248</v>
      </c>
      <c r="E152" s="6" t="s">
        <v>1249</v>
      </c>
      <c r="F152" s="6" t="s">
        <v>1250</v>
      </c>
      <c r="G152" s="7">
        <v>6000</v>
      </c>
    </row>
    <row r="153" spans="1:7" ht="30" customHeight="1">
      <c r="A153" s="4">
        <v>152</v>
      </c>
      <c r="B153" s="5" t="s">
        <v>1251</v>
      </c>
      <c r="C153" s="6" t="s">
        <v>1251</v>
      </c>
      <c r="D153" s="6" t="s">
        <v>1252</v>
      </c>
      <c r="E153" s="6" t="s">
        <v>1253</v>
      </c>
      <c r="F153" s="6" t="s">
        <v>1254</v>
      </c>
      <c r="G153" s="7">
        <v>1500</v>
      </c>
    </row>
    <row r="154" spans="1:7" ht="30" customHeight="1">
      <c r="A154" s="4">
        <v>153</v>
      </c>
      <c r="B154" s="8" t="s">
        <v>1255</v>
      </c>
      <c r="C154" s="6" t="s">
        <v>1255</v>
      </c>
      <c r="D154" s="6" t="s">
        <v>1256</v>
      </c>
      <c r="E154" s="6" t="s">
        <v>1257</v>
      </c>
      <c r="F154" s="6" t="s">
        <v>1258</v>
      </c>
      <c r="G154" s="7">
        <v>5023</v>
      </c>
    </row>
    <row r="155" spans="1:7" ht="30" customHeight="1">
      <c r="A155" s="4">
        <v>154</v>
      </c>
      <c r="B155" s="5" t="s">
        <v>1255</v>
      </c>
      <c r="C155" s="6" t="s">
        <v>1259</v>
      </c>
      <c r="D155" s="6" t="s">
        <v>1256</v>
      </c>
      <c r="E155" s="6" t="s">
        <v>1257</v>
      </c>
      <c r="F155" s="6" t="s">
        <v>1258</v>
      </c>
      <c r="G155" s="7">
        <v>5023</v>
      </c>
    </row>
    <row r="156" spans="1:7" ht="30" customHeight="1">
      <c r="A156" s="4">
        <v>155</v>
      </c>
      <c r="B156" s="8" t="s">
        <v>1260</v>
      </c>
      <c r="C156" s="6" t="s">
        <v>1260</v>
      </c>
      <c r="D156" s="6" t="s">
        <v>1261</v>
      </c>
      <c r="E156" s="6" t="s">
        <v>1262</v>
      </c>
      <c r="F156" s="6" t="s">
        <v>1263</v>
      </c>
      <c r="G156" s="7">
        <v>1604</v>
      </c>
    </row>
    <row r="157" spans="1:7" ht="30" customHeight="1">
      <c r="A157" s="4">
        <v>156</v>
      </c>
      <c r="B157" s="8" t="s">
        <v>1260</v>
      </c>
      <c r="C157" s="6" t="s">
        <v>1264</v>
      </c>
      <c r="D157" s="6" t="s">
        <v>1265</v>
      </c>
      <c r="E157" s="6" t="s">
        <v>1262</v>
      </c>
      <c r="F157" s="6" t="s">
        <v>1263</v>
      </c>
      <c r="G157" s="7">
        <v>1604</v>
      </c>
    </row>
    <row r="158" spans="1:7" ht="30" customHeight="1">
      <c r="A158" s="4">
        <v>157</v>
      </c>
      <c r="B158" s="5" t="s">
        <v>1266</v>
      </c>
      <c r="C158" s="6" t="s">
        <v>1266</v>
      </c>
      <c r="D158" s="6" t="s">
        <v>1267</v>
      </c>
      <c r="E158" s="6" t="s">
        <v>1268</v>
      </c>
      <c r="F158" s="6" t="s">
        <v>1269</v>
      </c>
      <c r="G158" s="7">
        <v>2400</v>
      </c>
    </row>
    <row r="159" spans="1:7" ht="30" customHeight="1">
      <c r="A159" s="4">
        <v>158</v>
      </c>
      <c r="B159" s="5" t="s">
        <v>1270</v>
      </c>
      <c r="C159" s="6" t="s">
        <v>1270</v>
      </c>
      <c r="D159" s="6" t="s">
        <v>1271</v>
      </c>
      <c r="E159" s="6" t="s">
        <v>1272</v>
      </c>
      <c r="F159" s="6" t="s">
        <v>1273</v>
      </c>
      <c r="G159" s="7">
        <v>1104</v>
      </c>
    </row>
    <row r="160" spans="1:7" ht="30" customHeight="1">
      <c r="A160" s="4">
        <v>159</v>
      </c>
      <c r="B160" s="12" t="s">
        <v>1274</v>
      </c>
      <c r="C160" s="6" t="s">
        <v>1274</v>
      </c>
      <c r="D160" s="6" t="s">
        <v>1271</v>
      </c>
      <c r="E160" s="6" t="s">
        <v>1275</v>
      </c>
      <c r="F160" s="6" t="s">
        <v>1273</v>
      </c>
      <c r="G160" s="7">
        <v>1104</v>
      </c>
    </row>
    <row r="161" spans="1:7" ht="30" customHeight="1">
      <c r="A161" s="4">
        <v>160</v>
      </c>
      <c r="B161" s="5" t="s">
        <v>175</v>
      </c>
      <c r="C161" s="6" t="s">
        <v>175</v>
      </c>
      <c r="D161" s="6" t="s">
        <v>1276</v>
      </c>
      <c r="E161" s="6" t="s">
        <v>1277</v>
      </c>
      <c r="F161" s="6" t="s">
        <v>1278</v>
      </c>
      <c r="G161" s="7">
        <v>1226</v>
      </c>
    </row>
    <row r="162" spans="1:7" ht="30" customHeight="1">
      <c r="A162" s="4">
        <v>161</v>
      </c>
      <c r="B162" s="8" t="s">
        <v>175</v>
      </c>
      <c r="C162" s="6" t="s">
        <v>176</v>
      </c>
      <c r="D162" s="6" t="s">
        <v>1276</v>
      </c>
      <c r="E162" s="6" t="s">
        <v>1277</v>
      </c>
      <c r="F162" s="6" t="s">
        <v>1278</v>
      </c>
      <c r="G162" s="7">
        <v>1226</v>
      </c>
    </row>
    <row r="163" spans="1:7" ht="30" customHeight="1">
      <c r="A163" s="4">
        <v>162</v>
      </c>
      <c r="B163" s="5" t="s">
        <v>100</v>
      </c>
      <c r="C163" s="6" t="s">
        <v>100</v>
      </c>
      <c r="D163" s="6" t="s">
        <v>1276</v>
      </c>
      <c r="E163" s="6" t="s">
        <v>1279</v>
      </c>
      <c r="F163" s="6" t="s">
        <v>1278</v>
      </c>
      <c r="G163" s="7">
        <v>1226</v>
      </c>
    </row>
    <row r="164" spans="1:7" ht="30" customHeight="1">
      <c r="A164" s="4">
        <v>163</v>
      </c>
      <c r="B164" s="8" t="s">
        <v>100</v>
      </c>
      <c r="C164" s="6" t="s">
        <v>101</v>
      </c>
      <c r="D164" s="6" t="s">
        <v>1276</v>
      </c>
      <c r="E164" s="6" t="s">
        <v>1279</v>
      </c>
      <c r="F164" s="6" t="s">
        <v>1278</v>
      </c>
      <c r="G164" s="7">
        <v>1226</v>
      </c>
    </row>
    <row r="165" spans="1:7" ht="30" customHeight="1">
      <c r="A165" s="4">
        <v>164</v>
      </c>
      <c r="B165" s="5" t="s">
        <v>108</v>
      </c>
      <c r="C165" s="6" t="s">
        <v>108</v>
      </c>
      <c r="D165" s="6" t="s">
        <v>1280</v>
      </c>
      <c r="E165" s="6" t="s">
        <v>1281</v>
      </c>
      <c r="F165" s="6" t="s">
        <v>1282</v>
      </c>
      <c r="G165" s="7">
        <v>6503</v>
      </c>
    </row>
    <row r="166" spans="1:7" ht="30" customHeight="1">
      <c r="A166" s="4">
        <v>165</v>
      </c>
      <c r="B166" s="5" t="s">
        <v>202</v>
      </c>
      <c r="C166" s="6" t="s">
        <v>202</v>
      </c>
      <c r="D166" s="6" t="s">
        <v>1283</v>
      </c>
      <c r="E166" s="6" t="s">
        <v>1284</v>
      </c>
      <c r="F166" s="6" t="s">
        <v>1285</v>
      </c>
      <c r="G166" s="7">
        <v>6015</v>
      </c>
    </row>
    <row r="167" spans="1:7" ht="30" customHeight="1">
      <c r="A167" s="4">
        <v>166</v>
      </c>
      <c r="B167" s="8" t="s">
        <v>202</v>
      </c>
      <c r="C167" s="6" t="s">
        <v>1286</v>
      </c>
      <c r="D167" s="6" t="s">
        <v>1283</v>
      </c>
      <c r="E167" s="6" t="s">
        <v>1284</v>
      </c>
      <c r="F167" s="6" t="s">
        <v>1285</v>
      </c>
      <c r="G167" s="7">
        <v>6015</v>
      </c>
    </row>
    <row r="168" spans="1:7" ht="30" customHeight="1">
      <c r="A168" s="4">
        <v>167</v>
      </c>
      <c r="B168" s="8" t="s">
        <v>202</v>
      </c>
      <c r="C168" s="6" t="s">
        <v>203</v>
      </c>
      <c r="D168" s="6" t="s">
        <v>1283</v>
      </c>
      <c r="E168" s="6" t="s">
        <v>1284</v>
      </c>
      <c r="F168" s="6" t="s">
        <v>1285</v>
      </c>
      <c r="G168" s="7">
        <v>6015</v>
      </c>
    </row>
    <row r="169" spans="1:7" ht="30" customHeight="1">
      <c r="A169" s="4">
        <v>168</v>
      </c>
      <c r="B169" s="5" t="s">
        <v>1287</v>
      </c>
      <c r="C169" s="6" t="s">
        <v>1287</v>
      </c>
      <c r="D169" s="6" t="s">
        <v>1288</v>
      </c>
      <c r="E169" s="6" t="s">
        <v>1289</v>
      </c>
      <c r="F169" s="6" t="s">
        <v>1290</v>
      </c>
      <c r="G169" s="7">
        <v>1604</v>
      </c>
    </row>
    <row r="170" spans="1:7" ht="30" customHeight="1">
      <c r="A170" s="4">
        <v>169</v>
      </c>
      <c r="B170" s="5" t="s">
        <v>1287</v>
      </c>
      <c r="C170" s="6" t="s">
        <v>1291</v>
      </c>
      <c r="D170" s="6" t="s">
        <v>1288</v>
      </c>
      <c r="E170" s="6" t="s">
        <v>1289</v>
      </c>
      <c r="F170" s="6" t="s">
        <v>1290</v>
      </c>
      <c r="G170" s="7">
        <v>1604</v>
      </c>
    </row>
    <row r="171" spans="1:7" ht="30" customHeight="1">
      <c r="A171" s="4">
        <v>170</v>
      </c>
      <c r="B171" s="8" t="s">
        <v>1292</v>
      </c>
      <c r="C171" s="6" t="s">
        <v>1293</v>
      </c>
      <c r="D171" s="6" t="s">
        <v>1294</v>
      </c>
      <c r="E171" s="6" t="s">
        <v>1295</v>
      </c>
      <c r="F171" s="6" t="s">
        <v>1296</v>
      </c>
      <c r="G171" s="7">
        <v>1440</v>
      </c>
    </row>
    <row r="172" spans="1:7" ht="30" customHeight="1">
      <c r="A172" s="4">
        <v>171</v>
      </c>
      <c r="B172" s="5" t="s">
        <v>1292</v>
      </c>
      <c r="C172" s="6" t="s">
        <v>1292</v>
      </c>
      <c r="D172" s="6" t="s">
        <v>1294</v>
      </c>
      <c r="E172" s="6" t="s">
        <v>1295</v>
      </c>
      <c r="F172" s="6" t="s">
        <v>1296</v>
      </c>
      <c r="G172" s="7">
        <v>1440</v>
      </c>
    </row>
    <row r="173" spans="1:7" ht="30" customHeight="1">
      <c r="A173" s="4">
        <v>172</v>
      </c>
      <c r="B173" s="8" t="s">
        <v>28</v>
      </c>
      <c r="C173" s="6" t="s">
        <v>1297</v>
      </c>
      <c r="D173" s="6" t="s">
        <v>1298</v>
      </c>
      <c r="E173" s="6" t="s">
        <v>1299</v>
      </c>
      <c r="F173" s="6" t="s">
        <v>1300</v>
      </c>
      <c r="G173" s="7">
        <v>1604</v>
      </c>
    </row>
    <row r="174" spans="1:7" ht="30" customHeight="1">
      <c r="A174" s="4">
        <v>173</v>
      </c>
      <c r="B174" s="5" t="s">
        <v>28</v>
      </c>
      <c r="C174" s="6" t="s">
        <v>1301</v>
      </c>
      <c r="D174" s="6" t="s">
        <v>1298</v>
      </c>
      <c r="E174" s="6" t="s">
        <v>1299</v>
      </c>
      <c r="F174" s="6" t="s">
        <v>1300</v>
      </c>
      <c r="G174" s="7">
        <v>1604</v>
      </c>
    </row>
    <row r="175" spans="1:7" ht="30" customHeight="1">
      <c r="A175" s="4">
        <v>174</v>
      </c>
      <c r="B175" s="5" t="s">
        <v>28</v>
      </c>
      <c r="C175" s="6" t="s">
        <v>28</v>
      </c>
      <c r="D175" s="6" t="s">
        <v>1298</v>
      </c>
      <c r="E175" s="6" t="s">
        <v>1299</v>
      </c>
      <c r="F175" s="6" t="s">
        <v>1300</v>
      </c>
      <c r="G175" s="7">
        <v>1604</v>
      </c>
    </row>
    <row r="176" spans="1:7" ht="30" customHeight="1">
      <c r="A176" s="4">
        <v>175</v>
      </c>
      <c r="B176" s="8" t="s">
        <v>28</v>
      </c>
      <c r="C176" s="6" t="s">
        <v>1302</v>
      </c>
      <c r="D176" s="6" t="s">
        <v>1298</v>
      </c>
      <c r="E176" s="6" t="s">
        <v>1299</v>
      </c>
      <c r="F176" s="6" t="s">
        <v>1300</v>
      </c>
      <c r="G176" s="7">
        <v>1604</v>
      </c>
    </row>
    <row r="177" spans="1:7" ht="30" customHeight="1">
      <c r="A177" s="4">
        <v>176</v>
      </c>
      <c r="B177" s="8" t="s">
        <v>28</v>
      </c>
      <c r="C177" s="6" t="s">
        <v>1303</v>
      </c>
      <c r="D177" s="6" t="s">
        <v>1298</v>
      </c>
      <c r="E177" s="6" t="s">
        <v>1299</v>
      </c>
      <c r="F177" s="6" t="s">
        <v>1300</v>
      </c>
      <c r="G177" s="7">
        <v>1604</v>
      </c>
    </row>
    <row r="178" spans="1:7" ht="30" customHeight="1">
      <c r="A178" s="4">
        <v>177</v>
      </c>
      <c r="B178" s="8" t="s">
        <v>28</v>
      </c>
      <c r="C178" s="6" t="s">
        <v>1304</v>
      </c>
      <c r="D178" s="6" t="s">
        <v>1298</v>
      </c>
      <c r="E178" s="6" t="s">
        <v>1299</v>
      </c>
      <c r="F178" s="6" t="s">
        <v>1300</v>
      </c>
      <c r="G178" s="7">
        <v>1604</v>
      </c>
    </row>
    <row r="179" spans="1:7" ht="30" customHeight="1">
      <c r="A179" s="4">
        <v>178</v>
      </c>
      <c r="B179" s="8" t="s">
        <v>28</v>
      </c>
      <c r="C179" s="6" t="s">
        <v>1305</v>
      </c>
      <c r="D179" s="6" t="s">
        <v>1298</v>
      </c>
      <c r="E179" s="6" t="s">
        <v>1299</v>
      </c>
      <c r="F179" s="6" t="s">
        <v>1300</v>
      </c>
      <c r="G179" s="7">
        <v>1604</v>
      </c>
    </row>
    <row r="180" spans="1:7" ht="30" customHeight="1">
      <c r="A180" s="4">
        <v>179</v>
      </c>
      <c r="B180" s="8" t="s">
        <v>28</v>
      </c>
      <c r="C180" s="6" t="s">
        <v>29</v>
      </c>
      <c r="D180" s="6" t="s">
        <v>1298</v>
      </c>
      <c r="E180" s="6" t="s">
        <v>1299</v>
      </c>
      <c r="F180" s="6" t="s">
        <v>1300</v>
      </c>
      <c r="G180" s="7">
        <v>1604</v>
      </c>
    </row>
    <row r="181" spans="1:7" ht="30" customHeight="1">
      <c r="A181" s="4">
        <v>180</v>
      </c>
      <c r="B181" s="5" t="s">
        <v>1306</v>
      </c>
      <c r="C181" s="6" t="s">
        <v>1306</v>
      </c>
      <c r="D181" s="6" t="s">
        <v>1307</v>
      </c>
      <c r="E181" s="6" t="s">
        <v>1308</v>
      </c>
      <c r="F181" s="6" t="s">
        <v>1309</v>
      </c>
      <c r="G181" s="7">
        <v>1110</v>
      </c>
    </row>
    <row r="182" spans="1:7" ht="30" customHeight="1">
      <c r="A182" s="4">
        <v>181</v>
      </c>
      <c r="B182" s="8" t="s">
        <v>1310</v>
      </c>
      <c r="C182" s="6" t="s">
        <v>1311</v>
      </c>
      <c r="D182" s="6" t="s">
        <v>1312</v>
      </c>
      <c r="E182" s="6" t="s">
        <v>1313</v>
      </c>
      <c r="F182" s="6" t="s">
        <v>1314</v>
      </c>
      <c r="G182" s="7">
        <v>1635</v>
      </c>
    </row>
    <row r="183" spans="1:7" ht="30" customHeight="1">
      <c r="A183" s="4">
        <v>182</v>
      </c>
      <c r="B183" s="8" t="s">
        <v>1310</v>
      </c>
      <c r="C183" s="6" t="s">
        <v>1310</v>
      </c>
      <c r="D183" s="6" t="s">
        <v>1312</v>
      </c>
      <c r="E183" s="6" t="s">
        <v>1313</v>
      </c>
      <c r="F183" s="6" t="s">
        <v>1314</v>
      </c>
      <c r="G183" s="7">
        <v>1635</v>
      </c>
    </row>
    <row r="184" spans="1:7" ht="30" customHeight="1">
      <c r="A184" s="4">
        <v>183</v>
      </c>
      <c r="B184" s="5" t="s">
        <v>1315</v>
      </c>
      <c r="C184" s="6" t="s">
        <v>1315</v>
      </c>
      <c r="D184" s="6" t="s">
        <v>1316</v>
      </c>
      <c r="E184" s="6" t="s">
        <v>1317</v>
      </c>
      <c r="F184" s="6" t="s">
        <v>1318</v>
      </c>
      <c r="G184" s="7" t="s">
        <v>1319</v>
      </c>
    </row>
    <row r="185" spans="1:7" ht="30" customHeight="1">
      <c r="A185" s="4">
        <v>184</v>
      </c>
      <c r="B185" s="5" t="s">
        <v>1315</v>
      </c>
      <c r="C185" s="6" t="s">
        <v>1320</v>
      </c>
      <c r="D185" s="6" t="s">
        <v>1316</v>
      </c>
      <c r="E185" s="6" t="s">
        <v>1317</v>
      </c>
      <c r="F185" s="6" t="s">
        <v>1318</v>
      </c>
      <c r="G185" s="7" t="s">
        <v>1319</v>
      </c>
    </row>
    <row r="186" spans="1:7" ht="30" customHeight="1">
      <c r="A186" s="4">
        <v>185</v>
      </c>
      <c r="B186" s="13" t="s">
        <v>1321</v>
      </c>
      <c r="C186" s="6" t="s">
        <v>1322</v>
      </c>
      <c r="D186" s="6" t="s">
        <v>1323</v>
      </c>
      <c r="E186" s="6" t="s">
        <v>1324</v>
      </c>
      <c r="F186" s="6" t="s">
        <v>1325</v>
      </c>
      <c r="G186" s="7">
        <v>4024</v>
      </c>
    </row>
    <row r="187" spans="1:7" ht="30" customHeight="1">
      <c r="A187" s="4">
        <v>186</v>
      </c>
      <c r="B187" s="5" t="s">
        <v>1321</v>
      </c>
      <c r="C187" s="6" t="s">
        <v>1321</v>
      </c>
      <c r="D187" s="6" t="s">
        <v>1323</v>
      </c>
      <c r="E187" s="6" t="s">
        <v>1324</v>
      </c>
      <c r="F187" s="6" t="s">
        <v>1325</v>
      </c>
      <c r="G187" s="7">
        <v>4024</v>
      </c>
    </row>
    <row r="188" spans="1:7" ht="30" customHeight="1">
      <c r="A188" s="4">
        <v>187</v>
      </c>
      <c r="B188" s="5" t="s">
        <v>106</v>
      </c>
      <c r="C188" s="6" t="s">
        <v>106</v>
      </c>
      <c r="D188" s="6" t="s">
        <v>1326</v>
      </c>
      <c r="E188" s="6" t="s">
        <v>1327</v>
      </c>
      <c r="F188" s="6" t="s">
        <v>1328</v>
      </c>
      <c r="G188" s="7">
        <v>6800</v>
      </c>
    </row>
    <row r="189" spans="1:7" ht="30" customHeight="1">
      <c r="A189" s="4">
        <v>188</v>
      </c>
      <c r="B189" s="8" t="s">
        <v>1329</v>
      </c>
      <c r="C189" s="6" t="s">
        <v>1329</v>
      </c>
      <c r="D189" s="6" t="s">
        <v>1330</v>
      </c>
      <c r="E189" s="6" t="s">
        <v>1331</v>
      </c>
      <c r="F189" s="6" t="s">
        <v>1332</v>
      </c>
      <c r="G189" s="7">
        <v>1209</v>
      </c>
    </row>
    <row r="190" spans="1:7" ht="30" customHeight="1">
      <c r="A190" s="4">
        <v>189</v>
      </c>
      <c r="B190" s="8" t="s">
        <v>1333</v>
      </c>
      <c r="C190" s="6" t="s">
        <v>1333</v>
      </c>
      <c r="D190" s="6" t="s">
        <v>1334</v>
      </c>
      <c r="E190" s="6" t="s">
        <v>1335</v>
      </c>
      <c r="F190" s="6" t="s">
        <v>1336</v>
      </c>
      <c r="G190" s="7">
        <v>3100</v>
      </c>
    </row>
    <row r="191" spans="1:7" ht="30" customHeight="1">
      <c r="A191" s="4">
        <v>190</v>
      </c>
      <c r="B191" s="5" t="s">
        <v>1333</v>
      </c>
      <c r="C191" s="6" t="s">
        <v>1337</v>
      </c>
      <c r="D191" s="6" t="s">
        <v>1334</v>
      </c>
      <c r="E191" s="6" t="s">
        <v>1335</v>
      </c>
      <c r="F191" s="6" t="s">
        <v>1336</v>
      </c>
      <c r="G191" s="7">
        <v>3100</v>
      </c>
    </row>
    <row r="192" spans="1:7" ht="30" customHeight="1">
      <c r="A192" s="4">
        <v>191</v>
      </c>
      <c r="B192" s="5" t="s">
        <v>166</v>
      </c>
      <c r="C192" s="6" t="s">
        <v>1338</v>
      </c>
      <c r="D192" s="6" t="s">
        <v>1339</v>
      </c>
      <c r="E192" s="6" t="s">
        <v>1340</v>
      </c>
      <c r="F192" s="6" t="s">
        <v>1341</v>
      </c>
      <c r="G192" s="7">
        <v>1781</v>
      </c>
    </row>
    <row r="193" spans="1:7" ht="30" customHeight="1">
      <c r="A193" s="4">
        <v>192</v>
      </c>
      <c r="B193" s="5" t="s">
        <v>166</v>
      </c>
      <c r="C193" s="6" t="s">
        <v>1342</v>
      </c>
      <c r="D193" s="6" t="s">
        <v>1339</v>
      </c>
      <c r="E193" s="6" t="s">
        <v>1340</v>
      </c>
      <c r="F193" s="6" t="s">
        <v>1341</v>
      </c>
      <c r="G193" s="7">
        <v>1781</v>
      </c>
    </row>
    <row r="194" spans="1:7" ht="30" customHeight="1">
      <c r="A194" s="4">
        <v>193</v>
      </c>
      <c r="B194" s="8" t="s">
        <v>166</v>
      </c>
      <c r="C194" s="6" t="s">
        <v>167</v>
      </c>
      <c r="D194" s="6" t="s">
        <v>1339</v>
      </c>
      <c r="E194" s="6" t="s">
        <v>1340</v>
      </c>
      <c r="F194" s="6" t="s">
        <v>1341</v>
      </c>
      <c r="G194" s="7">
        <v>1781</v>
      </c>
    </row>
    <row r="195" spans="1:7" ht="30" customHeight="1">
      <c r="A195" s="4">
        <v>194</v>
      </c>
      <c r="B195" s="8" t="s">
        <v>166</v>
      </c>
      <c r="C195" s="6" t="s">
        <v>166</v>
      </c>
      <c r="D195" s="6" t="s">
        <v>1339</v>
      </c>
      <c r="E195" s="6" t="s">
        <v>1340</v>
      </c>
      <c r="F195" s="6" t="s">
        <v>1341</v>
      </c>
      <c r="G195" s="7">
        <v>1781</v>
      </c>
    </row>
    <row r="196" spans="1:7" ht="30" customHeight="1">
      <c r="A196" s="4">
        <v>195</v>
      </c>
      <c r="B196" s="5" t="s">
        <v>323</v>
      </c>
      <c r="C196" s="6" t="s">
        <v>323</v>
      </c>
      <c r="D196" s="6" t="s">
        <v>1343</v>
      </c>
      <c r="E196" s="6" t="s">
        <v>1344</v>
      </c>
      <c r="F196" s="6" t="s">
        <v>1345</v>
      </c>
      <c r="G196" s="7">
        <v>6115</v>
      </c>
    </row>
    <row r="197" spans="1:7" ht="30" customHeight="1">
      <c r="A197" s="4">
        <v>196</v>
      </c>
      <c r="B197" s="5" t="s">
        <v>323</v>
      </c>
      <c r="C197" s="6" t="s">
        <v>324</v>
      </c>
      <c r="D197" s="6" t="s">
        <v>1343</v>
      </c>
      <c r="E197" s="6" t="s">
        <v>1344</v>
      </c>
      <c r="F197" s="6" t="s">
        <v>1345</v>
      </c>
      <c r="G197" s="7">
        <v>6115</v>
      </c>
    </row>
    <row r="198" spans="1:7" ht="30" customHeight="1">
      <c r="A198" s="4">
        <v>197</v>
      </c>
      <c r="B198" s="5" t="s">
        <v>1346</v>
      </c>
      <c r="C198" s="6" t="s">
        <v>1346</v>
      </c>
      <c r="D198" s="6" t="s">
        <v>1347</v>
      </c>
      <c r="E198" s="6" t="s">
        <v>1348</v>
      </c>
      <c r="F198" s="6" t="s">
        <v>1349</v>
      </c>
      <c r="G198" s="7">
        <v>1604</v>
      </c>
    </row>
    <row r="199" spans="1:7" ht="30" customHeight="1">
      <c r="A199" s="4">
        <v>198</v>
      </c>
      <c r="B199" s="8" t="s">
        <v>187</v>
      </c>
      <c r="C199" s="6" t="s">
        <v>188</v>
      </c>
      <c r="D199" s="6" t="s">
        <v>1347</v>
      </c>
      <c r="E199" s="6" t="s">
        <v>1348</v>
      </c>
      <c r="F199" s="6" t="s">
        <v>1349</v>
      </c>
      <c r="G199" s="7">
        <v>1604</v>
      </c>
    </row>
    <row r="200" spans="1:7" ht="30" customHeight="1">
      <c r="A200" s="4">
        <v>199</v>
      </c>
      <c r="B200" s="8" t="s">
        <v>124</v>
      </c>
      <c r="C200" s="6" t="s">
        <v>124</v>
      </c>
      <c r="D200" s="6" t="s">
        <v>1347</v>
      </c>
      <c r="E200" s="6" t="s">
        <v>1348</v>
      </c>
      <c r="F200" s="6" t="s">
        <v>1349</v>
      </c>
      <c r="G200" s="7">
        <v>1604</v>
      </c>
    </row>
    <row r="201" spans="1:7" ht="30" customHeight="1">
      <c r="A201" s="4">
        <v>200</v>
      </c>
      <c r="B201" s="5" t="s">
        <v>124</v>
      </c>
      <c r="C201" s="6" t="s">
        <v>125</v>
      </c>
      <c r="D201" s="6" t="s">
        <v>1347</v>
      </c>
      <c r="E201" s="6" t="s">
        <v>1348</v>
      </c>
      <c r="F201" s="6" t="s">
        <v>1349</v>
      </c>
      <c r="G201" s="7">
        <v>1604</v>
      </c>
    </row>
    <row r="202" spans="1:7" ht="30" customHeight="1">
      <c r="A202" s="4">
        <v>201</v>
      </c>
      <c r="B202" s="5" t="s">
        <v>1350</v>
      </c>
      <c r="C202" s="6" t="s">
        <v>1350</v>
      </c>
      <c r="D202" s="6" t="s">
        <v>1351</v>
      </c>
      <c r="E202" s="6" t="s">
        <v>1352</v>
      </c>
      <c r="F202" s="6" t="s">
        <v>1353</v>
      </c>
      <c r="G202" s="7">
        <v>1604</v>
      </c>
    </row>
    <row r="203" spans="1:7" ht="30" customHeight="1">
      <c r="A203" s="4">
        <v>202</v>
      </c>
      <c r="B203" s="5" t="s">
        <v>1350</v>
      </c>
      <c r="C203" s="6" t="s">
        <v>1354</v>
      </c>
      <c r="D203" s="6" t="s">
        <v>1351</v>
      </c>
      <c r="E203" s="6" t="s">
        <v>1352</v>
      </c>
      <c r="F203" s="6" t="s">
        <v>1353</v>
      </c>
      <c r="G203" s="7">
        <v>1604</v>
      </c>
    </row>
    <row r="204" spans="1:7" ht="30" customHeight="1">
      <c r="A204" s="4">
        <v>203</v>
      </c>
      <c r="B204" s="8" t="s">
        <v>1350</v>
      </c>
      <c r="C204" s="6" t="s">
        <v>1355</v>
      </c>
      <c r="D204" s="6" t="s">
        <v>1351</v>
      </c>
      <c r="E204" s="6" t="s">
        <v>1352</v>
      </c>
      <c r="F204" s="6" t="s">
        <v>1353</v>
      </c>
      <c r="G204" s="7">
        <v>1604</v>
      </c>
    </row>
    <row r="205" spans="1:7" ht="30" customHeight="1">
      <c r="A205" s="4">
        <v>204</v>
      </c>
      <c r="B205" s="5" t="s">
        <v>1350</v>
      </c>
      <c r="C205" s="6" t="s">
        <v>1356</v>
      </c>
      <c r="D205" s="6" t="s">
        <v>1351</v>
      </c>
      <c r="E205" s="6" t="s">
        <v>1352</v>
      </c>
      <c r="F205" s="6" t="s">
        <v>1353</v>
      </c>
      <c r="G205" s="7">
        <v>1604</v>
      </c>
    </row>
    <row r="206" spans="1:7" ht="30" customHeight="1">
      <c r="A206" s="4">
        <v>205</v>
      </c>
      <c r="B206" s="8" t="s">
        <v>1350</v>
      </c>
      <c r="C206" s="6" t="s">
        <v>1357</v>
      </c>
      <c r="D206" s="6" t="s">
        <v>1351</v>
      </c>
      <c r="E206" s="6" t="s">
        <v>1352</v>
      </c>
      <c r="F206" s="6" t="s">
        <v>1353</v>
      </c>
      <c r="G206" s="7">
        <v>1604</v>
      </c>
    </row>
    <row r="207" spans="1:7" ht="30" customHeight="1">
      <c r="A207" s="4">
        <v>206</v>
      </c>
      <c r="B207" s="8" t="s">
        <v>1350</v>
      </c>
      <c r="C207" s="6" t="s">
        <v>1358</v>
      </c>
      <c r="D207" s="6" t="s">
        <v>1351</v>
      </c>
      <c r="E207" s="6" t="s">
        <v>1352</v>
      </c>
      <c r="F207" s="6" t="s">
        <v>1353</v>
      </c>
      <c r="G207" s="7">
        <v>1604</v>
      </c>
    </row>
    <row r="208" spans="1:7" ht="30" customHeight="1">
      <c r="A208" s="4">
        <v>207</v>
      </c>
      <c r="B208" s="5" t="s">
        <v>1359</v>
      </c>
      <c r="C208" s="6" t="s">
        <v>1359</v>
      </c>
      <c r="D208" s="6" t="s">
        <v>1351</v>
      </c>
      <c r="E208" s="6" t="s">
        <v>1360</v>
      </c>
      <c r="F208" s="6" t="s">
        <v>1353</v>
      </c>
      <c r="G208" s="7">
        <v>1604</v>
      </c>
    </row>
    <row r="209" spans="1:7" ht="30" customHeight="1">
      <c r="A209" s="4">
        <v>208</v>
      </c>
      <c r="B209" s="8" t="s">
        <v>1361</v>
      </c>
      <c r="C209" s="6" t="s">
        <v>1362</v>
      </c>
      <c r="D209" s="6" t="s">
        <v>1363</v>
      </c>
      <c r="E209" s="6" t="s">
        <v>1352</v>
      </c>
      <c r="F209" s="6" t="s">
        <v>1364</v>
      </c>
      <c r="G209" s="7">
        <v>1604</v>
      </c>
    </row>
    <row r="210" spans="1:7" ht="30" customHeight="1">
      <c r="A210" s="4">
        <v>209</v>
      </c>
      <c r="B210" s="8" t="s">
        <v>1361</v>
      </c>
      <c r="C210" s="6" t="s">
        <v>1361</v>
      </c>
      <c r="D210" s="6" t="s">
        <v>1363</v>
      </c>
      <c r="E210" s="6" t="s">
        <v>1352</v>
      </c>
      <c r="F210" s="6" t="s">
        <v>1364</v>
      </c>
      <c r="G210" s="7">
        <v>1604</v>
      </c>
    </row>
    <row r="211" spans="1:7" ht="30" customHeight="1">
      <c r="A211" s="4">
        <v>210</v>
      </c>
      <c r="B211" s="8" t="s">
        <v>1365</v>
      </c>
      <c r="C211" s="6" t="s">
        <v>1366</v>
      </c>
      <c r="D211" s="6" t="s">
        <v>1367</v>
      </c>
      <c r="E211" s="6" t="s">
        <v>1368</v>
      </c>
      <c r="F211" s="6" t="s">
        <v>1369</v>
      </c>
      <c r="G211" s="7">
        <v>1604</v>
      </c>
    </row>
    <row r="212" spans="1:7" ht="30" customHeight="1">
      <c r="A212" s="4">
        <v>211</v>
      </c>
      <c r="B212" s="5" t="s">
        <v>1365</v>
      </c>
      <c r="C212" s="6" t="s">
        <v>1365</v>
      </c>
      <c r="D212" s="6" t="s">
        <v>1367</v>
      </c>
      <c r="E212" s="6" t="s">
        <v>1368</v>
      </c>
      <c r="F212" s="6" t="s">
        <v>1369</v>
      </c>
      <c r="G212" s="7">
        <v>1604</v>
      </c>
    </row>
    <row r="213" spans="1:7" ht="30" customHeight="1">
      <c r="A213" s="4">
        <v>212</v>
      </c>
      <c r="B213" s="5" t="s">
        <v>1370</v>
      </c>
      <c r="C213" s="6" t="s">
        <v>1370</v>
      </c>
      <c r="D213" s="6" t="s">
        <v>1371</v>
      </c>
      <c r="E213" s="6" t="s">
        <v>1372</v>
      </c>
      <c r="F213" s="6" t="s">
        <v>1373</v>
      </c>
      <c r="G213" s="7">
        <v>4014</v>
      </c>
    </row>
    <row r="214" spans="1:7" ht="30" customHeight="1">
      <c r="A214" s="4">
        <v>213</v>
      </c>
      <c r="B214" s="8" t="s">
        <v>1374</v>
      </c>
      <c r="C214" s="6" t="s">
        <v>1374</v>
      </c>
      <c r="D214" s="6" t="s">
        <v>1375</v>
      </c>
      <c r="E214" s="6" t="s">
        <v>1376</v>
      </c>
      <c r="F214" s="6" t="s">
        <v>1377</v>
      </c>
      <c r="G214" s="7">
        <v>1604</v>
      </c>
    </row>
    <row r="215" spans="1:7" ht="30" customHeight="1">
      <c r="A215" s="4">
        <v>214</v>
      </c>
      <c r="B215" s="8" t="s">
        <v>1374</v>
      </c>
      <c r="C215" s="6" t="s">
        <v>1378</v>
      </c>
      <c r="D215" s="6" t="s">
        <v>1375</v>
      </c>
      <c r="E215" s="6" t="s">
        <v>1376</v>
      </c>
      <c r="F215" s="6" t="s">
        <v>1377</v>
      </c>
      <c r="G215" s="7">
        <v>1604</v>
      </c>
    </row>
    <row r="216" spans="1:7" ht="30" customHeight="1">
      <c r="A216" s="4">
        <v>215</v>
      </c>
      <c r="B216" s="5" t="s">
        <v>273</v>
      </c>
      <c r="C216" s="6" t="s">
        <v>273</v>
      </c>
      <c r="D216" s="6" t="s">
        <v>1379</v>
      </c>
      <c r="E216" s="6" t="s">
        <v>1380</v>
      </c>
      <c r="F216" s="6" t="s">
        <v>1381</v>
      </c>
      <c r="G216" s="7">
        <v>6541</v>
      </c>
    </row>
    <row r="217" spans="1:7" ht="30" customHeight="1">
      <c r="A217" s="4">
        <v>216</v>
      </c>
      <c r="B217" s="5" t="s">
        <v>273</v>
      </c>
      <c r="C217" s="6" t="s">
        <v>274</v>
      </c>
      <c r="D217" s="6" t="s">
        <v>1379</v>
      </c>
      <c r="E217" s="6" t="s">
        <v>1380</v>
      </c>
      <c r="F217" s="6" t="s">
        <v>1381</v>
      </c>
      <c r="G217" s="7">
        <v>6541</v>
      </c>
    </row>
    <row r="218" spans="1:7" ht="30" customHeight="1">
      <c r="A218" s="4">
        <v>217</v>
      </c>
      <c r="B218" s="5" t="s">
        <v>255</v>
      </c>
      <c r="C218" s="6" t="s">
        <v>255</v>
      </c>
      <c r="D218" s="6" t="s">
        <v>1382</v>
      </c>
      <c r="E218" s="6" t="s">
        <v>1383</v>
      </c>
      <c r="F218" s="6" t="s">
        <v>1384</v>
      </c>
      <c r="G218" s="7">
        <v>1605</v>
      </c>
    </row>
    <row r="219" spans="1:7" ht="30" customHeight="1">
      <c r="A219" s="4">
        <v>218</v>
      </c>
      <c r="B219" s="5" t="s">
        <v>255</v>
      </c>
      <c r="C219" s="6" t="s">
        <v>256</v>
      </c>
      <c r="D219" s="6" t="s">
        <v>1382</v>
      </c>
      <c r="E219" s="6" t="s">
        <v>1383</v>
      </c>
      <c r="F219" s="6" t="s">
        <v>1384</v>
      </c>
      <c r="G219" s="7">
        <v>1605</v>
      </c>
    </row>
    <row r="220" spans="1:7" ht="30" customHeight="1">
      <c r="A220" s="4">
        <v>219</v>
      </c>
      <c r="B220" s="5" t="s">
        <v>1385</v>
      </c>
      <c r="C220" s="6" t="s">
        <v>1385</v>
      </c>
      <c r="D220" s="6" t="s">
        <v>1386</v>
      </c>
      <c r="E220" s="6" t="s">
        <v>1387</v>
      </c>
      <c r="F220" s="6" t="s">
        <v>1388</v>
      </c>
      <c r="G220" s="7">
        <v>3121</v>
      </c>
    </row>
    <row r="221" spans="1:7" ht="30" customHeight="1">
      <c r="A221" s="4">
        <v>220</v>
      </c>
      <c r="B221" s="5" t="s">
        <v>1385</v>
      </c>
      <c r="C221" s="6" t="s">
        <v>1389</v>
      </c>
      <c r="D221" s="6" t="s">
        <v>1386</v>
      </c>
      <c r="E221" s="6" t="s">
        <v>1387</v>
      </c>
      <c r="F221" s="6" t="s">
        <v>1388</v>
      </c>
      <c r="G221" s="7">
        <v>3121</v>
      </c>
    </row>
    <row r="222" spans="1:7" ht="30" customHeight="1">
      <c r="A222" s="4">
        <v>221</v>
      </c>
      <c r="B222" s="5" t="s">
        <v>1390</v>
      </c>
      <c r="C222" s="6" t="s">
        <v>1390</v>
      </c>
      <c r="D222" s="6" t="s">
        <v>1391</v>
      </c>
      <c r="E222" s="6" t="s">
        <v>1392</v>
      </c>
      <c r="F222" s="6" t="s">
        <v>1393</v>
      </c>
      <c r="G222" s="7">
        <v>4502</v>
      </c>
    </row>
    <row r="223" spans="1:7" ht="30" customHeight="1">
      <c r="A223" s="4">
        <v>222</v>
      </c>
      <c r="B223" s="5" t="s">
        <v>333</v>
      </c>
      <c r="C223" s="6" t="s">
        <v>333</v>
      </c>
      <c r="D223" s="6" t="s">
        <v>1394</v>
      </c>
      <c r="E223" s="6" t="s">
        <v>1289</v>
      </c>
      <c r="F223" s="6" t="s">
        <v>1395</v>
      </c>
      <c r="G223" s="7">
        <v>1604</v>
      </c>
    </row>
    <row r="224" spans="1:7" ht="30" customHeight="1">
      <c r="A224" s="4">
        <v>223</v>
      </c>
      <c r="B224" s="8" t="s">
        <v>333</v>
      </c>
      <c r="C224" s="6" t="s">
        <v>334</v>
      </c>
      <c r="D224" s="6" t="s">
        <v>1394</v>
      </c>
      <c r="E224" s="6" t="s">
        <v>1289</v>
      </c>
      <c r="F224" s="6" t="s">
        <v>1395</v>
      </c>
      <c r="G224" s="7">
        <v>1604</v>
      </c>
    </row>
    <row r="225" spans="1:7" ht="30" customHeight="1">
      <c r="A225" s="4">
        <v>224</v>
      </c>
      <c r="B225" s="5" t="s">
        <v>333</v>
      </c>
      <c r="C225" s="6" t="s">
        <v>1396</v>
      </c>
      <c r="D225" s="6" t="s">
        <v>1394</v>
      </c>
      <c r="E225" s="6" t="s">
        <v>1289</v>
      </c>
      <c r="F225" s="6" t="s">
        <v>1395</v>
      </c>
      <c r="G225" s="7">
        <v>1604</v>
      </c>
    </row>
    <row r="226" spans="1:7" ht="30" customHeight="1">
      <c r="A226" s="4">
        <v>225</v>
      </c>
      <c r="B226" s="5" t="s">
        <v>333</v>
      </c>
      <c r="C226" s="6" t="s">
        <v>1397</v>
      </c>
      <c r="D226" s="6" t="s">
        <v>1394</v>
      </c>
      <c r="E226" s="6" t="s">
        <v>1289</v>
      </c>
      <c r="F226" s="6" t="s">
        <v>1395</v>
      </c>
      <c r="G226" s="7">
        <v>1604</v>
      </c>
    </row>
    <row r="227" spans="1:7" ht="30" customHeight="1">
      <c r="A227" s="4">
        <v>226</v>
      </c>
      <c r="B227" s="8" t="s">
        <v>155</v>
      </c>
      <c r="C227" s="6" t="s">
        <v>155</v>
      </c>
      <c r="D227" s="6" t="s">
        <v>1394</v>
      </c>
      <c r="E227" s="6" t="s">
        <v>1289</v>
      </c>
      <c r="F227" s="6" t="s">
        <v>1395</v>
      </c>
      <c r="G227" s="7">
        <v>1604</v>
      </c>
    </row>
    <row r="228" spans="1:7" ht="30" customHeight="1">
      <c r="A228" s="4">
        <v>227</v>
      </c>
      <c r="B228" s="8" t="s">
        <v>155</v>
      </c>
      <c r="C228" s="6" t="s">
        <v>156</v>
      </c>
      <c r="D228" s="6" t="s">
        <v>1394</v>
      </c>
      <c r="E228" s="6" t="s">
        <v>1289</v>
      </c>
      <c r="F228" s="6" t="s">
        <v>1395</v>
      </c>
      <c r="G228" s="7">
        <v>1604</v>
      </c>
    </row>
    <row r="229" spans="1:7" ht="30" customHeight="1">
      <c r="A229" s="4">
        <v>228</v>
      </c>
      <c r="B229" s="5" t="s">
        <v>78</v>
      </c>
      <c r="C229" s="6" t="s">
        <v>78</v>
      </c>
      <c r="D229" s="6" t="s">
        <v>1394</v>
      </c>
      <c r="E229" s="6" t="s">
        <v>1289</v>
      </c>
      <c r="F229" s="6" t="s">
        <v>1395</v>
      </c>
      <c r="G229" s="7">
        <v>1604</v>
      </c>
    </row>
    <row r="230" spans="1:7" ht="30" customHeight="1">
      <c r="A230" s="4">
        <v>229</v>
      </c>
      <c r="B230" s="5" t="s">
        <v>78</v>
      </c>
      <c r="C230" s="6" t="s">
        <v>79</v>
      </c>
      <c r="D230" s="6" t="s">
        <v>1394</v>
      </c>
      <c r="E230" s="6" t="s">
        <v>1289</v>
      </c>
      <c r="F230" s="6" t="s">
        <v>1395</v>
      </c>
      <c r="G230" s="7">
        <v>1604</v>
      </c>
    </row>
    <row r="231" spans="1:7" ht="30" customHeight="1">
      <c r="A231" s="4">
        <v>230</v>
      </c>
      <c r="B231" s="8" t="s">
        <v>78</v>
      </c>
      <c r="C231" s="6" t="s">
        <v>325</v>
      </c>
      <c r="D231" s="6" t="s">
        <v>1394</v>
      </c>
      <c r="E231" s="6" t="s">
        <v>1289</v>
      </c>
      <c r="F231" s="6" t="s">
        <v>1395</v>
      </c>
      <c r="G231" s="7">
        <v>1604</v>
      </c>
    </row>
    <row r="232" spans="1:7" ht="30" customHeight="1">
      <c r="A232" s="4">
        <v>231</v>
      </c>
      <c r="B232" s="5" t="s">
        <v>81</v>
      </c>
      <c r="C232" s="6" t="s">
        <v>81</v>
      </c>
      <c r="D232" s="6" t="s">
        <v>1398</v>
      </c>
      <c r="E232" s="6" t="s">
        <v>1399</v>
      </c>
      <c r="F232" s="6" t="s">
        <v>1400</v>
      </c>
      <c r="G232" s="7">
        <v>1604</v>
      </c>
    </row>
    <row r="233" spans="1:7" ht="30" customHeight="1">
      <c r="A233" s="4">
        <v>232</v>
      </c>
      <c r="B233" s="8" t="s">
        <v>81</v>
      </c>
      <c r="C233" s="6" t="s">
        <v>82</v>
      </c>
      <c r="D233" s="6" t="s">
        <v>1398</v>
      </c>
      <c r="E233" s="6" t="s">
        <v>1399</v>
      </c>
      <c r="F233" s="6" t="s">
        <v>1400</v>
      </c>
      <c r="G233" s="7">
        <v>1604</v>
      </c>
    </row>
    <row r="234" spans="1:7" ht="30" customHeight="1">
      <c r="A234" s="4">
        <v>233</v>
      </c>
      <c r="B234" s="8" t="s">
        <v>1401</v>
      </c>
      <c r="C234" s="6" t="s">
        <v>1401</v>
      </c>
      <c r="D234" s="6" t="s">
        <v>1402</v>
      </c>
      <c r="E234" s="6" t="s">
        <v>1403</v>
      </c>
      <c r="F234" s="6" t="s">
        <v>1404</v>
      </c>
      <c r="G234" s="7">
        <v>3332</v>
      </c>
    </row>
    <row r="235" spans="1:7" ht="30" customHeight="1">
      <c r="A235" s="4">
        <v>234</v>
      </c>
      <c r="B235" s="5" t="s">
        <v>1401</v>
      </c>
      <c r="C235" s="6" t="s">
        <v>1405</v>
      </c>
      <c r="D235" s="6" t="s">
        <v>1402</v>
      </c>
      <c r="E235" s="6" t="s">
        <v>1403</v>
      </c>
      <c r="F235" s="6" t="s">
        <v>1404</v>
      </c>
      <c r="G235" s="7">
        <v>3332</v>
      </c>
    </row>
    <row r="236" spans="1:7" ht="30" customHeight="1">
      <c r="A236" s="4">
        <v>235</v>
      </c>
      <c r="B236" s="5" t="s">
        <v>1406</v>
      </c>
      <c r="C236" s="6" t="s">
        <v>1406</v>
      </c>
      <c r="D236" s="6" t="s">
        <v>1407</v>
      </c>
      <c r="E236" s="6" t="s">
        <v>1408</v>
      </c>
      <c r="F236" s="6" t="s">
        <v>1409</v>
      </c>
      <c r="G236" s="7">
        <v>3114</v>
      </c>
    </row>
    <row r="237" spans="1:7" ht="30" customHeight="1">
      <c r="A237" s="4">
        <v>236</v>
      </c>
      <c r="B237" s="5" t="s">
        <v>1406</v>
      </c>
      <c r="C237" s="6" t="s">
        <v>1410</v>
      </c>
      <c r="D237" s="6" t="s">
        <v>1407</v>
      </c>
      <c r="E237" s="6" t="s">
        <v>1408</v>
      </c>
      <c r="F237" s="6" t="s">
        <v>1409</v>
      </c>
      <c r="G237" s="7">
        <v>3114</v>
      </c>
    </row>
    <row r="238" spans="1:7" ht="30" customHeight="1">
      <c r="A238" s="4">
        <v>237</v>
      </c>
      <c r="B238" s="5" t="s">
        <v>1406</v>
      </c>
      <c r="C238" s="6" t="s">
        <v>1411</v>
      </c>
      <c r="D238" s="6" t="s">
        <v>1407</v>
      </c>
      <c r="E238" s="6" t="s">
        <v>1408</v>
      </c>
      <c r="F238" s="6" t="s">
        <v>1409</v>
      </c>
      <c r="G238" s="7">
        <v>3114</v>
      </c>
    </row>
    <row r="239" spans="1:7" ht="30" customHeight="1">
      <c r="A239" s="4">
        <v>238</v>
      </c>
      <c r="B239" s="8" t="s">
        <v>1406</v>
      </c>
      <c r="C239" s="6" t="s">
        <v>1412</v>
      </c>
      <c r="D239" s="6" t="s">
        <v>1407</v>
      </c>
      <c r="E239" s="6" t="s">
        <v>1413</v>
      </c>
      <c r="F239" s="6" t="s">
        <v>1409</v>
      </c>
      <c r="G239" s="7">
        <v>3114</v>
      </c>
    </row>
    <row r="240" spans="1:7" ht="30" customHeight="1">
      <c r="A240" s="4">
        <v>239</v>
      </c>
      <c r="B240" s="8" t="s">
        <v>1414</v>
      </c>
      <c r="C240" s="6" t="s">
        <v>1414</v>
      </c>
      <c r="D240" s="6" t="s">
        <v>1415</v>
      </c>
      <c r="E240" s="6" t="s">
        <v>1416</v>
      </c>
      <c r="F240" s="6" t="s">
        <v>1417</v>
      </c>
      <c r="G240" s="7">
        <v>1226</v>
      </c>
    </row>
    <row r="241" spans="1:7" ht="30" customHeight="1">
      <c r="A241" s="4">
        <v>240</v>
      </c>
      <c r="B241" s="5" t="s">
        <v>1414</v>
      </c>
      <c r="C241" s="6" t="s">
        <v>1418</v>
      </c>
      <c r="D241" s="6" t="s">
        <v>1415</v>
      </c>
      <c r="E241" s="6" t="s">
        <v>1416</v>
      </c>
      <c r="F241" s="6" t="s">
        <v>1417</v>
      </c>
      <c r="G241" s="7">
        <v>1226</v>
      </c>
    </row>
    <row r="242" spans="1:7" ht="30" customHeight="1">
      <c r="A242" s="4">
        <v>241</v>
      </c>
      <c r="B242" s="5" t="s">
        <v>1419</v>
      </c>
      <c r="C242" s="6" t="s">
        <v>1419</v>
      </c>
      <c r="D242" s="6" t="s">
        <v>1420</v>
      </c>
      <c r="E242" s="6" t="s">
        <v>1421</v>
      </c>
      <c r="F242" s="6" t="s">
        <v>1422</v>
      </c>
      <c r="G242" s="7">
        <v>2210</v>
      </c>
    </row>
    <row r="243" spans="1:7" ht="30" customHeight="1">
      <c r="A243" s="4">
        <v>242</v>
      </c>
      <c r="B243" s="5" t="s">
        <v>1419</v>
      </c>
      <c r="C243" s="6" t="s">
        <v>1423</v>
      </c>
      <c r="D243" s="6" t="s">
        <v>1420</v>
      </c>
      <c r="E243" s="6" t="s">
        <v>1421</v>
      </c>
      <c r="F243" s="6" t="s">
        <v>1422</v>
      </c>
      <c r="G243" s="7">
        <v>2210</v>
      </c>
    </row>
    <row r="244" spans="1:7" ht="30" customHeight="1">
      <c r="A244" s="4">
        <v>243</v>
      </c>
      <c r="B244" s="5" t="s">
        <v>1419</v>
      </c>
      <c r="C244" s="6" t="s">
        <v>1424</v>
      </c>
      <c r="D244" s="6" t="s">
        <v>1420</v>
      </c>
      <c r="E244" s="6" t="s">
        <v>1421</v>
      </c>
      <c r="F244" s="6" t="s">
        <v>1422</v>
      </c>
      <c r="G244" s="7">
        <v>2210</v>
      </c>
    </row>
    <row r="245" spans="1:7" ht="30" customHeight="1">
      <c r="A245" s="4">
        <v>244</v>
      </c>
      <c r="B245" s="8" t="s">
        <v>1425</v>
      </c>
      <c r="C245" s="6" t="s">
        <v>1425</v>
      </c>
      <c r="D245" s="6" t="s">
        <v>1426</v>
      </c>
      <c r="E245" s="6" t="s">
        <v>1427</v>
      </c>
      <c r="F245" s="6" t="s">
        <v>1428</v>
      </c>
      <c r="G245" s="7">
        <v>2105</v>
      </c>
    </row>
    <row r="246" spans="1:7" ht="30" customHeight="1">
      <c r="A246" s="4">
        <v>245</v>
      </c>
      <c r="B246" s="8" t="s">
        <v>1425</v>
      </c>
      <c r="C246" s="6" t="s">
        <v>1429</v>
      </c>
      <c r="D246" s="6" t="s">
        <v>1426</v>
      </c>
      <c r="E246" s="6" t="s">
        <v>1427</v>
      </c>
      <c r="F246" s="6" t="s">
        <v>1428</v>
      </c>
      <c r="G246" s="7">
        <v>2105</v>
      </c>
    </row>
    <row r="247" spans="1:7" ht="30" customHeight="1">
      <c r="A247" s="4">
        <v>246</v>
      </c>
      <c r="B247" s="8" t="s">
        <v>1430</v>
      </c>
      <c r="C247" s="6" t="s">
        <v>1430</v>
      </c>
      <c r="D247" s="6" t="s">
        <v>1426</v>
      </c>
      <c r="E247" s="6" t="s">
        <v>1427</v>
      </c>
      <c r="F247" s="6" t="s">
        <v>1428</v>
      </c>
      <c r="G247" s="7">
        <v>2105</v>
      </c>
    </row>
    <row r="248" spans="1:7" ht="30" customHeight="1">
      <c r="A248" s="4">
        <v>247</v>
      </c>
      <c r="B248" s="8" t="s">
        <v>1430</v>
      </c>
      <c r="C248" s="6" t="s">
        <v>1431</v>
      </c>
      <c r="D248" s="6" t="s">
        <v>1426</v>
      </c>
      <c r="E248" s="6" t="s">
        <v>1427</v>
      </c>
      <c r="F248" s="6" t="s">
        <v>1428</v>
      </c>
      <c r="G248" s="7">
        <v>2105</v>
      </c>
    </row>
    <row r="249" spans="1:7" ht="30" customHeight="1">
      <c r="A249" s="4">
        <v>248</v>
      </c>
      <c r="B249" s="8" t="s">
        <v>1432</v>
      </c>
      <c r="C249" s="6" t="s">
        <v>1432</v>
      </c>
      <c r="D249" s="6" t="s">
        <v>1433</v>
      </c>
      <c r="E249" s="6" t="s">
        <v>1434</v>
      </c>
      <c r="F249" s="6" t="s">
        <v>1435</v>
      </c>
      <c r="G249" s="7">
        <v>2105</v>
      </c>
    </row>
    <row r="250" spans="1:7" ht="30" customHeight="1">
      <c r="A250" s="4">
        <v>249</v>
      </c>
      <c r="B250" s="8" t="s">
        <v>1432</v>
      </c>
      <c r="C250" s="6" t="s">
        <v>1436</v>
      </c>
      <c r="D250" s="6" t="s">
        <v>1433</v>
      </c>
      <c r="E250" s="6" t="s">
        <v>1434</v>
      </c>
      <c r="F250" s="6" t="s">
        <v>1435</v>
      </c>
      <c r="G250" s="7">
        <v>2105</v>
      </c>
    </row>
    <row r="251" spans="1:7" ht="30" customHeight="1">
      <c r="A251" s="4">
        <v>250</v>
      </c>
      <c r="B251" s="8" t="s">
        <v>141</v>
      </c>
      <c r="C251" s="6" t="s">
        <v>141</v>
      </c>
      <c r="D251" s="6" t="s">
        <v>1437</v>
      </c>
      <c r="E251" s="6" t="s">
        <v>1438</v>
      </c>
      <c r="F251" s="6" t="s">
        <v>1439</v>
      </c>
      <c r="G251" s="7">
        <v>1605</v>
      </c>
    </row>
    <row r="252" spans="1:7" ht="30" customHeight="1">
      <c r="A252" s="4">
        <v>251</v>
      </c>
      <c r="B252" s="5" t="s">
        <v>1440</v>
      </c>
      <c r="C252" s="6" t="s">
        <v>1440</v>
      </c>
      <c r="D252" s="6" t="s">
        <v>1441</v>
      </c>
      <c r="E252" s="6" t="s">
        <v>1442</v>
      </c>
      <c r="F252" s="6" t="s">
        <v>1443</v>
      </c>
      <c r="G252" s="7">
        <v>2012</v>
      </c>
    </row>
    <row r="253" spans="1:7" ht="30" customHeight="1">
      <c r="A253" s="4">
        <v>252</v>
      </c>
      <c r="B253" s="5" t="s">
        <v>1440</v>
      </c>
      <c r="C253" s="6" t="s">
        <v>1444</v>
      </c>
      <c r="D253" s="6" t="s">
        <v>1441</v>
      </c>
      <c r="E253" s="6" t="s">
        <v>1442</v>
      </c>
      <c r="F253" s="6" t="s">
        <v>1443</v>
      </c>
      <c r="G253" s="7">
        <v>2012</v>
      </c>
    </row>
    <row r="254" spans="1:7" ht="30" customHeight="1">
      <c r="A254" s="4">
        <v>253</v>
      </c>
      <c r="B254" s="8" t="s">
        <v>326</v>
      </c>
      <c r="C254" s="6" t="s">
        <v>326</v>
      </c>
      <c r="D254" s="6" t="s">
        <v>1445</v>
      </c>
      <c r="E254" s="6" t="s">
        <v>1446</v>
      </c>
      <c r="F254" s="6" t="s">
        <v>1447</v>
      </c>
      <c r="G254" s="7">
        <v>9500</v>
      </c>
    </row>
    <row r="255" spans="1:7" ht="30" customHeight="1">
      <c r="A255" s="4">
        <v>254</v>
      </c>
      <c r="B255" s="8" t="s">
        <v>134</v>
      </c>
      <c r="C255" s="6" t="s">
        <v>134</v>
      </c>
      <c r="D255" s="6" t="s">
        <v>1448</v>
      </c>
      <c r="E255" s="6" t="s">
        <v>1449</v>
      </c>
      <c r="F255" s="6" t="s">
        <v>1450</v>
      </c>
      <c r="G255" s="7">
        <v>5045</v>
      </c>
    </row>
    <row r="256" spans="1:7" ht="30" customHeight="1">
      <c r="A256" s="4">
        <v>255</v>
      </c>
      <c r="B256" s="5" t="s">
        <v>1451</v>
      </c>
      <c r="C256" s="6" t="s">
        <v>1452</v>
      </c>
      <c r="D256" s="6" t="s">
        <v>1453</v>
      </c>
      <c r="E256" s="6" t="s">
        <v>1454</v>
      </c>
      <c r="F256" s="6" t="s">
        <v>1455</v>
      </c>
      <c r="G256" s="7">
        <v>2601</v>
      </c>
    </row>
    <row r="257" spans="1:7" ht="30" customHeight="1">
      <c r="A257" s="4">
        <v>256</v>
      </c>
      <c r="B257" s="12" t="s">
        <v>1451</v>
      </c>
      <c r="C257" s="6" t="s">
        <v>1451</v>
      </c>
      <c r="D257" s="6" t="s">
        <v>1453</v>
      </c>
      <c r="E257" s="6" t="s">
        <v>1454</v>
      </c>
      <c r="F257" s="6" t="s">
        <v>1455</v>
      </c>
      <c r="G257" s="7">
        <v>2601</v>
      </c>
    </row>
    <row r="258" spans="1:7" ht="30" customHeight="1">
      <c r="A258" s="4">
        <v>257</v>
      </c>
      <c r="B258" s="12" t="s">
        <v>1451</v>
      </c>
      <c r="C258" s="6" t="s">
        <v>1456</v>
      </c>
      <c r="D258" s="6" t="s">
        <v>1453</v>
      </c>
      <c r="E258" s="6" t="s">
        <v>1454</v>
      </c>
      <c r="F258" s="6" t="s">
        <v>1455</v>
      </c>
      <c r="G258" s="7">
        <v>2601</v>
      </c>
    </row>
    <row r="259" spans="1:7" ht="30" customHeight="1">
      <c r="A259" s="4">
        <v>258</v>
      </c>
      <c r="B259" s="5" t="s">
        <v>1451</v>
      </c>
      <c r="C259" s="6" t="s">
        <v>1457</v>
      </c>
      <c r="D259" s="6" t="s">
        <v>1453</v>
      </c>
      <c r="E259" s="6" t="s">
        <v>1454</v>
      </c>
      <c r="F259" s="6" t="s">
        <v>1455</v>
      </c>
      <c r="G259" s="7">
        <v>2601</v>
      </c>
    </row>
    <row r="260" spans="1:7" ht="30" customHeight="1">
      <c r="A260" s="4">
        <v>259</v>
      </c>
      <c r="B260" s="5" t="s">
        <v>1451</v>
      </c>
      <c r="C260" s="6" t="s">
        <v>1458</v>
      </c>
      <c r="D260" s="6" t="s">
        <v>1453</v>
      </c>
      <c r="E260" s="6" t="s">
        <v>1454</v>
      </c>
      <c r="F260" s="6" t="s">
        <v>1455</v>
      </c>
      <c r="G260" s="7">
        <v>2601</v>
      </c>
    </row>
    <row r="261" spans="1:7" ht="30" customHeight="1">
      <c r="A261" s="4">
        <v>260</v>
      </c>
      <c r="B261" s="8" t="s">
        <v>1451</v>
      </c>
      <c r="C261" s="6" t="s">
        <v>1459</v>
      </c>
      <c r="D261" s="6" t="s">
        <v>1453</v>
      </c>
      <c r="E261" s="6" t="s">
        <v>1454</v>
      </c>
      <c r="F261" s="6" t="s">
        <v>1455</v>
      </c>
      <c r="G261" s="7">
        <v>2601</v>
      </c>
    </row>
    <row r="262" spans="1:7" ht="30" customHeight="1">
      <c r="A262" s="4">
        <v>261</v>
      </c>
      <c r="B262" s="8" t="s">
        <v>1451</v>
      </c>
      <c r="C262" s="6" t="s">
        <v>1460</v>
      </c>
      <c r="D262" s="6" t="s">
        <v>1453</v>
      </c>
      <c r="E262" s="6" t="s">
        <v>1454</v>
      </c>
      <c r="F262" s="6" t="s">
        <v>1455</v>
      </c>
      <c r="G262" s="7">
        <v>2601</v>
      </c>
    </row>
    <row r="263" spans="1:7" ht="30" customHeight="1">
      <c r="A263" s="4">
        <v>262</v>
      </c>
      <c r="B263" s="5" t="s">
        <v>248</v>
      </c>
      <c r="C263" s="6" t="s">
        <v>249</v>
      </c>
      <c r="D263" s="6" t="s">
        <v>1461</v>
      </c>
      <c r="E263" s="6" t="s">
        <v>1462</v>
      </c>
      <c r="F263" s="6" t="s">
        <v>1463</v>
      </c>
      <c r="G263" s="7">
        <v>1209</v>
      </c>
    </row>
    <row r="264" spans="1:7" ht="30" customHeight="1">
      <c r="A264" s="4">
        <v>263</v>
      </c>
      <c r="B264" s="8" t="s">
        <v>248</v>
      </c>
      <c r="C264" s="6" t="s">
        <v>248</v>
      </c>
      <c r="D264" s="6" t="s">
        <v>1461</v>
      </c>
      <c r="E264" s="6" t="s">
        <v>1462</v>
      </c>
      <c r="F264" s="6" t="s">
        <v>1463</v>
      </c>
      <c r="G264" s="7">
        <v>1209</v>
      </c>
    </row>
    <row r="265" spans="1:7" ht="30" customHeight="1">
      <c r="A265" s="4">
        <v>264</v>
      </c>
      <c r="B265" s="8" t="s">
        <v>1464</v>
      </c>
      <c r="C265" s="6" t="s">
        <v>1464</v>
      </c>
      <c r="D265" s="6" t="s">
        <v>1465</v>
      </c>
      <c r="E265" s="6" t="s">
        <v>1466</v>
      </c>
      <c r="F265" s="6" t="s">
        <v>1467</v>
      </c>
      <c r="G265" s="7">
        <v>3018</v>
      </c>
    </row>
    <row r="266" spans="1:7" ht="30" customHeight="1">
      <c r="A266" s="4">
        <v>265</v>
      </c>
      <c r="B266" s="8" t="s">
        <v>1464</v>
      </c>
      <c r="C266" s="6" t="s">
        <v>1468</v>
      </c>
      <c r="D266" s="6" t="s">
        <v>1465</v>
      </c>
      <c r="E266" s="6" t="s">
        <v>1466</v>
      </c>
      <c r="F266" s="6" t="s">
        <v>1467</v>
      </c>
      <c r="G266" s="7">
        <v>3018</v>
      </c>
    </row>
    <row r="267" spans="1:7" ht="30" customHeight="1">
      <c r="A267" s="4">
        <v>266</v>
      </c>
      <c r="B267" s="8" t="s">
        <v>178</v>
      </c>
      <c r="C267" s="6" t="s">
        <v>178</v>
      </c>
      <c r="D267" s="6" t="s">
        <v>1469</v>
      </c>
      <c r="E267" s="6" t="s">
        <v>1470</v>
      </c>
      <c r="F267" s="6" t="s">
        <v>1471</v>
      </c>
      <c r="G267" s="7">
        <v>6117</v>
      </c>
    </row>
    <row r="268" spans="1:7" ht="30" customHeight="1">
      <c r="A268" s="4">
        <v>267</v>
      </c>
      <c r="B268" s="8" t="s">
        <v>178</v>
      </c>
      <c r="C268" s="6" t="s">
        <v>1472</v>
      </c>
      <c r="D268" s="6" t="s">
        <v>1469</v>
      </c>
      <c r="E268" s="6" t="s">
        <v>1470</v>
      </c>
      <c r="F268" s="6" t="s">
        <v>1471</v>
      </c>
      <c r="G268" s="7">
        <v>6117</v>
      </c>
    </row>
    <row r="269" spans="1:7" ht="30" customHeight="1">
      <c r="A269" s="4">
        <v>268</v>
      </c>
      <c r="B269" s="8" t="s">
        <v>178</v>
      </c>
      <c r="C269" s="6" t="s">
        <v>179</v>
      </c>
      <c r="D269" s="6" t="s">
        <v>1469</v>
      </c>
      <c r="E269" s="6" t="s">
        <v>1473</v>
      </c>
      <c r="F269" s="6" t="s">
        <v>1474</v>
      </c>
      <c r="G269" s="7">
        <v>6117</v>
      </c>
    </row>
    <row r="270" spans="1:7" ht="30" customHeight="1">
      <c r="A270" s="4">
        <v>269</v>
      </c>
      <c r="B270" s="8" t="s">
        <v>1475</v>
      </c>
      <c r="C270" s="6" t="s">
        <v>1476</v>
      </c>
      <c r="D270" s="6" t="s">
        <v>1477</v>
      </c>
      <c r="E270" s="6" t="s">
        <v>1478</v>
      </c>
      <c r="F270" s="6" t="s">
        <v>1479</v>
      </c>
      <c r="G270" s="7">
        <v>2622</v>
      </c>
    </row>
    <row r="271" spans="1:7" ht="30" customHeight="1">
      <c r="A271" s="4">
        <v>270</v>
      </c>
      <c r="B271" s="8" t="s">
        <v>1475</v>
      </c>
      <c r="C271" s="6" t="s">
        <v>1475</v>
      </c>
      <c r="D271" s="6" t="s">
        <v>1477</v>
      </c>
      <c r="E271" s="6" t="s">
        <v>1478</v>
      </c>
      <c r="F271" s="6" t="s">
        <v>1479</v>
      </c>
      <c r="G271" s="7">
        <v>2622</v>
      </c>
    </row>
    <row r="272" spans="1:7" ht="30" customHeight="1">
      <c r="A272" s="4">
        <v>271</v>
      </c>
      <c r="B272" s="8" t="s">
        <v>292</v>
      </c>
      <c r="C272" s="6" t="s">
        <v>292</v>
      </c>
      <c r="D272" s="6" t="s">
        <v>1480</v>
      </c>
      <c r="E272" s="6" t="s">
        <v>1481</v>
      </c>
      <c r="F272" s="6" t="s">
        <v>1482</v>
      </c>
      <c r="G272" s="7">
        <v>6539</v>
      </c>
    </row>
    <row r="273" spans="1:7" ht="30" customHeight="1">
      <c r="A273" s="4">
        <v>272</v>
      </c>
      <c r="B273" s="5" t="s">
        <v>292</v>
      </c>
      <c r="C273" s="6" t="s">
        <v>293</v>
      </c>
      <c r="D273" s="6" t="s">
        <v>1480</v>
      </c>
      <c r="E273" s="6" t="s">
        <v>1481</v>
      </c>
      <c r="F273" s="6" t="s">
        <v>1482</v>
      </c>
      <c r="G273" s="7">
        <v>6539</v>
      </c>
    </row>
    <row r="274" spans="1:7" ht="30" customHeight="1">
      <c r="A274" s="4">
        <v>273</v>
      </c>
      <c r="B274" s="5" t="s">
        <v>1483</v>
      </c>
      <c r="C274" s="6" t="s">
        <v>1484</v>
      </c>
      <c r="D274" s="6" t="s">
        <v>1485</v>
      </c>
      <c r="E274" s="6" t="s">
        <v>1486</v>
      </c>
      <c r="F274" s="6" t="s">
        <v>1487</v>
      </c>
      <c r="G274" s="7">
        <v>3306</v>
      </c>
    </row>
    <row r="275" spans="1:7" ht="30" customHeight="1">
      <c r="A275" s="4">
        <v>274</v>
      </c>
      <c r="B275" s="8" t="s">
        <v>1483</v>
      </c>
      <c r="C275" s="6" t="s">
        <v>1483</v>
      </c>
      <c r="D275" s="6" t="s">
        <v>1485</v>
      </c>
      <c r="E275" s="6" t="s">
        <v>1486</v>
      </c>
      <c r="F275" s="6" t="s">
        <v>1487</v>
      </c>
      <c r="G275" s="7">
        <v>3306</v>
      </c>
    </row>
    <row r="276" spans="1:7" ht="30" customHeight="1">
      <c r="A276" s="4">
        <v>275</v>
      </c>
      <c r="B276" s="8" t="s">
        <v>1488</v>
      </c>
      <c r="C276" s="6" t="s">
        <v>1488</v>
      </c>
      <c r="D276" s="6" t="s">
        <v>1489</v>
      </c>
      <c r="E276" s="6" t="s">
        <v>1490</v>
      </c>
      <c r="F276" s="6" t="s">
        <v>1491</v>
      </c>
      <c r="G276" s="7">
        <v>1605</v>
      </c>
    </row>
    <row r="277" spans="1:7" ht="30" customHeight="1">
      <c r="A277" s="4">
        <v>276</v>
      </c>
      <c r="B277" s="5" t="s">
        <v>41</v>
      </c>
      <c r="C277" s="6" t="s">
        <v>41</v>
      </c>
      <c r="D277" s="6" t="s">
        <v>1492</v>
      </c>
      <c r="E277" s="6" t="s">
        <v>1493</v>
      </c>
      <c r="F277" s="6" t="s">
        <v>1494</v>
      </c>
      <c r="G277" s="7">
        <v>5021</v>
      </c>
    </row>
    <row r="278" spans="1:7" ht="30" customHeight="1">
      <c r="A278" s="4">
        <v>277</v>
      </c>
      <c r="B278" s="5" t="s">
        <v>68</v>
      </c>
      <c r="C278" s="6" t="s">
        <v>68</v>
      </c>
      <c r="D278" s="6" t="s">
        <v>1495</v>
      </c>
      <c r="E278" s="6" t="s">
        <v>1496</v>
      </c>
      <c r="F278" s="6" t="s">
        <v>1497</v>
      </c>
      <c r="G278" s="7">
        <v>5008</v>
      </c>
    </row>
    <row r="279" spans="1:7" ht="30" customHeight="1">
      <c r="A279" s="4">
        <v>278</v>
      </c>
      <c r="B279" s="5" t="s">
        <v>91</v>
      </c>
      <c r="C279" s="6" t="s">
        <v>91</v>
      </c>
      <c r="D279" s="6" t="s">
        <v>1498</v>
      </c>
      <c r="E279" s="6" t="s">
        <v>1499</v>
      </c>
      <c r="F279" s="6" t="s">
        <v>1500</v>
      </c>
      <c r="G279" s="7">
        <v>5014</v>
      </c>
    </row>
    <row r="280" spans="1:7" ht="30" customHeight="1">
      <c r="A280" s="4">
        <v>279</v>
      </c>
      <c r="B280" s="5" t="s">
        <v>1501</v>
      </c>
      <c r="C280" s="6" t="s">
        <v>1502</v>
      </c>
      <c r="D280" s="6" t="s">
        <v>1503</v>
      </c>
      <c r="E280" s="6" t="s">
        <v>1504</v>
      </c>
      <c r="F280" s="6" t="s">
        <v>1505</v>
      </c>
      <c r="G280" s="7">
        <v>3317</v>
      </c>
    </row>
    <row r="281" spans="1:7" ht="30" customHeight="1">
      <c r="A281" s="4">
        <v>280</v>
      </c>
      <c r="B281" s="8" t="s">
        <v>1501</v>
      </c>
      <c r="C281" s="6" t="s">
        <v>1506</v>
      </c>
      <c r="D281" s="6" t="s">
        <v>1503</v>
      </c>
      <c r="E281" s="6" t="s">
        <v>1504</v>
      </c>
      <c r="F281" s="6" t="s">
        <v>1505</v>
      </c>
      <c r="G281" s="7">
        <v>3317</v>
      </c>
    </row>
    <row r="282" spans="1:7" ht="30" customHeight="1">
      <c r="A282" s="4">
        <v>281</v>
      </c>
      <c r="B282" s="8" t="s">
        <v>1501</v>
      </c>
      <c r="C282" s="6" t="s">
        <v>1501</v>
      </c>
      <c r="D282" s="6" t="s">
        <v>1503</v>
      </c>
      <c r="E282" s="6" t="s">
        <v>1504</v>
      </c>
      <c r="F282" s="6" t="s">
        <v>1505</v>
      </c>
      <c r="G282" s="7">
        <v>3317</v>
      </c>
    </row>
    <row r="283" spans="1:7" ht="30" customHeight="1">
      <c r="A283" s="4">
        <v>282</v>
      </c>
      <c r="B283" s="8" t="s">
        <v>1507</v>
      </c>
      <c r="C283" s="6" t="s">
        <v>1507</v>
      </c>
      <c r="D283" s="6" t="s">
        <v>1508</v>
      </c>
      <c r="E283" s="6" t="s">
        <v>1509</v>
      </c>
      <c r="F283" s="6" t="s">
        <v>1510</v>
      </c>
      <c r="G283" s="7">
        <v>2913</v>
      </c>
    </row>
    <row r="284" spans="1:7" ht="30" customHeight="1">
      <c r="A284" s="4">
        <v>283</v>
      </c>
      <c r="B284" s="8" t="s">
        <v>1511</v>
      </c>
      <c r="C284" s="6" t="s">
        <v>1511</v>
      </c>
      <c r="D284" s="6" t="s">
        <v>1512</v>
      </c>
      <c r="E284" s="6" t="s">
        <v>1509</v>
      </c>
      <c r="F284" s="6" t="s">
        <v>1510</v>
      </c>
      <c r="G284" s="7">
        <v>2913</v>
      </c>
    </row>
    <row r="285" spans="1:7" ht="30" customHeight="1">
      <c r="A285" s="4">
        <v>284</v>
      </c>
      <c r="B285" s="8" t="s">
        <v>1513</v>
      </c>
      <c r="C285" s="6" t="s">
        <v>1513</v>
      </c>
      <c r="D285" s="6" t="s">
        <v>1512</v>
      </c>
      <c r="E285" s="6" t="s">
        <v>1509</v>
      </c>
      <c r="F285" s="6" t="s">
        <v>1510</v>
      </c>
      <c r="G285" s="7">
        <v>2913</v>
      </c>
    </row>
    <row r="286" spans="1:7" ht="30" customHeight="1">
      <c r="A286" s="4">
        <v>285</v>
      </c>
      <c r="B286" s="8" t="s">
        <v>1514</v>
      </c>
      <c r="C286" s="6" t="s">
        <v>1514</v>
      </c>
      <c r="D286" s="6" t="s">
        <v>1515</v>
      </c>
      <c r="E286" s="6" t="s">
        <v>1516</v>
      </c>
      <c r="F286" s="6" t="s">
        <v>1517</v>
      </c>
      <c r="G286" s="7">
        <v>1229</v>
      </c>
    </row>
    <row r="287" spans="1:7" ht="30" customHeight="1">
      <c r="A287" s="4">
        <v>286</v>
      </c>
      <c r="B287" s="8" t="s">
        <v>1514</v>
      </c>
      <c r="C287" s="6" t="s">
        <v>1518</v>
      </c>
      <c r="D287" s="6" t="s">
        <v>1515</v>
      </c>
      <c r="E287" s="6" t="s">
        <v>1516</v>
      </c>
      <c r="F287" s="6" t="s">
        <v>1517</v>
      </c>
      <c r="G287" s="7">
        <v>1229</v>
      </c>
    </row>
    <row r="288" spans="1:7" ht="30" customHeight="1">
      <c r="A288" s="4">
        <v>287</v>
      </c>
      <c r="B288" s="5" t="s">
        <v>1519</v>
      </c>
      <c r="C288" s="6" t="s">
        <v>1519</v>
      </c>
      <c r="D288" s="6" t="s">
        <v>1520</v>
      </c>
      <c r="E288" s="6" t="s">
        <v>1521</v>
      </c>
      <c r="F288" s="6" t="s">
        <v>1522</v>
      </c>
      <c r="G288" s="7">
        <v>3126</v>
      </c>
    </row>
    <row r="289" spans="1:7" ht="30" customHeight="1">
      <c r="A289" s="4">
        <v>288</v>
      </c>
      <c r="B289" s="5" t="s">
        <v>1519</v>
      </c>
      <c r="C289" s="6" t="s">
        <v>1523</v>
      </c>
      <c r="D289" s="6" t="s">
        <v>1520</v>
      </c>
      <c r="E289" s="6" t="s">
        <v>1521</v>
      </c>
      <c r="F289" s="6" t="s">
        <v>1522</v>
      </c>
      <c r="G289" s="7">
        <v>3126</v>
      </c>
    </row>
    <row r="290" spans="1:7" ht="30" customHeight="1">
      <c r="A290" s="4">
        <v>289</v>
      </c>
      <c r="B290" s="5" t="s">
        <v>1519</v>
      </c>
      <c r="C290" s="6" t="s">
        <v>1524</v>
      </c>
      <c r="D290" s="6" t="s">
        <v>1520</v>
      </c>
      <c r="E290" s="6" t="s">
        <v>1521</v>
      </c>
      <c r="F290" s="6" t="s">
        <v>1522</v>
      </c>
      <c r="G290" s="7">
        <v>3126</v>
      </c>
    </row>
    <row r="291" spans="1:7" ht="30" customHeight="1">
      <c r="A291" s="4">
        <v>290</v>
      </c>
      <c r="B291" s="10" t="s">
        <v>1519</v>
      </c>
      <c r="C291" s="6" t="s">
        <v>1525</v>
      </c>
      <c r="D291" s="6" t="s">
        <v>1520</v>
      </c>
      <c r="E291" s="6" t="s">
        <v>1521</v>
      </c>
      <c r="F291" s="6" t="s">
        <v>1522</v>
      </c>
      <c r="G291" s="7">
        <v>3126</v>
      </c>
    </row>
    <row r="292" spans="1:7" ht="30" customHeight="1">
      <c r="A292" s="4">
        <v>291</v>
      </c>
      <c r="B292" s="8" t="s">
        <v>1526</v>
      </c>
      <c r="C292" s="6" t="s">
        <v>1526</v>
      </c>
      <c r="D292" s="6" t="s">
        <v>1527</v>
      </c>
      <c r="E292" s="6" t="s">
        <v>1528</v>
      </c>
      <c r="F292" s="6" t="s">
        <v>1529</v>
      </c>
      <c r="G292" s="7">
        <v>2707</v>
      </c>
    </row>
    <row r="293" spans="1:7" ht="30" customHeight="1">
      <c r="A293" s="4">
        <v>292</v>
      </c>
      <c r="B293" s="5" t="s">
        <v>1530</v>
      </c>
      <c r="C293" s="6" t="s">
        <v>1530</v>
      </c>
      <c r="D293" s="6" t="s">
        <v>1527</v>
      </c>
      <c r="E293" s="6" t="s">
        <v>1528</v>
      </c>
      <c r="F293" s="6" t="s">
        <v>1529</v>
      </c>
      <c r="G293" s="7">
        <v>2707</v>
      </c>
    </row>
    <row r="294" spans="1:7" ht="30" customHeight="1">
      <c r="A294" s="4">
        <v>293</v>
      </c>
      <c r="B294" s="8" t="s">
        <v>1531</v>
      </c>
      <c r="C294" s="6" t="s">
        <v>1531</v>
      </c>
      <c r="D294" s="6" t="s">
        <v>1532</v>
      </c>
      <c r="E294" s="6" t="s">
        <v>1533</v>
      </c>
      <c r="F294" s="6" t="s">
        <v>1534</v>
      </c>
      <c r="G294" s="7">
        <v>3306</v>
      </c>
    </row>
    <row r="295" spans="1:7" ht="30" customHeight="1">
      <c r="A295" s="4">
        <v>294</v>
      </c>
      <c r="B295" s="8" t="s">
        <v>1535</v>
      </c>
      <c r="C295" s="6" t="s">
        <v>1535</v>
      </c>
      <c r="D295" s="6" t="s">
        <v>1536</v>
      </c>
      <c r="E295" s="6" t="s">
        <v>1537</v>
      </c>
      <c r="F295" s="6" t="s">
        <v>1538</v>
      </c>
      <c r="G295" s="7">
        <v>3300</v>
      </c>
    </row>
    <row r="296" spans="1:7" ht="30" customHeight="1">
      <c r="A296" s="4">
        <v>295</v>
      </c>
      <c r="B296" s="5" t="s">
        <v>1539</v>
      </c>
      <c r="C296" s="6" t="s">
        <v>1539</v>
      </c>
      <c r="D296" s="6" t="s">
        <v>1540</v>
      </c>
      <c r="E296" s="6" t="s">
        <v>1541</v>
      </c>
      <c r="F296" s="6" t="s">
        <v>1542</v>
      </c>
      <c r="G296" s="7">
        <v>3306</v>
      </c>
    </row>
    <row r="297" spans="1:7" ht="30" customHeight="1">
      <c r="A297" s="4">
        <v>296</v>
      </c>
      <c r="B297" s="5" t="s">
        <v>1543</v>
      </c>
      <c r="C297" s="6" t="s">
        <v>1543</v>
      </c>
      <c r="D297" s="6" t="s">
        <v>1544</v>
      </c>
      <c r="E297" s="6" t="s">
        <v>1077</v>
      </c>
      <c r="F297" s="6" t="s">
        <v>1078</v>
      </c>
      <c r="G297" s="7">
        <v>6329</v>
      </c>
    </row>
    <row r="298" spans="1:7" ht="30" customHeight="1">
      <c r="A298" s="4">
        <v>297</v>
      </c>
      <c r="B298" s="8" t="s">
        <v>1543</v>
      </c>
      <c r="C298" s="6" t="s">
        <v>1545</v>
      </c>
      <c r="D298" s="6" t="s">
        <v>1544</v>
      </c>
      <c r="E298" s="6" t="s">
        <v>1077</v>
      </c>
      <c r="F298" s="6" t="s">
        <v>1546</v>
      </c>
      <c r="G298" s="7">
        <v>6329</v>
      </c>
    </row>
    <row r="299" spans="1:7" ht="30" customHeight="1">
      <c r="A299" s="4">
        <v>298</v>
      </c>
      <c r="B299" s="8" t="s">
        <v>129</v>
      </c>
      <c r="C299" s="6" t="s">
        <v>129</v>
      </c>
      <c r="D299" s="6" t="s">
        <v>1547</v>
      </c>
      <c r="E299" s="6" t="s">
        <v>1548</v>
      </c>
      <c r="F299" s="6" t="s">
        <v>1549</v>
      </c>
      <c r="G299" s="7">
        <v>1605</v>
      </c>
    </row>
    <row r="300" spans="1:7" ht="30" customHeight="1">
      <c r="A300" s="4">
        <v>299</v>
      </c>
      <c r="B300" s="8" t="s">
        <v>129</v>
      </c>
      <c r="C300" s="6" t="s">
        <v>130</v>
      </c>
      <c r="D300" s="6" t="s">
        <v>1547</v>
      </c>
      <c r="E300" s="6" t="s">
        <v>1548</v>
      </c>
      <c r="F300" s="6" t="s">
        <v>1549</v>
      </c>
      <c r="G300" s="7">
        <v>1605</v>
      </c>
    </row>
    <row r="301" spans="1:7" ht="30" customHeight="1">
      <c r="A301" s="4">
        <v>300</v>
      </c>
      <c r="B301" s="8" t="s">
        <v>1550</v>
      </c>
      <c r="C301" s="6" t="s">
        <v>1551</v>
      </c>
      <c r="D301" s="6" t="s">
        <v>1552</v>
      </c>
      <c r="E301" s="6" t="s">
        <v>1553</v>
      </c>
      <c r="F301" s="6" t="s">
        <v>1554</v>
      </c>
      <c r="G301" s="7">
        <v>2222</v>
      </c>
    </row>
    <row r="302" spans="1:7" ht="30" customHeight="1">
      <c r="A302" s="4">
        <v>301</v>
      </c>
      <c r="B302" s="8" t="s">
        <v>1550</v>
      </c>
      <c r="C302" s="6" t="s">
        <v>1550</v>
      </c>
      <c r="D302" s="6" t="s">
        <v>1552</v>
      </c>
      <c r="E302" s="6" t="s">
        <v>1553</v>
      </c>
      <c r="F302" s="6" t="s">
        <v>1554</v>
      </c>
      <c r="G302" s="7">
        <v>2222</v>
      </c>
    </row>
    <row r="303" spans="1:7" ht="30" customHeight="1">
      <c r="A303" s="4">
        <v>302</v>
      </c>
      <c r="B303" s="5" t="s">
        <v>1555</v>
      </c>
      <c r="C303" s="6" t="s">
        <v>1555</v>
      </c>
      <c r="D303" s="6" t="s">
        <v>1556</v>
      </c>
      <c r="E303" s="6" t="s">
        <v>1557</v>
      </c>
      <c r="F303" s="6" t="s">
        <v>1558</v>
      </c>
      <c r="G303" s="7">
        <v>3800</v>
      </c>
    </row>
    <row r="304" spans="1:7" ht="30" customHeight="1">
      <c r="A304" s="4">
        <v>303</v>
      </c>
      <c r="B304" s="5" t="s">
        <v>184</v>
      </c>
      <c r="C304" s="6" t="s">
        <v>185</v>
      </c>
      <c r="D304" s="6" t="s">
        <v>1559</v>
      </c>
      <c r="E304" s="6" t="s">
        <v>1560</v>
      </c>
      <c r="F304" s="6" t="s">
        <v>1561</v>
      </c>
      <c r="G304" s="7">
        <v>1550</v>
      </c>
    </row>
    <row r="305" spans="1:7" ht="30" customHeight="1">
      <c r="A305" s="4">
        <v>304</v>
      </c>
      <c r="B305" s="13" t="s">
        <v>184</v>
      </c>
      <c r="C305" s="6" t="s">
        <v>184</v>
      </c>
      <c r="D305" s="6" t="s">
        <v>1559</v>
      </c>
      <c r="E305" s="6" t="s">
        <v>1560</v>
      </c>
      <c r="F305" s="6" t="s">
        <v>1561</v>
      </c>
      <c r="G305" s="7">
        <v>1550</v>
      </c>
    </row>
    <row r="306" spans="1:7" ht="30" customHeight="1">
      <c r="A306" s="4">
        <v>305</v>
      </c>
      <c r="B306" s="8" t="s">
        <v>1562</v>
      </c>
      <c r="C306" s="6" t="s">
        <v>1562</v>
      </c>
      <c r="D306" s="6" t="s">
        <v>1563</v>
      </c>
      <c r="E306" s="6" t="s">
        <v>1564</v>
      </c>
      <c r="F306" s="6" t="s">
        <v>1565</v>
      </c>
      <c r="G306" s="7">
        <v>6000</v>
      </c>
    </row>
    <row r="307" spans="1:7" ht="30" customHeight="1">
      <c r="A307" s="4">
        <v>306</v>
      </c>
      <c r="B307" s="5" t="s">
        <v>1562</v>
      </c>
      <c r="C307" s="6" t="s">
        <v>1566</v>
      </c>
      <c r="D307" s="6" t="s">
        <v>1563</v>
      </c>
      <c r="E307" s="6" t="s">
        <v>1567</v>
      </c>
      <c r="F307" s="6" t="s">
        <v>1565</v>
      </c>
      <c r="G307" s="7">
        <v>6000</v>
      </c>
    </row>
    <row r="308" spans="1:7" ht="30" customHeight="1">
      <c r="A308" s="4">
        <v>307</v>
      </c>
      <c r="B308" s="5" t="s">
        <v>144</v>
      </c>
      <c r="C308" s="6" t="s">
        <v>144</v>
      </c>
      <c r="D308" s="6" t="s">
        <v>1563</v>
      </c>
      <c r="E308" s="6" t="s">
        <v>1567</v>
      </c>
      <c r="F308" s="6" t="s">
        <v>1565</v>
      </c>
      <c r="G308" s="7">
        <v>6000</v>
      </c>
    </row>
    <row r="309" spans="1:7" ht="30" customHeight="1">
      <c r="A309" s="4">
        <v>308</v>
      </c>
      <c r="B309" s="8" t="s">
        <v>144</v>
      </c>
      <c r="C309" s="6" t="s">
        <v>145</v>
      </c>
      <c r="D309" s="6" t="s">
        <v>1563</v>
      </c>
      <c r="E309" s="6" t="s">
        <v>1567</v>
      </c>
      <c r="F309" s="6" t="s">
        <v>1565</v>
      </c>
      <c r="G309" s="7">
        <v>6000</v>
      </c>
    </row>
    <row r="310" spans="1:7" ht="30" customHeight="1">
      <c r="A310" s="4">
        <v>309</v>
      </c>
      <c r="B310" s="5" t="s">
        <v>48</v>
      </c>
      <c r="C310" s="6" t="s">
        <v>48</v>
      </c>
      <c r="D310" s="6" t="s">
        <v>1568</v>
      </c>
      <c r="E310" s="6" t="s">
        <v>1569</v>
      </c>
      <c r="F310" s="6" t="s">
        <v>1570</v>
      </c>
      <c r="G310" s="7">
        <v>6500</v>
      </c>
    </row>
    <row r="311" spans="1:7" ht="30" customHeight="1">
      <c r="A311" s="4">
        <v>310</v>
      </c>
      <c r="B311" s="8" t="s">
        <v>127</v>
      </c>
      <c r="C311" s="6" t="s">
        <v>127</v>
      </c>
      <c r="D311" s="6" t="s">
        <v>1571</v>
      </c>
      <c r="E311" s="6" t="s">
        <v>1572</v>
      </c>
      <c r="F311" s="6" t="s">
        <v>1573</v>
      </c>
      <c r="G311" s="7">
        <v>6528</v>
      </c>
    </row>
    <row r="312" spans="1:7" ht="30" customHeight="1">
      <c r="A312" s="4">
        <v>311</v>
      </c>
      <c r="B312" s="8" t="s">
        <v>110</v>
      </c>
      <c r="C312" s="6" t="s">
        <v>110</v>
      </c>
      <c r="D312" s="6" t="s">
        <v>1574</v>
      </c>
      <c r="E312" s="6" t="s">
        <v>1575</v>
      </c>
      <c r="F312" s="6" t="s">
        <v>1576</v>
      </c>
      <c r="G312" s="7">
        <v>6524</v>
      </c>
    </row>
    <row r="313" spans="1:7" ht="30" customHeight="1">
      <c r="A313" s="4">
        <v>312</v>
      </c>
      <c r="B313" s="8" t="s">
        <v>62</v>
      </c>
      <c r="C313" s="6" t="s">
        <v>62</v>
      </c>
      <c r="D313" s="6" t="s">
        <v>1577</v>
      </c>
      <c r="E313" s="6" t="s">
        <v>1578</v>
      </c>
      <c r="F313" s="6" t="s">
        <v>1579</v>
      </c>
      <c r="G313" s="7">
        <v>6541</v>
      </c>
    </row>
    <row r="314" spans="1:7" ht="30" customHeight="1">
      <c r="A314" s="4">
        <v>313</v>
      </c>
      <c r="B314" s="8" t="s">
        <v>1580</v>
      </c>
      <c r="C314" s="6" t="s">
        <v>1580</v>
      </c>
      <c r="D314" s="6" t="s">
        <v>1581</v>
      </c>
      <c r="E314" s="6" t="s">
        <v>1582</v>
      </c>
      <c r="F314" s="6" t="s">
        <v>1583</v>
      </c>
      <c r="G314" s="7">
        <v>4217</v>
      </c>
    </row>
    <row r="315" spans="1:7" ht="30" customHeight="1">
      <c r="A315" s="4">
        <v>314</v>
      </c>
      <c r="B315" s="8" t="s">
        <v>1584</v>
      </c>
      <c r="C315" s="6" t="s">
        <v>1584</v>
      </c>
      <c r="D315" s="6" t="s">
        <v>1585</v>
      </c>
      <c r="E315" s="6" t="s">
        <v>1586</v>
      </c>
      <c r="F315" s="6" t="s">
        <v>1587</v>
      </c>
      <c r="G315" s="7">
        <v>1605</v>
      </c>
    </row>
    <row r="316" spans="1:7" ht="30" customHeight="1">
      <c r="A316" s="4">
        <v>315</v>
      </c>
      <c r="B316" s="8" t="s">
        <v>1588</v>
      </c>
      <c r="C316" s="6" t="s">
        <v>1588</v>
      </c>
      <c r="D316" s="6" t="s">
        <v>1589</v>
      </c>
      <c r="E316" s="6" t="s">
        <v>1590</v>
      </c>
      <c r="F316" s="6" t="s">
        <v>1591</v>
      </c>
      <c r="G316" s="7">
        <v>2503</v>
      </c>
    </row>
    <row r="317" spans="1:7" ht="30" customHeight="1">
      <c r="A317" s="4">
        <v>316</v>
      </c>
      <c r="B317" s="8" t="s">
        <v>1592</v>
      </c>
      <c r="C317" s="6" t="s">
        <v>1592</v>
      </c>
      <c r="D317" s="6" t="s">
        <v>1593</v>
      </c>
      <c r="E317" s="6" t="s">
        <v>1594</v>
      </c>
      <c r="F317" s="6" t="s">
        <v>1595</v>
      </c>
      <c r="G317" s="7">
        <v>2503</v>
      </c>
    </row>
    <row r="318" spans="1:7" ht="30" customHeight="1">
      <c r="A318" s="4">
        <v>317</v>
      </c>
      <c r="B318" s="5" t="s">
        <v>1596</v>
      </c>
      <c r="C318" s="6" t="s">
        <v>1596</v>
      </c>
      <c r="D318" s="6" t="s">
        <v>1597</v>
      </c>
      <c r="E318" s="6" t="s">
        <v>1598</v>
      </c>
      <c r="F318" s="6" t="s">
        <v>1599</v>
      </c>
      <c r="G318" s="7">
        <v>2000</v>
      </c>
    </row>
    <row r="319" spans="1:7" ht="30" customHeight="1">
      <c r="A319" s="4">
        <v>318</v>
      </c>
      <c r="B319" s="5" t="s">
        <v>1600</v>
      </c>
      <c r="C319" s="6" t="s">
        <v>1600</v>
      </c>
      <c r="D319" s="6" t="s">
        <v>1601</v>
      </c>
      <c r="E319" s="6" t="s">
        <v>1602</v>
      </c>
      <c r="F319" s="6" t="s">
        <v>1603</v>
      </c>
      <c r="G319" s="7">
        <v>1209</v>
      </c>
    </row>
    <row r="320" spans="1:7" ht="30" customHeight="1">
      <c r="A320" s="4">
        <v>319</v>
      </c>
      <c r="B320" s="12" t="s">
        <v>1600</v>
      </c>
      <c r="C320" s="6" t="s">
        <v>1604</v>
      </c>
      <c r="D320" s="6" t="s">
        <v>1601</v>
      </c>
      <c r="E320" s="6" t="s">
        <v>1602</v>
      </c>
      <c r="F320" s="6" t="s">
        <v>1603</v>
      </c>
      <c r="G320" s="7">
        <v>1209</v>
      </c>
    </row>
    <row r="321" spans="1:7" ht="30" customHeight="1">
      <c r="A321" s="4">
        <v>320</v>
      </c>
      <c r="B321" s="8" t="s">
        <v>1605</v>
      </c>
      <c r="C321" s="6" t="s">
        <v>1605</v>
      </c>
      <c r="D321" s="6" t="s">
        <v>1606</v>
      </c>
      <c r="E321" s="6" t="s">
        <v>1607</v>
      </c>
      <c r="F321" s="6" t="s">
        <v>1608</v>
      </c>
      <c r="G321" s="7">
        <v>4233</v>
      </c>
    </row>
    <row r="322" spans="1:7" ht="30" customHeight="1">
      <c r="A322" s="4">
        <v>321</v>
      </c>
      <c r="B322" s="5" t="s">
        <v>86</v>
      </c>
      <c r="C322" s="6" t="s">
        <v>1609</v>
      </c>
      <c r="D322" s="6" t="s">
        <v>1610</v>
      </c>
      <c r="E322" s="6" t="s">
        <v>1611</v>
      </c>
      <c r="F322" s="6" t="s">
        <v>1612</v>
      </c>
      <c r="G322" s="7">
        <v>1635</v>
      </c>
    </row>
    <row r="323" spans="1:7" ht="30" customHeight="1">
      <c r="A323" s="4">
        <v>322</v>
      </c>
      <c r="B323" s="5" t="s">
        <v>86</v>
      </c>
      <c r="C323" s="6" t="s">
        <v>86</v>
      </c>
      <c r="D323" s="6" t="s">
        <v>1610</v>
      </c>
      <c r="E323" s="6" t="s">
        <v>1611</v>
      </c>
      <c r="F323" s="6" t="s">
        <v>1612</v>
      </c>
      <c r="G323" s="7">
        <v>1635</v>
      </c>
    </row>
    <row r="324" spans="1:7" ht="30" customHeight="1">
      <c r="A324" s="4">
        <v>323</v>
      </c>
      <c r="B324" s="5" t="s">
        <v>86</v>
      </c>
      <c r="C324" s="6" t="s">
        <v>87</v>
      </c>
      <c r="D324" s="6" t="s">
        <v>1610</v>
      </c>
      <c r="E324" s="6" t="s">
        <v>1611</v>
      </c>
      <c r="F324" s="6" t="s">
        <v>1612</v>
      </c>
      <c r="G324" s="7">
        <v>1635</v>
      </c>
    </row>
    <row r="325" spans="1:7" ht="30" customHeight="1">
      <c r="A325" s="4">
        <v>324</v>
      </c>
      <c r="B325" s="5" t="s">
        <v>1613</v>
      </c>
      <c r="C325" s="6" t="s">
        <v>1614</v>
      </c>
      <c r="D325" s="6" t="s">
        <v>1615</v>
      </c>
      <c r="E325" s="6" t="s">
        <v>1616</v>
      </c>
      <c r="F325" s="6" t="s">
        <v>1617</v>
      </c>
      <c r="G325" s="7">
        <v>4107</v>
      </c>
    </row>
    <row r="326" spans="1:7" ht="30" customHeight="1">
      <c r="A326" s="4">
        <v>325</v>
      </c>
      <c r="B326" s="8" t="s">
        <v>1613</v>
      </c>
      <c r="C326" s="6" t="s">
        <v>1613</v>
      </c>
      <c r="D326" s="6" t="s">
        <v>1615</v>
      </c>
      <c r="E326" s="6" t="s">
        <v>1616</v>
      </c>
      <c r="F326" s="6" t="s">
        <v>1617</v>
      </c>
      <c r="G326" s="7">
        <v>4107</v>
      </c>
    </row>
    <row r="327" spans="1:7" ht="30" customHeight="1">
      <c r="A327" s="4">
        <v>326</v>
      </c>
      <c r="B327" s="8" t="s">
        <v>1613</v>
      </c>
      <c r="C327" s="6" t="s">
        <v>1618</v>
      </c>
      <c r="D327" s="6" t="s">
        <v>1615</v>
      </c>
      <c r="E327" s="6" t="s">
        <v>1616</v>
      </c>
      <c r="F327" s="6" t="s">
        <v>1617</v>
      </c>
      <c r="G327" s="7">
        <v>4107</v>
      </c>
    </row>
    <row r="328" spans="1:7" ht="30" customHeight="1">
      <c r="A328" s="4">
        <v>327</v>
      </c>
      <c r="B328" s="5" t="s">
        <v>32</v>
      </c>
      <c r="C328" s="6" t="s">
        <v>1619</v>
      </c>
      <c r="D328" s="6" t="s">
        <v>1620</v>
      </c>
      <c r="E328" s="6" t="s">
        <v>1621</v>
      </c>
      <c r="F328" s="6" t="s">
        <v>1622</v>
      </c>
      <c r="G328" s="7">
        <v>6015</v>
      </c>
    </row>
    <row r="329" spans="1:7" ht="30" customHeight="1">
      <c r="A329" s="4">
        <v>328</v>
      </c>
      <c r="B329" s="5" t="s">
        <v>32</v>
      </c>
      <c r="C329" s="6" t="s">
        <v>32</v>
      </c>
      <c r="D329" s="6" t="s">
        <v>1620</v>
      </c>
      <c r="E329" s="6" t="s">
        <v>1621</v>
      </c>
      <c r="F329" s="6" t="s">
        <v>1622</v>
      </c>
      <c r="G329" s="7">
        <v>6015</v>
      </c>
    </row>
    <row r="330" spans="1:7" ht="30" customHeight="1">
      <c r="A330" s="4">
        <v>329</v>
      </c>
      <c r="B330" s="8" t="s">
        <v>913</v>
      </c>
      <c r="C330" s="6" t="s">
        <v>913</v>
      </c>
      <c r="D330" s="6" t="s">
        <v>1623</v>
      </c>
      <c r="E330" s="6" t="s">
        <v>1624</v>
      </c>
      <c r="F330" s="6" t="s">
        <v>1625</v>
      </c>
      <c r="G330" s="7">
        <v>1635</v>
      </c>
    </row>
    <row r="331" spans="1:7" ht="30" customHeight="1">
      <c r="A331" s="4">
        <v>330</v>
      </c>
      <c r="B331" s="8" t="s">
        <v>1626</v>
      </c>
      <c r="C331" s="6" t="s">
        <v>1626</v>
      </c>
      <c r="D331" s="6" t="s">
        <v>1627</v>
      </c>
      <c r="E331" s="6" t="s">
        <v>1621</v>
      </c>
      <c r="F331" s="6" t="s">
        <v>1628</v>
      </c>
      <c r="G331" s="7">
        <v>6015</v>
      </c>
    </row>
    <row r="332" spans="1:7" ht="30" customHeight="1">
      <c r="A332" s="4">
        <v>331</v>
      </c>
      <c r="B332" s="5" t="s">
        <v>1629</v>
      </c>
      <c r="C332" s="6" t="s">
        <v>1629</v>
      </c>
      <c r="D332" s="6" t="s">
        <v>1630</v>
      </c>
      <c r="E332" s="6" t="s">
        <v>1631</v>
      </c>
      <c r="F332" s="6" t="s">
        <v>1632</v>
      </c>
      <c r="G332" s="7">
        <v>1605</v>
      </c>
    </row>
    <row r="333" spans="1:7" ht="30" customHeight="1">
      <c r="A333" s="4">
        <v>332</v>
      </c>
      <c r="B333" s="8" t="s">
        <v>1633</v>
      </c>
      <c r="C333" s="6" t="s">
        <v>1634</v>
      </c>
      <c r="D333" s="6" t="s">
        <v>1635</v>
      </c>
      <c r="E333" s="6" t="s">
        <v>1636</v>
      </c>
      <c r="F333" s="6" t="s">
        <v>1637</v>
      </c>
      <c r="G333" s="7">
        <v>1605</v>
      </c>
    </row>
    <row r="334" spans="1:7" ht="30" customHeight="1">
      <c r="A334" s="4">
        <v>333</v>
      </c>
      <c r="B334" s="8" t="s">
        <v>1633</v>
      </c>
      <c r="C334" s="6" t="s">
        <v>1633</v>
      </c>
      <c r="D334" s="6" t="s">
        <v>1635</v>
      </c>
      <c r="E334" s="6" t="s">
        <v>1636</v>
      </c>
      <c r="F334" s="6" t="s">
        <v>1637</v>
      </c>
      <c r="G334" s="7">
        <v>1605</v>
      </c>
    </row>
    <row r="335" spans="1:7" ht="30" customHeight="1">
      <c r="A335" s="4">
        <v>334</v>
      </c>
      <c r="B335" s="8" t="s">
        <v>1633</v>
      </c>
      <c r="C335" s="6" t="s">
        <v>1638</v>
      </c>
      <c r="D335" s="6" t="s">
        <v>1635</v>
      </c>
      <c r="E335" s="6" t="s">
        <v>1636</v>
      </c>
      <c r="F335" s="6" t="s">
        <v>1637</v>
      </c>
      <c r="G335" s="7">
        <v>1605</v>
      </c>
    </row>
    <row r="336" spans="1:7" ht="30" customHeight="1">
      <c r="A336" s="4">
        <v>335</v>
      </c>
      <c r="B336" s="5" t="s">
        <v>1639</v>
      </c>
      <c r="C336" s="6" t="s">
        <v>1639</v>
      </c>
      <c r="D336" s="6" t="s">
        <v>1640</v>
      </c>
      <c r="E336" s="6" t="s">
        <v>1641</v>
      </c>
      <c r="F336" s="6" t="s">
        <v>1642</v>
      </c>
      <c r="G336" s="7">
        <v>1604</v>
      </c>
    </row>
    <row r="337" spans="1:7" ht="30" customHeight="1">
      <c r="A337" s="4">
        <v>336</v>
      </c>
      <c r="B337" s="5" t="s">
        <v>147</v>
      </c>
      <c r="C337" s="6" t="s">
        <v>147</v>
      </c>
      <c r="D337" s="6" t="s">
        <v>1643</v>
      </c>
      <c r="E337" s="6" t="s">
        <v>1644</v>
      </c>
      <c r="F337" s="6" t="s">
        <v>1645</v>
      </c>
      <c r="G337" s="7">
        <v>6015</v>
      </c>
    </row>
    <row r="338" spans="1:7" ht="30" customHeight="1">
      <c r="A338" s="4">
        <v>337</v>
      </c>
      <c r="B338" s="5" t="s">
        <v>1646</v>
      </c>
      <c r="C338" s="6" t="s">
        <v>1646</v>
      </c>
      <c r="D338" s="6" t="s">
        <v>1643</v>
      </c>
      <c r="E338" s="6" t="s">
        <v>1644</v>
      </c>
      <c r="F338" s="6" t="s">
        <v>1645</v>
      </c>
      <c r="G338" s="7">
        <v>6015</v>
      </c>
    </row>
    <row r="339" spans="1:7" ht="30" customHeight="1">
      <c r="A339" s="4">
        <v>338</v>
      </c>
      <c r="B339" s="8" t="s">
        <v>1647</v>
      </c>
      <c r="C339" s="6" t="s">
        <v>1647</v>
      </c>
      <c r="D339" s="6" t="s">
        <v>1648</v>
      </c>
      <c r="E339" s="6" t="s">
        <v>1644</v>
      </c>
      <c r="F339" s="6" t="s">
        <v>1645</v>
      </c>
      <c r="G339" s="7">
        <v>6015</v>
      </c>
    </row>
    <row r="340" spans="1:7" ht="30" customHeight="1">
      <c r="A340" s="4">
        <v>339</v>
      </c>
      <c r="B340" s="8" t="s">
        <v>1649</v>
      </c>
      <c r="C340" s="6" t="s">
        <v>1649</v>
      </c>
      <c r="D340" s="6" t="s">
        <v>1650</v>
      </c>
      <c r="E340" s="6" t="s">
        <v>1651</v>
      </c>
      <c r="F340" s="6" t="s">
        <v>1652</v>
      </c>
      <c r="G340" s="7">
        <v>5204</v>
      </c>
    </row>
    <row r="341" spans="1:7" ht="30" customHeight="1">
      <c r="A341" s="4">
        <v>340</v>
      </c>
      <c r="B341" s="5" t="s">
        <v>1649</v>
      </c>
      <c r="C341" s="6" t="s">
        <v>1653</v>
      </c>
      <c r="D341" s="6" t="s">
        <v>1650</v>
      </c>
      <c r="E341" s="6" t="s">
        <v>1654</v>
      </c>
      <c r="F341" s="6" t="s">
        <v>1652</v>
      </c>
      <c r="G341" s="7">
        <v>5204</v>
      </c>
    </row>
    <row r="342" spans="1:7" ht="30" customHeight="1">
      <c r="A342" s="4">
        <v>341</v>
      </c>
      <c r="B342" s="8" t="s">
        <v>1655</v>
      </c>
      <c r="C342" s="6" t="s">
        <v>1655</v>
      </c>
      <c r="D342" s="6" t="s">
        <v>1656</v>
      </c>
      <c r="E342" s="6" t="s">
        <v>1657</v>
      </c>
      <c r="F342" s="6" t="s">
        <v>1658</v>
      </c>
      <c r="G342" s="7">
        <v>1605</v>
      </c>
    </row>
    <row r="343" spans="1:7" ht="30" customHeight="1">
      <c r="A343" s="4">
        <v>342</v>
      </c>
      <c r="B343" s="8" t="s">
        <v>1655</v>
      </c>
      <c r="C343" s="6" t="s">
        <v>1659</v>
      </c>
      <c r="D343" s="6" t="s">
        <v>1656</v>
      </c>
      <c r="E343" s="6" t="s">
        <v>1657</v>
      </c>
      <c r="F343" s="6" t="s">
        <v>1658</v>
      </c>
      <c r="G343" s="7">
        <v>1605</v>
      </c>
    </row>
    <row r="344" spans="1:7" ht="30" customHeight="1">
      <c r="A344" s="4">
        <v>343</v>
      </c>
      <c r="B344" s="5" t="s">
        <v>1660</v>
      </c>
      <c r="C344" s="6" t="s">
        <v>1660</v>
      </c>
      <c r="D344" s="6" t="s">
        <v>1661</v>
      </c>
      <c r="E344" s="6" t="s">
        <v>1662</v>
      </c>
      <c r="F344" s="6" t="s">
        <v>1663</v>
      </c>
      <c r="G344" s="7">
        <v>4005</v>
      </c>
    </row>
    <row r="345" spans="1:7" ht="30" customHeight="1">
      <c r="A345" s="4">
        <v>344</v>
      </c>
      <c r="B345" s="8" t="s">
        <v>1664</v>
      </c>
      <c r="C345" s="6" t="s">
        <v>1664</v>
      </c>
      <c r="D345" s="6" t="s">
        <v>1665</v>
      </c>
      <c r="E345" s="6" t="s">
        <v>1666</v>
      </c>
      <c r="F345" s="6" t="s">
        <v>1667</v>
      </c>
      <c r="G345" s="7">
        <v>1635</v>
      </c>
    </row>
    <row r="346" spans="1:7" ht="30" customHeight="1">
      <c r="A346" s="4">
        <v>345</v>
      </c>
      <c r="B346" s="8" t="s">
        <v>1664</v>
      </c>
      <c r="C346" s="6" t="s">
        <v>1668</v>
      </c>
      <c r="D346" s="6" t="s">
        <v>1665</v>
      </c>
      <c r="E346" s="6" t="s">
        <v>1666</v>
      </c>
      <c r="F346" s="6" t="s">
        <v>1667</v>
      </c>
      <c r="G346" s="7">
        <v>1635</v>
      </c>
    </row>
    <row r="347" spans="1:7" ht="30" customHeight="1">
      <c r="A347" s="4">
        <v>346</v>
      </c>
      <c r="B347" s="8" t="s">
        <v>281</v>
      </c>
      <c r="C347" s="6" t="s">
        <v>282</v>
      </c>
      <c r="D347" s="6" t="s">
        <v>1669</v>
      </c>
      <c r="E347" s="6" t="s">
        <v>1670</v>
      </c>
      <c r="F347" s="6" t="s">
        <v>1671</v>
      </c>
      <c r="G347" s="7">
        <v>6127</v>
      </c>
    </row>
    <row r="348" spans="1:7" ht="30" customHeight="1">
      <c r="A348" s="4">
        <v>347</v>
      </c>
      <c r="B348" s="5" t="s">
        <v>281</v>
      </c>
      <c r="C348" s="6" t="s">
        <v>281</v>
      </c>
      <c r="D348" s="6" t="s">
        <v>1669</v>
      </c>
      <c r="E348" s="6" t="s">
        <v>1670</v>
      </c>
      <c r="F348" s="6" t="s">
        <v>1671</v>
      </c>
      <c r="G348" s="7">
        <v>6127</v>
      </c>
    </row>
    <row r="349" spans="1:7" ht="30" customHeight="1">
      <c r="A349" s="4">
        <v>348</v>
      </c>
      <c r="B349" s="5" t="s">
        <v>1672</v>
      </c>
      <c r="C349" s="6" t="s">
        <v>1672</v>
      </c>
      <c r="D349" s="6" t="s">
        <v>1673</v>
      </c>
      <c r="E349" s="6" t="s">
        <v>1674</v>
      </c>
      <c r="F349" s="6" t="s">
        <v>1675</v>
      </c>
      <c r="G349" s="7">
        <v>2616</v>
      </c>
    </row>
    <row r="350" spans="1:7" ht="30" customHeight="1">
      <c r="A350" s="4">
        <v>349</v>
      </c>
      <c r="B350" s="5" t="s">
        <v>34</v>
      </c>
      <c r="C350" s="6" t="s">
        <v>34</v>
      </c>
      <c r="D350" s="6" t="s">
        <v>1676</v>
      </c>
      <c r="E350" s="6" t="s">
        <v>1677</v>
      </c>
      <c r="F350" s="6" t="s">
        <v>1678</v>
      </c>
      <c r="G350" s="7">
        <v>5000</v>
      </c>
    </row>
    <row r="351" spans="1:7" ht="30" customHeight="1">
      <c r="A351" s="4">
        <v>350</v>
      </c>
      <c r="B351" s="8" t="s">
        <v>335</v>
      </c>
      <c r="C351" s="6" t="s">
        <v>335</v>
      </c>
      <c r="D351" s="6" t="s">
        <v>1679</v>
      </c>
      <c r="E351" s="6" t="s">
        <v>1680</v>
      </c>
      <c r="F351" s="6" t="s">
        <v>1681</v>
      </c>
      <c r="G351" s="7">
        <v>5000</v>
      </c>
    </row>
    <row r="352" spans="1:7" ht="30" customHeight="1">
      <c r="A352" s="4">
        <v>351</v>
      </c>
      <c r="B352" s="8" t="s">
        <v>335</v>
      </c>
      <c r="C352" s="6" t="s">
        <v>336</v>
      </c>
      <c r="D352" s="6" t="s">
        <v>1679</v>
      </c>
      <c r="E352" s="6" t="s">
        <v>1680</v>
      </c>
      <c r="F352" s="6" t="s">
        <v>1681</v>
      </c>
      <c r="G352" s="7">
        <v>5000</v>
      </c>
    </row>
    <row r="353" spans="1:7" ht="30" customHeight="1">
      <c r="A353" s="4">
        <v>352</v>
      </c>
      <c r="B353" s="5" t="s">
        <v>914</v>
      </c>
      <c r="C353" s="6" t="s">
        <v>914</v>
      </c>
      <c r="D353" s="6" t="s">
        <v>1682</v>
      </c>
      <c r="E353" s="6" t="s">
        <v>1683</v>
      </c>
      <c r="F353" s="6" t="s">
        <v>1684</v>
      </c>
      <c r="G353" s="7">
        <v>2105</v>
      </c>
    </row>
    <row r="354" spans="1:7" ht="30" customHeight="1">
      <c r="A354" s="4">
        <v>353</v>
      </c>
      <c r="B354" s="12" t="s">
        <v>914</v>
      </c>
      <c r="C354" s="6" t="s">
        <v>1685</v>
      </c>
      <c r="D354" s="6" t="s">
        <v>1682</v>
      </c>
      <c r="E354" s="6" t="s">
        <v>1683</v>
      </c>
      <c r="F354" s="6" t="s">
        <v>1684</v>
      </c>
      <c r="G354" s="7">
        <v>2105</v>
      </c>
    </row>
    <row r="355" spans="1:7" ht="30" customHeight="1">
      <c r="A355" s="4">
        <v>354</v>
      </c>
      <c r="B355" s="8" t="s">
        <v>1686</v>
      </c>
      <c r="C355" s="6" t="s">
        <v>1687</v>
      </c>
      <c r="D355" s="6" t="s">
        <v>1688</v>
      </c>
      <c r="E355" s="6" t="s">
        <v>1689</v>
      </c>
      <c r="F355" s="6" t="s">
        <v>1690</v>
      </c>
      <c r="G355" s="7">
        <v>2211</v>
      </c>
    </row>
    <row r="356" spans="1:7" ht="30" customHeight="1">
      <c r="A356" s="4">
        <v>355</v>
      </c>
      <c r="B356" s="5" t="s">
        <v>1686</v>
      </c>
      <c r="C356" s="6" t="s">
        <v>1686</v>
      </c>
      <c r="D356" s="6" t="s">
        <v>1688</v>
      </c>
      <c r="E356" s="6" t="s">
        <v>1689</v>
      </c>
      <c r="F356" s="6" t="s">
        <v>1690</v>
      </c>
      <c r="G356" s="7">
        <v>2211</v>
      </c>
    </row>
    <row r="357" spans="1:7" ht="30" customHeight="1">
      <c r="A357" s="4">
        <v>356</v>
      </c>
      <c r="B357" s="5" t="s">
        <v>1686</v>
      </c>
      <c r="C357" s="6" t="s">
        <v>1691</v>
      </c>
      <c r="D357" s="6" t="s">
        <v>1688</v>
      </c>
      <c r="E357" s="6" t="s">
        <v>1689</v>
      </c>
      <c r="F357" s="6" t="s">
        <v>1690</v>
      </c>
      <c r="G357" s="7">
        <v>2211</v>
      </c>
    </row>
    <row r="358" spans="1:7" ht="30" customHeight="1">
      <c r="A358" s="4">
        <v>357</v>
      </c>
      <c r="B358" s="5" t="s">
        <v>1686</v>
      </c>
      <c r="C358" s="6" t="s">
        <v>1692</v>
      </c>
      <c r="D358" s="6" t="s">
        <v>1688</v>
      </c>
      <c r="E358" s="6" t="s">
        <v>1689</v>
      </c>
      <c r="F358" s="6" t="s">
        <v>1690</v>
      </c>
      <c r="G358" s="7">
        <v>2211</v>
      </c>
    </row>
    <row r="359" spans="1:7" ht="30" customHeight="1">
      <c r="A359" s="4">
        <v>358</v>
      </c>
      <c r="B359" s="8" t="s">
        <v>1686</v>
      </c>
      <c r="C359" s="6" t="s">
        <v>1693</v>
      </c>
      <c r="D359" s="6" t="s">
        <v>1688</v>
      </c>
      <c r="E359" s="6" t="s">
        <v>1689</v>
      </c>
      <c r="F359" s="6" t="s">
        <v>1690</v>
      </c>
      <c r="G359" s="7">
        <v>2211</v>
      </c>
    </row>
    <row r="360" spans="1:7" ht="30" customHeight="1">
      <c r="A360" s="4">
        <v>359</v>
      </c>
      <c r="B360" s="5" t="s">
        <v>1686</v>
      </c>
      <c r="C360" s="6" t="s">
        <v>1694</v>
      </c>
      <c r="D360" s="6" t="s">
        <v>1688</v>
      </c>
      <c r="E360" s="6" t="s">
        <v>1689</v>
      </c>
      <c r="F360" s="6" t="s">
        <v>1690</v>
      </c>
      <c r="G360" s="7">
        <v>2211</v>
      </c>
    </row>
    <row r="361" spans="1:7" ht="30" customHeight="1">
      <c r="A361" s="4">
        <v>360</v>
      </c>
      <c r="B361" s="5" t="s">
        <v>1686</v>
      </c>
      <c r="C361" s="6" t="s">
        <v>1695</v>
      </c>
      <c r="D361" s="6" t="s">
        <v>1688</v>
      </c>
      <c r="E361" s="6" t="s">
        <v>1689</v>
      </c>
      <c r="F361" s="6" t="s">
        <v>1690</v>
      </c>
      <c r="G361" s="7">
        <v>2211</v>
      </c>
    </row>
    <row r="362" spans="1:7" ht="30" customHeight="1">
      <c r="A362" s="4">
        <v>361</v>
      </c>
      <c r="B362" s="5" t="s">
        <v>1686</v>
      </c>
      <c r="C362" s="6" t="s">
        <v>1696</v>
      </c>
      <c r="D362" s="6" t="s">
        <v>1688</v>
      </c>
      <c r="E362" s="6" t="s">
        <v>1689</v>
      </c>
      <c r="F362" s="6" t="s">
        <v>1690</v>
      </c>
      <c r="G362" s="7">
        <v>2211</v>
      </c>
    </row>
    <row r="363" spans="1:7" ht="30" customHeight="1">
      <c r="A363" s="4">
        <v>362</v>
      </c>
      <c r="B363" s="5" t="s">
        <v>1686</v>
      </c>
      <c r="C363" s="6" t="s">
        <v>1697</v>
      </c>
      <c r="D363" s="6" t="s">
        <v>1688</v>
      </c>
      <c r="E363" s="6" t="s">
        <v>1689</v>
      </c>
      <c r="F363" s="6" t="s">
        <v>1690</v>
      </c>
      <c r="G363" s="7">
        <v>2211</v>
      </c>
    </row>
    <row r="364" spans="1:7" ht="30" customHeight="1">
      <c r="A364" s="4">
        <v>363</v>
      </c>
      <c r="B364" s="5" t="s">
        <v>1686</v>
      </c>
      <c r="C364" s="6" t="s">
        <v>1698</v>
      </c>
      <c r="D364" s="6" t="s">
        <v>1688</v>
      </c>
      <c r="E364" s="6" t="s">
        <v>1689</v>
      </c>
      <c r="F364" s="6" t="s">
        <v>1690</v>
      </c>
      <c r="G364" s="7">
        <v>2211</v>
      </c>
    </row>
    <row r="365" spans="1:7" ht="30" customHeight="1">
      <c r="A365" s="4">
        <v>364</v>
      </c>
      <c r="B365" s="8" t="s">
        <v>1686</v>
      </c>
      <c r="C365" s="6" t="s">
        <v>1699</v>
      </c>
      <c r="D365" s="6" t="s">
        <v>1688</v>
      </c>
      <c r="E365" s="6" t="s">
        <v>1689</v>
      </c>
      <c r="F365" s="6" t="s">
        <v>1690</v>
      </c>
      <c r="G365" s="7">
        <v>2211</v>
      </c>
    </row>
    <row r="366" spans="1:7" ht="30" customHeight="1">
      <c r="A366" s="4">
        <v>365</v>
      </c>
      <c r="B366" s="8" t="s">
        <v>1686</v>
      </c>
      <c r="C366" s="6" t="s">
        <v>1700</v>
      </c>
      <c r="D366" s="6" t="s">
        <v>1688</v>
      </c>
      <c r="E366" s="6" t="s">
        <v>1689</v>
      </c>
      <c r="F366" s="6" t="s">
        <v>1690</v>
      </c>
      <c r="G366" s="7">
        <v>2211</v>
      </c>
    </row>
    <row r="367" spans="1:7" ht="30" customHeight="1">
      <c r="A367" s="4">
        <v>366</v>
      </c>
      <c r="B367" s="5" t="s">
        <v>197</v>
      </c>
      <c r="C367" s="6" t="s">
        <v>198</v>
      </c>
      <c r="D367" s="6" t="s">
        <v>1688</v>
      </c>
      <c r="E367" s="6" t="s">
        <v>1689</v>
      </c>
      <c r="F367" s="6" t="s">
        <v>1690</v>
      </c>
      <c r="G367" s="7">
        <v>2211</v>
      </c>
    </row>
    <row r="368" spans="1:7" ht="30" customHeight="1">
      <c r="A368" s="4">
        <v>367</v>
      </c>
      <c r="B368" s="8" t="s">
        <v>197</v>
      </c>
      <c r="C368" s="6" t="s">
        <v>197</v>
      </c>
      <c r="D368" s="6" t="s">
        <v>1688</v>
      </c>
      <c r="E368" s="6" t="s">
        <v>1689</v>
      </c>
      <c r="F368" s="6" t="s">
        <v>1690</v>
      </c>
      <c r="G368" s="7">
        <v>2211</v>
      </c>
    </row>
    <row r="369" spans="1:7" ht="30" customHeight="1">
      <c r="A369" s="4">
        <v>368</v>
      </c>
      <c r="B369" s="8" t="s">
        <v>1701</v>
      </c>
      <c r="C369" s="6" t="s">
        <v>1701</v>
      </c>
      <c r="D369" s="6" t="s">
        <v>1635</v>
      </c>
      <c r="E369" s="6" t="s">
        <v>1702</v>
      </c>
      <c r="F369" s="6" t="s">
        <v>1703</v>
      </c>
      <c r="G369" s="7">
        <v>1605</v>
      </c>
    </row>
    <row r="370" spans="1:7" ht="30" customHeight="1">
      <c r="A370" s="4">
        <v>369</v>
      </c>
      <c r="B370" s="5" t="s">
        <v>1701</v>
      </c>
      <c r="C370" s="6" t="s">
        <v>1704</v>
      </c>
      <c r="D370" s="6" t="s">
        <v>1635</v>
      </c>
      <c r="E370" s="6" t="s">
        <v>1702</v>
      </c>
      <c r="F370" s="6" t="s">
        <v>1703</v>
      </c>
      <c r="G370" s="7">
        <v>1605</v>
      </c>
    </row>
    <row r="371" spans="1:7" ht="30" customHeight="1">
      <c r="A371" s="4">
        <v>370</v>
      </c>
      <c r="B371" s="5" t="s">
        <v>1705</v>
      </c>
      <c r="C371" s="6" t="s">
        <v>1705</v>
      </c>
      <c r="D371" s="6" t="s">
        <v>1635</v>
      </c>
      <c r="E371" s="6" t="s">
        <v>1636</v>
      </c>
      <c r="F371" s="6" t="s">
        <v>1637</v>
      </c>
      <c r="G371" s="7">
        <v>1605</v>
      </c>
    </row>
    <row r="372" spans="1:7" ht="30" customHeight="1">
      <c r="A372" s="4">
        <v>371</v>
      </c>
      <c r="B372" s="8" t="s">
        <v>1706</v>
      </c>
      <c r="C372" s="6" t="s">
        <v>1706</v>
      </c>
      <c r="D372" s="6" t="s">
        <v>1707</v>
      </c>
      <c r="E372" s="6" t="s">
        <v>1708</v>
      </c>
      <c r="F372" s="6" t="s">
        <v>1709</v>
      </c>
      <c r="G372" s="7">
        <v>3106</v>
      </c>
    </row>
    <row r="373" spans="1:7" ht="30" customHeight="1">
      <c r="A373" s="4">
        <v>372</v>
      </c>
      <c r="B373" s="5" t="s">
        <v>1710</v>
      </c>
      <c r="C373" s="6" t="s">
        <v>1710</v>
      </c>
      <c r="D373" s="6" t="s">
        <v>1707</v>
      </c>
      <c r="E373" s="6" t="s">
        <v>1708</v>
      </c>
      <c r="F373" s="6" t="s">
        <v>1709</v>
      </c>
      <c r="G373" s="7">
        <v>3106</v>
      </c>
    </row>
    <row r="374" spans="1:7" ht="30" customHeight="1">
      <c r="A374" s="4">
        <v>373</v>
      </c>
      <c r="B374" s="5" t="s">
        <v>1711</v>
      </c>
      <c r="C374" s="6" t="s">
        <v>1711</v>
      </c>
      <c r="D374" s="6" t="s">
        <v>1712</v>
      </c>
      <c r="E374" s="6" t="s">
        <v>1713</v>
      </c>
      <c r="F374" s="6" t="s">
        <v>1714</v>
      </c>
      <c r="G374" s="7">
        <v>3102</v>
      </c>
    </row>
    <row r="375" spans="1:7" ht="30" customHeight="1">
      <c r="A375" s="4">
        <v>374</v>
      </c>
      <c r="B375" s="5" t="s">
        <v>1715</v>
      </c>
      <c r="C375" s="6" t="s">
        <v>1715</v>
      </c>
      <c r="D375" s="6" t="s">
        <v>1716</v>
      </c>
      <c r="E375" s="6" t="s">
        <v>1717</v>
      </c>
      <c r="F375" s="6" t="s">
        <v>1718</v>
      </c>
      <c r="G375" s="7">
        <v>3114</v>
      </c>
    </row>
    <row r="376" spans="1:7" ht="30" customHeight="1">
      <c r="A376" s="4">
        <v>375</v>
      </c>
      <c r="B376" s="5" t="s">
        <v>1719</v>
      </c>
      <c r="C376" s="6" t="s">
        <v>1719</v>
      </c>
      <c r="D376" s="6" t="s">
        <v>1720</v>
      </c>
      <c r="E376" s="6" t="s">
        <v>1721</v>
      </c>
      <c r="F376" s="6" t="s">
        <v>1722</v>
      </c>
      <c r="G376" s="7">
        <v>1606</v>
      </c>
    </row>
    <row r="377" spans="1:7" ht="30" customHeight="1">
      <c r="A377" s="4">
        <v>376</v>
      </c>
      <c r="B377" s="5" t="s">
        <v>1719</v>
      </c>
      <c r="C377" s="6" t="s">
        <v>1723</v>
      </c>
      <c r="D377" s="6" t="s">
        <v>1720</v>
      </c>
      <c r="E377" s="6" t="s">
        <v>1721</v>
      </c>
      <c r="F377" s="6" t="s">
        <v>1722</v>
      </c>
      <c r="G377" s="7">
        <v>1606</v>
      </c>
    </row>
    <row r="378" spans="1:7" ht="30" customHeight="1">
      <c r="A378" s="4">
        <v>377</v>
      </c>
      <c r="B378" s="5" t="s">
        <v>181</v>
      </c>
      <c r="C378" s="6" t="s">
        <v>181</v>
      </c>
      <c r="D378" s="6" t="s">
        <v>1724</v>
      </c>
      <c r="E378" s="6" t="s">
        <v>1725</v>
      </c>
      <c r="F378" s="6" t="s">
        <v>1726</v>
      </c>
      <c r="G378" s="7">
        <v>1100</v>
      </c>
    </row>
    <row r="379" spans="1:7" ht="30" customHeight="1">
      <c r="A379" s="4">
        <v>378</v>
      </c>
      <c r="B379" s="5" t="s">
        <v>181</v>
      </c>
      <c r="C379" s="6" t="s">
        <v>182</v>
      </c>
      <c r="D379" s="6" t="s">
        <v>1724</v>
      </c>
      <c r="E379" s="6" t="s">
        <v>1725</v>
      </c>
      <c r="F379" s="6" t="s">
        <v>1726</v>
      </c>
      <c r="G379" s="7">
        <v>1100</v>
      </c>
    </row>
    <row r="380" spans="1:7" ht="30" customHeight="1">
      <c r="A380" s="4">
        <v>379</v>
      </c>
      <c r="B380" s="5" t="s">
        <v>1727</v>
      </c>
      <c r="C380" s="6" t="s">
        <v>1727</v>
      </c>
      <c r="D380" s="6" t="s">
        <v>1728</v>
      </c>
      <c r="E380" s="6" t="s">
        <v>1729</v>
      </c>
      <c r="F380" s="6" t="s">
        <v>1730</v>
      </c>
      <c r="G380" s="7">
        <v>3305</v>
      </c>
    </row>
    <row r="381" spans="1:7" ht="30" customHeight="1">
      <c r="A381" s="4">
        <v>380</v>
      </c>
      <c r="B381" s="5" t="s">
        <v>1727</v>
      </c>
      <c r="C381" s="6" t="s">
        <v>1731</v>
      </c>
      <c r="D381" s="6" t="s">
        <v>1728</v>
      </c>
      <c r="E381" s="6" t="s">
        <v>1729</v>
      </c>
      <c r="F381" s="6" t="s">
        <v>1730</v>
      </c>
      <c r="G381" s="7">
        <v>3305</v>
      </c>
    </row>
    <row r="382" spans="1:7" ht="30" customHeight="1">
      <c r="A382" s="4">
        <v>381</v>
      </c>
      <c r="B382" s="5" t="s">
        <v>1727</v>
      </c>
      <c r="C382" s="6" t="s">
        <v>1732</v>
      </c>
      <c r="D382" s="6" t="s">
        <v>1728</v>
      </c>
      <c r="E382" s="6" t="s">
        <v>1729</v>
      </c>
      <c r="F382" s="6" t="s">
        <v>1730</v>
      </c>
      <c r="G382" s="7">
        <v>3305</v>
      </c>
    </row>
    <row r="383" spans="1:7" ht="30" customHeight="1">
      <c r="A383" s="4">
        <v>382</v>
      </c>
      <c r="B383" s="5" t="s">
        <v>1733</v>
      </c>
      <c r="C383" s="6" t="s">
        <v>1733</v>
      </c>
      <c r="D383" s="6" t="s">
        <v>1734</v>
      </c>
      <c r="E383" s="6" t="s">
        <v>1729</v>
      </c>
      <c r="F383" s="6" t="s">
        <v>1730</v>
      </c>
      <c r="G383" s="7">
        <v>3305</v>
      </c>
    </row>
    <row r="384" spans="1:7" ht="30" customHeight="1">
      <c r="A384" s="4">
        <v>383</v>
      </c>
      <c r="B384" s="5" t="s">
        <v>1735</v>
      </c>
      <c r="C384" s="6" t="s">
        <v>1735</v>
      </c>
      <c r="D384" s="6" t="s">
        <v>1736</v>
      </c>
      <c r="E384" s="6" t="s">
        <v>1737</v>
      </c>
      <c r="F384" s="6" t="s">
        <v>1738</v>
      </c>
      <c r="G384" s="7">
        <v>3305</v>
      </c>
    </row>
    <row r="385" spans="1:7" ht="30" customHeight="1">
      <c r="A385" s="4">
        <v>384</v>
      </c>
      <c r="B385" s="5" t="s">
        <v>270</v>
      </c>
      <c r="C385" s="6" t="s">
        <v>270</v>
      </c>
      <c r="D385" s="6" t="s">
        <v>1739</v>
      </c>
      <c r="E385" s="6" t="s">
        <v>1740</v>
      </c>
      <c r="F385" s="6" t="s">
        <v>1741</v>
      </c>
      <c r="G385" s="7">
        <v>6127</v>
      </c>
    </row>
    <row r="386" spans="1:7" ht="30" customHeight="1">
      <c r="A386" s="4">
        <v>385</v>
      </c>
      <c r="B386" s="5" t="s">
        <v>270</v>
      </c>
      <c r="C386" s="6" t="s">
        <v>271</v>
      </c>
      <c r="D386" s="6" t="s">
        <v>1739</v>
      </c>
      <c r="E386" s="6" t="s">
        <v>1740</v>
      </c>
      <c r="F386" s="6" t="s">
        <v>1741</v>
      </c>
      <c r="G386" s="7">
        <v>6127</v>
      </c>
    </row>
    <row r="387" spans="1:7" ht="30" customHeight="1">
      <c r="A387" s="4">
        <v>386</v>
      </c>
      <c r="B387" s="5" t="s">
        <v>261</v>
      </c>
      <c r="C387" s="6" t="s">
        <v>262</v>
      </c>
      <c r="D387" s="6" t="s">
        <v>1742</v>
      </c>
      <c r="E387" s="6" t="s">
        <v>1740</v>
      </c>
      <c r="F387" s="6" t="s">
        <v>1741</v>
      </c>
      <c r="G387" s="7">
        <v>6127</v>
      </c>
    </row>
    <row r="388" spans="1:7" ht="30" customHeight="1">
      <c r="A388" s="4">
        <v>387</v>
      </c>
      <c r="B388" s="5" t="s">
        <v>261</v>
      </c>
      <c r="C388" s="6" t="s">
        <v>261</v>
      </c>
      <c r="D388" s="6" t="s">
        <v>1742</v>
      </c>
      <c r="E388" s="6" t="s">
        <v>1740</v>
      </c>
      <c r="F388" s="6" t="s">
        <v>1741</v>
      </c>
      <c r="G388" s="7">
        <v>6127</v>
      </c>
    </row>
    <row r="389" spans="1:7" ht="30" customHeight="1">
      <c r="A389" s="4">
        <v>388</v>
      </c>
      <c r="B389" s="5" t="s">
        <v>1743</v>
      </c>
      <c r="C389" s="6" t="s">
        <v>1743</v>
      </c>
      <c r="D389" s="6" t="s">
        <v>1744</v>
      </c>
      <c r="E389" s="6" t="s">
        <v>1745</v>
      </c>
      <c r="F389" s="6" t="s">
        <v>1746</v>
      </c>
      <c r="G389" s="7">
        <v>2919</v>
      </c>
    </row>
    <row r="390" spans="1:7" ht="30" customHeight="1">
      <c r="A390" s="4">
        <v>389</v>
      </c>
      <c r="B390" s="8" t="s">
        <v>1743</v>
      </c>
      <c r="C390" s="6" t="s">
        <v>1747</v>
      </c>
      <c r="D390" s="6" t="s">
        <v>1744</v>
      </c>
      <c r="E390" s="6" t="s">
        <v>1745</v>
      </c>
      <c r="F390" s="6" t="s">
        <v>1746</v>
      </c>
      <c r="G390" s="7">
        <v>2919</v>
      </c>
    </row>
    <row r="391" spans="1:7" ht="30" customHeight="1">
      <c r="A391" s="4">
        <v>390</v>
      </c>
      <c r="B391" s="8" t="s">
        <v>245</v>
      </c>
      <c r="C391" s="6" t="s">
        <v>245</v>
      </c>
      <c r="D391" s="6" t="s">
        <v>1748</v>
      </c>
      <c r="E391" s="6" t="s">
        <v>1749</v>
      </c>
      <c r="F391" s="6" t="s">
        <v>1750</v>
      </c>
      <c r="G391" s="7">
        <v>6127</v>
      </c>
    </row>
    <row r="392" spans="1:7" ht="30" customHeight="1">
      <c r="A392" s="4">
        <v>391</v>
      </c>
      <c r="B392" s="8" t="s">
        <v>245</v>
      </c>
      <c r="C392" s="6" t="s">
        <v>1751</v>
      </c>
      <c r="D392" s="6" t="s">
        <v>1748</v>
      </c>
      <c r="E392" s="6" t="s">
        <v>1749</v>
      </c>
      <c r="F392" s="6" t="s">
        <v>1750</v>
      </c>
      <c r="G392" s="7">
        <v>6127</v>
      </c>
    </row>
    <row r="393" spans="1:7" ht="30" customHeight="1">
      <c r="A393" s="4">
        <v>392</v>
      </c>
      <c r="B393" s="5" t="s">
        <v>245</v>
      </c>
      <c r="C393" s="6" t="s">
        <v>246</v>
      </c>
      <c r="D393" s="6" t="s">
        <v>1748</v>
      </c>
      <c r="E393" s="6" t="s">
        <v>1749</v>
      </c>
      <c r="F393" s="6" t="s">
        <v>1750</v>
      </c>
      <c r="G393" s="7">
        <v>6127</v>
      </c>
    </row>
    <row r="394" spans="1:7" ht="30" customHeight="1">
      <c r="A394" s="4">
        <v>393</v>
      </c>
      <c r="B394" s="5" t="s">
        <v>50</v>
      </c>
      <c r="C394" s="6" t="s">
        <v>50</v>
      </c>
      <c r="D394" s="6" t="s">
        <v>1752</v>
      </c>
      <c r="E394" s="6" t="s">
        <v>1753</v>
      </c>
      <c r="F394" s="6" t="s">
        <v>1754</v>
      </c>
      <c r="G394" s="7">
        <v>6111</v>
      </c>
    </row>
    <row r="395" spans="1:7" ht="30" customHeight="1">
      <c r="A395" s="4">
        <v>394</v>
      </c>
      <c r="B395" s="5" t="s">
        <v>60</v>
      </c>
      <c r="C395" s="6" t="s">
        <v>60</v>
      </c>
      <c r="D395" s="6" t="s">
        <v>1755</v>
      </c>
      <c r="E395" s="6" t="s">
        <v>1756</v>
      </c>
      <c r="F395" s="6" t="s">
        <v>1757</v>
      </c>
      <c r="G395" s="7">
        <v>6120</v>
      </c>
    </row>
    <row r="396" spans="1:7" ht="30" customHeight="1">
      <c r="A396" s="4">
        <v>395</v>
      </c>
      <c r="B396" s="8" t="s">
        <v>112</v>
      </c>
      <c r="C396" s="6" t="s">
        <v>112</v>
      </c>
      <c r="D396" s="6" t="s">
        <v>1758</v>
      </c>
      <c r="E396" s="6" t="s">
        <v>1759</v>
      </c>
      <c r="F396" s="6" t="s">
        <v>1760</v>
      </c>
      <c r="G396" s="7">
        <v>6209</v>
      </c>
    </row>
    <row r="397" spans="1:7" ht="30" customHeight="1">
      <c r="A397" s="4">
        <v>396</v>
      </c>
      <c r="B397" s="5" t="s">
        <v>36</v>
      </c>
      <c r="C397" s="6" t="s">
        <v>36</v>
      </c>
      <c r="D397" s="6" t="s">
        <v>1761</v>
      </c>
      <c r="E397" s="6" t="s">
        <v>1762</v>
      </c>
      <c r="F397" s="6" t="s">
        <v>1763</v>
      </c>
      <c r="G397" s="7">
        <v>6200</v>
      </c>
    </row>
    <row r="398" spans="1:7" ht="30" customHeight="1">
      <c r="A398" s="4">
        <v>397</v>
      </c>
      <c r="B398" s="8" t="s">
        <v>95</v>
      </c>
      <c r="C398" s="6" t="s">
        <v>95</v>
      </c>
      <c r="D398" s="6" t="s">
        <v>1764</v>
      </c>
      <c r="E398" s="6" t="s">
        <v>1765</v>
      </c>
      <c r="F398" s="6" t="s">
        <v>1766</v>
      </c>
      <c r="G398" s="7">
        <v>6401</v>
      </c>
    </row>
    <row r="399" spans="1:7" ht="30" customHeight="1">
      <c r="A399" s="4">
        <v>398</v>
      </c>
      <c r="B399" s="8" t="s">
        <v>1767</v>
      </c>
      <c r="C399" s="6" t="s">
        <v>1767</v>
      </c>
      <c r="D399" s="6" t="s">
        <v>1768</v>
      </c>
      <c r="E399" s="6" t="s">
        <v>1769</v>
      </c>
      <c r="F399" s="6" t="s">
        <v>1770</v>
      </c>
      <c r="G399" s="7">
        <v>2920</v>
      </c>
    </row>
    <row r="400" spans="1:7" ht="30" customHeight="1">
      <c r="A400" s="4">
        <v>399</v>
      </c>
      <c r="B400" s="5" t="s">
        <v>1767</v>
      </c>
      <c r="C400" s="6" t="s">
        <v>1771</v>
      </c>
      <c r="D400" s="6" t="s">
        <v>1768</v>
      </c>
      <c r="E400" s="6" t="s">
        <v>1769</v>
      </c>
      <c r="F400" s="6" t="s">
        <v>1770</v>
      </c>
      <c r="G400" s="7">
        <v>2920</v>
      </c>
    </row>
    <row r="401" spans="1:7" ht="30" customHeight="1">
      <c r="A401" s="4">
        <v>400</v>
      </c>
      <c r="B401" s="5" t="s">
        <v>1767</v>
      </c>
      <c r="C401" s="6" t="s">
        <v>1772</v>
      </c>
      <c r="D401" s="6" t="s">
        <v>1768</v>
      </c>
      <c r="E401" s="6" t="s">
        <v>1769</v>
      </c>
      <c r="F401" s="6" t="s">
        <v>1770</v>
      </c>
      <c r="G401" s="7">
        <v>2920</v>
      </c>
    </row>
    <row r="402" spans="1:7" ht="30" customHeight="1">
      <c r="A402" s="4">
        <v>401</v>
      </c>
      <c r="B402" s="8" t="s">
        <v>1767</v>
      </c>
      <c r="C402" s="6" t="s">
        <v>1773</v>
      </c>
      <c r="D402" s="6" t="s">
        <v>1768</v>
      </c>
      <c r="E402" s="6" t="s">
        <v>1769</v>
      </c>
      <c r="F402" s="6" t="s">
        <v>1770</v>
      </c>
      <c r="G402" s="7">
        <v>2920</v>
      </c>
    </row>
    <row r="403" spans="1:7" ht="30" customHeight="1">
      <c r="A403" s="4">
        <v>402</v>
      </c>
      <c r="B403" s="8" t="s">
        <v>1774</v>
      </c>
      <c r="C403" s="6" t="s">
        <v>1775</v>
      </c>
      <c r="D403" s="6" t="s">
        <v>1776</v>
      </c>
      <c r="E403" s="6" t="s">
        <v>1777</v>
      </c>
      <c r="F403" s="6" t="s">
        <v>1778</v>
      </c>
      <c r="G403" s="7">
        <v>6000</v>
      </c>
    </row>
    <row r="404" spans="1:7" ht="30" customHeight="1">
      <c r="A404" s="4">
        <v>403</v>
      </c>
      <c r="B404" s="8" t="s">
        <v>1774</v>
      </c>
      <c r="C404" s="6" t="s">
        <v>1774</v>
      </c>
      <c r="D404" s="6" t="s">
        <v>1776</v>
      </c>
      <c r="E404" s="6" t="s">
        <v>1777</v>
      </c>
      <c r="F404" s="6" t="s">
        <v>1778</v>
      </c>
      <c r="G404" s="7">
        <v>6000</v>
      </c>
    </row>
    <row r="405" spans="1:7" ht="30" customHeight="1">
      <c r="A405" s="4">
        <v>404</v>
      </c>
      <c r="B405" s="5" t="s">
        <v>1779</v>
      </c>
      <c r="C405" s="6" t="s">
        <v>1779</v>
      </c>
      <c r="D405" s="6" t="s">
        <v>1780</v>
      </c>
      <c r="E405" s="6" t="s">
        <v>1781</v>
      </c>
      <c r="F405" s="6" t="s">
        <v>1763</v>
      </c>
      <c r="G405" s="7">
        <v>6200</v>
      </c>
    </row>
    <row r="406" spans="1:7" ht="30" customHeight="1">
      <c r="A406" s="4">
        <v>405</v>
      </c>
      <c r="B406" s="8" t="s">
        <v>1782</v>
      </c>
      <c r="C406" s="6" t="s">
        <v>1782</v>
      </c>
      <c r="D406" s="6" t="s">
        <v>1783</v>
      </c>
      <c r="E406" s="6" t="s">
        <v>1784</v>
      </c>
      <c r="F406" s="6" t="s">
        <v>1785</v>
      </c>
      <c r="G406" s="7">
        <v>1209</v>
      </c>
    </row>
    <row r="407" spans="1:7" ht="30" customHeight="1">
      <c r="A407" s="4">
        <v>406</v>
      </c>
      <c r="B407" s="5" t="s">
        <v>1782</v>
      </c>
      <c r="C407" s="6" t="s">
        <v>1786</v>
      </c>
      <c r="D407" s="6" t="s">
        <v>1783</v>
      </c>
      <c r="E407" s="6" t="s">
        <v>1784</v>
      </c>
      <c r="F407" s="6" t="s">
        <v>1785</v>
      </c>
      <c r="G407" s="7">
        <v>1209</v>
      </c>
    </row>
    <row r="408" spans="1:7" ht="30" customHeight="1">
      <c r="A408" s="4">
        <v>407</v>
      </c>
      <c r="B408" s="5" t="s">
        <v>1787</v>
      </c>
      <c r="C408" s="6" t="s">
        <v>1788</v>
      </c>
      <c r="D408" s="6" t="s">
        <v>1789</v>
      </c>
      <c r="E408" s="6" t="s">
        <v>1790</v>
      </c>
      <c r="F408" s="6" t="s">
        <v>1791</v>
      </c>
      <c r="G408" s="7">
        <v>2300</v>
      </c>
    </row>
    <row r="409" spans="1:7" ht="30" customHeight="1">
      <c r="A409" s="4">
        <v>408</v>
      </c>
      <c r="B409" s="5" t="s">
        <v>1787</v>
      </c>
      <c r="C409" s="6" t="s">
        <v>1787</v>
      </c>
      <c r="D409" s="6" t="s">
        <v>1789</v>
      </c>
      <c r="E409" s="6" t="s">
        <v>1790</v>
      </c>
      <c r="F409" s="6" t="s">
        <v>1791</v>
      </c>
      <c r="G409" s="7">
        <v>2300</v>
      </c>
    </row>
    <row r="410" spans="1:7" ht="30" customHeight="1">
      <c r="A410" s="4">
        <v>409</v>
      </c>
      <c r="B410" s="5" t="s">
        <v>1792</v>
      </c>
      <c r="C410" s="6" t="s">
        <v>1792</v>
      </c>
      <c r="D410" s="6" t="s">
        <v>1793</v>
      </c>
      <c r="E410" s="6" t="s">
        <v>1794</v>
      </c>
      <c r="F410" s="6" t="s">
        <v>1795</v>
      </c>
      <c r="G410" s="7">
        <v>2300</v>
      </c>
    </row>
    <row r="411" spans="1:7" ht="30" customHeight="1">
      <c r="A411" s="4">
        <v>410</v>
      </c>
      <c r="B411" s="8" t="s">
        <v>1792</v>
      </c>
      <c r="C411" s="6" t="s">
        <v>1796</v>
      </c>
      <c r="D411" s="6" t="s">
        <v>1793</v>
      </c>
      <c r="E411" s="6" t="s">
        <v>1794</v>
      </c>
      <c r="F411" s="6" t="s">
        <v>1795</v>
      </c>
      <c r="G411" s="7">
        <v>2300</v>
      </c>
    </row>
    <row r="412" spans="1:7" ht="30" customHeight="1">
      <c r="A412" s="4">
        <v>411</v>
      </c>
      <c r="B412" s="8" t="s">
        <v>1797</v>
      </c>
      <c r="C412" s="6" t="s">
        <v>1797</v>
      </c>
      <c r="D412" s="6" t="s">
        <v>1798</v>
      </c>
      <c r="E412" s="6" t="s">
        <v>1799</v>
      </c>
      <c r="F412" s="6" t="s">
        <v>1800</v>
      </c>
      <c r="G412" s="7">
        <v>2200</v>
      </c>
    </row>
    <row r="413" spans="1:7" ht="30" customHeight="1">
      <c r="A413" s="4">
        <v>412</v>
      </c>
      <c r="B413" s="5" t="s">
        <v>313</v>
      </c>
      <c r="C413" s="6" t="s">
        <v>313</v>
      </c>
      <c r="D413" s="6" t="s">
        <v>1801</v>
      </c>
      <c r="E413" s="6" t="s">
        <v>1802</v>
      </c>
      <c r="F413" s="6" t="s">
        <v>1803</v>
      </c>
      <c r="G413" s="7">
        <v>1235</v>
      </c>
    </row>
    <row r="414" spans="1:7" ht="30" customHeight="1">
      <c r="A414" s="4">
        <v>413</v>
      </c>
      <c r="B414" s="5" t="s">
        <v>313</v>
      </c>
      <c r="C414" s="6" t="s">
        <v>314</v>
      </c>
      <c r="D414" s="6" t="s">
        <v>1801</v>
      </c>
      <c r="E414" s="6" t="s">
        <v>1802</v>
      </c>
      <c r="F414" s="6" t="s">
        <v>1803</v>
      </c>
      <c r="G414" s="7">
        <v>1235</v>
      </c>
    </row>
    <row r="415" spans="1:7" ht="30" customHeight="1">
      <c r="A415" s="4">
        <v>414</v>
      </c>
      <c r="B415" s="5" t="s">
        <v>1804</v>
      </c>
      <c r="C415" s="6" t="s">
        <v>1804</v>
      </c>
      <c r="D415" s="6" t="s">
        <v>1805</v>
      </c>
      <c r="E415" s="6" t="s">
        <v>1806</v>
      </c>
      <c r="F415" s="6" t="s">
        <v>1807</v>
      </c>
      <c r="G415" s="7">
        <v>2200</v>
      </c>
    </row>
    <row r="416" spans="1:7" ht="30" customHeight="1">
      <c r="A416" s="4">
        <v>415</v>
      </c>
      <c r="B416" s="8" t="s">
        <v>1804</v>
      </c>
      <c r="C416" s="6" t="s">
        <v>1808</v>
      </c>
      <c r="D416" s="6" t="s">
        <v>1805</v>
      </c>
      <c r="E416" s="6" t="s">
        <v>1806</v>
      </c>
      <c r="F416" s="6" t="s">
        <v>1807</v>
      </c>
      <c r="G416" s="7">
        <v>2200</v>
      </c>
    </row>
    <row r="417" spans="1:7" ht="30" customHeight="1">
      <c r="A417" s="4">
        <v>416</v>
      </c>
      <c r="B417" s="5" t="s">
        <v>1809</v>
      </c>
      <c r="C417" s="6" t="s">
        <v>1810</v>
      </c>
      <c r="D417" s="6" t="s">
        <v>1811</v>
      </c>
      <c r="E417" s="6" t="s">
        <v>1812</v>
      </c>
      <c r="F417" s="6" t="s">
        <v>1813</v>
      </c>
      <c r="G417" s="7">
        <v>1605</v>
      </c>
    </row>
    <row r="418" spans="1:7" ht="30" customHeight="1">
      <c r="A418" s="4">
        <v>417</v>
      </c>
      <c r="B418" s="8" t="s">
        <v>1809</v>
      </c>
      <c r="C418" s="6" t="s">
        <v>1809</v>
      </c>
      <c r="D418" s="6" t="s">
        <v>1811</v>
      </c>
      <c r="E418" s="6" t="s">
        <v>1812</v>
      </c>
      <c r="F418" s="6" t="s">
        <v>1813</v>
      </c>
      <c r="G418" s="7">
        <v>1605</v>
      </c>
    </row>
    <row r="419" spans="1:7" ht="30" customHeight="1">
      <c r="A419" s="4">
        <v>418</v>
      </c>
      <c r="B419" s="8" t="s">
        <v>1814</v>
      </c>
      <c r="C419" s="6" t="s">
        <v>1814</v>
      </c>
      <c r="D419" s="6" t="s">
        <v>1815</v>
      </c>
      <c r="E419" s="6" t="s">
        <v>1816</v>
      </c>
      <c r="F419" s="6" t="s">
        <v>1817</v>
      </c>
      <c r="G419" s="7">
        <v>2407</v>
      </c>
    </row>
    <row r="420" spans="1:7" ht="30" customHeight="1">
      <c r="A420" s="4">
        <v>419</v>
      </c>
      <c r="B420" s="8" t="s">
        <v>1818</v>
      </c>
      <c r="C420" s="6" t="s">
        <v>1818</v>
      </c>
      <c r="D420" s="6" t="s">
        <v>1819</v>
      </c>
      <c r="E420" s="6" t="s">
        <v>1820</v>
      </c>
      <c r="F420" s="6" t="s">
        <v>1821</v>
      </c>
      <c r="G420" s="7">
        <v>2428</v>
      </c>
    </row>
    <row r="421" spans="1:7" ht="30" customHeight="1">
      <c r="A421" s="4">
        <v>420</v>
      </c>
      <c r="B421" s="5" t="s">
        <v>19</v>
      </c>
      <c r="C421" s="6" t="s">
        <v>19</v>
      </c>
      <c r="D421" s="6" t="s">
        <v>1822</v>
      </c>
      <c r="E421" s="6" t="s">
        <v>1823</v>
      </c>
      <c r="F421" s="6" t="s">
        <v>1824</v>
      </c>
      <c r="G421" s="7">
        <v>6539</v>
      </c>
    </row>
    <row r="422" spans="1:7" ht="30" customHeight="1">
      <c r="A422" s="4">
        <v>421</v>
      </c>
      <c r="B422" s="5" t="s">
        <v>233</v>
      </c>
      <c r="C422" s="6" t="s">
        <v>233</v>
      </c>
      <c r="D422" s="6" t="s">
        <v>1825</v>
      </c>
      <c r="E422" s="6" t="s">
        <v>1826</v>
      </c>
      <c r="F422" s="6" t="s">
        <v>1827</v>
      </c>
      <c r="G422" s="7">
        <v>5013</v>
      </c>
    </row>
    <row r="423" spans="1:7" ht="30" customHeight="1">
      <c r="A423" s="4">
        <v>422</v>
      </c>
      <c r="B423" s="5" t="s">
        <v>233</v>
      </c>
      <c r="C423" s="6" t="s">
        <v>234</v>
      </c>
      <c r="D423" s="6" t="s">
        <v>1825</v>
      </c>
      <c r="E423" s="6" t="s">
        <v>1826</v>
      </c>
      <c r="F423" s="6" t="s">
        <v>1827</v>
      </c>
      <c r="G423" s="7">
        <v>5013</v>
      </c>
    </row>
    <row r="424" spans="1:7" ht="30" customHeight="1">
      <c r="A424" s="4">
        <v>423</v>
      </c>
      <c r="B424" s="5" t="s">
        <v>1828</v>
      </c>
      <c r="C424" s="6" t="s">
        <v>1829</v>
      </c>
      <c r="D424" s="6" t="s">
        <v>1830</v>
      </c>
      <c r="E424" s="6" t="s">
        <v>1831</v>
      </c>
      <c r="F424" s="6" t="s">
        <v>1832</v>
      </c>
      <c r="G424" s="7">
        <v>1635</v>
      </c>
    </row>
    <row r="425" spans="1:7" ht="30" customHeight="1">
      <c r="A425" s="4">
        <v>424</v>
      </c>
      <c r="B425" s="8" t="s">
        <v>1828</v>
      </c>
      <c r="C425" s="6" t="s">
        <v>1828</v>
      </c>
      <c r="D425" s="6" t="s">
        <v>1830</v>
      </c>
      <c r="E425" s="6" t="s">
        <v>1831</v>
      </c>
      <c r="F425" s="6" t="s">
        <v>1832</v>
      </c>
      <c r="G425" s="7">
        <v>1635</v>
      </c>
    </row>
    <row r="426" spans="1:7" ht="30" customHeight="1">
      <c r="A426" s="4">
        <v>425</v>
      </c>
      <c r="B426" s="8" t="s">
        <v>1833</v>
      </c>
      <c r="C426" s="6" t="s">
        <v>1833</v>
      </c>
      <c r="D426" s="6" t="s">
        <v>1834</v>
      </c>
      <c r="E426" s="6" t="s">
        <v>1835</v>
      </c>
      <c r="F426" s="6" t="s">
        <v>1836</v>
      </c>
      <c r="G426" s="7">
        <v>5000</v>
      </c>
    </row>
    <row r="427" spans="1:7" ht="30" customHeight="1">
      <c r="A427" s="4">
        <v>426</v>
      </c>
      <c r="B427" s="5" t="s">
        <v>216</v>
      </c>
      <c r="C427" s="6" t="s">
        <v>216</v>
      </c>
      <c r="D427" s="6" t="s">
        <v>1837</v>
      </c>
      <c r="E427" s="6" t="s">
        <v>1838</v>
      </c>
      <c r="F427" s="6" t="s">
        <v>1839</v>
      </c>
      <c r="G427" s="7">
        <v>5000</v>
      </c>
    </row>
    <row r="428" spans="1:7" ht="30" customHeight="1">
      <c r="A428" s="4">
        <v>427</v>
      </c>
      <c r="B428" s="10" t="s">
        <v>216</v>
      </c>
      <c r="C428" s="6" t="s">
        <v>217</v>
      </c>
      <c r="D428" s="6" t="s">
        <v>1837</v>
      </c>
      <c r="E428" s="6" t="s">
        <v>1838</v>
      </c>
      <c r="F428" s="6" t="s">
        <v>1839</v>
      </c>
      <c r="G428" s="7">
        <v>5000</v>
      </c>
    </row>
    <row r="429" spans="1:7" ht="30" customHeight="1">
      <c r="A429" s="4">
        <v>428</v>
      </c>
      <c r="B429" s="10" t="s">
        <v>1840</v>
      </c>
      <c r="C429" s="6" t="s">
        <v>1840</v>
      </c>
      <c r="D429" s="6" t="s">
        <v>1841</v>
      </c>
      <c r="E429" s="6" t="s">
        <v>1842</v>
      </c>
      <c r="F429" s="6" t="s">
        <v>1843</v>
      </c>
      <c r="G429" s="7">
        <v>2021</v>
      </c>
    </row>
    <row r="430" spans="1:7" ht="30" customHeight="1">
      <c r="A430" s="4">
        <v>429</v>
      </c>
      <c r="B430" s="8" t="s">
        <v>1844</v>
      </c>
      <c r="C430" s="6" t="s">
        <v>1844</v>
      </c>
      <c r="D430" s="6" t="s">
        <v>1845</v>
      </c>
      <c r="E430" s="6" t="s">
        <v>1846</v>
      </c>
      <c r="F430" s="6" t="s">
        <v>1847</v>
      </c>
      <c r="G430" s="7">
        <v>2003</v>
      </c>
    </row>
    <row r="431" spans="1:7" ht="30" customHeight="1">
      <c r="A431" s="4">
        <v>430</v>
      </c>
      <c r="B431" s="8" t="s">
        <v>1848</v>
      </c>
      <c r="C431" s="6" t="s">
        <v>1848</v>
      </c>
      <c r="D431" s="6" t="s">
        <v>1849</v>
      </c>
      <c r="E431" s="6" t="s">
        <v>1850</v>
      </c>
      <c r="F431" s="6" t="s">
        <v>1851</v>
      </c>
      <c r="G431" s="7">
        <v>2100</v>
      </c>
    </row>
    <row r="432" spans="1:7" ht="30" customHeight="1">
      <c r="A432" s="4">
        <v>431</v>
      </c>
      <c r="B432" s="5" t="s">
        <v>1852</v>
      </c>
      <c r="C432" s="6" t="s">
        <v>1852</v>
      </c>
      <c r="D432" s="6" t="s">
        <v>1853</v>
      </c>
      <c r="E432" s="6" t="s">
        <v>1854</v>
      </c>
      <c r="F432" s="6" t="s">
        <v>1855</v>
      </c>
      <c r="G432" s="7">
        <v>1226</v>
      </c>
    </row>
    <row r="433" spans="1:7" ht="30" customHeight="1">
      <c r="A433" s="4">
        <v>432</v>
      </c>
      <c r="B433" s="5" t="s">
        <v>1856</v>
      </c>
      <c r="C433" s="6" t="s">
        <v>1856</v>
      </c>
      <c r="D433" s="6" t="s">
        <v>1857</v>
      </c>
      <c r="E433" s="6" t="s">
        <v>1858</v>
      </c>
      <c r="F433" s="6" t="s">
        <v>1859</v>
      </c>
      <c r="G433" s="7">
        <v>4433</v>
      </c>
    </row>
    <row r="434" spans="1:7" ht="30" customHeight="1">
      <c r="A434" s="4">
        <v>433</v>
      </c>
      <c r="B434" s="8" t="s">
        <v>1856</v>
      </c>
      <c r="C434" s="6" t="s">
        <v>1860</v>
      </c>
      <c r="D434" s="6" t="s">
        <v>1857</v>
      </c>
      <c r="E434" s="6" t="s">
        <v>1858</v>
      </c>
      <c r="F434" s="6" t="s">
        <v>1859</v>
      </c>
      <c r="G434" s="7">
        <v>4433</v>
      </c>
    </row>
    <row r="435" spans="1:7" ht="30" customHeight="1">
      <c r="A435" s="4">
        <v>434</v>
      </c>
      <c r="B435" s="5" t="s">
        <v>1856</v>
      </c>
      <c r="C435" s="6" t="s">
        <v>1861</v>
      </c>
      <c r="D435" s="6" t="s">
        <v>1857</v>
      </c>
      <c r="E435" s="6" t="s">
        <v>1858</v>
      </c>
      <c r="F435" s="6" t="s">
        <v>1859</v>
      </c>
      <c r="G435" s="7">
        <v>4433</v>
      </c>
    </row>
    <row r="436" spans="1:7" ht="30" customHeight="1">
      <c r="A436" s="4">
        <v>435</v>
      </c>
      <c r="B436" s="5" t="s">
        <v>1862</v>
      </c>
      <c r="C436" s="6" t="s">
        <v>1862</v>
      </c>
      <c r="D436" s="6" t="s">
        <v>1863</v>
      </c>
      <c r="E436" s="6" t="s">
        <v>1864</v>
      </c>
      <c r="F436" s="6" t="s">
        <v>1865</v>
      </c>
      <c r="G436" s="7">
        <v>1550</v>
      </c>
    </row>
    <row r="437" spans="1:7" ht="30" customHeight="1">
      <c r="A437" s="4">
        <v>436</v>
      </c>
      <c r="B437" s="8" t="s">
        <v>1862</v>
      </c>
      <c r="C437" s="6" t="s">
        <v>1866</v>
      </c>
      <c r="D437" s="6" t="s">
        <v>1863</v>
      </c>
      <c r="E437" s="6" t="s">
        <v>1864</v>
      </c>
      <c r="F437" s="6" t="s">
        <v>1865</v>
      </c>
      <c r="G437" s="7">
        <v>1550</v>
      </c>
    </row>
    <row r="438" spans="1:7" ht="30" customHeight="1">
      <c r="A438" s="4">
        <v>437</v>
      </c>
      <c r="B438" s="8" t="s">
        <v>1867</v>
      </c>
      <c r="C438" s="6" t="s">
        <v>1868</v>
      </c>
      <c r="D438" s="6" t="s">
        <v>1869</v>
      </c>
      <c r="E438" s="6" t="s">
        <v>1870</v>
      </c>
      <c r="F438" s="6" t="s">
        <v>1871</v>
      </c>
      <c r="G438" s="7">
        <v>1600</v>
      </c>
    </row>
    <row r="439" spans="1:7" ht="30" customHeight="1">
      <c r="A439" s="4">
        <v>438</v>
      </c>
      <c r="B439" s="5" t="s">
        <v>1867</v>
      </c>
      <c r="C439" s="6" t="s">
        <v>1872</v>
      </c>
      <c r="D439" s="6" t="s">
        <v>1869</v>
      </c>
      <c r="E439" s="6" t="s">
        <v>1870</v>
      </c>
      <c r="F439" s="6" t="s">
        <v>1871</v>
      </c>
      <c r="G439" s="7">
        <v>1600</v>
      </c>
    </row>
    <row r="440" spans="1:7" ht="30" customHeight="1">
      <c r="A440" s="4">
        <v>439</v>
      </c>
      <c r="B440" s="5" t="s">
        <v>1867</v>
      </c>
      <c r="C440" s="6" t="s">
        <v>1867</v>
      </c>
      <c r="D440" s="6" t="s">
        <v>1869</v>
      </c>
      <c r="E440" s="6" t="s">
        <v>1870</v>
      </c>
      <c r="F440" s="6" t="s">
        <v>1871</v>
      </c>
      <c r="G440" s="7">
        <v>1600</v>
      </c>
    </row>
    <row r="441" spans="1:7" ht="30" customHeight="1">
      <c r="A441" s="4">
        <v>440</v>
      </c>
      <c r="B441" s="5" t="s">
        <v>1867</v>
      </c>
      <c r="C441" s="6" t="s">
        <v>1873</v>
      </c>
      <c r="D441" s="6" t="s">
        <v>1869</v>
      </c>
      <c r="E441" s="6" t="s">
        <v>1870</v>
      </c>
      <c r="F441" s="6" t="s">
        <v>1871</v>
      </c>
      <c r="G441" s="7">
        <v>1600</v>
      </c>
    </row>
    <row r="442" spans="1:7" ht="30" customHeight="1">
      <c r="A442" s="4">
        <v>441</v>
      </c>
      <c r="B442" s="8" t="s">
        <v>1867</v>
      </c>
      <c r="C442" s="6" t="s">
        <v>1874</v>
      </c>
      <c r="D442" s="6" t="s">
        <v>1869</v>
      </c>
      <c r="E442" s="6" t="s">
        <v>1870</v>
      </c>
      <c r="F442" s="6" t="s">
        <v>1871</v>
      </c>
      <c r="G442" s="7">
        <v>1600</v>
      </c>
    </row>
    <row r="443" spans="1:7" ht="30" customHeight="1">
      <c r="A443" s="4">
        <v>442</v>
      </c>
      <c r="B443" s="5" t="s">
        <v>1867</v>
      </c>
      <c r="C443" s="6" t="s">
        <v>1875</v>
      </c>
      <c r="D443" s="6" t="s">
        <v>1869</v>
      </c>
      <c r="E443" s="6" t="s">
        <v>1870</v>
      </c>
      <c r="F443" s="6" t="s">
        <v>1871</v>
      </c>
      <c r="G443" s="7">
        <v>1600</v>
      </c>
    </row>
    <row r="444" spans="1:7" ht="30" customHeight="1">
      <c r="A444" s="4">
        <v>443</v>
      </c>
      <c r="B444" s="8" t="s">
        <v>1876</v>
      </c>
      <c r="C444" s="6" t="s">
        <v>1876</v>
      </c>
      <c r="D444" s="6" t="s">
        <v>1877</v>
      </c>
      <c r="E444" s="6" t="s">
        <v>1878</v>
      </c>
      <c r="F444" s="6" t="s">
        <v>1879</v>
      </c>
      <c r="G444" s="7">
        <v>1119</v>
      </c>
    </row>
    <row r="445" spans="1:7" ht="30" customHeight="1">
      <c r="A445" s="4">
        <v>444</v>
      </c>
      <c r="B445" s="8" t="s">
        <v>1876</v>
      </c>
      <c r="C445" s="6" t="s">
        <v>1880</v>
      </c>
      <c r="D445" s="6" t="s">
        <v>1877</v>
      </c>
      <c r="E445" s="6" t="s">
        <v>1878</v>
      </c>
      <c r="F445" s="6" t="s">
        <v>1879</v>
      </c>
      <c r="G445" s="7">
        <v>1119</v>
      </c>
    </row>
    <row r="446" spans="1:7" ht="30" customHeight="1">
      <c r="A446" s="4">
        <v>445</v>
      </c>
      <c r="B446" s="5" t="s">
        <v>1881</v>
      </c>
      <c r="C446" s="6" t="s">
        <v>1882</v>
      </c>
      <c r="D446" s="6" t="s">
        <v>1883</v>
      </c>
      <c r="E446" s="6" t="s">
        <v>1884</v>
      </c>
      <c r="F446" s="6" t="s">
        <v>939</v>
      </c>
      <c r="G446" s="7">
        <v>1223</v>
      </c>
    </row>
    <row r="447" spans="1:7" ht="30" customHeight="1">
      <c r="A447" s="4">
        <v>446</v>
      </c>
      <c r="B447" s="5" t="s">
        <v>1881</v>
      </c>
      <c r="C447" s="6" t="s">
        <v>1881</v>
      </c>
      <c r="D447" s="6" t="s">
        <v>1883</v>
      </c>
      <c r="E447" s="6" t="s">
        <v>1884</v>
      </c>
      <c r="F447" s="6" t="s">
        <v>939</v>
      </c>
      <c r="G447" s="7">
        <v>1223</v>
      </c>
    </row>
    <row r="448" spans="1:7" ht="30" customHeight="1">
      <c r="A448" s="4">
        <v>447</v>
      </c>
      <c r="B448" s="8" t="s">
        <v>1885</v>
      </c>
      <c r="C448" s="6" t="s">
        <v>1885</v>
      </c>
      <c r="D448" s="6" t="s">
        <v>1883</v>
      </c>
      <c r="E448" s="6" t="s">
        <v>1886</v>
      </c>
      <c r="F448" s="6" t="s">
        <v>939</v>
      </c>
      <c r="G448" s="7">
        <v>1223</v>
      </c>
    </row>
    <row r="449" spans="1:7" ht="30" customHeight="1">
      <c r="A449" s="4">
        <v>448</v>
      </c>
      <c r="B449" s="5" t="s">
        <v>1885</v>
      </c>
      <c r="C449" s="6" t="s">
        <v>1887</v>
      </c>
      <c r="D449" s="6" t="s">
        <v>1883</v>
      </c>
      <c r="E449" s="6" t="s">
        <v>1886</v>
      </c>
      <c r="F449" s="6" t="s">
        <v>939</v>
      </c>
      <c r="G449" s="7">
        <v>1223</v>
      </c>
    </row>
    <row r="450" spans="1:7" ht="30" customHeight="1">
      <c r="A450" s="4">
        <v>449</v>
      </c>
      <c r="B450" s="5" t="s">
        <v>1888</v>
      </c>
      <c r="C450" s="6" t="s">
        <v>1888</v>
      </c>
      <c r="D450" s="6" t="s">
        <v>1889</v>
      </c>
      <c r="E450" s="6" t="s">
        <v>1890</v>
      </c>
      <c r="F450" s="6" t="s">
        <v>1891</v>
      </c>
      <c r="G450" s="7">
        <v>6539</v>
      </c>
    </row>
    <row r="451" spans="1:7" ht="30" customHeight="1">
      <c r="A451" s="4">
        <v>450</v>
      </c>
      <c r="B451" s="5" t="s">
        <v>1892</v>
      </c>
      <c r="C451" s="6" t="s">
        <v>1892</v>
      </c>
      <c r="D451" s="6" t="s">
        <v>1893</v>
      </c>
      <c r="E451" s="6" t="s">
        <v>1894</v>
      </c>
      <c r="F451" s="6" t="s">
        <v>1895</v>
      </c>
      <c r="G451" s="7">
        <v>1604</v>
      </c>
    </row>
    <row r="452" spans="1:7" ht="30" customHeight="1">
      <c r="A452" s="4">
        <v>451</v>
      </c>
      <c r="B452" s="8" t="s">
        <v>1896</v>
      </c>
      <c r="C452" s="6" t="s">
        <v>1896</v>
      </c>
      <c r="D452" s="6" t="s">
        <v>1897</v>
      </c>
      <c r="E452" s="6" t="s">
        <v>1898</v>
      </c>
      <c r="F452" s="6" t="s">
        <v>1899</v>
      </c>
      <c r="G452" s="7">
        <v>1635</v>
      </c>
    </row>
    <row r="453" spans="1:7" ht="30" customHeight="1">
      <c r="A453" s="4">
        <v>452</v>
      </c>
      <c r="B453" s="5" t="s">
        <v>1900</v>
      </c>
      <c r="C453" s="6" t="s">
        <v>1900</v>
      </c>
      <c r="D453" s="6" t="s">
        <v>1901</v>
      </c>
      <c r="E453" s="6" t="s">
        <v>1902</v>
      </c>
      <c r="F453" s="6" t="s">
        <v>1903</v>
      </c>
      <c r="G453" s="7">
        <v>1604</v>
      </c>
    </row>
    <row r="454" spans="1:7" ht="30" customHeight="1">
      <c r="A454" s="4">
        <v>453</v>
      </c>
      <c r="B454" s="8" t="s">
        <v>1900</v>
      </c>
      <c r="C454" s="6" t="s">
        <v>1904</v>
      </c>
      <c r="D454" s="6" t="s">
        <v>1901</v>
      </c>
      <c r="E454" s="6" t="s">
        <v>1902</v>
      </c>
      <c r="F454" s="6" t="s">
        <v>1903</v>
      </c>
      <c r="G454" s="7">
        <v>1604</v>
      </c>
    </row>
    <row r="455" spans="1:7" ht="30" customHeight="1">
      <c r="A455" s="4">
        <v>454</v>
      </c>
      <c r="B455" s="5" t="s">
        <v>295</v>
      </c>
      <c r="C455" s="6" t="s">
        <v>295</v>
      </c>
      <c r="D455" s="6" t="s">
        <v>1905</v>
      </c>
      <c r="E455" s="6" t="s">
        <v>1906</v>
      </c>
      <c r="F455" s="6" t="s">
        <v>1907</v>
      </c>
      <c r="G455" s="7">
        <v>5000</v>
      </c>
    </row>
    <row r="456" spans="1:7" ht="30" customHeight="1">
      <c r="A456" s="4">
        <v>455</v>
      </c>
      <c r="B456" s="5" t="s">
        <v>295</v>
      </c>
      <c r="C456" s="6" t="s">
        <v>296</v>
      </c>
      <c r="D456" s="6" t="s">
        <v>1905</v>
      </c>
      <c r="E456" s="6" t="s">
        <v>1906</v>
      </c>
      <c r="F456" s="6" t="s">
        <v>1907</v>
      </c>
      <c r="G456" s="7">
        <v>5000</v>
      </c>
    </row>
    <row r="457" spans="1:7" ht="30" customHeight="1">
      <c r="A457" s="4">
        <v>456</v>
      </c>
      <c r="B457" s="5" t="s">
        <v>1908</v>
      </c>
      <c r="C457" s="6" t="s">
        <v>1908</v>
      </c>
      <c r="D457" s="6" t="s">
        <v>1909</v>
      </c>
      <c r="E457" s="6" t="s">
        <v>1910</v>
      </c>
      <c r="F457" s="6" t="s">
        <v>1911</v>
      </c>
      <c r="G457" s="7">
        <v>1231</v>
      </c>
    </row>
    <row r="458" spans="1:7" ht="30" customHeight="1">
      <c r="A458" s="4">
        <v>457</v>
      </c>
      <c r="B458" s="8" t="s">
        <v>1908</v>
      </c>
      <c r="C458" s="6" t="s">
        <v>1912</v>
      </c>
      <c r="D458" s="6" t="s">
        <v>1909</v>
      </c>
      <c r="E458" s="6" t="s">
        <v>1910</v>
      </c>
      <c r="F458" s="6" t="s">
        <v>1911</v>
      </c>
      <c r="G458" s="7">
        <v>1231</v>
      </c>
    </row>
    <row r="459" spans="1:7" ht="30" customHeight="1">
      <c r="A459" s="4">
        <v>458</v>
      </c>
      <c r="B459" s="8" t="s">
        <v>1908</v>
      </c>
      <c r="C459" s="6" t="s">
        <v>1913</v>
      </c>
      <c r="D459" s="6" t="s">
        <v>1909</v>
      </c>
      <c r="E459" s="6" t="s">
        <v>1910</v>
      </c>
      <c r="F459" s="6" t="s">
        <v>1911</v>
      </c>
      <c r="G459" s="7">
        <v>1231</v>
      </c>
    </row>
    <row r="460" spans="1:7" ht="30" customHeight="1">
      <c r="A460" s="4">
        <v>459</v>
      </c>
      <c r="B460" s="5" t="s">
        <v>1914</v>
      </c>
      <c r="C460" s="6" t="s">
        <v>1914</v>
      </c>
      <c r="D460" s="6" t="s">
        <v>1915</v>
      </c>
      <c r="E460" s="6" t="s">
        <v>1916</v>
      </c>
      <c r="F460" s="6" t="s">
        <v>1917</v>
      </c>
      <c r="G460" s="7">
        <v>6000</v>
      </c>
    </row>
    <row r="461" spans="1:7" ht="30" customHeight="1">
      <c r="A461" s="4">
        <v>460</v>
      </c>
      <c r="B461" s="5" t="s">
        <v>1914</v>
      </c>
      <c r="C461" s="6" t="s">
        <v>1918</v>
      </c>
      <c r="D461" s="6" t="s">
        <v>1915</v>
      </c>
      <c r="E461" s="6" t="s">
        <v>1916</v>
      </c>
      <c r="F461" s="6" t="s">
        <v>1917</v>
      </c>
      <c r="G461" s="7">
        <v>6000</v>
      </c>
    </row>
    <row r="462" spans="1:7" ht="30" customHeight="1">
      <c r="A462" s="4">
        <v>461</v>
      </c>
      <c r="B462" s="5" t="s">
        <v>236</v>
      </c>
      <c r="C462" s="6" t="s">
        <v>237</v>
      </c>
      <c r="D462" s="6" t="s">
        <v>1919</v>
      </c>
      <c r="E462" s="6" t="s">
        <v>1920</v>
      </c>
      <c r="F462" s="6" t="s">
        <v>1921</v>
      </c>
      <c r="G462" s="7">
        <v>1105</v>
      </c>
    </row>
    <row r="463" spans="1:7" ht="30" customHeight="1">
      <c r="A463" s="4">
        <v>462</v>
      </c>
      <c r="B463" s="5" t="s">
        <v>236</v>
      </c>
      <c r="C463" s="6" t="s">
        <v>1922</v>
      </c>
      <c r="D463" s="6" t="s">
        <v>1919</v>
      </c>
      <c r="E463" s="6" t="s">
        <v>1923</v>
      </c>
      <c r="F463" s="6" t="s">
        <v>1924</v>
      </c>
      <c r="G463" s="7">
        <v>1105</v>
      </c>
    </row>
    <row r="464" spans="1:7" ht="30" customHeight="1">
      <c r="A464" s="4">
        <v>463</v>
      </c>
      <c r="B464" s="5" t="s">
        <v>236</v>
      </c>
      <c r="C464" s="6" t="s">
        <v>1925</v>
      </c>
      <c r="D464" s="6" t="s">
        <v>1919</v>
      </c>
      <c r="E464" s="6" t="s">
        <v>1926</v>
      </c>
      <c r="F464" s="6" t="s">
        <v>1924</v>
      </c>
      <c r="G464" s="7">
        <v>1105</v>
      </c>
    </row>
    <row r="465" spans="1:7" ht="30" customHeight="1">
      <c r="A465" s="4">
        <v>464</v>
      </c>
      <c r="B465" s="5" t="s">
        <v>236</v>
      </c>
      <c r="C465" s="6" t="s">
        <v>1927</v>
      </c>
      <c r="D465" s="6" t="s">
        <v>1919</v>
      </c>
      <c r="E465" s="6" t="s">
        <v>1928</v>
      </c>
      <c r="F465" s="6" t="s">
        <v>1924</v>
      </c>
      <c r="G465" s="7">
        <v>1105</v>
      </c>
    </row>
    <row r="466" spans="1:7" ht="30" customHeight="1">
      <c r="A466" s="4">
        <v>465</v>
      </c>
      <c r="B466" s="5" t="s">
        <v>236</v>
      </c>
      <c r="C466" s="6" t="s">
        <v>236</v>
      </c>
      <c r="D466" s="6" t="s">
        <v>1919</v>
      </c>
      <c r="E466" s="6" t="s">
        <v>1920</v>
      </c>
      <c r="F466" s="6" t="s">
        <v>1921</v>
      </c>
      <c r="G466" s="7">
        <v>1105</v>
      </c>
    </row>
    <row r="467" spans="1:7" ht="30" customHeight="1">
      <c r="A467" s="4">
        <v>466</v>
      </c>
      <c r="B467" s="8" t="s">
        <v>236</v>
      </c>
      <c r="C467" s="6" t="s">
        <v>1929</v>
      </c>
      <c r="D467" s="6" t="s">
        <v>1919</v>
      </c>
      <c r="E467" s="6" t="s">
        <v>1930</v>
      </c>
      <c r="F467" s="6" t="s">
        <v>1924</v>
      </c>
      <c r="G467" s="7">
        <v>1105</v>
      </c>
    </row>
    <row r="468" spans="1:7" ht="30" customHeight="1">
      <c r="A468" s="4">
        <v>467</v>
      </c>
      <c r="B468" s="8" t="s">
        <v>236</v>
      </c>
      <c r="C468" s="6" t="s">
        <v>1931</v>
      </c>
      <c r="D468" s="6" t="s">
        <v>1919</v>
      </c>
      <c r="E468" s="6" t="s">
        <v>1932</v>
      </c>
      <c r="F468" s="6" t="s">
        <v>1924</v>
      </c>
      <c r="G468" s="7">
        <v>1105</v>
      </c>
    </row>
    <row r="469" spans="1:7" ht="30" customHeight="1">
      <c r="A469" s="4">
        <v>468</v>
      </c>
      <c r="B469" s="5" t="s">
        <v>236</v>
      </c>
      <c r="C469" s="6" t="s">
        <v>1933</v>
      </c>
      <c r="D469" s="6" t="s">
        <v>1919</v>
      </c>
      <c r="E469" s="6" t="s">
        <v>1934</v>
      </c>
      <c r="F469" s="6" t="s">
        <v>1924</v>
      </c>
      <c r="G469" s="7">
        <v>1105</v>
      </c>
    </row>
    <row r="470" spans="1:7" ht="30" customHeight="1">
      <c r="A470" s="4">
        <v>469</v>
      </c>
      <c r="B470" s="5" t="s">
        <v>236</v>
      </c>
      <c r="C470" s="6" t="s">
        <v>1935</v>
      </c>
      <c r="D470" s="6" t="s">
        <v>1919</v>
      </c>
      <c r="E470" s="6" t="s">
        <v>1936</v>
      </c>
      <c r="F470" s="6" t="s">
        <v>1924</v>
      </c>
      <c r="G470" s="7">
        <v>1105</v>
      </c>
    </row>
    <row r="471" spans="1:7" ht="30" customHeight="1">
      <c r="A471" s="4">
        <v>470</v>
      </c>
      <c r="B471" s="5" t="s">
        <v>236</v>
      </c>
      <c r="C471" s="6" t="s">
        <v>1937</v>
      </c>
      <c r="D471" s="6" t="s">
        <v>1919</v>
      </c>
      <c r="E471" s="6" t="s">
        <v>1920</v>
      </c>
      <c r="F471" s="6" t="s">
        <v>1921</v>
      </c>
      <c r="G471" s="7">
        <v>1105</v>
      </c>
    </row>
    <row r="472" spans="1:7" ht="30" customHeight="1">
      <c r="A472" s="4">
        <v>471</v>
      </c>
      <c r="B472" s="5" t="s">
        <v>1938</v>
      </c>
      <c r="C472" s="6" t="s">
        <v>1939</v>
      </c>
      <c r="D472" s="6" t="s">
        <v>1897</v>
      </c>
      <c r="E472" s="6" t="s">
        <v>1898</v>
      </c>
      <c r="F472" s="6" t="s">
        <v>1899</v>
      </c>
      <c r="G472" s="7">
        <v>1635</v>
      </c>
    </row>
    <row r="473" spans="1:7" ht="30" customHeight="1">
      <c r="A473" s="4">
        <v>472</v>
      </c>
      <c r="B473" s="8" t="s">
        <v>1938</v>
      </c>
      <c r="C473" s="6" t="s">
        <v>1938</v>
      </c>
      <c r="D473" s="6" t="s">
        <v>1897</v>
      </c>
      <c r="E473" s="6" t="s">
        <v>1898</v>
      </c>
      <c r="F473" s="6" t="s">
        <v>1899</v>
      </c>
      <c r="G473" s="7">
        <v>1635</v>
      </c>
    </row>
    <row r="474" spans="1:7" ht="30" customHeight="1">
      <c r="A474" s="4">
        <v>473</v>
      </c>
      <c r="B474" s="10" t="s">
        <v>284</v>
      </c>
      <c r="C474" s="6" t="s">
        <v>284</v>
      </c>
      <c r="D474" s="6" t="s">
        <v>1940</v>
      </c>
      <c r="E474" s="6" t="s">
        <v>1941</v>
      </c>
      <c r="F474" s="6" t="s">
        <v>1942</v>
      </c>
      <c r="G474" s="7">
        <v>1600</v>
      </c>
    </row>
    <row r="475" spans="1:7" ht="30" customHeight="1">
      <c r="A475" s="4">
        <v>474</v>
      </c>
      <c r="B475" s="5" t="s">
        <v>284</v>
      </c>
      <c r="C475" s="6" t="s">
        <v>285</v>
      </c>
      <c r="D475" s="6" t="s">
        <v>1940</v>
      </c>
      <c r="E475" s="6" t="s">
        <v>1941</v>
      </c>
      <c r="F475" s="6" t="s">
        <v>1942</v>
      </c>
      <c r="G475" s="7">
        <v>1600</v>
      </c>
    </row>
    <row r="476" spans="1:7" ht="30" customHeight="1">
      <c r="A476" s="4">
        <v>475</v>
      </c>
      <c r="B476" s="8" t="s">
        <v>1943</v>
      </c>
      <c r="C476" s="6" t="s">
        <v>1943</v>
      </c>
      <c r="D476" s="6" t="s">
        <v>1944</v>
      </c>
      <c r="E476" s="6" t="s">
        <v>1945</v>
      </c>
      <c r="F476" s="6" t="s">
        <v>1946</v>
      </c>
      <c r="G476" s="7">
        <v>4330</v>
      </c>
    </row>
    <row r="477" spans="1:7" ht="30" customHeight="1">
      <c r="A477" s="4">
        <v>476</v>
      </c>
      <c r="B477" s="8" t="s">
        <v>1943</v>
      </c>
      <c r="C477" s="6" t="s">
        <v>1947</v>
      </c>
      <c r="D477" s="6" t="s">
        <v>1944</v>
      </c>
      <c r="E477" s="6" t="s">
        <v>1945</v>
      </c>
      <c r="F477" s="6" t="s">
        <v>1946</v>
      </c>
      <c r="G477" s="7">
        <v>4330</v>
      </c>
    </row>
    <row r="478" spans="1:7" ht="30" customHeight="1">
      <c r="A478" s="4">
        <v>477</v>
      </c>
      <c r="B478" s="5" t="s">
        <v>1948</v>
      </c>
      <c r="C478" s="6" t="s">
        <v>1948</v>
      </c>
      <c r="D478" s="6" t="s">
        <v>1949</v>
      </c>
      <c r="E478" s="6" t="s">
        <v>1950</v>
      </c>
      <c r="F478" s="6" t="s">
        <v>1951</v>
      </c>
      <c r="G478" s="7">
        <v>4308</v>
      </c>
    </row>
    <row r="479" spans="1:7" ht="30" customHeight="1">
      <c r="A479" s="4">
        <v>478</v>
      </c>
      <c r="B479" s="5" t="s">
        <v>1952</v>
      </c>
      <c r="C479" s="6" t="s">
        <v>1952</v>
      </c>
      <c r="D479" s="6" t="s">
        <v>1953</v>
      </c>
      <c r="E479" s="6" t="s">
        <v>1954</v>
      </c>
      <c r="F479" s="6" t="s">
        <v>1955</v>
      </c>
      <c r="G479" s="7">
        <v>4336</v>
      </c>
    </row>
    <row r="480" spans="1:7" ht="30" customHeight="1">
      <c r="A480" s="4">
        <v>479</v>
      </c>
      <c r="B480" s="8" t="s">
        <v>1956</v>
      </c>
      <c r="C480" s="6" t="s">
        <v>1956</v>
      </c>
      <c r="D480" s="6" t="s">
        <v>1957</v>
      </c>
      <c r="E480" s="6" t="s">
        <v>1958</v>
      </c>
      <c r="F480" s="6" t="s">
        <v>1959</v>
      </c>
      <c r="G480" s="7">
        <v>1605</v>
      </c>
    </row>
    <row r="481" spans="1:7" ht="30" customHeight="1">
      <c r="A481" s="4">
        <v>480</v>
      </c>
      <c r="B481" s="8" t="s">
        <v>1956</v>
      </c>
      <c r="C481" s="6" t="s">
        <v>1960</v>
      </c>
      <c r="D481" s="6" t="s">
        <v>1957</v>
      </c>
      <c r="E481" s="6" t="s">
        <v>1958</v>
      </c>
      <c r="F481" s="6" t="s">
        <v>1959</v>
      </c>
      <c r="G481" s="7">
        <v>1605</v>
      </c>
    </row>
    <row r="482" spans="1:7" ht="30" customHeight="1">
      <c r="A482" s="4">
        <v>481</v>
      </c>
      <c r="B482" s="8" t="s">
        <v>1956</v>
      </c>
      <c r="C482" s="6" t="s">
        <v>1961</v>
      </c>
      <c r="D482" s="6" t="s">
        <v>1957</v>
      </c>
      <c r="E482" s="6" t="s">
        <v>1958</v>
      </c>
      <c r="F482" s="6" t="s">
        <v>1959</v>
      </c>
      <c r="G482" s="7">
        <v>1605</v>
      </c>
    </row>
    <row r="483" spans="1:7" ht="30" customHeight="1">
      <c r="A483" s="4">
        <v>482</v>
      </c>
      <c r="B483" s="5" t="s">
        <v>1956</v>
      </c>
      <c r="C483" s="6" t="s">
        <v>1962</v>
      </c>
      <c r="D483" s="6" t="s">
        <v>1957</v>
      </c>
      <c r="E483" s="6" t="s">
        <v>1958</v>
      </c>
      <c r="F483" s="6" t="s">
        <v>1959</v>
      </c>
      <c r="G483" s="7">
        <v>1605</v>
      </c>
    </row>
    <row r="484" spans="1:7" ht="30" customHeight="1">
      <c r="A484" s="4">
        <v>483</v>
      </c>
      <c r="B484" s="5" t="s">
        <v>1956</v>
      </c>
      <c r="C484" s="6" t="s">
        <v>1963</v>
      </c>
      <c r="D484" s="6" t="s">
        <v>1957</v>
      </c>
      <c r="E484" s="6" t="s">
        <v>1958</v>
      </c>
      <c r="F484" s="6" t="s">
        <v>1959</v>
      </c>
      <c r="G484" s="7">
        <v>1605</v>
      </c>
    </row>
    <row r="485" spans="1:7" ht="30" customHeight="1">
      <c r="A485" s="4">
        <v>484</v>
      </c>
      <c r="B485" s="8" t="s">
        <v>1956</v>
      </c>
      <c r="C485" s="6" t="s">
        <v>1964</v>
      </c>
      <c r="D485" s="6" t="s">
        <v>1957</v>
      </c>
      <c r="E485" s="6" t="s">
        <v>1958</v>
      </c>
      <c r="F485" s="6" t="s">
        <v>1959</v>
      </c>
      <c r="G485" s="7">
        <v>1605</v>
      </c>
    </row>
    <row r="486" spans="1:7" ht="30" customHeight="1">
      <c r="A486" s="4">
        <v>485</v>
      </c>
      <c r="B486" s="8" t="s">
        <v>1965</v>
      </c>
      <c r="C486" s="6" t="s">
        <v>1965</v>
      </c>
      <c r="D486" s="6" t="s">
        <v>1966</v>
      </c>
      <c r="E486" s="6" t="s">
        <v>1967</v>
      </c>
      <c r="F486" s="6" t="s">
        <v>1968</v>
      </c>
      <c r="G486" s="7">
        <v>1634</v>
      </c>
    </row>
    <row r="487" spans="1:7" ht="30" customHeight="1">
      <c r="A487" s="4">
        <v>486</v>
      </c>
      <c r="B487" s="8" t="s">
        <v>1965</v>
      </c>
      <c r="C487" s="6" t="s">
        <v>1969</v>
      </c>
      <c r="D487" s="6" t="s">
        <v>1966</v>
      </c>
      <c r="E487" s="6" t="s">
        <v>1967</v>
      </c>
      <c r="F487" s="6" t="s">
        <v>1968</v>
      </c>
      <c r="G487" s="7">
        <v>1634</v>
      </c>
    </row>
    <row r="488" spans="1:7" ht="30" customHeight="1">
      <c r="A488" s="4">
        <v>487</v>
      </c>
      <c r="B488" s="8" t="s">
        <v>1970</v>
      </c>
      <c r="C488" s="6" t="s">
        <v>1970</v>
      </c>
      <c r="D488" s="6" t="s">
        <v>1971</v>
      </c>
      <c r="E488" s="6" t="s">
        <v>1972</v>
      </c>
      <c r="F488" s="6" t="s">
        <v>1973</v>
      </c>
      <c r="G488" s="7">
        <v>1600</v>
      </c>
    </row>
    <row r="489" spans="1:7" ht="30" customHeight="1">
      <c r="A489" s="4">
        <v>488</v>
      </c>
      <c r="B489" s="8" t="s">
        <v>267</v>
      </c>
      <c r="C489" s="6" t="s">
        <v>276</v>
      </c>
      <c r="D489" s="6" t="s">
        <v>1974</v>
      </c>
      <c r="E489" s="6" t="s">
        <v>1975</v>
      </c>
      <c r="F489" s="6" t="s">
        <v>1976</v>
      </c>
      <c r="G489" s="7">
        <v>6127</v>
      </c>
    </row>
    <row r="490" spans="1:7" ht="30" customHeight="1">
      <c r="A490" s="4">
        <v>489</v>
      </c>
      <c r="B490" s="8" t="s">
        <v>267</v>
      </c>
      <c r="C490" s="6" t="s">
        <v>268</v>
      </c>
      <c r="D490" s="6" t="s">
        <v>1974</v>
      </c>
      <c r="E490" s="6" t="s">
        <v>1975</v>
      </c>
      <c r="F490" s="6" t="s">
        <v>1976</v>
      </c>
      <c r="G490" s="7">
        <v>6127</v>
      </c>
    </row>
    <row r="491" spans="1:7" ht="30" customHeight="1">
      <c r="A491" s="4">
        <v>490</v>
      </c>
      <c r="B491" s="8" t="s">
        <v>267</v>
      </c>
      <c r="C491" s="6" t="s">
        <v>1977</v>
      </c>
      <c r="D491" s="6" t="s">
        <v>1974</v>
      </c>
      <c r="E491" s="6" t="s">
        <v>1975</v>
      </c>
      <c r="F491" s="6" t="s">
        <v>1976</v>
      </c>
      <c r="G491" s="7">
        <v>6127</v>
      </c>
    </row>
    <row r="492" spans="1:7" ht="30" customHeight="1">
      <c r="A492" s="4">
        <v>491</v>
      </c>
      <c r="B492" s="8" t="s">
        <v>267</v>
      </c>
      <c r="C492" s="6" t="s">
        <v>267</v>
      </c>
      <c r="D492" s="6" t="s">
        <v>1974</v>
      </c>
      <c r="E492" s="6" t="s">
        <v>1975</v>
      </c>
      <c r="F492" s="6" t="s">
        <v>1976</v>
      </c>
      <c r="G492" s="7">
        <v>6127</v>
      </c>
    </row>
    <row r="493" spans="1:7" ht="30" customHeight="1">
      <c r="A493" s="4">
        <v>492</v>
      </c>
      <c r="B493" s="8" t="s">
        <v>258</v>
      </c>
      <c r="C493" s="6" t="s">
        <v>259</v>
      </c>
      <c r="D493" s="6" t="s">
        <v>1978</v>
      </c>
      <c r="E493" s="6" t="s">
        <v>1979</v>
      </c>
      <c r="F493" s="6" t="s">
        <v>1980</v>
      </c>
      <c r="G493" s="7">
        <v>6127</v>
      </c>
    </row>
    <row r="494" spans="1:7" ht="30" customHeight="1">
      <c r="A494" s="4">
        <v>493</v>
      </c>
      <c r="B494" s="8" t="s">
        <v>258</v>
      </c>
      <c r="C494" s="6" t="s">
        <v>258</v>
      </c>
      <c r="D494" s="6" t="s">
        <v>1978</v>
      </c>
      <c r="E494" s="6" t="s">
        <v>1979</v>
      </c>
      <c r="F494" s="6" t="s">
        <v>1980</v>
      </c>
      <c r="G494" s="7">
        <v>6127</v>
      </c>
    </row>
    <row r="495" spans="1:7" ht="30" customHeight="1">
      <c r="A495" s="4">
        <v>494</v>
      </c>
      <c r="B495" s="5" t="s">
        <v>122</v>
      </c>
      <c r="C495" s="6" t="s">
        <v>122</v>
      </c>
      <c r="D495" s="6" t="s">
        <v>1981</v>
      </c>
      <c r="E495" s="6" t="s">
        <v>1982</v>
      </c>
      <c r="F495" s="6" t="s">
        <v>1983</v>
      </c>
      <c r="G495" s="7">
        <v>6710</v>
      </c>
    </row>
    <row r="496" spans="1:7" ht="30" customHeight="1">
      <c r="A496" s="4">
        <v>495</v>
      </c>
      <c r="B496" s="5" t="s">
        <v>120</v>
      </c>
      <c r="C496" s="6" t="s">
        <v>120</v>
      </c>
      <c r="D496" s="6" t="s">
        <v>1984</v>
      </c>
      <c r="E496" s="6" t="s">
        <v>1985</v>
      </c>
      <c r="F496" s="6" t="s">
        <v>1986</v>
      </c>
      <c r="G496" s="7">
        <v>6703</v>
      </c>
    </row>
    <row r="497" spans="1:7" ht="30" customHeight="1">
      <c r="A497" s="4">
        <v>496</v>
      </c>
      <c r="B497" s="8" t="s">
        <v>1987</v>
      </c>
      <c r="C497" s="6" t="s">
        <v>1988</v>
      </c>
      <c r="D497" s="6" t="s">
        <v>1989</v>
      </c>
      <c r="E497" s="6" t="s">
        <v>1990</v>
      </c>
      <c r="F497" s="6" t="s">
        <v>1991</v>
      </c>
      <c r="G497" s="7">
        <v>4330</v>
      </c>
    </row>
    <row r="498" spans="1:7" ht="30" customHeight="1">
      <c r="A498" s="4">
        <v>497</v>
      </c>
      <c r="B498" s="8" t="s">
        <v>1987</v>
      </c>
      <c r="C498" s="6" t="s">
        <v>1987</v>
      </c>
      <c r="D498" s="6" t="s">
        <v>1989</v>
      </c>
      <c r="E498" s="6" t="s">
        <v>1990</v>
      </c>
      <c r="F498" s="6" t="s">
        <v>1991</v>
      </c>
      <c r="G498" s="7">
        <v>4330</v>
      </c>
    </row>
    <row r="499" spans="1:7" ht="30" customHeight="1">
      <c r="A499" s="4">
        <v>498</v>
      </c>
      <c r="B499" s="5" t="s">
        <v>213</v>
      </c>
      <c r="C499" s="6" t="s">
        <v>214</v>
      </c>
      <c r="D499" s="6" t="s">
        <v>1992</v>
      </c>
      <c r="E499" s="6" t="s">
        <v>1993</v>
      </c>
      <c r="F499" s="6" t="s">
        <v>1994</v>
      </c>
      <c r="G499" s="7">
        <v>6127</v>
      </c>
    </row>
    <row r="500" spans="1:7" ht="30" customHeight="1">
      <c r="A500" s="4">
        <v>499</v>
      </c>
      <c r="B500" s="5" t="s">
        <v>213</v>
      </c>
      <c r="C500" s="6" t="s">
        <v>213</v>
      </c>
      <c r="D500" s="6" t="s">
        <v>1992</v>
      </c>
      <c r="E500" s="6" t="s">
        <v>1993</v>
      </c>
      <c r="F500" s="6" t="s">
        <v>1994</v>
      </c>
      <c r="G500" s="7">
        <v>6127</v>
      </c>
    </row>
    <row r="501" spans="1:7" ht="30" customHeight="1">
      <c r="A501" s="4">
        <v>500</v>
      </c>
      <c r="B501" s="8" t="s">
        <v>208</v>
      </c>
      <c r="C501" s="6" t="s">
        <v>209</v>
      </c>
      <c r="D501" s="6" t="s">
        <v>1995</v>
      </c>
      <c r="E501" s="6" t="s">
        <v>1996</v>
      </c>
      <c r="F501" s="6" t="s">
        <v>1997</v>
      </c>
      <c r="G501" s="7">
        <v>6127</v>
      </c>
    </row>
    <row r="502" spans="1:7" ht="30" customHeight="1">
      <c r="A502" s="4">
        <v>501</v>
      </c>
      <c r="B502" s="5" t="s">
        <v>208</v>
      </c>
      <c r="C502" s="6" t="s">
        <v>208</v>
      </c>
      <c r="D502" s="6" t="s">
        <v>1995</v>
      </c>
      <c r="E502" s="6" t="s">
        <v>1996</v>
      </c>
      <c r="F502" s="6" t="s">
        <v>1997</v>
      </c>
      <c r="G502" s="7">
        <v>6217</v>
      </c>
    </row>
    <row r="503" spans="1:7" ht="30" customHeight="1">
      <c r="A503" s="4">
        <v>502</v>
      </c>
      <c r="B503" s="10" t="s">
        <v>228</v>
      </c>
      <c r="C503" s="6" t="s">
        <v>228</v>
      </c>
      <c r="D503" s="6" t="s">
        <v>1998</v>
      </c>
      <c r="E503" s="6" t="s">
        <v>1999</v>
      </c>
      <c r="F503" s="6" t="s">
        <v>2000</v>
      </c>
      <c r="G503" s="7">
        <v>6521</v>
      </c>
    </row>
    <row r="504" spans="1:7" ht="30" customHeight="1">
      <c r="A504" s="4">
        <v>503</v>
      </c>
      <c r="B504" s="8" t="s">
        <v>2001</v>
      </c>
      <c r="C504" s="6" t="s">
        <v>2002</v>
      </c>
      <c r="D504" s="6" t="s">
        <v>2003</v>
      </c>
      <c r="E504" s="6" t="s">
        <v>2004</v>
      </c>
      <c r="F504" s="6" t="s">
        <v>2005</v>
      </c>
      <c r="G504" s="7">
        <v>4212</v>
      </c>
    </row>
    <row r="505" spans="1:7" ht="30" customHeight="1">
      <c r="A505" s="4">
        <v>504</v>
      </c>
      <c r="B505" s="8" t="s">
        <v>2001</v>
      </c>
      <c r="C505" s="6" t="s">
        <v>2001</v>
      </c>
      <c r="D505" s="6" t="s">
        <v>2003</v>
      </c>
      <c r="E505" s="6" t="s">
        <v>2004</v>
      </c>
      <c r="F505" s="6" t="s">
        <v>2005</v>
      </c>
      <c r="G505" s="7">
        <v>4212</v>
      </c>
    </row>
    <row r="506" spans="1:7" ht="30" customHeight="1">
      <c r="A506" s="4">
        <v>505</v>
      </c>
      <c r="B506" s="8" t="s">
        <v>2001</v>
      </c>
      <c r="C506" s="6" t="s">
        <v>2006</v>
      </c>
      <c r="D506" s="6" t="s">
        <v>2003</v>
      </c>
      <c r="E506" s="6" t="s">
        <v>2004</v>
      </c>
      <c r="F506" s="6" t="s">
        <v>2005</v>
      </c>
      <c r="G506" s="7">
        <v>4212</v>
      </c>
    </row>
    <row r="507" spans="1:7" ht="30" customHeight="1">
      <c r="A507" s="4">
        <v>506</v>
      </c>
      <c r="B507" s="8" t="s">
        <v>2001</v>
      </c>
      <c r="C507" s="6" t="s">
        <v>2007</v>
      </c>
      <c r="D507" s="6" t="s">
        <v>2003</v>
      </c>
      <c r="E507" s="6" t="s">
        <v>2004</v>
      </c>
      <c r="F507" s="6" t="s">
        <v>2008</v>
      </c>
      <c r="G507" s="7">
        <v>4212</v>
      </c>
    </row>
    <row r="508" spans="1:7" ht="30" customHeight="1">
      <c r="A508" s="4">
        <v>507</v>
      </c>
      <c r="B508" s="8" t="s">
        <v>560</v>
      </c>
      <c r="C508" s="6" t="s">
        <v>560</v>
      </c>
      <c r="D508" s="6" t="s">
        <v>2009</v>
      </c>
      <c r="E508" s="6" t="s">
        <v>2010</v>
      </c>
      <c r="F508" s="6" t="s">
        <v>2011</v>
      </c>
      <c r="G508" s="7">
        <v>1231</v>
      </c>
    </row>
    <row r="509" spans="1:7" ht="30" customHeight="1">
      <c r="A509" s="4">
        <v>508</v>
      </c>
      <c r="B509" s="10" t="s">
        <v>264</v>
      </c>
      <c r="C509" s="6" t="s">
        <v>264</v>
      </c>
      <c r="D509" s="6" t="s">
        <v>2012</v>
      </c>
      <c r="E509" s="6" t="s">
        <v>2013</v>
      </c>
      <c r="F509" s="6" t="s">
        <v>2014</v>
      </c>
      <c r="G509" s="7">
        <v>3501</v>
      </c>
    </row>
    <row r="510" spans="1:7" ht="30" customHeight="1">
      <c r="A510" s="4">
        <v>509</v>
      </c>
      <c r="B510" s="5" t="s">
        <v>264</v>
      </c>
      <c r="C510" s="6" t="s">
        <v>265</v>
      </c>
      <c r="D510" s="6" t="s">
        <v>2012</v>
      </c>
      <c r="E510" s="6" t="s">
        <v>2013</v>
      </c>
      <c r="F510" s="6" t="s">
        <v>2014</v>
      </c>
      <c r="G510" s="7">
        <v>3501</v>
      </c>
    </row>
    <row r="511" spans="1:7" ht="30" customHeight="1">
      <c r="A511" s="4">
        <v>510</v>
      </c>
      <c r="B511" s="5" t="s">
        <v>2015</v>
      </c>
      <c r="C511" s="6" t="s">
        <v>2015</v>
      </c>
      <c r="D511" s="6" t="s">
        <v>2016</v>
      </c>
      <c r="E511" s="6" t="s">
        <v>1611</v>
      </c>
      <c r="F511" s="6" t="s">
        <v>1612</v>
      </c>
      <c r="G511" s="7">
        <v>1635</v>
      </c>
    </row>
    <row r="512" spans="1:7" ht="30" customHeight="1">
      <c r="A512" s="4">
        <v>511</v>
      </c>
      <c r="B512" s="5" t="s">
        <v>2017</v>
      </c>
      <c r="C512" s="6" t="s">
        <v>2017</v>
      </c>
      <c r="D512" s="6" t="s">
        <v>2018</v>
      </c>
      <c r="E512" s="6" t="s">
        <v>2019</v>
      </c>
      <c r="F512" s="6" t="s">
        <v>2020</v>
      </c>
      <c r="G512" s="7">
        <v>2222</v>
      </c>
    </row>
    <row r="513" spans="1:7" ht="30" customHeight="1">
      <c r="A513" s="4">
        <v>512</v>
      </c>
      <c r="B513" s="5" t="s">
        <v>2021</v>
      </c>
      <c r="C513" s="6" t="s">
        <v>2021</v>
      </c>
      <c r="D513" s="6" t="s">
        <v>2018</v>
      </c>
      <c r="E513" s="6" t="s">
        <v>2019</v>
      </c>
      <c r="F513" s="6" t="s">
        <v>2020</v>
      </c>
      <c r="G513" s="7">
        <v>2200</v>
      </c>
    </row>
    <row r="514" spans="1:7" ht="30" customHeight="1">
      <c r="A514" s="4">
        <v>513</v>
      </c>
      <c r="B514" s="5" t="s">
        <v>2022</v>
      </c>
      <c r="C514" s="6" t="s">
        <v>2022</v>
      </c>
      <c r="D514" s="6" t="s">
        <v>2023</v>
      </c>
      <c r="E514" s="6" t="s">
        <v>2019</v>
      </c>
      <c r="F514" s="6" t="s">
        <v>2020</v>
      </c>
      <c r="G514" s="7">
        <v>2200</v>
      </c>
    </row>
    <row r="515" spans="1:7" ht="30" customHeight="1">
      <c r="A515" s="4">
        <v>514</v>
      </c>
      <c r="B515" s="8" t="s">
        <v>1015</v>
      </c>
      <c r="C515" s="6" t="s">
        <v>1015</v>
      </c>
      <c r="D515" s="6" t="s">
        <v>2024</v>
      </c>
      <c r="E515" s="6" t="s">
        <v>2025</v>
      </c>
      <c r="F515" s="6" t="s">
        <v>2026</v>
      </c>
      <c r="G515" s="7">
        <v>2000</v>
      </c>
    </row>
    <row r="516" spans="1:7" ht="30" customHeight="1">
      <c r="A516" s="4">
        <v>515</v>
      </c>
      <c r="B516" s="5" t="s">
        <v>2027</v>
      </c>
      <c r="C516" s="6" t="s">
        <v>2027</v>
      </c>
      <c r="D516" s="6" t="s">
        <v>2028</v>
      </c>
      <c r="E516" s="6" t="s">
        <v>2029</v>
      </c>
      <c r="F516" s="6" t="s">
        <v>2026</v>
      </c>
      <c r="G516" s="7">
        <v>2000</v>
      </c>
    </row>
    <row r="517" spans="1:7" ht="30" customHeight="1">
      <c r="A517" s="4">
        <v>516</v>
      </c>
      <c r="B517" s="8" t="s">
        <v>278</v>
      </c>
      <c r="C517" s="6" t="s">
        <v>278</v>
      </c>
      <c r="D517" s="6" t="s">
        <v>2030</v>
      </c>
      <c r="E517" s="6" t="s">
        <v>2031</v>
      </c>
      <c r="F517" s="6" t="s">
        <v>2032</v>
      </c>
      <c r="G517" s="7">
        <v>1111</v>
      </c>
    </row>
    <row r="518" spans="1:7" ht="30" customHeight="1">
      <c r="A518" s="4">
        <v>517</v>
      </c>
      <c r="B518" s="8" t="s">
        <v>278</v>
      </c>
      <c r="C518" s="6" t="s">
        <v>279</v>
      </c>
      <c r="D518" s="6" t="s">
        <v>2030</v>
      </c>
      <c r="E518" s="6" t="s">
        <v>2031</v>
      </c>
      <c r="F518" s="6" t="s">
        <v>2032</v>
      </c>
      <c r="G518" s="7">
        <v>1111</v>
      </c>
    </row>
    <row r="519" spans="1:7" ht="30" customHeight="1">
      <c r="A519" s="4">
        <v>518</v>
      </c>
      <c r="B519" s="5" t="s">
        <v>205</v>
      </c>
      <c r="C519" s="6" t="s">
        <v>205</v>
      </c>
      <c r="D519" s="6" t="s">
        <v>2033</v>
      </c>
      <c r="E519" s="6" t="s">
        <v>2034</v>
      </c>
      <c r="F519" s="6" t="s">
        <v>2035</v>
      </c>
      <c r="G519" s="7">
        <v>1226</v>
      </c>
    </row>
    <row r="520" spans="1:7" ht="30" customHeight="1">
      <c r="A520" s="4">
        <v>519</v>
      </c>
      <c r="B520" s="5" t="s">
        <v>205</v>
      </c>
      <c r="C520" s="6" t="s">
        <v>206</v>
      </c>
      <c r="D520" s="6" t="s">
        <v>2033</v>
      </c>
      <c r="E520" s="6" t="s">
        <v>2034</v>
      </c>
      <c r="F520" s="6" t="s">
        <v>2035</v>
      </c>
      <c r="G520" s="7">
        <v>1226</v>
      </c>
    </row>
    <row r="521" spans="1:7" ht="30" customHeight="1">
      <c r="A521" s="4">
        <v>520</v>
      </c>
      <c r="B521" s="8" t="s">
        <v>2036</v>
      </c>
      <c r="C521" s="6" t="s">
        <v>2036</v>
      </c>
      <c r="D521" s="6" t="s">
        <v>2037</v>
      </c>
      <c r="E521" s="6" t="s">
        <v>2004</v>
      </c>
      <c r="F521" s="6" t="s">
        <v>2038</v>
      </c>
      <c r="G521" s="7">
        <v>4212</v>
      </c>
    </row>
    <row r="522" spans="1:7" ht="30" customHeight="1">
      <c r="A522" s="4">
        <v>521</v>
      </c>
      <c r="B522" s="8" t="s">
        <v>2036</v>
      </c>
      <c r="C522" s="6" t="s">
        <v>2039</v>
      </c>
      <c r="D522" s="6" t="s">
        <v>2037</v>
      </c>
      <c r="E522" s="6" t="s">
        <v>2004</v>
      </c>
      <c r="F522" s="6" t="s">
        <v>2040</v>
      </c>
      <c r="G522" s="7">
        <v>4212</v>
      </c>
    </row>
    <row r="523" spans="1:7" ht="30" customHeight="1">
      <c r="A523" s="4">
        <v>522</v>
      </c>
      <c r="B523" s="5" t="s">
        <v>2041</v>
      </c>
      <c r="C523" s="6" t="s">
        <v>2042</v>
      </c>
      <c r="D523" s="6" t="s">
        <v>2043</v>
      </c>
      <c r="E523" s="6" t="s">
        <v>2044</v>
      </c>
      <c r="F523" s="6" t="s">
        <v>2045</v>
      </c>
      <c r="G523" s="7">
        <v>4212</v>
      </c>
    </row>
    <row r="524" spans="1:7" ht="30" customHeight="1">
      <c r="A524" s="4">
        <v>523</v>
      </c>
      <c r="B524" s="8" t="s">
        <v>2041</v>
      </c>
      <c r="C524" s="6" t="s">
        <v>2041</v>
      </c>
      <c r="D524" s="6" t="s">
        <v>2043</v>
      </c>
      <c r="E524" s="6" t="s">
        <v>2044</v>
      </c>
      <c r="F524" s="6" t="s">
        <v>2045</v>
      </c>
      <c r="G524" s="7">
        <v>4212</v>
      </c>
    </row>
    <row r="525" spans="1:7" ht="30" customHeight="1">
      <c r="A525" s="4">
        <v>524</v>
      </c>
      <c r="B525" s="8" t="s">
        <v>2041</v>
      </c>
      <c r="C525" s="6" t="s">
        <v>2046</v>
      </c>
      <c r="D525" s="6" t="s">
        <v>2043</v>
      </c>
      <c r="E525" s="6" t="s">
        <v>2044</v>
      </c>
      <c r="F525" s="6" t="s">
        <v>2045</v>
      </c>
      <c r="G525" s="7">
        <v>4212</v>
      </c>
    </row>
    <row r="526" spans="1:7" ht="30" customHeight="1">
      <c r="A526" s="4">
        <v>525</v>
      </c>
      <c r="B526" s="8" t="s">
        <v>2041</v>
      </c>
      <c r="C526" s="6" t="s">
        <v>2047</v>
      </c>
      <c r="D526" s="6" t="s">
        <v>2043</v>
      </c>
      <c r="E526" s="6" t="s">
        <v>2044</v>
      </c>
      <c r="F526" s="6" t="s">
        <v>2045</v>
      </c>
      <c r="G526" s="7">
        <v>4212</v>
      </c>
    </row>
    <row r="527" spans="1:7" ht="30" customHeight="1">
      <c r="A527" s="4">
        <v>526</v>
      </c>
      <c r="B527" s="8" t="s">
        <v>2048</v>
      </c>
      <c r="C527" s="6" t="s">
        <v>2048</v>
      </c>
      <c r="D527" s="6" t="s">
        <v>2049</v>
      </c>
      <c r="E527" s="6" t="s">
        <v>2050</v>
      </c>
      <c r="F527" s="6" t="s">
        <v>2051</v>
      </c>
      <c r="G527" s="7">
        <v>2103</v>
      </c>
    </row>
    <row r="528" spans="1:7" ht="30" customHeight="1">
      <c r="A528" s="4">
        <v>527</v>
      </c>
      <c r="B528" s="5" t="s">
        <v>2048</v>
      </c>
      <c r="C528" s="6" t="s">
        <v>2052</v>
      </c>
      <c r="D528" s="6" t="s">
        <v>2049</v>
      </c>
      <c r="E528" s="6" t="s">
        <v>2050</v>
      </c>
      <c r="F528" s="6" t="s">
        <v>2051</v>
      </c>
      <c r="G528" s="7">
        <v>2103</v>
      </c>
    </row>
    <row r="529" spans="1:7" ht="30" customHeight="1">
      <c r="A529" s="4">
        <v>528</v>
      </c>
      <c r="B529" s="8" t="s">
        <v>2048</v>
      </c>
      <c r="C529" s="6" t="s">
        <v>2053</v>
      </c>
      <c r="D529" s="6" t="s">
        <v>2049</v>
      </c>
      <c r="E529" s="6" t="s">
        <v>2050</v>
      </c>
      <c r="F529" s="6" t="s">
        <v>2051</v>
      </c>
      <c r="G529" s="7">
        <v>2103</v>
      </c>
    </row>
    <row r="530" spans="1:7" ht="30" customHeight="1">
      <c r="A530" s="4">
        <v>529</v>
      </c>
      <c r="B530" s="8" t="s">
        <v>70</v>
      </c>
      <c r="C530" s="6" t="s">
        <v>70</v>
      </c>
      <c r="D530" s="6" t="s">
        <v>2049</v>
      </c>
      <c r="E530" s="6" t="s">
        <v>2050</v>
      </c>
      <c r="F530" s="6" t="s">
        <v>2051</v>
      </c>
      <c r="G530" s="7">
        <v>2103</v>
      </c>
    </row>
    <row r="531" spans="1:7" ht="30" customHeight="1">
      <c r="A531" s="4">
        <v>530</v>
      </c>
      <c r="B531" s="5" t="s">
        <v>70</v>
      </c>
      <c r="C531" s="6" t="s">
        <v>71</v>
      </c>
      <c r="D531" s="6" t="s">
        <v>2049</v>
      </c>
      <c r="E531" s="6" t="s">
        <v>2050</v>
      </c>
      <c r="F531" s="6" t="s">
        <v>2051</v>
      </c>
      <c r="G531" s="7">
        <v>2103</v>
      </c>
    </row>
    <row r="532" spans="1:7" ht="30" customHeight="1">
      <c r="A532" s="4">
        <v>531</v>
      </c>
      <c r="B532" s="8" t="s">
        <v>158</v>
      </c>
      <c r="C532" s="6" t="s">
        <v>159</v>
      </c>
      <c r="D532" s="6" t="s">
        <v>2054</v>
      </c>
      <c r="E532" s="6" t="s">
        <v>2055</v>
      </c>
      <c r="F532" s="6" t="s">
        <v>2056</v>
      </c>
      <c r="G532" s="7">
        <v>1604</v>
      </c>
    </row>
    <row r="533" spans="1:7" ht="30" customHeight="1">
      <c r="A533" s="4">
        <v>532</v>
      </c>
      <c r="B533" s="8" t="s">
        <v>158</v>
      </c>
      <c r="C533" s="6" t="s">
        <v>2057</v>
      </c>
      <c r="D533" s="6" t="s">
        <v>2054</v>
      </c>
      <c r="E533" s="6" t="s">
        <v>2055</v>
      </c>
      <c r="F533" s="6" t="s">
        <v>2056</v>
      </c>
      <c r="G533" s="7">
        <v>1604</v>
      </c>
    </row>
    <row r="534" spans="1:7" ht="30" customHeight="1">
      <c r="A534" s="4">
        <v>533</v>
      </c>
      <c r="B534" s="8" t="s">
        <v>158</v>
      </c>
      <c r="C534" s="6" t="s">
        <v>158</v>
      </c>
      <c r="D534" s="6" t="s">
        <v>2054</v>
      </c>
      <c r="E534" s="6" t="s">
        <v>2055</v>
      </c>
      <c r="F534" s="6" t="s">
        <v>2056</v>
      </c>
      <c r="G534" s="7">
        <v>1604</v>
      </c>
    </row>
    <row r="535" spans="1:7" ht="30" customHeight="1">
      <c r="A535" s="4">
        <v>534</v>
      </c>
      <c r="B535" s="10" t="s">
        <v>158</v>
      </c>
      <c r="C535" s="6" t="s">
        <v>2058</v>
      </c>
      <c r="D535" s="6" t="s">
        <v>2054</v>
      </c>
      <c r="E535" s="6" t="s">
        <v>2055</v>
      </c>
      <c r="F535" s="6" t="s">
        <v>2056</v>
      </c>
      <c r="G535" s="7">
        <v>1604</v>
      </c>
    </row>
    <row r="536" spans="1:7" ht="30" customHeight="1">
      <c r="A536" s="4">
        <v>535</v>
      </c>
      <c r="B536" s="5" t="s">
        <v>158</v>
      </c>
      <c r="C536" s="6" t="s">
        <v>2059</v>
      </c>
      <c r="D536" s="6" t="s">
        <v>2054</v>
      </c>
      <c r="E536" s="6" t="s">
        <v>2055</v>
      </c>
      <c r="F536" s="6" t="s">
        <v>2056</v>
      </c>
      <c r="G536" s="7">
        <v>1604</v>
      </c>
    </row>
    <row r="537" spans="1:7" ht="30" customHeight="1">
      <c r="A537" s="4">
        <v>536</v>
      </c>
      <c r="B537" s="8" t="s">
        <v>158</v>
      </c>
      <c r="C537" s="6" t="s">
        <v>2060</v>
      </c>
      <c r="D537" s="6" t="s">
        <v>2054</v>
      </c>
      <c r="E537" s="6" t="s">
        <v>2055</v>
      </c>
      <c r="F537" s="6" t="s">
        <v>2056</v>
      </c>
      <c r="G537" s="7">
        <v>1604</v>
      </c>
    </row>
    <row r="538" spans="1:7" ht="30" customHeight="1">
      <c r="A538" s="4">
        <v>537</v>
      </c>
      <c r="B538" s="8" t="s">
        <v>158</v>
      </c>
      <c r="C538" s="6" t="s">
        <v>2061</v>
      </c>
      <c r="D538" s="6" t="s">
        <v>2054</v>
      </c>
      <c r="E538" s="6" t="s">
        <v>2055</v>
      </c>
      <c r="F538" s="6" t="s">
        <v>2056</v>
      </c>
      <c r="G538" s="7">
        <v>1604</v>
      </c>
    </row>
    <row r="539" spans="1:7" ht="30" customHeight="1">
      <c r="A539" s="4">
        <v>538</v>
      </c>
      <c r="B539" s="5" t="s">
        <v>158</v>
      </c>
      <c r="C539" s="6" t="s">
        <v>2062</v>
      </c>
      <c r="D539" s="6" t="s">
        <v>2054</v>
      </c>
      <c r="E539" s="6" t="s">
        <v>2055</v>
      </c>
      <c r="F539" s="6" t="s">
        <v>2056</v>
      </c>
      <c r="G539" s="7">
        <v>1604</v>
      </c>
    </row>
    <row r="540" spans="1:7" ht="30" customHeight="1">
      <c r="A540" s="4">
        <v>539</v>
      </c>
      <c r="B540" s="5" t="s">
        <v>158</v>
      </c>
      <c r="C540" s="6" t="s">
        <v>2063</v>
      </c>
      <c r="D540" s="6" t="s">
        <v>2054</v>
      </c>
      <c r="E540" s="6" t="s">
        <v>2055</v>
      </c>
      <c r="F540" s="6" t="s">
        <v>2056</v>
      </c>
      <c r="G540" s="7">
        <v>1604</v>
      </c>
    </row>
    <row r="541" spans="1:7" ht="30" customHeight="1">
      <c r="A541" s="4">
        <v>540</v>
      </c>
      <c r="B541" s="8" t="s">
        <v>158</v>
      </c>
      <c r="C541" s="6" t="s">
        <v>2064</v>
      </c>
      <c r="D541" s="6" t="s">
        <v>2054</v>
      </c>
      <c r="E541" s="6" t="s">
        <v>2055</v>
      </c>
      <c r="F541" s="6" t="s">
        <v>2056</v>
      </c>
      <c r="G541" s="7">
        <v>1604</v>
      </c>
    </row>
    <row r="542" spans="1:7" ht="30" customHeight="1">
      <c r="A542" s="4">
        <v>541</v>
      </c>
      <c r="B542" s="8" t="s">
        <v>158</v>
      </c>
      <c r="C542" s="6" t="s">
        <v>2065</v>
      </c>
      <c r="D542" s="6" t="s">
        <v>2054</v>
      </c>
      <c r="E542" s="6" t="s">
        <v>2055</v>
      </c>
      <c r="F542" s="6" t="s">
        <v>2056</v>
      </c>
      <c r="G542" s="7">
        <v>1604</v>
      </c>
    </row>
    <row r="543" spans="1:7" ht="30" customHeight="1">
      <c r="A543" s="4">
        <v>542</v>
      </c>
      <c r="B543" s="5" t="s">
        <v>158</v>
      </c>
      <c r="C543" s="6" t="s">
        <v>2066</v>
      </c>
      <c r="D543" s="6" t="s">
        <v>2054</v>
      </c>
      <c r="E543" s="6" t="s">
        <v>2055</v>
      </c>
      <c r="F543" s="6" t="s">
        <v>2056</v>
      </c>
      <c r="G543" s="7">
        <v>1604</v>
      </c>
    </row>
    <row r="544" spans="1:7" ht="30" customHeight="1">
      <c r="A544" s="4">
        <v>543</v>
      </c>
      <c r="B544" s="5" t="s">
        <v>158</v>
      </c>
      <c r="C544" s="6" t="s">
        <v>2067</v>
      </c>
      <c r="D544" s="6" t="s">
        <v>2054</v>
      </c>
      <c r="E544" s="6" t="s">
        <v>2055</v>
      </c>
      <c r="F544" s="6" t="s">
        <v>2056</v>
      </c>
      <c r="G544" s="7">
        <v>1604</v>
      </c>
    </row>
    <row r="545" spans="1:7" ht="30" customHeight="1">
      <c r="A545" s="4">
        <v>544</v>
      </c>
      <c r="B545" s="5" t="s">
        <v>158</v>
      </c>
      <c r="C545" s="6" t="s">
        <v>2068</v>
      </c>
      <c r="D545" s="6" t="s">
        <v>2054</v>
      </c>
      <c r="E545" s="6" t="s">
        <v>2055</v>
      </c>
      <c r="F545" s="6" t="s">
        <v>2056</v>
      </c>
      <c r="G545" s="7">
        <v>1604</v>
      </c>
    </row>
    <row r="546" spans="1:7" ht="30" customHeight="1">
      <c r="A546" s="4">
        <v>545</v>
      </c>
      <c r="B546" s="5" t="s">
        <v>158</v>
      </c>
      <c r="C546" s="6" t="s">
        <v>2069</v>
      </c>
      <c r="D546" s="6" t="s">
        <v>2054</v>
      </c>
      <c r="E546" s="6" t="s">
        <v>2055</v>
      </c>
      <c r="F546" s="6" t="s">
        <v>2056</v>
      </c>
      <c r="G546" s="7">
        <v>1604</v>
      </c>
    </row>
    <row r="547" spans="1:7" ht="30" customHeight="1">
      <c r="A547" s="4">
        <v>546</v>
      </c>
      <c r="B547" s="8" t="s">
        <v>2070</v>
      </c>
      <c r="C547" s="6" t="s">
        <v>2070</v>
      </c>
      <c r="D547" s="6" t="s">
        <v>2071</v>
      </c>
      <c r="E547" s="6" t="s">
        <v>2072</v>
      </c>
      <c r="F547" s="6" t="s">
        <v>2073</v>
      </c>
      <c r="G547" s="7">
        <v>1554</v>
      </c>
    </row>
    <row r="548" spans="1:7" ht="30" customHeight="1">
      <c r="A548" s="4">
        <v>547</v>
      </c>
      <c r="B548" s="8" t="s">
        <v>2070</v>
      </c>
      <c r="C548" s="6" t="s">
        <v>2074</v>
      </c>
      <c r="D548" s="6" t="s">
        <v>2071</v>
      </c>
      <c r="E548" s="6" t="s">
        <v>2072</v>
      </c>
      <c r="F548" s="6" t="s">
        <v>2073</v>
      </c>
      <c r="G548" s="7">
        <v>1554</v>
      </c>
    </row>
    <row r="549" spans="1:7" ht="30" customHeight="1">
      <c r="A549" s="4">
        <v>548</v>
      </c>
      <c r="B549" s="8" t="s">
        <v>2075</v>
      </c>
      <c r="C549" s="6" t="s">
        <v>2076</v>
      </c>
      <c r="D549" s="6" t="s">
        <v>2077</v>
      </c>
      <c r="E549" s="6" t="s">
        <v>2078</v>
      </c>
      <c r="F549" s="6" t="s">
        <v>2079</v>
      </c>
      <c r="G549" s="7">
        <v>1232</v>
      </c>
    </row>
    <row r="550" spans="1:7" ht="30" customHeight="1">
      <c r="A550" s="4">
        <v>549</v>
      </c>
      <c r="B550" s="10" t="s">
        <v>2075</v>
      </c>
      <c r="C550" s="6" t="s">
        <v>2075</v>
      </c>
      <c r="D550" s="6" t="s">
        <v>2077</v>
      </c>
      <c r="E550" s="6" t="s">
        <v>2078</v>
      </c>
      <c r="F550" s="6" t="s">
        <v>2079</v>
      </c>
      <c r="G550" s="7">
        <v>1232</v>
      </c>
    </row>
    <row r="551" spans="1:7" ht="30" customHeight="1">
      <c r="A551" s="4">
        <v>550</v>
      </c>
      <c r="B551" s="8" t="s">
        <v>2080</v>
      </c>
      <c r="C551" s="6" t="s">
        <v>2081</v>
      </c>
      <c r="D551" s="6" t="s">
        <v>2082</v>
      </c>
      <c r="E551" s="6" t="s">
        <v>2083</v>
      </c>
      <c r="F551" s="6" t="s">
        <v>2084</v>
      </c>
      <c r="G551" s="7">
        <v>3319</v>
      </c>
    </row>
    <row r="552" spans="1:7" ht="30" customHeight="1">
      <c r="A552" s="4">
        <v>551</v>
      </c>
      <c r="B552" s="8" t="s">
        <v>2080</v>
      </c>
      <c r="C552" s="6" t="s">
        <v>2085</v>
      </c>
      <c r="D552" s="6" t="s">
        <v>2082</v>
      </c>
      <c r="E552" s="6" t="s">
        <v>2083</v>
      </c>
      <c r="F552" s="6" t="s">
        <v>2084</v>
      </c>
      <c r="G552" s="7">
        <v>3319</v>
      </c>
    </row>
    <row r="553" spans="1:7" ht="30" customHeight="1">
      <c r="A553" s="4">
        <v>552</v>
      </c>
      <c r="B553" s="5" t="s">
        <v>2080</v>
      </c>
      <c r="C553" s="6" t="s">
        <v>2080</v>
      </c>
      <c r="D553" s="6" t="s">
        <v>2082</v>
      </c>
      <c r="E553" s="6" t="s">
        <v>2083</v>
      </c>
      <c r="F553" s="6" t="s">
        <v>2084</v>
      </c>
      <c r="G553" s="7">
        <v>3319</v>
      </c>
    </row>
    <row r="554" spans="1:7" ht="30" customHeight="1">
      <c r="A554" s="4">
        <v>553</v>
      </c>
      <c r="B554" s="8" t="s">
        <v>2080</v>
      </c>
      <c r="C554" s="6" t="s">
        <v>2086</v>
      </c>
      <c r="D554" s="6" t="s">
        <v>2082</v>
      </c>
      <c r="E554" s="6" t="s">
        <v>2083</v>
      </c>
      <c r="F554" s="6" t="s">
        <v>2084</v>
      </c>
      <c r="G554" s="7">
        <v>3319</v>
      </c>
    </row>
    <row r="555" spans="1:7" ht="30" customHeight="1">
      <c r="A555" s="4">
        <v>554</v>
      </c>
      <c r="B555" s="5" t="s">
        <v>2080</v>
      </c>
      <c r="C555" s="6" t="s">
        <v>2087</v>
      </c>
      <c r="D555" s="6" t="s">
        <v>2082</v>
      </c>
      <c r="E555" s="6" t="s">
        <v>2083</v>
      </c>
      <c r="F555" s="6" t="s">
        <v>2084</v>
      </c>
      <c r="G555" s="7">
        <v>3319</v>
      </c>
    </row>
    <row r="556" spans="1:7" ht="30" customHeight="1">
      <c r="A556" s="4">
        <v>555</v>
      </c>
      <c r="B556" s="5" t="s">
        <v>2080</v>
      </c>
      <c r="C556" s="6" t="s">
        <v>2088</v>
      </c>
      <c r="D556" s="6" t="s">
        <v>2082</v>
      </c>
      <c r="E556" s="6" t="s">
        <v>2083</v>
      </c>
      <c r="F556" s="6" t="s">
        <v>2084</v>
      </c>
      <c r="G556" s="7">
        <v>3319</v>
      </c>
    </row>
    <row r="557" spans="1:7" ht="30" customHeight="1">
      <c r="A557" s="4">
        <v>556</v>
      </c>
      <c r="B557" s="8" t="s">
        <v>2080</v>
      </c>
      <c r="C557" s="6" t="s">
        <v>2089</v>
      </c>
      <c r="D557" s="6" t="s">
        <v>2082</v>
      </c>
      <c r="E557" s="6" t="s">
        <v>2083</v>
      </c>
      <c r="F557" s="6" t="s">
        <v>2084</v>
      </c>
      <c r="G557" s="7">
        <v>3319</v>
      </c>
    </row>
    <row r="558" spans="1:7" ht="30" customHeight="1">
      <c r="A558" s="4">
        <v>557</v>
      </c>
      <c r="B558" s="5" t="s">
        <v>2090</v>
      </c>
      <c r="C558" s="6" t="s">
        <v>2091</v>
      </c>
      <c r="D558" s="6" t="s">
        <v>2092</v>
      </c>
      <c r="E558" s="6" t="s">
        <v>2093</v>
      </c>
      <c r="F558" s="6" t="s">
        <v>2094</v>
      </c>
      <c r="G558" s="7">
        <v>2604</v>
      </c>
    </row>
    <row r="559" spans="1:7" ht="30" customHeight="1">
      <c r="A559" s="4">
        <v>558</v>
      </c>
      <c r="B559" s="5" t="s">
        <v>2090</v>
      </c>
      <c r="C559" s="6" t="s">
        <v>2090</v>
      </c>
      <c r="D559" s="6" t="s">
        <v>2092</v>
      </c>
      <c r="E559" s="6" t="s">
        <v>2093</v>
      </c>
      <c r="F559" s="6" t="s">
        <v>2094</v>
      </c>
      <c r="G559" s="7">
        <v>2604</v>
      </c>
    </row>
    <row r="560" spans="1:7" ht="30" customHeight="1">
      <c r="A560" s="4">
        <v>559</v>
      </c>
      <c r="B560" s="5" t="s">
        <v>2090</v>
      </c>
      <c r="C560" s="6" t="s">
        <v>2095</v>
      </c>
      <c r="D560" s="6" t="s">
        <v>2092</v>
      </c>
      <c r="E560" s="6" t="s">
        <v>2093</v>
      </c>
      <c r="F560" s="6" t="s">
        <v>2094</v>
      </c>
      <c r="G560" s="7">
        <v>2604</v>
      </c>
    </row>
    <row r="561" spans="1:7" ht="30" customHeight="1">
      <c r="A561" s="4">
        <v>560</v>
      </c>
      <c r="B561" s="5" t="s">
        <v>2096</v>
      </c>
      <c r="C561" s="6" t="s">
        <v>2096</v>
      </c>
      <c r="D561" s="6" t="s">
        <v>2097</v>
      </c>
      <c r="E561" s="6" t="s">
        <v>2083</v>
      </c>
      <c r="F561" s="6" t="s">
        <v>2084</v>
      </c>
      <c r="G561" s="7">
        <v>3319</v>
      </c>
    </row>
    <row r="562" spans="1:7" ht="30" customHeight="1">
      <c r="A562" s="4">
        <v>561</v>
      </c>
      <c r="B562" s="5" t="s">
        <v>163</v>
      </c>
      <c r="C562" s="6" t="s">
        <v>163</v>
      </c>
      <c r="D562" s="6" t="s">
        <v>2098</v>
      </c>
      <c r="E562" s="6" t="s">
        <v>2083</v>
      </c>
      <c r="F562" s="6" t="s">
        <v>2084</v>
      </c>
      <c r="G562" s="7">
        <v>3319</v>
      </c>
    </row>
    <row r="563" spans="1:7" ht="30" customHeight="1">
      <c r="A563" s="4">
        <v>562</v>
      </c>
      <c r="B563" s="5" t="s">
        <v>163</v>
      </c>
      <c r="C563" s="6" t="s">
        <v>164</v>
      </c>
      <c r="D563" s="6" t="s">
        <v>2098</v>
      </c>
      <c r="E563" s="6" t="s">
        <v>2083</v>
      </c>
      <c r="F563" s="6" t="s">
        <v>2084</v>
      </c>
      <c r="G563" s="7">
        <v>3319</v>
      </c>
    </row>
    <row r="564" spans="1:7" ht="30" customHeight="1">
      <c r="A564" s="4">
        <v>563</v>
      </c>
      <c r="B564" s="5" t="s">
        <v>172</v>
      </c>
      <c r="C564" s="6" t="s">
        <v>173</v>
      </c>
      <c r="D564" s="6" t="s">
        <v>2099</v>
      </c>
      <c r="E564" s="6" t="s">
        <v>2100</v>
      </c>
      <c r="F564" s="6" t="s">
        <v>2101</v>
      </c>
      <c r="G564" s="7">
        <v>1635</v>
      </c>
    </row>
    <row r="565" spans="1:7" ht="30" customHeight="1">
      <c r="A565" s="4">
        <v>564</v>
      </c>
      <c r="B565" s="5" t="s">
        <v>172</v>
      </c>
      <c r="C565" s="6" t="s">
        <v>172</v>
      </c>
      <c r="D565" s="6" t="s">
        <v>2099</v>
      </c>
      <c r="E565" s="6" t="s">
        <v>2100</v>
      </c>
      <c r="F565" s="6" t="s">
        <v>2101</v>
      </c>
      <c r="G565" s="7">
        <v>1635</v>
      </c>
    </row>
    <row r="566" spans="1:7" ht="30" customHeight="1">
      <c r="A566" s="4">
        <v>565</v>
      </c>
      <c r="B566" s="5" t="s">
        <v>225</v>
      </c>
      <c r="C566" s="6" t="s">
        <v>226</v>
      </c>
      <c r="D566" s="6" t="s">
        <v>2102</v>
      </c>
      <c r="E566" s="6" t="s">
        <v>2103</v>
      </c>
      <c r="F566" s="6" t="s">
        <v>2104</v>
      </c>
      <c r="G566" s="7">
        <v>6130</v>
      </c>
    </row>
    <row r="567" spans="1:7" ht="30" customHeight="1">
      <c r="A567" s="4">
        <v>566</v>
      </c>
      <c r="B567" s="5" t="s">
        <v>225</v>
      </c>
      <c r="C567" s="6" t="s">
        <v>225</v>
      </c>
      <c r="D567" s="6" t="s">
        <v>2102</v>
      </c>
      <c r="E567" s="6" t="s">
        <v>2103</v>
      </c>
      <c r="F567" s="6" t="s">
        <v>2104</v>
      </c>
      <c r="G567" s="7">
        <v>6130</v>
      </c>
    </row>
    <row r="568" spans="1:7" ht="30" customHeight="1">
      <c r="A568" s="4">
        <v>567</v>
      </c>
      <c r="B568" s="10" t="s">
        <v>2105</v>
      </c>
      <c r="C568" s="6" t="s">
        <v>2105</v>
      </c>
      <c r="D568" s="6" t="s">
        <v>2106</v>
      </c>
      <c r="E568" s="6" t="s">
        <v>2107</v>
      </c>
      <c r="F568" s="6" t="s">
        <v>2108</v>
      </c>
      <c r="G568" s="7">
        <v>4001</v>
      </c>
    </row>
    <row r="569" spans="1:7" ht="30" customHeight="1">
      <c r="A569" s="4">
        <v>568</v>
      </c>
      <c r="B569" s="8" t="s">
        <v>2105</v>
      </c>
      <c r="C569" s="6" t="s">
        <v>2109</v>
      </c>
      <c r="D569" s="6" t="s">
        <v>2106</v>
      </c>
      <c r="E569" s="6" t="s">
        <v>2107</v>
      </c>
      <c r="F569" s="6" t="s">
        <v>2108</v>
      </c>
      <c r="G569" s="7">
        <v>4001</v>
      </c>
    </row>
    <row r="570" spans="1:7" ht="30" customHeight="1">
      <c r="A570" s="4">
        <v>569</v>
      </c>
      <c r="B570" s="8" t="s">
        <v>2110</v>
      </c>
      <c r="C570" s="6" t="s">
        <v>2110</v>
      </c>
      <c r="D570" s="6" t="s">
        <v>2111</v>
      </c>
      <c r="E570" s="6" t="s">
        <v>2112</v>
      </c>
      <c r="F570" s="6" t="s">
        <v>2113</v>
      </c>
      <c r="G570" s="7">
        <v>4215</v>
      </c>
    </row>
    <row r="571" spans="1:7" ht="30" customHeight="1">
      <c r="A571" s="4">
        <v>570</v>
      </c>
      <c r="B571" s="5" t="s">
        <v>2110</v>
      </c>
      <c r="C571" s="6" t="s">
        <v>2114</v>
      </c>
      <c r="D571" s="6" t="s">
        <v>2111</v>
      </c>
      <c r="E571" s="6" t="s">
        <v>2112</v>
      </c>
      <c r="F571" s="6" t="s">
        <v>2113</v>
      </c>
      <c r="G571" s="7">
        <v>4215</v>
      </c>
    </row>
    <row r="572" spans="1:7" ht="30" customHeight="1">
      <c r="A572" s="4">
        <v>571</v>
      </c>
      <c r="B572" s="5" t="s">
        <v>2115</v>
      </c>
      <c r="C572" s="6" t="s">
        <v>2116</v>
      </c>
      <c r="D572" s="6" t="s">
        <v>2117</v>
      </c>
      <c r="E572" s="6" t="s">
        <v>2118</v>
      </c>
      <c r="F572" s="6" t="s">
        <v>2119</v>
      </c>
      <c r="G572" s="7">
        <v>2316</v>
      </c>
    </row>
    <row r="573" spans="1:7" ht="30" customHeight="1">
      <c r="A573" s="4">
        <v>572</v>
      </c>
      <c r="B573" s="5" t="s">
        <v>2115</v>
      </c>
      <c r="C573" s="6" t="s">
        <v>2115</v>
      </c>
      <c r="D573" s="6" t="s">
        <v>2117</v>
      </c>
      <c r="E573" s="6" t="s">
        <v>2118</v>
      </c>
      <c r="F573" s="6" t="s">
        <v>2119</v>
      </c>
      <c r="G573" s="7">
        <v>2316</v>
      </c>
    </row>
    <row r="574" spans="1:7" ht="30" customHeight="1">
      <c r="A574" s="4">
        <v>573</v>
      </c>
      <c r="B574" s="8" t="s">
        <v>93</v>
      </c>
      <c r="C574" s="6" t="s">
        <v>93</v>
      </c>
      <c r="D574" s="6" t="s">
        <v>2120</v>
      </c>
      <c r="E574" s="6" t="s">
        <v>2121</v>
      </c>
      <c r="F574" s="6" t="s">
        <v>2122</v>
      </c>
      <c r="G574" s="7">
        <v>6600</v>
      </c>
    </row>
    <row r="575" spans="1:7" ht="30" customHeight="1">
      <c r="A575" s="4">
        <v>574</v>
      </c>
      <c r="B575" s="8" t="s">
        <v>2123</v>
      </c>
      <c r="C575" s="6" t="s">
        <v>2123</v>
      </c>
      <c r="D575" s="6" t="s">
        <v>2124</v>
      </c>
      <c r="E575" s="6" t="s">
        <v>2125</v>
      </c>
      <c r="F575" s="6" t="s">
        <v>2126</v>
      </c>
      <c r="G575" s="7">
        <v>4707</v>
      </c>
    </row>
    <row r="576" spans="1:7" ht="30" customHeight="1">
      <c r="A576" s="4">
        <v>575</v>
      </c>
      <c r="B576" s="8" t="s">
        <v>2127</v>
      </c>
      <c r="C576" s="6" t="s">
        <v>2127</v>
      </c>
      <c r="D576" s="6" t="s">
        <v>2128</v>
      </c>
      <c r="E576" s="6" t="s">
        <v>2129</v>
      </c>
      <c r="F576" s="6" t="s">
        <v>2130</v>
      </c>
      <c r="G576" s="7">
        <v>4700</v>
      </c>
    </row>
    <row r="577" spans="1:7" ht="30" customHeight="1">
      <c r="A577" s="4">
        <v>576</v>
      </c>
      <c r="B577" s="8" t="s">
        <v>2131</v>
      </c>
      <c r="C577" s="6" t="s">
        <v>2132</v>
      </c>
      <c r="D577" s="6" t="s">
        <v>2133</v>
      </c>
      <c r="E577" s="6" t="s">
        <v>2134</v>
      </c>
      <c r="F577" s="6" t="s">
        <v>2135</v>
      </c>
      <c r="G577" s="7">
        <v>1230</v>
      </c>
    </row>
    <row r="578" spans="1:7" ht="30" customHeight="1">
      <c r="A578" s="4">
        <v>577</v>
      </c>
      <c r="B578" s="8" t="s">
        <v>2131</v>
      </c>
      <c r="C578" s="6" t="s">
        <v>2131</v>
      </c>
      <c r="D578" s="6" t="s">
        <v>2136</v>
      </c>
      <c r="E578" s="6" t="s">
        <v>2137</v>
      </c>
      <c r="F578" s="6" t="s">
        <v>2135</v>
      </c>
      <c r="G578" s="7">
        <v>1635</v>
      </c>
    </row>
    <row r="579" spans="1:7" ht="30" customHeight="1">
      <c r="A579" s="4">
        <v>578</v>
      </c>
      <c r="B579" s="8" t="s">
        <v>2131</v>
      </c>
      <c r="C579" s="6" t="s">
        <v>2138</v>
      </c>
      <c r="D579" s="6" t="s">
        <v>2136</v>
      </c>
      <c r="E579" s="6" t="s">
        <v>2137</v>
      </c>
      <c r="F579" s="6" t="s">
        <v>2135</v>
      </c>
      <c r="G579" s="7">
        <v>1635</v>
      </c>
    </row>
    <row r="580" spans="1:7" ht="30" customHeight="1">
      <c r="A580" s="4">
        <v>579</v>
      </c>
      <c r="B580" s="8" t="s">
        <v>2131</v>
      </c>
      <c r="C580" s="6" t="s">
        <v>2139</v>
      </c>
      <c r="D580" s="6" t="s">
        <v>2136</v>
      </c>
      <c r="E580" s="6" t="s">
        <v>2137</v>
      </c>
      <c r="F580" s="6" t="s">
        <v>2135</v>
      </c>
      <c r="G580" s="7">
        <v>1635</v>
      </c>
    </row>
    <row r="581" spans="1:7" ht="30" customHeight="1">
      <c r="A581" s="4">
        <v>580</v>
      </c>
      <c r="B581" s="8" t="s">
        <v>2131</v>
      </c>
      <c r="C581" s="6" t="s">
        <v>2140</v>
      </c>
      <c r="D581" s="6" t="s">
        <v>2136</v>
      </c>
      <c r="E581" s="6" t="s">
        <v>2137</v>
      </c>
      <c r="F581" s="6" t="s">
        <v>2135</v>
      </c>
      <c r="G581" s="7">
        <v>1635</v>
      </c>
    </row>
    <row r="582" spans="1:7" ht="30" customHeight="1">
      <c r="A582" s="4">
        <v>581</v>
      </c>
      <c r="B582" s="5" t="s">
        <v>2131</v>
      </c>
      <c r="C582" s="6" t="s">
        <v>2141</v>
      </c>
      <c r="D582" s="6" t="s">
        <v>2136</v>
      </c>
      <c r="E582" s="6" t="s">
        <v>2137</v>
      </c>
      <c r="F582" s="6" t="s">
        <v>2135</v>
      </c>
      <c r="G582" s="7">
        <v>1635</v>
      </c>
    </row>
    <row r="583" spans="1:7" ht="30" customHeight="1">
      <c r="A583" s="4">
        <v>582</v>
      </c>
      <c r="B583" s="5" t="s">
        <v>230</v>
      </c>
      <c r="C583" s="6" t="s">
        <v>230</v>
      </c>
      <c r="D583" s="6" t="s">
        <v>2142</v>
      </c>
      <c r="E583" s="6" t="s">
        <v>2143</v>
      </c>
      <c r="F583" s="6" t="s">
        <v>2144</v>
      </c>
      <c r="G583" s="7">
        <v>1209</v>
      </c>
    </row>
    <row r="584" spans="1:7" ht="30" customHeight="1">
      <c r="A584" s="4">
        <v>583</v>
      </c>
      <c r="B584" s="5" t="s">
        <v>230</v>
      </c>
      <c r="C584" s="6" t="s">
        <v>231</v>
      </c>
      <c r="D584" s="6" t="s">
        <v>2142</v>
      </c>
      <c r="E584" s="6" t="s">
        <v>2143</v>
      </c>
      <c r="F584" s="6" t="s">
        <v>2144</v>
      </c>
      <c r="G584" s="7">
        <v>1209</v>
      </c>
    </row>
    <row r="585" spans="1:7" ht="30" customHeight="1">
      <c r="A585" s="4">
        <v>584</v>
      </c>
      <c r="B585" s="10" t="s">
        <v>2145</v>
      </c>
      <c r="C585" s="6" t="s">
        <v>2145</v>
      </c>
      <c r="D585" s="6" t="s">
        <v>2146</v>
      </c>
      <c r="E585" s="6" t="s">
        <v>2147</v>
      </c>
      <c r="F585" s="6" t="s">
        <v>2148</v>
      </c>
      <c r="G585" s="7">
        <v>1604</v>
      </c>
    </row>
    <row r="586" spans="1:7" ht="30" customHeight="1">
      <c r="A586" s="4">
        <v>585</v>
      </c>
      <c r="B586" s="12" t="s">
        <v>2145</v>
      </c>
      <c r="C586" s="6" t="s">
        <v>2149</v>
      </c>
      <c r="D586" s="6" t="s">
        <v>2146</v>
      </c>
      <c r="E586" s="6" t="s">
        <v>2147</v>
      </c>
      <c r="F586" s="6" t="s">
        <v>2148</v>
      </c>
      <c r="G586" s="7">
        <v>1604</v>
      </c>
    </row>
    <row r="587" spans="1:7" ht="30" customHeight="1">
      <c r="A587" s="4">
        <v>586</v>
      </c>
      <c r="B587" s="12" t="s">
        <v>169</v>
      </c>
      <c r="C587" s="6" t="s">
        <v>169</v>
      </c>
      <c r="D587" s="6" t="s">
        <v>2150</v>
      </c>
      <c r="E587" s="6" t="s">
        <v>2151</v>
      </c>
      <c r="F587" s="6" t="s">
        <v>2152</v>
      </c>
      <c r="G587" s="7" t="s">
        <v>2153</v>
      </c>
    </row>
    <row r="588" spans="1:7" ht="30" customHeight="1">
      <c r="A588" s="4">
        <v>587</v>
      </c>
      <c r="B588" s="8" t="s">
        <v>169</v>
      </c>
      <c r="C588" s="6" t="s">
        <v>170</v>
      </c>
      <c r="D588" s="6" t="s">
        <v>2150</v>
      </c>
      <c r="E588" s="6" t="s">
        <v>2151</v>
      </c>
      <c r="F588" s="6" t="s">
        <v>2152</v>
      </c>
      <c r="G588" s="7" t="s">
        <v>2153</v>
      </c>
    </row>
    <row r="589" spans="1:7" ht="30" customHeight="1">
      <c r="A589" s="4">
        <v>588</v>
      </c>
      <c r="B589" s="8" t="s">
        <v>2154</v>
      </c>
      <c r="C589" s="6" t="s">
        <v>2154</v>
      </c>
      <c r="D589" s="6" t="s">
        <v>2155</v>
      </c>
      <c r="E589" s="6" t="s">
        <v>2156</v>
      </c>
      <c r="F589" s="6" t="s">
        <v>2157</v>
      </c>
      <c r="G589" s="7">
        <v>6521</v>
      </c>
    </row>
    <row r="590" spans="1:7" ht="30" customHeight="1">
      <c r="A590" s="4">
        <v>589</v>
      </c>
      <c r="B590" s="5" t="s">
        <v>2158</v>
      </c>
      <c r="C590" s="6" t="s">
        <v>2158</v>
      </c>
      <c r="D590" s="6" t="s">
        <v>2159</v>
      </c>
      <c r="E590" s="6" t="s">
        <v>2160</v>
      </c>
      <c r="F590" s="6" t="s">
        <v>2161</v>
      </c>
      <c r="G590" s="7">
        <v>1604</v>
      </c>
    </row>
    <row r="591" spans="1:7" ht="30" customHeight="1">
      <c r="A591" s="4">
        <v>590</v>
      </c>
      <c r="B591" s="5" t="s">
        <v>2158</v>
      </c>
      <c r="C591" s="6" t="s">
        <v>2162</v>
      </c>
      <c r="D591" s="6" t="s">
        <v>2159</v>
      </c>
      <c r="E591" s="6" t="s">
        <v>2160</v>
      </c>
      <c r="F591" s="6" t="s">
        <v>2161</v>
      </c>
      <c r="G591" s="7">
        <v>1604</v>
      </c>
    </row>
    <row r="592" spans="1:7" ht="30" customHeight="1">
      <c r="A592" s="4">
        <v>591</v>
      </c>
      <c r="B592" s="5" t="s">
        <v>2158</v>
      </c>
      <c r="C592" s="6" t="s">
        <v>2163</v>
      </c>
      <c r="D592" s="6" t="s">
        <v>2159</v>
      </c>
      <c r="E592" s="6" t="s">
        <v>2160</v>
      </c>
      <c r="F592" s="6" t="s">
        <v>2161</v>
      </c>
      <c r="G592" s="7">
        <v>1604</v>
      </c>
    </row>
    <row r="593" spans="1:7" ht="30" customHeight="1">
      <c r="A593" s="4">
        <v>592</v>
      </c>
      <c r="B593" s="5" t="s">
        <v>2164</v>
      </c>
      <c r="C593" s="6" t="s">
        <v>2164</v>
      </c>
      <c r="D593" s="6" t="s">
        <v>2165</v>
      </c>
      <c r="E593" s="6" t="s">
        <v>2166</v>
      </c>
      <c r="F593" s="6" t="s">
        <v>2167</v>
      </c>
      <c r="G593" s="7">
        <v>1229</v>
      </c>
    </row>
    <row r="594" spans="1:7" ht="30" customHeight="1">
      <c r="A594" s="4">
        <v>593</v>
      </c>
      <c r="B594" s="8" t="s">
        <v>2168</v>
      </c>
      <c r="C594" s="6" t="s">
        <v>2168</v>
      </c>
      <c r="D594" s="6" t="s">
        <v>2169</v>
      </c>
      <c r="E594" s="6" t="s">
        <v>2170</v>
      </c>
      <c r="F594" s="6" t="s">
        <v>2171</v>
      </c>
      <c r="G594" s="7">
        <v>2316</v>
      </c>
    </row>
    <row r="595" spans="1:7" ht="30" customHeight="1">
      <c r="A595" s="4">
        <v>594</v>
      </c>
      <c r="B595" s="8" t="s">
        <v>2168</v>
      </c>
      <c r="C595" s="6" t="s">
        <v>2172</v>
      </c>
      <c r="D595" s="6" t="s">
        <v>2169</v>
      </c>
      <c r="E595" s="6" t="s">
        <v>2170</v>
      </c>
      <c r="F595" s="6" t="s">
        <v>2171</v>
      </c>
      <c r="G595" s="7">
        <v>2316</v>
      </c>
    </row>
    <row r="596" spans="1:7" ht="30" customHeight="1">
      <c r="A596" s="4">
        <v>595</v>
      </c>
      <c r="B596" s="5" t="s">
        <v>251</v>
      </c>
      <c r="C596" s="6" t="s">
        <v>287</v>
      </c>
      <c r="D596" s="6" t="s">
        <v>2173</v>
      </c>
      <c r="E596" s="6" t="s">
        <v>2174</v>
      </c>
      <c r="F596" s="6" t="s">
        <v>2175</v>
      </c>
      <c r="G596" s="7">
        <v>1555</v>
      </c>
    </row>
    <row r="597" spans="1:7" ht="30" customHeight="1">
      <c r="A597" s="4">
        <v>596</v>
      </c>
      <c r="B597" s="8" t="s">
        <v>251</v>
      </c>
      <c r="C597" s="6" t="s">
        <v>251</v>
      </c>
      <c r="D597" s="6" t="s">
        <v>2173</v>
      </c>
      <c r="E597" s="6" t="s">
        <v>2174</v>
      </c>
      <c r="F597" s="6" t="s">
        <v>2175</v>
      </c>
      <c r="G597" s="7">
        <v>1555</v>
      </c>
    </row>
    <row r="598" spans="1:7" ht="30" customHeight="1">
      <c r="A598" s="4">
        <v>597</v>
      </c>
      <c r="B598" s="5" t="s">
        <v>251</v>
      </c>
      <c r="C598" s="6" t="s">
        <v>2176</v>
      </c>
      <c r="D598" s="6" t="s">
        <v>2173</v>
      </c>
      <c r="E598" s="6" t="s">
        <v>2174</v>
      </c>
      <c r="F598" s="6" t="s">
        <v>2175</v>
      </c>
      <c r="G598" s="7">
        <v>1555</v>
      </c>
    </row>
    <row r="599" spans="1:7" ht="30" customHeight="1">
      <c r="A599" s="4">
        <v>598</v>
      </c>
      <c r="B599" s="8" t="s">
        <v>251</v>
      </c>
      <c r="C599" s="6" t="s">
        <v>2177</v>
      </c>
      <c r="D599" s="6" t="s">
        <v>2173</v>
      </c>
      <c r="E599" s="6" t="s">
        <v>2174</v>
      </c>
      <c r="F599" s="6" t="s">
        <v>2175</v>
      </c>
      <c r="G599" s="7">
        <v>1555</v>
      </c>
    </row>
    <row r="600" spans="1:7" ht="30" customHeight="1">
      <c r="A600" s="4">
        <v>599</v>
      </c>
      <c r="B600" s="8" t="s">
        <v>251</v>
      </c>
      <c r="C600" s="6" t="s">
        <v>2178</v>
      </c>
      <c r="D600" s="6" t="s">
        <v>2173</v>
      </c>
      <c r="E600" s="6" t="s">
        <v>2174</v>
      </c>
      <c r="F600" s="6" t="s">
        <v>2175</v>
      </c>
      <c r="G600" s="7">
        <v>1555</v>
      </c>
    </row>
    <row r="601" spans="1:7" ht="30" customHeight="1">
      <c r="A601" s="4">
        <v>600</v>
      </c>
      <c r="B601" s="8" t="s">
        <v>22</v>
      </c>
      <c r="C601" s="6" t="s">
        <v>22</v>
      </c>
      <c r="D601" s="6" t="s">
        <v>2179</v>
      </c>
      <c r="E601" s="6" t="s">
        <v>2180</v>
      </c>
      <c r="F601" s="6" t="s">
        <v>2181</v>
      </c>
      <c r="G601" s="7">
        <v>4500</v>
      </c>
    </row>
    <row r="602" spans="1:7" ht="30" customHeight="1">
      <c r="A602" s="4">
        <v>601</v>
      </c>
      <c r="B602" s="8" t="s">
        <v>22</v>
      </c>
      <c r="C602" s="6" t="s">
        <v>23</v>
      </c>
      <c r="D602" s="6" t="s">
        <v>2179</v>
      </c>
      <c r="E602" s="6" t="s">
        <v>2180</v>
      </c>
      <c r="F602" s="6" t="s">
        <v>2181</v>
      </c>
      <c r="G602" s="7">
        <v>4500</v>
      </c>
    </row>
    <row r="603" spans="1:7" ht="30" customHeight="1">
      <c r="A603" s="4">
        <v>602</v>
      </c>
      <c r="B603" s="8" t="s">
        <v>298</v>
      </c>
      <c r="C603" s="6" t="s">
        <v>298</v>
      </c>
      <c r="D603" s="6" t="s">
        <v>2182</v>
      </c>
      <c r="E603" s="6" t="s">
        <v>2183</v>
      </c>
      <c r="F603" s="6" t="s">
        <v>2184</v>
      </c>
      <c r="G603" s="7">
        <v>1400</v>
      </c>
    </row>
    <row r="604" spans="1:7" ht="30" customHeight="1">
      <c r="A604" s="4">
        <v>603</v>
      </c>
      <c r="B604" s="8" t="s">
        <v>298</v>
      </c>
      <c r="C604" s="6" t="s">
        <v>299</v>
      </c>
      <c r="D604" s="6" t="s">
        <v>2182</v>
      </c>
      <c r="E604" s="6" t="s">
        <v>2183</v>
      </c>
      <c r="F604" s="6" t="s">
        <v>2184</v>
      </c>
      <c r="G604" s="7">
        <v>1400</v>
      </c>
    </row>
    <row r="605" spans="1:7" ht="30" customHeight="1">
      <c r="A605" s="4">
        <v>604</v>
      </c>
      <c r="B605" s="5" t="s">
        <v>2185</v>
      </c>
      <c r="C605" s="6" t="s">
        <v>2185</v>
      </c>
      <c r="D605" s="6" t="s">
        <v>2186</v>
      </c>
      <c r="E605" s="6" t="s">
        <v>2187</v>
      </c>
      <c r="F605" s="6" t="s">
        <v>2188</v>
      </c>
      <c r="G605" s="7">
        <v>3013</v>
      </c>
    </row>
    <row r="606" spans="1:7" ht="30" customHeight="1">
      <c r="A606" s="4">
        <v>605</v>
      </c>
      <c r="B606" s="5" t="s">
        <v>2185</v>
      </c>
      <c r="C606" s="6" t="s">
        <v>2189</v>
      </c>
      <c r="D606" s="6" t="s">
        <v>2186</v>
      </c>
      <c r="E606" s="6" t="s">
        <v>2187</v>
      </c>
      <c r="F606" s="6" t="s">
        <v>2188</v>
      </c>
      <c r="G606" s="7">
        <v>3013</v>
      </c>
    </row>
    <row r="607" spans="1:7" ht="30" customHeight="1">
      <c r="A607" s="4">
        <v>606</v>
      </c>
      <c r="B607" s="8" t="s">
        <v>2185</v>
      </c>
      <c r="C607" s="6" t="s">
        <v>2190</v>
      </c>
      <c r="D607" s="6" t="s">
        <v>2186</v>
      </c>
      <c r="E607" s="6" t="s">
        <v>2187</v>
      </c>
      <c r="F607" s="6" t="s">
        <v>2188</v>
      </c>
      <c r="G607" s="7">
        <v>3013</v>
      </c>
    </row>
    <row r="608" spans="1:7" ht="30" customHeight="1">
      <c r="A608" s="4">
        <v>607</v>
      </c>
      <c r="B608" s="8" t="s">
        <v>2185</v>
      </c>
      <c r="C608" s="6" t="s">
        <v>2191</v>
      </c>
      <c r="D608" s="6" t="s">
        <v>2186</v>
      </c>
      <c r="E608" s="6" t="s">
        <v>2187</v>
      </c>
      <c r="F608" s="6" t="s">
        <v>2188</v>
      </c>
      <c r="G608" s="7">
        <v>3013</v>
      </c>
    </row>
    <row r="609" spans="1:7" ht="30" customHeight="1">
      <c r="A609" s="4">
        <v>608</v>
      </c>
      <c r="B609" s="5" t="s">
        <v>2185</v>
      </c>
      <c r="C609" s="6" t="s">
        <v>2192</v>
      </c>
      <c r="D609" s="6" t="s">
        <v>2186</v>
      </c>
      <c r="E609" s="6" t="s">
        <v>2187</v>
      </c>
      <c r="F609" s="6" t="s">
        <v>2188</v>
      </c>
      <c r="G609" s="7">
        <v>3013</v>
      </c>
    </row>
    <row r="610" spans="1:7" ht="30" customHeight="1">
      <c r="A610" s="4">
        <v>609</v>
      </c>
      <c r="B610" s="5" t="s">
        <v>338</v>
      </c>
      <c r="C610" s="6" t="s">
        <v>338</v>
      </c>
      <c r="D610" s="6" t="s">
        <v>2193</v>
      </c>
      <c r="E610" s="6" t="s">
        <v>2194</v>
      </c>
      <c r="F610" s="6" t="s">
        <v>2195</v>
      </c>
      <c r="G610" s="7">
        <v>5048</v>
      </c>
    </row>
    <row r="611" spans="1:7" ht="30" customHeight="1">
      <c r="A611" s="4">
        <v>610</v>
      </c>
      <c r="B611" s="8" t="s">
        <v>338</v>
      </c>
      <c r="C611" s="6" t="s">
        <v>339</v>
      </c>
      <c r="D611" s="6" t="s">
        <v>2193</v>
      </c>
      <c r="E611" s="6" t="s">
        <v>2194</v>
      </c>
      <c r="F611" s="6" t="s">
        <v>2195</v>
      </c>
      <c r="G611" s="7">
        <v>5048</v>
      </c>
    </row>
    <row r="612" spans="1:7" ht="30" customHeight="1">
      <c r="A612" s="4">
        <v>611</v>
      </c>
      <c r="B612" s="8" t="s">
        <v>2196</v>
      </c>
      <c r="C612" s="6" t="s">
        <v>2196</v>
      </c>
      <c r="D612" s="6" t="s">
        <v>2197</v>
      </c>
      <c r="E612" s="6" t="s">
        <v>2198</v>
      </c>
      <c r="F612" s="6" t="s">
        <v>2199</v>
      </c>
      <c r="G612" s="7">
        <v>2302</v>
      </c>
    </row>
    <row r="613" spans="1:7" ht="30" customHeight="1">
      <c r="A613" s="4">
        <v>612</v>
      </c>
      <c r="B613" s="5" t="s">
        <v>2200</v>
      </c>
      <c r="C613" s="6" t="s">
        <v>2200</v>
      </c>
      <c r="D613" s="6" t="s">
        <v>2201</v>
      </c>
      <c r="E613" s="6" t="s">
        <v>2202</v>
      </c>
      <c r="F613" s="6" t="s">
        <v>2203</v>
      </c>
      <c r="G613" s="7">
        <v>1635</v>
      </c>
    </row>
    <row r="614" spans="1:7" ht="30" customHeight="1">
      <c r="A614" s="4">
        <v>613</v>
      </c>
      <c r="B614" s="5" t="s">
        <v>2204</v>
      </c>
      <c r="C614" s="6" t="s">
        <v>2204</v>
      </c>
      <c r="D614" s="6" t="s">
        <v>2205</v>
      </c>
      <c r="E614" s="6" t="s">
        <v>2206</v>
      </c>
      <c r="F614" s="6" t="s">
        <v>2207</v>
      </c>
      <c r="G614" s="7">
        <v>2316</v>
      </c>
    </row>
    <row r="615" spans="1:7" ht="30" customHeight="1">
      <c r="A615" s="4">
        <v>614</v>
      </c>
      <c r="B615" s="8" t="s">
        <v>2200</v>
      </c>
      <c r="C615" s="6" t="s">
        <v>2208</v>
      </c>
      <c r="D615" s="6" t="s">
        <v>2201</v>
      </c>
      <c r="E615" s="6" t="s">
        <v>2202</v>
      </c>
      <c r="F615" s="6" t="s">
        <v>2203</v>
      </c>
      <c r="G615" s="7">
        <v>1635</v>
      </c>
    </row>
    <row r="616" spans="1:7" ht="30" customHeight="1">
      <c r="A616" s="4">
        <v>615</v>
      </c>
      <c r="B616" s="8" t="s">
        <v>2209</v>
      </c>
      <c r="C616" s="6" t="s">
        <v>2209</v>
      </c>
      <c r="D616" s="6" t="s">
        <v>2210</v>
      </c>
      <c r="E616" s="6" t="s">
        <v>2211</v>
      </c>
      <c r="F616" s="6" t="s">
        <v>2212</v>
      </c>
      <c r="G616" s="7">
        <v>1630</v>
      </c>
    </row>
    <row r="617" spans="1:7" ht="30" customHeight="1">
      <c r="A617" s="4">
        <v>616</v>
      </c>
      <c r="B617" s="8" t="s">
        <v>2200</v>
      </c>
      <c r="C617" s="6" t="s">
        <v>2213</v>
      </c>
      <c r="D617" s="6" t="s">
        <v>2201</v>
      </c>
      <c r="E617" s="6" t="s">
        <v>2202</v>
      </c>
      <c r="F617" s="6" t="s">
        <v>2203</v>
      </c>
      <c r="G617" s="7">
        <v>1635</v>
      </c>
    </row>
    <row r="618" spans="1:7" ht="30" customHeight="1">
      <c r="A618" s="4">
        <v>617</v>
      </c>
      <c r="B618" s="8" t="s">
        <v>2214</v>
      </c>
      <c r="C618" s="6" t="s">
        <v>2214</v>
      </c>
      <c r="D618" s="6" t="s">
        <v>2215</v>
      </c>
      <c r="E618" s="6" t="s">
        <v>2216</v>
      </c>
      <c r="F618" s="6" t="s">
        <v>2217</v>
      </c>
      <c r="G618" s="7">
        <v>2300</v>
      </c>
    </row>
    <row r="619" spans="1:7" ht="30" customHeight="1">
      <c r="A619" s="4">
        <v>618</v>
      </c>
      <c r="B619" s="8" t="s">
        <v>2200</v>
      </c>
      <c r="C619" s="6" t="s">
        <v>2218</v>
      </c>
      <c r="D619" s="6" t="s">
        <v>2201</v>
      </c>
      <c r="E619" s="6" t="s">
        <v>2202</v>
      </c>
      <c r="F619" s="6" t="s">
        <v>2203</v>
      </c>
      <c r="G619" s="7">
        <v>1635</v>
      </c>
    </row>
    <row r="620" spans="1:7" ht="30" customHeight="1">
      <c r="A620" s="4">
        <v>619</v>
      </c>
      <c r="B620" s="5" t="s">
        <v>2219</v>
      </c>
      <c r="C620" s="6" t="s">
        <v>2219</v>
      </c>
      <c r="D620" s="6" t="s">
        <v>2215</v>
      </c>
      <c r="E620" s="6" t="s">
        <v>2220</v>
      </c>
      <c r="F620" s="6" t="s">
        <v>2221</v>
      </c>
      <c r="G620" s="7">
        <v>2300</v>
      </c>
    </row>
    <row r="621" spans="1:7" ht="30" customHeight="1">
      <c r="A621" s="4">
        <v>620</v>
      </c>
      <c r="B621" s="5" t="s">
        <v>2200</v>
      </c>
      <c r="C621" s="6" t="s">
        <v>2222</v>
      </c>
      <c r="D621" s="6" t="s">
        <v>2201</v>
      </c>
      <c r="E621" s="6" t="s">
        <v>2202</v>
      </c>
      <c r="F621" s="6" t="s">
        <v>2203</v>
      </c>
      <c r="G621" s="7">
        <v>1635</v>
      </c>
    </row>
    <row r="622" spans="1:7" ht="30" customHeight="1">
      <c r="A622" s="4">
        <v>621</v>
      </c>
      <c r="B622" s="8" t="s">
        <v>2223</v>
      </c>
      <c r="C622" s="6" t="s">
        <v>2224</v>
      </c>
      <c r="D622" s="6" t="s">
        <v>2225</v>
      </c>
      <c r="E622" s="6" t="s">
        <v>2226</v>
      </c>
      <c r="F622" s="6" t="s">
        <v>2227</v>
      </c>
      <c r="G622" s="7">
        <v>1209</v>
      </c>
    </row>
    <row r="623" spans="1:7" ht="30" customHeight="1">
      <c r="A623" s="4">
        <v>622</v>
      </c>
      <c r="B623" s="8" t="s">
        <v>2200</v>
      </c>
      <c r="C623" s="6" t="s">
        <v>2228</v>
      </c>
      <c r="D623" s="6" t="s">
        <v>2201</v>
      </c>
      <c r="E623" s="6" t="s">
        <v>2202</v>
      </c>
      <c r="F623" s="6" t="s">
        <v>2203</v>
      </c>
      <c r="G623" s="7">
        <v>1635</v>
      </c>
    </row>
    <row r="624" spans="1:7" ht="30" customHeight="1">
      <c r="A624" s="4">
        <v>623</v>
      </c>
      <c r="B624" s="5" t="s">
        <v>2223</v>
      </c>
      <c r="C624" s="6" t="s">
        <v>2223</v>
      </c>
      <c r="D624" s="6" t="s">
        <v>2225</v>
      </c>
      <c r="E624" s="6" t="s">
        <v>2226</v>
      </c>
      <c r="F624" s="6" t="s">
        <v>2227</v>
      </c>
      <c r="G624" s="7">
        <v>1209</v>
      </c>
    </row>
    <row r="625" spans="1:7" ht="30" customHeight="1">
      <c r="A625" s="4">
        <v>624</v>
      </c>
      <c r="B625" s="5" t="s">
        <v>2200</v>
      </c>
      <c r="C625" s="6" t="s">
        <v>2229</v>
      </c>
      <c r="D625" s="6" t="s">
        <v>2201</v>
      </c>
      <c r="E625" s="6" t="s">
        <v>2202</v>
      </c>
      <c r="F625" s="6" t="s">
        <v>2203</v>
      </c>
      <c r="G625" s="7">
        <v>1635</v>
      </c>
    </row>
    <row r="626" spans="1:7" ht="30" customHeight="1">
      <c r="A626" s="4">
        <v>625</v>
      </c>
      <c r="B626" s="5" t="s">
        <v>2200</v>
      </c>
      <c r="C626" s="6" t="s">
        <v>2230</v>
      </c>
      <c r="D626" s="6" t="s">
        <v>2201</v>
      </c>
      <c r="E626" s="6" t="s">
        <v>2202</v>
      </c>
      <c r="F626" s="6" t="s">
        <v>2203</v>
      </c>
      <c r="G626" s="7">
        <v>1635</v>
      </c>
    </row>
    <row r="627" spans="1:7" ht="30" customHeight="1">
      <c r="A627" s="4">
        <v>626</v>
      </c>
      <c r="B627" s="5" t="s">
        <v>2200</v>
      </c>
      <c r="C627" s="6" t="s">
        <v>2231</v>
      </c>
      <c r="D627" s="6" t="s">
        <v>2201</v>
      </c>
      <c r="E627" s="6" t="s">
        <v>2202</v>
      </c>
      <c r="F627" s="6" t="s">
        <v>2203</v>
      </c>
      <c r="G627" s="7">
        <v>1635</v>
      </c>
    </row>
    <row r="628" spans="1:7" ht="30" customHeight="1">
      <c r="A628" s="4">
        <v>627</v>
      </c>
      <c r="B628" s="5" t="s">
        <v>2200</v>
      </c>
      <c r="C628" s="6" t="s">
        <v>2232</v>
      </c>
      <c r="D628" s="6" t="s">
        <v>2201</v>
      </c>
      <c r="E628" s="6" t="s">
        <v>2202</v>
      </c>
      <c r="F628" s="6" t="s">
        <v>2203</v>
      </c>
      <c r="G628" s="7">
        <v>1635</v>
      </c>
    </row>
    <row r="629" spans="1:7" ht="30" customHeight="1">
      <c r="A629" s="4">
        <v>628</v>
      </c>
      <c r="B629" s="5" t="s">
        <v>2200</v>
      </c>
      <c r="C629" s="6" t="s">
        <v>2233</v>
      </c>
      <c r="D629" s="6" t="s">
        <v>2201</v>
      </c>
      <c r="E629" s="6" t="s">
        <v>2202</v>
      </c>
      <c r="F629" s="6" t="s">
        <v>2203</v>
      </c>
      <c r="G629" s="7">
        <v>1635</v>
      </c>
    </row>
    <row r="630" spans="1:7" ht="30" customHeight="1">
      <c r="A630" s="4">
        <v>629</v>
      </c>
      <c r="B630" s="8" t="s">
        <v>2200</v>
      </c>
      <c r="C630" s="6" t="s">
        <v>2234</v>
      </c>
      <c r="D630" s="6" t="s">
        <v>2201</v>
      </c>
      <c r="E630" s="6" t="s">
        <v>2202</v>
      </c>
      <c r="F630" s="6" t="s">
        <v>2203</v>
      </c>
      <c r="G630" s="7">
        <v>1635</v>
      </c>
    </row>
    <row r="631" spans="1:7" ht="30" customHeight="1">
      <c r="A631" s="4">
        <v>630</v>
      </c>
      <c r="B631" s="8" t="s">
        <v>2200</v>
      </c>
      <c r="C631" s="6" t="s">
        <v>2235</v>
      </c>
      <c r="D631" s="6" t="s">
        <v>2201</v>
      </c>
      <c r="E631" s="6" t="s">
        <v>2202</v>
      </c>
      <c r="F631" s="6" t="s">
        <v>2203</v>
      </c>
      <c r="G631" s="7">
        <v>1635</v>
      </c>
    </row>
    <row r="632" spans="1:7" ht="30" customHeight="1">
      <c r="A632" s="4">
        <v>631</v>
      </c>
      <c r="B632" s="5" t="s">
        <v>2200</v>
      </c>
      <c r="C632" s="6" t="s">
        <v>2236</v>
      </c>
      <c r="D632" s="6" t="s">
        <v>2201</v>
      </c>
      <c r="E632" s="6" t="s">
        <v>2202</v>
      </c>
      <c r="F632" s="6" t="s">
        <v>2203</v>
      </c>
      <c r="G632" s="7">
        <v>1635</v>
      </c>
    </row>
    <row r="633" spans="1:7" ht="30" customHeight="1">
      <c r="A633" s="4">
        <v>632</v>
      </c>
      <c r="B633" s="8" t="s">
        <v>2200</v>
      </c>
      <c r="C633" s="6" t="s">
        <v>2237</v>
      </c>
      <c r="D633" s="6" t="s">
        <v>2201</v>
      </c>
      <c r="E633" s="6" t="s">
        <v>2202</v>
      </c>
      <c r="F633" s="6" t="s">
        <v>2203</v>
      </c>
      <c r="G633" s="7">
        <v>1635</v>
      </c>
    </row>
    <row r="634" spans="1:7" ht="30" customHeight="1">
      <c r="A634" s="4">
        <v>633</v>
      </c>
      <c r="B634" s="5" t="s">
        <v>2238</v>
      </c>
      <c r="C634" s="6" t="s">
        <v>2238</v>
      </c>
      <c r="D634" s="6" t="s">
        <v>2239</v>
      </c>
      <c r="E634" s="6" t="s">
        <v>2240</v>
      </c>
      <c r="F634" s="6" t="s">
        <v>2241</v>
      </c>
      <c r="G634" s="7">
        <v>6000</v>
      </c>
    </row>
    <row r="635" spans="1:7" ht="30" customHeight="1">
      <c r="A635" s="4">
        <v>634</v>
      </c>
      <c r="B635" s="8" t="s">
        <v>2238</v>
      </c>
      <c r="C635" s="6" t="s">
        <v>2242</v>
      </c>
      <c r="D635" s="6" t="s">
        <v>2239</v>
      </c>
      <c r="E635" s="6" t="s">
        <v>2240</v>
      </c>
      <c r="F635" s="6" t="s">
        <v>2241</v>
      </c>
      <c r="G635" s="7">
        <v>6000</v>
      </c>
    </row>
    <row r="636" spans="1:7" ht="30" customHeight="1">
      <c r="A636" s="4">
        <v>635</v>
      </c>
      <c r="B636" s="8" t="s">
        <v>2243</v>
      </c>
      <c r="C636" s="6" t="s">
        <v>2243</v>
      </c>
      <c r="D636" s="6" t="s">
        <v>2244</v>
      </c>
      <c r="E636" s="6" t="s">
        <v>2240</v>
      </c>
      <c r="F636" s="6" t="s">
        <v>2241</v>
      </c>
      <c r="G636" s="7">
        <v>6000</v>
      </c>
    </row>
    <row r="637" spans="1:7" ht="30" customHeight="1">
      <c r="A637" s="4">
        <v>636</v>
      </c>
      <c r="B637" s="5" t="s">
        <v>45</v>
      </c>
      <c r="C637" s="6" t="s">
        <v>2245</v>
      </c>
      <c r="D637" s="6" t="s">
        <v>2246</v>
      </c>
      <c r="E637" s="6" t="s">
        <v>2247</v>
      </c>
      <c r="F637" s="6" t="s">
        <v>2248</v>
      </c>
      <c r="G637" s="7">
        <v>6038</v>
      </c>
    </row>
    <row r="638" spans="1:7" ht="30" customHeight="1">
      <c r="A638" s="4">
        <v>637</v>
      </c>
      <c r="B638" s="5" t="s">
        <v>45</v>
      </c>
      <c r="C638" s="6" t="s">
        <v>46</v>
      </c>
      <c r="D638" s="6" t="s">
        <v>2246</v>
      </c>
      <c r="E638" s="6" t="s">
        <v>2247</v>
      </c>
      <c r="F638" s="6" t="s">
        <v>2248</v>
      </c>
      <c r="G638" s="7">
        <v>6038</v>
      </c>
    </row>
    <row r="639" spans="1:7" ht="30" customHeight="1">
      <c r="A639" s="4">
        <v>638</v>
      </c>
      <c r="B639" s="10" t="s">
        <v>45</v>
      </c>
      <c r="C639" s="6" t="s">
        <v>45</v>
      </c>
      <c r="D639" s="6" t="s">
        <v>2246</v>
      </c>
      <c r="E639" s="6" t="s">
        <v>2247</v>
      </c>
      <c r="F639" s="6" t="s">
        <v>2248</v>
      </c>
      <c r="G639" s="7">
        <v>6038</v>
      </c>
    </row>
    <row r="640" spans="1:7" ht="30" customHeight="1">
      <c r="A640" s="4">
        <v>639</v>
      </c>
      <c r="B640" s="8" t="s">
        <v>45</v>
      </c>
      <c r="C640" s="6" t="s">
        <v>200</v>
      </c>
      <c r="D640" s="6" t="s">
        <v>2246</v>
      </c>
      <c r="E640" s="6" t="s">
        <v>2247</v>
      </c>
      <c r="F640" s="6" t="s">
        <v>2248</v>
      </c>
      <c r="G640" s="7">
        <v>6038</v>
      </c>
    </row>
    <row r="641" spans="1:7" ht="30" customHeight="1">
      <c r="A641" s="4">
        <v>640</v>
      </c>
      <c r="B641" s="8" t="s">
        <v>45</v>
      </c>
      <c r="C641" s="6" t="s">
        <v>211</v>
      </c>
      <c r="D641" s="6" t="s">
        <v>2246</v>
      </c>
      <c r="E641" s="6" t="s">
        <v>2247</v>
      </c>
      <c r="F641" s="6" t="s">
        <v>2248</v>
      </c>
      <c r="G641" s="7">
        <v>6038</v>
      </c>
    </row>
    <row r="642" spans="1:7" ht="30" customHeight="1">
      <c r="A642" s="4">
        <v>641</v>
      </c>
      <c r="B642" s="8" t="s">
        <v>2249</v>
      </c>
      <c r="C642" s="6" t="s">
        <v>2249</v>
      </c>
      <c r="D642" s="6" t="s">
        <v>2250</v>
      </c>
      <c r="E642" s="6" t="s">
        <v>2251</v>
      </c>
      <c r="F642" s="6" t="s">
        <v>2252</v>
      </c>
      <c r="G642" s="7">
        <v>1634</v>
      </c>
    </row>
    <row r="643" spans="1:7" ht="30" customHeight="1">
      <c r="A643" s="4">
        <v>642</v>
      </c>
      <c r="B643" s="8" t="s">
        <v>52</v>
      </c>
      <c r="C643" s="6" t="s">
        <v>52</v>
      </c>
      <c r="D643" s="6" t="s">
        <v>2250</v>
      </c>
      <c r="E643" s="6" t="s">
        <v>2253</v>
      </c>
      <c r="F643" s="6" t="s">
        <v>2252</v>
      </c>
      <c r="G643" s="7">
        <v>1634</v>
      </c>
    </row>
    <row r="644" spans="1:7" ht="30" customHeight="1">
      <c r="A644" s="4">
        <v>643</v>
      </c>
      <c r="B644" s="8" t="s">
        <v>52</v>
      </c>
      <c r="C644" s="6" t="s">
        <v>53</v>
      </c>
      <c r="D644" s="6" t="s">
        <v>2250</v>
      </c>
      <c r="E644" s="6" t="s">
        <v>2253</v>
      </c>
      <c r="F644" s="6" t="s">
        <v>2252</v>
      </c>
      <c r="G644" s="7">
        <v>1634</v>
      </c>
    </row>
    <row r="645" spans="1:7" ht="30" customHeight="1">
      <c r="A645" s="4">
        <v>644</v>
      </c>
      <c r="B645" s="8" t="s">
        <v>222</v>
      </c>
      <c r="C645" s="6" t="s">
        <v>222</v>
      </c>
      <c r="D645" s="6" t="s">
        <v>2254</v>
      </c>
      <c r="E645" s="6" t="s">
        <v>2255</v>
      </c>
      <c r="F645" s="6" t="s">
        <v>2256</v>
      </c>
      <c r="G645" s="7">
        <v>6000</v>
      </c>
    </row>
    <row r="646" spans="1:7" ht="30" customHeight="1">
      <c r="A646" s="4">
        <v>645</v>
      </c>
      <c r="B646" s="8" t="s">
        <v>222</v>
      </c>
      <c r="C646" s="6" t="s">
        <v>223</v>
      </c>
      <c r="D646" s="6" t="s">
        <v>2254</v>
      </c>
      <c r="E646" s="6" t="s">
        <v>2255</v>
      </c>
      <c r="F646" s="6" t="s">
        <v>2256</v>
      </c>
      <c r="G646" s="7">
        <v>6000</v>
      </c>
    </row>
    <row r="647" spans="1:7" ht="30" customHeight="1">
      <c r="A647" s="4">
        <v>646</v>
      </c>
      <c r="B647" s="8" t="s">
        <v>2257</v>
      </c>
      <c r="C647" s="6" t="s">
        <v>2257</v>
      </c>
      <c r="D647" s="6" t="s">
        <v>2258</v>
      </c>
      <c r="E647" s="6" t="s">
        <v>2259</v>
      </c>
      <c r="F647" s="6" t="s">
        <v>2199</v>
      </c>
      <c r="G647" s="7">
        <v>2302</v>
      </c>
    </row>
    <row r="648" spans="1:7" ht="30" customHeight="1">
      <c r="A648" s="4">
        <v>647</v>
      </c>
      <c r="B648" s="8" t="s">
        <v>2260</v>
      </c>
      <c r="C648" s="6" t="s">
        <v>2260</v>
      </c>
      <c r="D648" s="6" t="s">
        <v>2261</v>
      </c>
      <c r="E648" s="6" t="s">
        <v>2206</v>
      </c>
      <c r="F648" s="6" t="s">
        <v>2207</v>
      </c>
      <c r="G648" s="7">
        <v>2316</v>
      </c>
    </row>
    <row r="649" spans="1:7" ht="30" customHeight="1">
      <c r="A649" s="4">
        <v>648</v>
      </c>
      <c r="B649" s="8" t="s">
        <v>2262</v>
      </c>
      <c r="C649" s="6" t="s">
        <v>2262</v>
      </c>
      <c r="D649" s="6" t="s">
        <v>2263</v>
      </c>
      <c r="E649" s="6" t="s">
        <v>2211</v>
      </c>
      <c r="F649" s="6" t="s">
        <v>2264</v>
      </c>
      <c r="G649" s="7">
        <v>1630</v>
      </c>
    </row>
    <row r="650" spans="1:7" ht="30" customHeight="1">
      <c r="A650" s="4">
        <v>649</v>
      </c>
      <c r="B650" s="8" t="s">
        <v>2262</v>
      </c>
      <c r="C650" s="6" t="s">
        <v>2265</v>
      </c>
      <c r="D650" s="6" t="s">
        <v>2263</v>
      </c>
      <c r="E650" s="6" t="s">
        <v>2211</v>
      </c>
      <c r="F650" s="6" t="s">
        <v>2264</v>
      </c>
      <c r="G650" s="7">
        <v>1630</v>
      </c>
    </row>
    <row r="651" spans="1:7" ht="30" customHeight="1">
      <c r="A651" s="4">
        <v>650</v>
      </c>
      <c r="B651" s="8" t="s">
        <v>2262</v>
      </c>
      <c r="C651" s="6" t="s">
        <v>2266</v>
      </c>
      <c r="D651" s="6" t="s">
        <v>2263</v>
      </c>
      <c r="E651" s="6" t="s">
        <v>2211</v>
      </c>
      <c r="F651" s="6" t="s">
        <v>2264</v>
      </c>
      <c r="G651" s="7">
        <v>1630</v>
      </c>
    </row>
    <row r="652" spans="1:7" ht="30" customHeight="1">
      <c r="A652" s="4">
        <v>651</v>
      </c>
      <c r="B652" s="8" t="s">
        <v>2262</v>
      </c>
      <c r="C652" s="6" t="s">
        <v>2267</v>
      </c>
      <c r="D652" s="6" t="s">
        <v>2263</v>
      </c>
      <c r="E652" s="6" t="s">
        <v>2211</v>
      </c>
      <c r="F652" s="6" t="s">
        <v>2264</v>
      </c>
      <c r="G652" s="7">
        <v>1630</v>
      </c>
    </row>
    <row r="653" spans="1:7" ht="30" customHeight="1">
      <c r="A653" s="4">
        <v>652</v>
      </c>
      <c r="B653" s="8" t="s">
        <v>2268</v>
      </c>
      <c r="C653" s="6" t="s">
        <v>2268</v>
      </c>
      <c r="D653" s="6" t="s">
        <v>2269</v>
      </c>
      <c r="E653" s="6" t="s">
        <v>2270</v>
      </c>
      <c r="F653" s="6" t="s">
        <v>2271</v>
      </c>
      <c r="G653" s="7">
        <v>6038</v>
      </c>
    </row>
    <row r="654" spans="1:7" ht="30" customHeight="1">
      <c r="A654" s="4">
        <v>653</v>
      </c>
      <c r="B654" s="8" t="s">
        <v>2268</v>
      </c>
      <c r="C654" s="6" t="s">
        <v>2272</v>
      </c>
      <c r="D654" s="6" t="s">
        <v>2269</v>
      </c>
      <c r="E654" s="6" t="s">
        <v>2270</v>
      </c>
      <c r="F654" s="6" t="s">
        <v>2271</v>
      </c>
      <c r="G654" s="7">
        <v>6038</v>
      </c>
    </row>
    <row r="655" spans="1:7" ht="30" customHeight="1">
      <c r="A655" s="4">
        <v>654</v>
      </c>
      <c r="B655" s="10" t="s">
        <v>2273</v>
      </c>
      <c r="C655" s="6" t="s">
        <v>2274</v>
      </c>
      <c r="D655" s="6" t="s">
        <v>2275</v>
      </c>
      <c r="E655" s="6" t="s">
        <v>1910</v>
      </c>
      <c r="F655" s="6" t="s">
        <v>2276</v>
      </c>
      <c r="G655" s="7">
        <v>1231</v>
      </c>
    </row>
    <row r="656" spans="1:7" ht="30" customHeight="1">
      <c r="A656" s="4">
        <v>655</v>
      </c>
      <c r="B656" s="5" t="s">
        <v>2273</v>
      </c>
      <c r="C656" s="6" t="s">
        <v>2273</v>
      </c>
      <c r="D656" s="6" t="s">
        <v>2275</v>
      </c>
      <c r="E656" s="6" t="s">
        <v>1910</v>
      </c>
      <c r="F656" s="6" t="s">
        <v>2276</v>
      </c>
      <c r="G656" s="7">
        <v>1231</v>
      </c>
    </row>
    <row r="657" spans="1:7" ht="30" customHeight="1">
      <c r="A657" s="4">
        <v>656</v>
      </c>
      <c r="B657" s="5" t="s">
        <v>2277</v>
      </c>
      <c r="C657" s="6" t="s">
        <v>2277</v>
      </c>
      <c r="D657" s="6" t="s">
        <v>2278</v>
      </c>
      <c r="E657" s="6" t="s">
        <v>2279</v>
      </c>
      <c r="F657" s="6" t="s">
        <v>2280</v>
      </c>
      <c r="G657" s="7">
        <v>4031</v>
      </c>
    </row>
    <row r="658" spans="1:7" ht="30" customHeight="1">
      <c r="A658" s="4">
        <v>657</v>
      </c>
      <c r="B658" s="5" t="s">
        <v>2281</v>
      </c>
      <c r="C658" s="6" t="s">
        <v>2281</v>
      </c>
      <c r="D658" s="6" t="s">
        <v>2282</v>
      </c>
      <c r="E658" s="6" t="s">
        <v>2283</v>
      </c>
      <c r="F658" s="6" t="s">
        <v>2284</v>
      </c>
      <c r="G658" s="7">
        <v>1214</v>
      </c>
    </row>
    <row r="659" spans="1:7" ht="30" customHeight="1">
      <c r="A659" s="4">
        <v>658</v>
      </c>
      <c r="B659" s="8" t="s">
        <v>2285</v>
      </c>
      <c r="C659" s="6" t="s">
        <v>2286</v>
      </c>
      <c r="D659" s="6" t="s">
        <v>2282</v>
      </c>
      <c r="E659" s="6" t="s">
        <v>2283</v>
      </c>
      <c r="F659" s="6" t="s">
        <v>2284</v>
      </c>
      <c r="G659" s="7">
        <v>1214</v>
      </c>
    </row>
    <row r="660" spans="1:7" ht="30" customHeight="1">
      <c r="A660" s="4">
        <v>659</v>
      </c>
      <c r="B660" s="8" t="s">
        <v>2285</v>
      </c>
      <c r="C660" s="6" t="s">
        <v>2285</v>
      </c>
      <c r="D660" s="6" t="s">
        <v>2282</v>
      </c>
      <c r="E660" s="6" t="s">
        <v>2283</v>
      </c>
      <c r="F660" s="6" t="s">
        <v>2284</v>
      </c>
      <c r="G660" s="7">
        <v>1214</v>
      </c>
    </row>
    <row r="661" spans="1:7" ht="30" customHeight="1">
      <c r="A661" s="4">
        <v>660</v>
      </c>
      <c r="B661" s="8" t="s">
        <v>219</v>
      </c>
      <c r="C661" s="6" t="s">
        <v>2287</v>
      </c>
      <c r="D661" s="6" t="s">
        <v>2288</v>
      </c>
      <c r="E661" s="6" t="s">
        <v>2289</v>
      </c>
      <c r="F661" s="6" t="s">
        <v>2290</v>
      </c>
      <c r="G661" s="7">
        <v>1604</v>
      </c>
    </row>
    <row r="662" spans="1:7" ht="30" customHeight="1">
      <c r="A662" s="4">
        <v>661</v>
      </c>
      <c r="B662" s="8" t="s">
        <v>219</v>
      </c>
      <c r="C662" s="6" t="s">
        <v>2291</v>
      </c>
      <c r="D662" s="6" t="s">
        <v>2288</v>
      </c>
      <c r="E662" s="6" t="s">
        <v>2289</v>
      </c>
      <c r="F662" s="6" t="s">
        <v>2290</v>
      </c>
      <c r="G662" s="7">
        <v>1604</v>
      </c>
    </row>
    <row r="663" spans="1:7" ht="30" customHeight="1">
      <c r="A663" s="4">
        <v>662</v>
      </c>
      <c r="B663" s="8" t="s">
        <v>219</v>
      </c>
      <c r="C663" s="6" t="s">
        <v>2292</v>
      </c>
      <c r="D663" s="6" t="s">
        <v>2288</v>
      </c>
      <c r="E663" s="6" t="s">
        <v>2289</v>
      </c>
      <c r="F663" s="6" t="s">
        <v>2290</v>
      </c>
      <c r="G663" s="7">
        <v>1604</v>
      </c>
    </row>
    <row r="664" spans="1:7" ht="30" customHeight="1">
      <c r="A664" s="4">
        <v>663</v>
      </c>
      <c r="B664" s="5" t="s">
        <v>219</v>
      </c>
      <c r="C664" s="6" t="s">
        <v>220</v>
      </c>
      <c r="D664" s="6" t="s">
        <v>2288</v>
      </c>
      <c r="E664" s="6" t="s">
        <v>2289</v>
      </c>
      <c r="F664" s="6" t="s">
        <v>2290</v>
      </c>
      <c r="G664" s="7">
        <v>1604</v>
      </c>
    </row>
    <row r="665" spans="1:7" ht="30" customHeight="1">
      <c r="A665" s="4">
        <v>664</v>
      </c>
      <c r="B665" s="5" t="s">
        <v>219</v>
      </c>
      <c r="C665" s="6" t="s">
        <v>219</v>
      </c>
      <c r="D665" s="6" t="s">
        <v>2288</v>
      </c>
      <c r="E665" s="6" t="s">
        <v>2289</v>
      </c>
      <c r="F665" s="6" t="s">
        <v>2290</v>
      </c>
      <c r="G665" s="7">
        <v>1604</v>
      </c>
    </row>
    <row r="666" spans="1:7" ht="30" customHeight="1">
      <c r="A666" s="4">
        <v>665</v>
      </c>
      <c r="B666" s="5" t="s">
        <v>328</v>
      </c>
      <c r="C666" s="6" t="s">
        <v>328</v>
      </c>
      <c r="D666" s="6" t="s">
        <v>2293</v>
      </c>
      <c r="E666" s="6" t="s">
        <v>2294</v>
      </c>
      <c r="F666" s="6" t="s">
        <v>2295</v>
      </c>
      <c r="G666" s="7">
        <v>1605</v>
      </c>
    </row>
    <row r="667" spans="1:7" ht="30" customHeight="1">
      <c r="A667" s="4">
        <v>666</v>
      </c>
      <c r="B667" s="8" t="s">
        <v>328</v>
      </c>
      <c r="C667" s="6" t="s">
        <v>329</v>
      </c>
      <c r="D667" s="6" t="s">
        <v>2293</v>
      </c>
      <c r="E667" s="6" t="s">
        <v>2294</v>
      </c>
      <c r="F667" s="6" t="s">
        <v>2295</v>
      </c>
      <c r="G667" s="7">
        <v>1605</v>
      </c>
    </row>
    <row r="668" spans="1:7" ht="30" customHeight="1">
      <c r="A668" s="4">
        <v>667</v>
      </c>
      <c r="B668" s="8" t="s">
        <v>26</v>
      </c>
      <c r="C668" s="6" t="s">
        <v>26</v>
      </c>
      <c r="D668" s="6" t="s">
        <v>2296</v>
      </c>
      <c r="E668" s="6" t="s">
        <v>2297</v>
      </c>
      <c r="F668" s="6" t="s">
        <v>2298</v>
      </c>
      <c r="G668" s="7">
        <v>6000</v>
      </c>
    </row>
    <row r="669" spans="1:7" ht="30" customHeight="1">
      <c r="A669" s="4">
        <v>668</v>
      </c>
      <c r="B669" s="5" t="s">
        <v>2299</v>
      </c>
      <c r="C669" s="6" t="s">
        <v>2299</v>
      </c>
      <c r="D669" s="6" t="s">
        <v>2300</v>
      </c>
      <c r="E669" s="6" t="s">
        <v>2297</v>
      </c>
      <c r="F669" s="6" t="s">
        <v>2298</v>
      </c>
      <c r="G669" s="7">
        <v>6000</v>
      </c>
    </row>
    <row r="670" spans="1:7" ht="30" customHeight="1">
      <c r="A670" s="4">
        <v>669</v>
      </c>
      <c r="B670" s="8" t="s">
        <v>2301</v>
      </c>
      <c r="C670" s="6" t="s">
        <v>2301</v>
      </c>
      <c r="D670" s="6" t="s">
        <v>2302</v>
      </c>
      <c r="E670" s="6" t="s">
        <v>2297</v>
      </c>
      <c r="F670" s="6" t="s">
        <v>2298</v>
      </c>
      <c r="G670" s="7">
        <v>6000</v>
      </c>
    </row>
    <row r="671" spans="1:7" ht="30" customHeight="1">
      <c r="A671" s="4">
        <v>670</v>
      </c>
      <c r="B671" s="5" t="s">
        <v>73</v>
      </c>
      <c r="C671" s="6" t="s">
        <v>2303</v>
      </c>
      <c r="D671" s="6" t="s">
        <v>2304</v>
      </c>
      <c r="E671" s="6" t="s">
        <v>2305</v>
      </c>
      <c r="F671" s="6" t="s">
        <v>2306</v>
      </c>
      <c r="G671" s="7">
        <v>1605</v>
      </c>
    </row>
    <row r="672" spans="1:7" ht="30" customHeight="1">
      <c r="A672" s="4">
        <v>671</v>
      </c>
      <c r="B672" s="5" t="s">
        <v>73</v>
      </c>
      <c r="C672" s="6" t="s">
        <v>2307</v>
      </c>
      <c r="D672" s="6" t="s">
        <v>2304</v>
      </c>
      <c r="E672" s="6" t="s">
        <v>2305</v>
      </c>
      <c r="F672" s="6" t="s">
        <v>2306</v>
      </c>
      <c r="G672" s="7">
        <v>1605</v>
      </c>
    </row>
    <row r="673" spans="1:7" ht="30" customHeight="1">
      <c r="A673" s="4">
        <v>672</v>
      </c>
      <c r="B673" s="5" t="s">
        <v>73</v>
      </c>
      <c r="C673" s="6" t="s">
        <v>73</v>
      </c>
      <c r="D673" s="6" t="s">
        <v>2304</v>
      </c>
      <c r="E673" s="6" t="s">
        <v>2305</v>
      </c>
      <c r="F673" s="6" t="s">
        <v>2306</v>
      </c>
      <c r="G673" s="7">
        <v>1605</v>
      </c>
    </row>
    <row r="674" spans="1:7" ht="30" customHeight="1">
      <c r="A674" s="4">
        <v>673</v>
      </c>
      <c r="B674" s="5" t="s">
        <v>73</v>
      </c>
      <c r="C674" s="6" t="s">
        <v>74</v>
      </c>
      <c r="D674" s="6" t="s">
        <v>2304</v>
      </c>
      <c r="E674" s="6" t="s">
        <v>2305</v>
      </c>
      <c r="F674" s="6" t="s">
        <v>2306</v>
      </c>
      <c r="G674" s="7">
        <v>1605</v>
      </c>
    </row>
    <row r="675" spans="1:7" ht="30" customHeight="1">
      <c r="A675" s="4">
        <v>674</v>
      </c>
      <c r="B675" s="5" t="s">
        <v>242</v>
      </c>
      <c r="C675" s="6" t="s">
        <v>242</v>
      </c>
      <c r="D675" s="6" t="s">
        <v>2308</v>
      </c>
      <c r="E675" s="6" t="s">
        <v>2309</v>
      </c>
      <c r="F675" s="6" t="s">
        <v>2310</v>
      </c>
      <c r="G675" s="7">
        <v>6119</v>
      </c>
    </row>
    <row r="676" spans="1:7" ht="30" customHeight="1">
      <c r="A676" s="4">
        <v>675</v>
      </c>
      <c r="B676" s="5" t="s">
        <v>242</v>
      </c>
      <c r="C676" s="6" t="s">
        <v>2311</v>
      </c>
      <c r="D676" s="6" t="s">
        <v>2308</v>
      </c>
      <c r="E676" s="6" t="s">
        <v>2312</v>
      </c>
      <c r="F676" s="6" t="s">
        <v>2310</v>
      </c>
      <c r="G676" s="7">
        <v>6119</v>
      </c>
    </row>
    <row r="677" spans="1:7" ht="30" customHeight="1">
      <c r="A677" s="4">
        <v>676</v>
      </c>
      <c r="B677" s="5" t="s">
        <v>242</v>
      </c>
      <c r="C677" s="6" t="s">
        <v>2313</v>
      </c>
      <c r="D677" s="6" t="s">
        <v>2308</v>
      </c>
      <c r="E677" s="6" t="s">
        <v>2312</v>
      </c>
      <c r="F677" s="6" t="s">
        <v>2310</v>
      </c>
      <c r="G677" s="7">
        <v>6119</v>
      </c>
    </row>
    <row r="678" spans="1:7" ht="30" customHeight="1">
      <c r="A678" s="4">
        <v>677</v>
      </c>
      <c r="B678" s="8" t="s">
        <v>242</v>
      </c>
      <c r="C678" s="6" t="s">
        <v>243</v>
      </c>
      <c r="D678" s="6" t="s">
        <v>2308</v>
      </c>
      <c r="E678" s="6" t="s">
        <v>2312</v>
      </c>
      <c r="F678" s="6" t="s">
        <v>2310</v>
      </c>
      <c r="G678" s="7">
        <v>6119</v>
      </c>
    </row>
    <row r="679" spans="1:7" ht="30" customHeight="1">
      <c r="A679" s="4">
        <v>678</v>
      </c>
      <c r="B679" s="5" t="s">
        <v>253</v>
      </c>
      <c r="C679" s="6" t="s">
        <v>253</v>
      </c>
      <c r="D679" s="6" t="s">
        <v>2314</v>
      </c>
      <c r="E679" s="6" t="s">
        <v>2315</v>
      </c>
      <c r="F679" s="6" t="s">
        <v>2316</v>
      </c>
      <c r="G679" s="7">
        <v>6000</v>
      </c>
    </row>
    <row r="680" spans="1:7" ht="30" customHeight="1">
      <c r="A680" s="4">
        <v>679</v>
      </c>
      <c r="B680" s="5" t="s">
        <v>2317</v>
      </c>
      <c r="C680" s="6" t="s">
        <v>2317</v>
      </c>
      <c r="D680" s="6" t="s">
        <v>2318</v>
      </c>
      <c r="E680" s="6" t="s">
        <v>2319</v>
      </c>
      <c r="F680" s="6" t="s">
        <v>2320</v>
      </c>
      <c r="G680" s="7">
        <v>1440</v>
      </c>
    </row>
    <row r="681" spans="1:7" ht="30" customHeight="1">
      <c r="A681" s="4">
        <v>680</v>
      </c>
      <c r="B681" s="5" t="s">
        <v>2317</v>
      </c>
      <c r="C681" s="6" t="s">
        <v>2321</v>
      </c>
      <c r="D681" s="6" t="s">
        <v>2318</v>
      </c>
      <c r="E681" s="6" t="s">
        <v>2319</v>
      </c>
      <c r="F681" s="6" t="s">
        <v>2320</v>
      </c>
      <c r="G681" s="7">
        <v>1440</v>
      </c>
    </row>
    <row r="682" spans="1:7" ht="30" customHeight="1">
      <c r="A682" s="4">
        <v>681</v>
      </c>
      <c r="B682" s="14" t="s">
        <v>2322</v>
      </c>
      <c r="C682" s="6" t="s">
        <v>2322</v>
      </c>
      <c r="D682" s="6" t="s">
        <v>2323</v>
      </c>
      <c r="E682" s="6" t="s">
        <v>1521</v>
      </c>
      <c r="F682" s="6" t="s">
        <v>2324</v>
      </c>
      <c r="G682" s="7">
        <v>3121</v>
      </c>
    </row>
    <row r="683" spans="1:7" ht="30" customHeight="1">
      <c r="A683" s="4">
        <v>682</v>
      </c>
      <c r="B683" s="14" t="s">
        <v>2322</v>
      </c>
      <c r="C683" s="6" t="s">
        <v>2325</v>
      </c>
      <c r="D683" s="6" t="s">
        <v>2323</v>
      </c>
      <c r="E683" s="6" t="s">
        <v>1521</v>
      </c>
      <c r="F683" s="6" t="s">
        <v>2324</v>
      </c>
      <c r="G683" s="7">
        <v>3121</v>
      </c>
    </row>
    <row r="684" spans="1:7" ht="30" customHeight="1">
      <c r="A684" s="4">
        <v>683</v>
      </c>
      <c r="B684" s="15" t="s">
        <v>2326</v>
      </c>
      <c r="C684" s="6" t="s">
        <v>2326</v>
      </c>
      <c r="D684" s="6" t="s">
        <v>2327</v>
      </c>
      <c r="E684" s="6" t="s">
        <v>2328</v>
      </c>
      <c r="F684" s="6" t="s">
        <v>2329</v>
      </c>
      <c r="G684" s="7">
        <v>6015</v>
      </c>
    </row>
    <row r="685" spans="1:7" ht="30" customHeight="1">
      <c r="A685" s="4">
        <v>684</v>
      </c>
      <c r="B685" s="15" t="s">
        <v>2330</v>
      </c>
      <c r="C685" s="6" t="s">
        <v>2330</v>
      </c>
      <c r="D685" s="6" t="s">
        <v>2331</v>
      </c>
      <c r="E685" s="6" t="s">
        <v>2328</v>
      </c>
      <c r="F685" s="6" t="s">
        <v>2329</v>
      </c>
      <c r="G685" s="7">
        <v>6015</v>
      </c>
    </row>
    <row r="686" spans="1:7" ht="30" customHeight="1">
      <c r="A686" s="4">
        <v>685</v>
      </c>
      <c r="B686" s="15" t="s">
        <v>2332</v>
      </c>
      <c r="C686" s="6" t="s">
        <v>2332</v>
      </c>
      <c r="D686" s="6" t="s">
        <v>2333</v>
      </c>
      <c r="E686" s="6" t="s">
        <v>2334</v>
      </c>
      <c r="F686" s="6" t="s">
        <v>2335</v>
      </c>
      <c r="G686" s="7">
        <v>6014</v>
      </c>
    </row>
    <row r="687" spans="1:7" ht="30" customHeight="1">
      <c r="A687" s="4">
        <v>686</v>
      </c>
      <c r="B687" s="16" t="s">
        <v>2332</v>
      </c>
      <c r="C687" s="6" t="s">
        <v>2336</v>
      </c>
      <c r="D687" s="6" t="s">
        <v>2333</v>
      </c>
      <c r="E687" s="6" t="s">
        <v>2334</v>
      </c>
      <c r="F687" s="6" t="s">
        <v>2335</v>
      </c>
      <c r="G687" s="7">
        <v>6014</v>
      </c>
    </row>
    <row r="688" spans="1:7" ht="30" customHeight="1">
      <c r="A688" s="4">
        <v>687</v>
      </c>
      <c r="B688" s="16" t="s">
        <v>2337</v>
      </c>
      <c r="C688" s="6" t="s">
        <v>2337</v>
      </c>
      <c r="D688" s="6" t="s">
        <v>2201</v>
      </c>
      <c r="E688" s="6" t="s">
        <v>2202</v>
      </c>
      <c r="F688" s="6" t="s">
        <v>2203</v>
      </c>
      <c r="G688" s="7">
        <v>1635</v>
      </c>
    </row>
    <row r="689" spans="1:7" ht="30" customHeight="1">
      <c r="A689" s="4">
        <v>688</v>
      </c>
      <c r="B689" s="14" t="s">
        <v>2338</v>
      </c>
      <c r="C689" s="6" t="s">
        <v>2338</v>
      </c>
      <c r="D689" s="6" t="s">
        <v>2339</v>
      </c>
      <c r="E689" s="6" t="s">
        <v>2340</v>
      </c>
      <c r="F689" s="6" t="s">
        <v>2341</v>
      </c>
      <c r="G689" s="7">
        <v>1230</v>
      </c>
    </row>
    <row r="690" spans="1:7" ht="30" customHeight="1">
      <c r="A690" s="4">
        <v>689</v>
      </c>
      <c r="B690" s="14" t="s">
        <v>2342</v>
      </c>
      <c r="C690" s="6" t="s">
        <v>2342</v>
      </c>
      <c r="D690" s="6" t="s">
        <v>2343</v>
      </c>
      <c r="E690" s="6" t="s">
        <v>2344</v>
      </c>
      <c r="F690" s="6" t="s">
        <v>2345</v>
      </c>
      <c r="G690" s="7">
        <v>3401</v>
      </c>
    </row>
    <row r="691" spans="1:7" ht="30" customHeight="1">
      <c r="A691" s="4">
        <v>690</v>
      </c>
      <c r="B691" s="14" t="s">
        <v>326</v>
      </c>
      <c r="C691" s="6" t="s">
        <v>327</v>
      </c>
      <c r="D691" s="6" t="s">
        <v>1445</v>
      </c>
      <c r="E691" s="6" t="s">
        <v>1446</v>
      </c>
      <c r="F691" s="6" t="s">
        <v>2346</v>
      </c>
      <c r="G691" s="7">
        <v>9500</v>
      </c>
    </row>
    <row r="692" spans="1:7" ht="30" customHeight="1">
      <c r="A692" s="4">
        <v>691</v>
      </c>
      <c r="B692" s="16" t="s">
        <v>2048</v>
      </c>
      <c r="C692" s="6" t="s">
        <v>2347</v>
      </c>
      <c r="D692" s="6" t="s">
        <v>2049</v>
      </c>
      <c r="E692" s="6" t="s">
        <v>2050</v>
      </c>
      <c r="F692" s="6" t="s">
        <v>2051</v>
      </c>
      <c r="G692" s="7">
        <v>2103</v>
      </c>
    </row>
    <row r="693" spans="1:7" ht="30" customHeight="1">
      <c r="A693" s="4">
        <v>692</v>
      </c>
      <c r="B693" s="16" t="s">
        <v>2096</v>
      </c>
      <c r="C693" s="6" t="s">
        <v>2348</v>
      </c>
      <c r="D693" s="6" t="s">
        <v>2097</v>
      </c>
      <c r="E693" s="6" t="s">
        <v>2349</v>
      </c>
      <c r="F693" s="6" t="s">
        <v>2084</v>
      </c>
      <c r="G693" s="7">
        <v>3319</v>
      </c>
    </row>
    <row r="694" spans="1:7" ht="30" customHeight="1">
      <c r="A694" s="4">
        <v>693</v>
      </c>
      <c r="B694" s="16" t="s">
        <v>158</v>
      </c>
      <c r="C694" s="6" t="s">
        <v>2350</v>
      </c>
      <c r="D694" s="6" t="s">
        <v>2054</v>
      </c>
      <c r="E694" s="6" t="s">
        <v>2055</v>
      </c>
      <c r="F694" s="6" t="s">
        <v>2056</v>
      </c>
      <c r="G694" s="7">
        <v>1604</v>
      </c>
    </row>
    <row r="695" spans="1:7" ht="30" customHeight="1">
      <c r="A695" s="4">
        <v>694</v>
      </c>
      <c r="B695" s="16" t="s">
        <v>2351</v>
      </c>
      <c r="C695" s="6" t="s">
        <v>2351</v>
      </c>
      <c r="D695" s="6" t="s">
        <v>2352</v>
      </c>
      <c r="E695" s="6" t="s">
        <v>2353</v>
      </c>
      <c r="F695" s="6" t="s">
        <v>2354</v>
      </c>
      <c r="G695" s="7">
        <v>1403</v>
      </c>
    </row>
    <row r="696" spans="1:7" ht="30" customHeight="1">
      <c r="A696" s="4">
        <v>695</v>
      </c>
      <c r="B696" s="16" t="s">
        <v>2355</v>
      </c>
      <c r="C696" s="6" t="s">
        <v>2355</v>
      </c>
      <c r="D696" s="6" t="s">
        <v>2356</v>
      </c>
      <c r="E696" s="6" t="s">
        <v>2357</v>
      </c>
      <c r="F696" s="6">
        <v>916406700000</v>
      </c>
      <c r="G696" s="7">
        <v>1209</v>
      </c>
    </row>
    <row r="697" spans="1:7" ht="30" customHeight="1">
      <c r="A697" s="4">
        <v>696</v>
      </c>
      <c r="B697" s="16" t="s">
        <v>2358</v>
      </c>
      <c r="C697" s="6" t="s">
        <v>2358</v>
      </c>
      <c r="D697" s="6" t="s">
        <v>2359</v>
      </c>
      <c r="E697" s="6" t="s">
        <v>2360</v>
      </c>
      <c r="F697" s="6" t="s">
        <v>2361</v>
      </c>
      <c r="G697" s="7">
        <v>1781</v>
      </c>
    </row>
    <row r="698" spans="1:7" ht="30" customHeight="1">
      <c r="A698" s="4">
        <v>697</v>
      </c>
      <c r="B698" s="16" t="s">
        <v>195</v>
      </c>
      <c r="C698" s="6" t="s">
        <v>195</v>
      </c>
      <c r="D698" s="6" t="s">
        <v>2362</v>
      </c>
      <c r="E698" s="6" t="s">
        <v>2363</v>
      </c>
      <c r="F698" s="6" t="s">
        <v>2364</v>
      </c>
      <c r="G698" s="7">
        <v>6539</v>
      </c>
    </row>
    <row r="699" spans="1:7" ht="30" customHeight="1">
      <c r="A699" s="4">
        <v>698</v>
      </c>
      <c r="B699" s="16" t="s">
        <v>2365</v>
      </c>
      <c r="C699" s="6" t="s">
        <v>2365</v>
      </c>
      <c r="D699" s="6" t="s">
        <v>2366</v>
      </c>
      <c r="E699" s="6" t="s">
        <v>2367</v>
      </c>
      <c r="F699" s="6" t="s">
        <v>2368</v>
      </c>
      <c r="G699" s="7">
        <v>1634</v>
      </c>
    </row>
    <row r="700" spans="1:7" ht="30" customHeight="1">
      <c r="A700" s="4">
        <v>699</v>
      </c>
      <c r="B700" s="16" t="s">
        <v>2369</v>
      </c>
      <c r="C700" s="6" t="s">
        <v>2369</v>
      </c>
      <c r="D700" s="6" t="s">
        <v>2370</v>
      </c>
      <c r="E700" s="6" t="s">
        <v>2371</v>
      </c>
      <c r="F700" s="6" t="s">
        <v>2372</v>
      </c>
      <c r="G700" s="7">
        <v>1600</v>
      </c>
    </row>
    <row r="701" spans="1:7" ht="30" customHeight="1">
      <c r="A701" s="4">
        <v>700</v>
      </c>
      <c r="B701" s="16" t="s">
        <v>2373</v>
      </c>
      <c r="C701" s="6" t="s">
        <v>2373</v>
      </c>
      <c r="D701" s="6" t="s">
        <v>2374</v>
      </c>
      <c r="E701" s="6" t="s">
        <v>2375</v>
      </c>
      <c r="F701" s="6" t="s">
        <v>2376</v>
      </c>
      <c r="G701" s="7">
        <v>1214</v>
      </c>
    </row>
    <row r="702" spans="1:7" ht="30" customHeight="1">
      <c r="A702" s="4">
        <v>701</v>
      </c>
      <c r="B702" s="16" t="s">
        <v>2080</v>
      </c>
      <c r="C702" s="6" t="s">
        <v>2377</v>
      </c>
      <c r="D702" s="6" t="s">
        <v>2378</v>
      </c>
      <c r="E702" s="6" t="s">
        <v>2083</v>
      </c>
      <c r="F702" s="6" t="s">
        <v>2084</v>
      </c>
      <c r="G702" s="7">
        <v>3319</v>
      </c>
    </row>
    <row r="703" spans="1:7" ht="30" customHeight="1">
      <c r="A703" s="4">
        <v>702</v>
      </c>
      <c r="B703" s="16" t="s">
        <v>2379</v>
      </c>
      <c r="C703" s="6" t="s">
        <v>2379</v>
      </c>
      <c r="D703" s="6" t="s">
        <v>2380</v>
      </c>
      <c r="E703" s="6" t="s">
        <v>2381</v>
      </c>
      <c r="F703" s="6" t="s">
        <v>2382</v>
      </c>
      <c r="G703" s="7">
        <v>2300</v>
      </c>
    </row>
    <row r="704" spans="1:7" ht="30" customHeight="1">
      <c r="A704" s="4">
        <v>703</v>
      </c>
      <c r="B704" s="16" t="s">
        <v>2383</v>
      </c>
      <c r="C704" s="6" t="s">
        <v>2383</v>
      </c>
      <c r="D704" s="6" t="s">
        <v>2384</v>
      </c>
      <c r="E704" s="6" t="s">
        <v>2385</v>
      </c>
      <c r="F704" s="6" t="s">
        <v>1561</v>
      </c>
      <c r="G704" s="7">
        <v>1740</v>
      </c>
    </row>
    <row r="705" spans="1:7" ht="30" customHeight="1">
      <c r="A705" s="4">
        <v>704</v>
      </c>
      <c r="B705" s="16" t="s">
        <v>2386</v>
      </c>
      <c r="C705" s="6" t="s">
        <v>2386</v>
      </c>
      <c r="D705" s="6" t="s">
        <v>1492</v>
      </c>
      <c r="E705" s="6" t="s">
        <v>2387</v>
      </c>
      <c r="F705" s="6" t="s">
        <v>1494</v>
      </c>
      <c r="G705" s="7">
        <v>5021</v>
      </c>
    </row>
    <row r="706" spans="1:7" ht="30" customHeight="1">
      <c r="A706" s="4">
        <v>705</v>
      </c>
      <c r="B706" s="16" t="s">
        <v>2388</v>
      </c>
      <c r="C706" s="6" t="s">
        <v>2388</v>
      </c>
      <c r="D706" s="6" t="s">
        <v>2389</v>
      </c>
      <c r="E706" s="6" t="s">
        <v>2390</v>
      </c>
      <c r="F706" s="6">
        <v>8734476000</v>
      </c>
      <c r="G706" s="7">
        <v>2010</v>
      </c>
    </row>
    <row r="707" spans="1:7" ht="30" customHeight="1">
      <c r="A707" s="4">
        <v>706</v>
      </c>
      <c r="B707" s="16" t="s">
        <v>2391</v>
      </c>
      <c r="C707" s="6" t="s">
        <v>2391</v>
      </c>
      <c r="D707" s="6" t="s">
        <v>2392</v>
      </c>
      <c r="E707" s="6" t="s">
        <v>2393</v>
      </c>
      <c r="F707" s="6" t="s">
        <v>2394</v>
      </c>
      <c r="G707" s="7">
        <v>1634</v>
      </c>
    </row>
    <row r="708" spans="1:7" ht="30" customHeight="1">
      <c r="A708" s="4">
        <v>707</v>
      </c>
      <c r="B708" s="16" t="s">
        <v>2395</v>
      </c>
      <c r="C708" s="6" t="s">
        <v>2395</v>
      </c>
      <c r="D708" s="6" t="s">
        <v>2396</v>
      </c>
      <c r="E708" s="6" t="s">
        <v>2397</v>
      </c>
      <c r="F708" s="6" t="s">
        <v>2398</v>
      </c>
      <c r="G708" s="7">
        <v>1740</v>
      </c>
    </row>
    <row r="709" spans="1:7" ht="30" customHeight="1">
      <c r="A709" s="4">
        <v>708</v>
      </c>
      <c r="B709" s="16" t="s">
        <v>2399</v>
      </c>
      <c r="C709" s="6" t="s">
        <v>2399</v>
      </c>
      <c r="D709" s="6" t="s">
        <v>2400</v>
      </c>
      <c r="E709" s="6" t="s">
        <v>2401</v>
      </c>
      <c r="F709" s="6" t="s">
        <v>2402</v>
      </c>
      <c r="G709" s="7">
        <v>1225</v>
      </c>
    </row>
    <row r="710" spans="1:7" ht="30" customHeight="1">
      <c r="A710" s="4">
        <v>709</v>
      </c>
      <c r="B710" s="17" t="s">
        <v>1251</v>
      </c>
      <c r="C710" s="6" t="s">
        <v>2403</v>
      </c>
      <c r="D710" s="6" t="s">
        <v>1252</v>
      </c>
      <c r="E710" s="6" t="s">
        <v>1253</v>
      </c>
      <c r="F710" s="6" t="s">
        <v>1254</v>
      </c>
      <c r="G710" s="7">
        <v>1500</v>
      </c>
    </row>
    <row r="711" spans="1:7" ht="30" customHeight="1">
      <c r="A711" s="4">
        <v>710</v>
      </c>
      <c r="B711" s="17" t="s">
        <v>2373</v>
      </c>
      <c r="C711" s="6" t="s">
        <v>2404</v>
      </c>
      <c r="D711" s="6" t="s">
        <v>2374</v>
      </c>
      <c r="E711" s="6" t="s">
        <v>2405</v>
      </c>
      <c r="F711" s="6" t="s">
        <v>2376</v>
      </c>
      <c r="G711" s="7">
        <v>1200</v>
      </c>
    </row>
    <row r="712" spans="1:7" ht="30" customHeight="1">
      <c r="A712" s="4">
        <v>711</v>
      </c>
      <c r="B712" s="17" t="s">
        <v>2351</v>
      </c>
      <c r="C712" s="6" t="s">
        <v>2406</v>
      </c>
      <c r="D712" s="6" t="s">
        <v>2352</v>
      </c>
      <c r="E712" s="6" t="s">
        <v>2407</v>
      </c>
      <c r="F712" s="6" t="s">
        <v>2354</v>
      </c>
      <c r="G712" s="7">
        <v>1400</v>
      </c>
    </row>
    <row r="713" spans="1:7" ht="30" customHeight="1">
      <c r="A713" s="4">
        <v>712</v>
      </c>
      <c r="B713" s="17" t="s">
        <v>2358</v>
      </c>
      <c r="C713" s="6" t="s">
        <v>2408</v>
      </c>
      <c r="D713" s="6" t="s">
        <v>2359</v>
      </c>
      <c r="E713" s="6" t="s">
        <v>2360</v>
      </c>
      <c r="F713" s="6" t="s">
        <v>2361</v>
      </c>
      <c r="G713" s="7">
        <v>1781</v>
      </c>
    </row>
    <row r="714" spans="1:7" ht="30" customHeight="1">
      <c r="A714" s="4">
        <v>713</v>
      </c>
      <c r="B714" s="17" t="s">
        <v>2338</v>
      </c>
      <c r="C714" s="6" t="s">
        <v>2409</v>
      </c>
      <c r="D714" s="6" t="s">
        <v>2339</v>
      </c>
      <c r="E714" s="6" t="s">
        <v>2340</v>
      </c>
      <c r="F714" s="6" t="s">
        <v>2341</v>
      </c>
      <c r="G714" s="7">
        <v>1230</v>
      </c>
    </row>
    <row r="715" spans="1:7" ht="30" customHeight="1">
      <c r="A715" s="4">
        <v>714</v>
      </c>
      <c r="B715" s="17" t="s">
        <v>2410</v>
      </c>
      <c r="C715" s="6" t="s">
        <v>2410</v>
      </c>
      <c r="D715" s="6" t="s">
        <v>2389</v>
      </c>
      <c r="E715" s="6" t="s">
        <v>2390</v>
      </c>
      <c r="F715" s="6">
        <v>8734476000</v>
      </c>
      <c r="G715" s="7">
        <v>2010</v>
      </c>
    </row>
    <row r="716" spans="1:7" ht="30" customHeight="1">
      <c r="A716" s="4">
        <v>715</v>
      </c>
      <c r="B716" s="17" t="s">
        <v>2410</v>
      </c>
      <c r="C716" s="6" t="s">
        <v>2411</v>
      </c>
      <c r="D716" s="6" t="s">
        <v>2389</v>
      </c>
      <c r="E716" s="6" t="s">
        <v>2390</v>
      </c>
      <c r="F716" s="6">
        <v>8734476000</v>
      </c>
      <c r="G716" s="7">
        <v>2010</v>
      </c>
    </row>
    <row r="717" spans="1:7" ht="30" customHeight="1">
      <c r="A717" s="4">
        <v>716</v>
      </c>
      <c r="B717" s="17" t="s">
        <v>2412</v>
      </c>
      <c r="C717" s="6" t="s">
        <v>2412</v>
      </c>
      <c r="D717" s="6" t="s">
        <v>2413</v>
      </c>
      <c r="E717" s="6" t="s">
        <v>1052</v>
      </c>
      <c r="F717" s="6" t="s">
        <v>1053</v>
      </c>
      <c r="G717" s="7">
        <v>2600</v>
      </c>
    </row>
    <row r="718" spans="1:7" ht="30" customHeight="1">
      <c r="A718" s="4">
        <v>717</v>
      </c>
      <c r="B718" s="17" t="s">
        <v>2414</v>
      </c>
      <c r="C718" s="6" t="s">
        <v>2414</v>
      </c>
      <c r="D718" s="6" t="s">
        <v>2415</v>
      </c>
      <c r="E718" s="6" t="s">
        <v>2416</v>
      </c>
      <c r="F718" s="6" t="s">
        <v>2417</v>
      </c>
      <c r="G718" s="7">
        <v>1209</v>
      </c>
    </row>
    <row r="719" spans="1:7" ht="30" customHeight="1">
      <c r="A719" s="4">
        <v>718</v>
      </c>
      <c r="B719" s="17" t="s">
        <v>2418</v>
      </c>
      <c r="C719" s="6" t="s">
        <v>2418</v>
      </c>
      <c r="D719" s="6" t="s">
        <v>2419</v>
      </c>
      <c r="E719" s="6" t="s">
        <v>2420</v>
      </c>
      <c r="F719" s="6" t="s">
        <v>2421</v>
      </c>
      <c r="G719" s="7">
        <v>2919</v>
      </c>
    </row>
    <row r="720" spans="1:7" ht="30" customHeight="1">
      <c r="A720" s="4">
        <v>719</v>
      </c>
      <c r="B720" s="17" t="s">
        <v>2391</v>
      </c>
      <c r="C720" s="6" t="s">
        <v>2422</v>
      </c>
      <c r="D720" s="6" t="s">
        <v>2392</v>
      </c>
      <c r="E720" s="6" t="s">
        <v>2393</v>
      </c>
      <c r="F720" s="6" t="s">
        <v>2394</v>
      </c>
      <c r="G720" s="7">
        <v>1634</v>
      </c>
    </row>
    <row r="721" spans="1:7" ht="30" customHeight="1">
      <c r="A721" s="4">
        <v>720</v>
      </c>
      <c r="B721" s="17" t="s">
        <v>2395</v>
      </c>
      <c r="C721" s="6" t="s">
        <v>2423</v>
      </c>
      <c r="D721" s="6" t="s">
        <v>2396</v>
      </c>
      <c r="E721" s="6" t="s">
        <v>2397</v>
      </c>
      <c r="F721" s="6" t="s">
        <v>2398</v>
      </c>
      <c r="G721" s="7">
        <v>1740</v>
      </c>
    </row>
    <row r="722" spans="1:7" ht="30" customHeight="1">
      <c r="A722" s="4">
        <v>721</v>
      </c>
      <c r="B722" s="17" t="s">
        <v>2424</v>
      </c>
      <c r="C722" s="6" t="s">
        <v>2424</v>
      </c>
      <c r="D722" s="6" t="s">
        <v>2425</v>
      </c>
      <c r="E722" s="6" t="s">
        <v>2426</v>
      </c>
      <c r="F722" s="6" t="s">
        <v>2427</v>
      </c>
      <c r="G722" s="7">
        <v>1604</v>
      </c>
    </row>
    <row r="723" spans="1:7" ht="30" customHeight="1">
      <c r="A723" s="4">
        <v>722</v>
      </c>
      <c r="B723" s="17" t="s">
        <v>1697</v>
      </c>
      <c r="C723" s="6" t="s">
        <v>1697</v>
      </c>
      <c r="D723" s="6" t="s">
        <v>2428</v>
      </c>
      <c r="E723" s="6" t="s">
        <v>2429</v>
      </c>
      <c r="F723" s="6" t="s">
        <v>2430</v>
      </c>
      <c r="G723" s="7">
        <v>2208</v>
      </c>
    </row>
    <row r="724" spans="1:7" ht="30" customHeight="1">
      <c r="A724" s="4">
        <v>723</v>
      </c>
      <c r="B724" s="17" t="s">
        <v>239</v>
      </c>
      <c r="C724" s="6" t="s">
        <v>239</v>
      </c>
      <c r="D724" s="6" t="s">
        <v>2431</v>
      </c>
      <c r="E724" s="6" t="s">
        <v>2432</v>
      </c>
      <c r="F724" s="6" t="s">
        <v>2433</v>
      </c>
      <c r="G724" s="7">
        <v>1605</v>
      </c>
    </row>
    <row r="725" spans="1:7" ht="30" customHeight="1">
      <c r="A725" s="4">
        <v>724</v>
      </c>
      <c r="B725" s="17" t="s">
        <v>2434</v>
      </c>
      <c r="C725" s="6" t="s">
        <v>2434</v>
      </c>
      <c r="D725" s="6" t="s">
        <v>2435</v>
      </c>
      <c r="E725" s="6" t="s">
        <v>2436</v>
      </c>
      <c r="F725" s="6" t="s">
        <v>2437</v>
      </c>
      <c r="G725" s="7">
        <v>1920</v>
      </c>
    </row>
    <row r="726" spans="1:7" ht="30" customHeight="1">
      <c r="A726" s="4">
        <v>725</v>
      </c>
      <c r="B726" s="17" t="s">
        <v>2438</v>
      </c>
      <c r="C726" s="6" t="s">
        <v>2439</v>
      </c>
      <c r="D726" s="6" t="s">
        <v>1231</v>
      </c>
      <c r="E726" s="6" t="s">
        <v>1228</v>
      </c>
      <c r="F726" s="6" t="s">
        <v>1229</v>
      </c>
      <c r="G726" s="7">
        <v>6100</v>
      </c>
    </row>
    <row r="727" spans="1:7" ht="30" customHeight="1">
      <c r="A727" s="4">
        <v>726</v>
      </c>
      <c r="B727" s="17" t="s">
        <v>2424</v>
      </c>
      <c r="C727" s="6" t="s">
        <v>2440</v>
      </c>
      <c r="D727" s="6" t="s">
        <v>2425</v>
      </c>
      <c r="E727" s="6" t="s">
        <v>2426</v>
      </c>
      <c r="F727" s="6" t="s">
        <v>2427</v>
      </c>
      <c r="G727" s="7">
        <v>1604</v>
      </c>
    </row>
    <row r="728" spans="1:7" ht="30" customHeight="1">
      <c r="A728" s="4">
        <v>727</v>
      </c>
      <c r="B728" s="17" t="s">
        <v>1046</v>
      </c>
      <c r="C728" s="6" t="s">
        <v>2441</v>
      </c>
      <c r="D728" s="6" t="s">
        <v>1047</v>
      </c>
      <c r="E728" s="6" t="s">
        <v>1048</v>
      </c>
      <c r="F728" s="6" t="s">
        <v>1049</v>
      </c>
      <c r="G728" s="7">
        <v>1502</v>
      </c>
    </row>
    <row r="729" spans="1:7" ht="30" customHeight="1">
      <c r="A729" s="4">
        <v>728</v>
      </c>
      <c r="B729" s="17" t="s">
        <v>2442</v>
      </c>
      <c r="C729" s="6" t="s">
        <v>2442</v>
      </c>
      <c r="D729" s="6" t="s">
        <v>2443</v>
      </c>
      <c r="E729" s="6" t="s">
        <v>2444</v>
      </c>
      <c r="F729" s="6" t="s">
        <v>2445</v>
      </c>
      <c r="G729" s="7">
        <v>1605</v>
      </c>
    </row>
    <row r="730" spans="1:7" ht="30" customHeight="1">
      <c r="A730" s="4">
        <v>729</v>
      </c>
      <c r="B730" s="17" t="s">
        <v>2446</v>
      </c>
      <c r="C730" s="6" t="s">
        <v>2446</v>
      </c>
      <c r="D730" s="6" t="s">
        <v>2447</v>
      </c>
      <c r="E730" s="6" t="s">
        <v>2448</v>
      </c>
      <c r="F730" s="6" t="s">
        <v>2449</v>
      </c>
      <c r="G730" s="7">
        <v>1225</v>
      </c>
    </row>
    <row r="731" spans="1:7" ht="30" customHeight="1">
      <c r="A731" s="4">
        <v>730</v>
      </c>
      <c r="B731" s="17" t="s">
        <v>239</v>
      </c>
      <c r="C731" s="6" t="s">
        <v>240</v>
      </c>
      <c r="D731" s="6" t="s">
        <v>2431</v>
      </c>
      <c r="E731" s="6" t="s">
        <v>2432</v>
      </c>
      <c r="F731" s="6" t="s">
        <v>2433</v>
      </c>
      <c r="G731" s="7">
        <v>1605</v>
      </c>
    </row>
    <row r="732" spans="1:7" ht="30" customHeight="1">
      <c r="A732" s="4">
        <v>731</v>
      </c>
      <c r="B732" s="17" t="s">
        <v>2414</v>
      </c>
      <c r="C732" s="6" t="s">
        <v>2450</v>
      </c>
      <c r="D732" s="6" t="s">
        <v>2415</v>
      </c>
      <c r="E732" s="6" t="s">
        <v>2416</v>
      </c>
      <c r="F732" s="6" t="s">
        <v>2417</v>
      </c>
      <c r="G732" s="7">
        <v>1209</v>
      </c>
    </row>
    <row r="733" spans="1:7" ht="30" customHeight="1">
      <c r="A733" s="4">
        <v>732</v>
      </c>
      <c r="B733" s="17" t="s">
        <v>1700</v>
      </c>
      <c r="C733" s="6" t="s">
        <v>1700</v>
      </c>
      <c r="D733" s="6" t="s">
        <v>2451</v>
      </c>
      <c r="E733" s="6" t="s">
        <v>2452</v>
      </c>
      <c r="F733" s="6" t="s">
        <v>2453</v>
      </c>
      <c r="G733" s="7">
        <v>2210</v>
      </c>
    </row>
    <row r="734" spans="1:7" ht="30" customHeight="1">
      <c r="A734" s="4">
        <v>733</v>
      </c>
      <c r="B734" s="17" t="s">
        <v>2454</v>
      </c>
      <c r="C734" s="6" t="s">
        <v>2454</v>
      </c>
      <c r="D734" s="6" t="s">
        <v>2455</v>
      </c>
      <c r="E734" s="6" t="s">
        <v>2456</v>
      </c>
      <c r="F734" s="6" t="s">
        <v>2457</v>
      </c>
      <c r="G734" s="7">
        <v>1119</v>
      </c>
    </row>
    <row r="735" spans="1:7" ht="30" customHeight="1">
      <c r="A735" s="4">
        <v>734</v>
      </c>
      <c r="B735" s="17" t="s">
        <v>2458</v>
      </c>
      <c r="C735" s="6" t="s">
        <v>2458</v>
      </c>
      <c r="D735" s="6" t="s">
        <v>2459</v>
      </c>
      <c r="E735" s="6" t="s">
        <v>2460</v>
      </c>
      <c r="F735" s="6" t="s">
        <v>2461</v>
      </c>
      <c r="G735" s="7">
        <v>1604</v>
      </c>
    </row>
    <row r="736" spans="1:7" ht="30" customHeight="1">
      <c r="A736" s="4">
        <v>735</v>
      </c>
      <c r="B736" s="17" t="s">
        <v>2462</v>
      </c>
      <c r="C736" s="6" t="s">
        <v>2462</v>
      </c>
      <c r="D736" s="6" t="s">
        <v>2463</v>
      </c>
      <c r="E736" s="6" t="s">
        <v>2464</v>
      </c>
      <c r="F736" s="6" t="s">
        <v>2465</v>
      </c>
      <c r="G736" s="7">
        <v>2015</v>
      </c>
    </row>
    <row r="737" spans="1:7" ht="30" customHeight="1">
      <c r="A737" s="4">
        <v>736</v>
      </c>
      <c r="B737" s="17" t="s">
        <v>2466</v>
      </c>
      <c r="C737" s="6" t="s">
        <v>2466</v>
      </c>
      <c r="D737" s="6" t="s">
        <v>2467</v>
      </c>
      <c r="E737" s="6" t="s">
        <v>2468</v>
      </c>
      <c r="F737" s="6" t="s">
        <v>2469</v>
      </c>
      <c r="G737" s="7">
        <v>1232</v>
      </c>
    </row>
    <row r="738" spans="1:7" ht="30" customHeight="1">
      <c r="A738" s="4">
        <v>737</v>
      </c>
      <c r="B738" s="17" t="s">
        <v>2418</v>
      </c>
      <c r="C738" s="6" t="s">
        <v>2470</v>
      </c>
      <c r="D738" s="6" t="s">
        <v>2419</v>
      </c>
      <c r="E738" s="6" t="s">
        <v>2420</v>
      </c>
      <c r="F738" s="6" t="s">
        <v>2421</v>
      </c>
      <c r="G738" s="7">
        <v>2919</v>
      </c>
    </row>
    <row r="739" spans="1:7" ht="30" customHeight="1">
      <c r="A739" s="4">
        <v>738</v>
      </c>
      <c r="B739" s="17" t="s">
        <v>289</v>
      </c>
      <c r="C739" s="6" t="s">
        <v>289</v>
      </c>
      <c r="D739" s="6" t="s">
        <v>2471</v>
      </c>
      <c r="E739" s="6" t="s">
        <v>2472</v>
      </c>
      <c r="F739" s="6" t="s">
        <v>2473</v>
      </c>
      <c r="G739" s="7">
        <v>6014</v>
      </c>
    </row>
    <row r="740" spans="1:7" ht="30" customHeight="1">
      <c r="A740" s="4">
        <v>739</v>
      </c>
      <c r="B740" s="17" t="s">
        <v>289</v>
      </c>
      <c r="C740" s="6" t="s">
        <v>290</v>
      </c>
      <c r="D740" s="6" t="s">
        <v>2471</v>
      </c>
      <c r="E740" s="6" t="s">
        <v>2472</v>
      </c>
      <c r="F740" s="6" t="s">
        <v>2473</v>
      </c>
      <c r="G740" s="7">
        <v>6014</v>
      </c>
    </row>
    <row r="741" spans="1:7" ht="30" customHeight="1">
      <c r="A741" s="4">
        <v>740</v>
      </c>
      <c r="B741" s="17" t="s">
        <v>2474</v>
      </c>
      <c r="C741" s="6" t="s">
        <v>2474</v>
      </c>
      <c r="D741" s="6" t="s">
        <v>2475</v>
      </c>
      <c r="E741" s="6" t="s">
        <v>2476</v>
      </c>
      <c r="F741" s="6" t="s">
        <v>2477</v>
      </c>
      <c r="G741" s="7">
        <v>1300</v>
      </c>
    </row>
    <row r="742" spans="1:7" ht="30" customHeight="1">
      <c r="A742" s="4">
        <v>741</v>
      </c>
      <c r="B742" s="17" t="s">
        <v>158</v>
      </c>
      <c r="C742" s="6" t="s">
        <v>1696</v>
      </c>
      <c r="D742" s="6" t="s">
        <v>2054</v>
      </c>
      <c r="E742" s="6" t="s">
        <v>2055</v>
      </c>
      <c r="F742" s="6" t="s">
        <v>2056</v>
      </c>
      <c r="G742" s="7">
        <v>1604</v>
      </c>
    </row>
    <row r="743" spans="1:7" ht="30" customHeight="1">
      <c r="A743" s="4">
        <v>742</v>
      </c>
      <c r="B743" s="17" t="s">
        <v>2458</v>
      </c>
      <c r="C743" s="6" t="s">
        <v>2478</v>
      </c>
      <c r="D743" s="6" t="s">
        <v>2459</v>
      </c>
      <c r="E743" s="6" t="s">
        <v>2460</v>
      </c>
      <c r="F743" s="6" t="s">
        <v>2461</v>
      </c>
      <c r="G743" s="7">
        <v>1604</v>
      </c>
    </row>
    <row r="744" spans="1:7" ht="30" customHeight="1">
      <c r="A744" s="4">
        <v>743</v>
      </c>
      <c r="B744" s="18" t="s">
        <v>141</v>
      </c>
      <c r="C744" s="6" t="s">
        <v>1888</v>
      </c>
      <c r="D744" s="6" t="s">
        <v>1437</v>
      </c>
      <c r="E744" s="6" t="s">
        <v>2479</v>
      </c>
      <c r="F744" s="6" t="s">
        <v>2480</v>
      </c>
      <c r="G744" s="7">
        <v>1605</v>
      </c>
    </row>
    <row r="745" spans="1:7" ht="30" customHeight="1">
      <c r="A745" s="4">
        <v>744</v>
      </c>
      <c r="B745" s="18" t="s">
        <v>141</v>
      </c>
      <c r="C745" s="6" t="s">
        <v>142</v>
      </c>
      <c r="D745" s="6" t="s">
        <v>1437</v>
      </c>
      <c r="E745" s="6" t="s">
        <v>2479</v>
      </c>
      <c r="F745" s="6" t="s">
        <v>2480</v>
      </c>
      <c r="G745" s="7">
        <v>1605</v>
      </c>
    </row>
    <row r="746" spans="1:7" ht="30" customHeight="1">
      <c r="A746" s="4">
        <v>745</v>
      </c>
      <c r="B746" s="18" t="s">
        <v>2481</v>
      </c>
      <c r="C746" s="6" t="s">
        <v>2481</v>
      </c>
      <c r="D746" s="6" t="s">
        <v>1635</v>
      </c>
      <c r="E746" s="6" t="s">
        <v>1702</v>
      </c>
      <c r="F746" s="6" t="s">
        <v>1703</v>
      </c>
      <c r="G746" s="7">
        <v>1605</v>
      </c>
    </row>
    <row r="747" spans="1:7" ht="30" customHeight="1">
      <c r="A747" s="4">
        <v>746</v>
      </c>
      <c r="B747" s="18" t="s">
        <v>1003</v>
      </c>
      <c r="C747" s="6" t="s">
        <v>2482</v>
      </c>
      <c r="D747" s="6" t="s">
        <v>1005</v>
      </c>
      <c r="E747" s="6" t="s">
        <v>1006</v>
      </c>
      <c r="F747" s="6" t="s">
        <v>1007</v>
      </c>
      <c r="G747" s="7">
        <v>4012</v>
      </c>
    </row>
    <row r="748" spans="1:7" ht="30" customHeight="1">
      <c r="A748" s="4">
        <v>747</v>
      </c>
      <c r="B748" s="18" t="s">
        <v>2483</v>
      </c>
      <c r="C748" s="6" t="s">
        <v>2483</v>
      </c>
      <c r="D748" s="6" t="s">
        <v>2484</v>
      </c>
      <c r="E748" s="6" t="s">
        <v>2485</v>
      </c>
      <c r="F748" s="6" t="s">
        <v>2486</v>
      </c>
      <c r="G748" s="7">
        <v>1605</v>
      </c>
    </row>
    <row r="749" spans="1:7" ht="30" customHeight="1">
      <c r="A749" s="4">
        <v>748</v>
      </c>
      <c r="B749" s="18" t="s">
        <v>2446</v>
      </c>
      <c r="C749" s="6" t="s">
        <v>2487</v>
      </c>
      <c r="D749" s="6" t="s">
        <v>2447</v>
      </c>
      <c r="E749" s="6" t="s">
        <v>2448</v>
      </c>
      <c r="F749" s="6" t="s">
        <v>2449</v>
      </c>
      <c r="G749" s="7">
        <v>1225</v>
      </c>
    </row>
    <row r="750" spans="1:7" ht="30" customHeight="1">
      <c r="A750" s="4">
        <v>749</v>
      </c>
      <c r="B750" s="18" t="s">
        <v>284</v>
      </c>
      <c r="C750" s="6" t="s">
        <v>2488</v>
      </c>
      <c r="D750" s="6" t="s">
        <v>1940</v>
      </c>
      <c r="E750" s="6" t="s">
        <v>1941</v>
      </c>
      <c r="F750" s="6" t="s">
        <v>1942</v>
      </c>
      <c r="G750" s="7">
        <v>1600</v>
      </c>
    </row>
    <row r="751" spans="1:7" ht="30" customHeight="1">
      <c r="A751" s="4">
        <v>750</v>
      </c>
      <c r="B751" s="18" t="s">
        <v>284</v>
      </c>
      <c r="C751" s="6" t="s">
        <v>337</v>
      </c>
      <c r="D751" s="6" t="s">
        <v>1940</v>
      </c>
      <c r="E751" s="6" t="s">
        <v>1941</v>
      </c>
      <c r="F751" s="6" t="s">
        <v>1942</v>
      </c>
      <c r="G751" s="7">
        <v>1600</v>
      </c>
    </row>
    <row r="752" spans="1:7" ht="30" customHeight="1">
      <c r="A752" s="4">
        <v>751</v>
      </c>
      <c r="B752" s="18" t="s">
        <v>1848</v>
      </c>
      <c r="C752" s="6" t="s">
        <v>2489</v>
      </c>
      <c r="D752" s="6" t="s">
        <v>1849</v>
      </c>
      <c r="E752" s="6" t="s">
        <v>1850</v>
      </c>
      <c r="F752" s="6" t="s">
        <v>1851</v>
      </c>
      <c r="G752" s="7">
        <v>2100</v>
      </c>
    </row>
    <row r="753" spans="1:7" ht="30" customHeight="1">
      <c r="A753" s="4">
        <v>752</v>
      </c>
      <c r="B753" s="18" t="s">
        <v>2490</v>
      </c>
      <c r="C753" s="6" t="s">
        <v>2490</v>
      </c>
      <c r="D753" s="6" t="s">
        <v>2491</v>
      </c>
      <c r="E753" s="6" t="s">
        <v>2492</v>
      </c>
      <c r="F753" s="6"/>
      <c r="G753" s="7">
        <v>6518</v>
      </c>
    </row>
    <row r="754" spans="1:7" ht="30" customHeight="1">
      <c r="A754" s="4">
        <v>753</v>
      </c>
      <c r="B754" s="18" t="s">
        <v>2493</v>
      </c>
      <c r="C754" s="6" t="s">
        <v>2493</v>
      </c>
      <c r="D754" s="6" t="s">
        <v>1339</v>
      </c>
      <c r="E754" s="6" t="s">
        <v>2494</v>
      </c>
      <c r="F754" s="6" t="s">
        <v>1341</v>
      </c>
      <c r="G754" s="7">
        <v>1781</v>
      </c>
    </row>
    <row r="755" spans="1:7" ht="30" customHeight="1">
      <c r="A755" s="4">
        <v>754</v>
      </c>
      <c r="B755" s="18" t="s">
        <v>2495</v>
      </c>
      <c r="C755" s="6" t="s">
        <v>2495</v>
      </c>
      <c r="D755" s="6" t="s">
        <v>2496</v>
      </c>
      <c r="E755" s="6" t="s">
        <v>2497</v>
      </c>
      <c r="F755" s="6" t="s">
        <v>2498</v>
      </c>
      <c r="G755" s="7">
        <v>1604</v>
      </c>
    </row>
    <row r="756" spans="1:7" ht="30" customHeight="1">
      <c r="A756" s="4">
        <v>755</v>
      </c>
      <c r="B756" s="18" t="s">
        <v>858</v>
      </c>
      <c r="C756" s="6" t="s">
        <v>858</v>
      </c>
      <c r="D756" s="6" t="s">
        <v>2499</v>
      </c>
      <c r="E756" s="6" t="s">
        <v>2500</v>
      </c>
      <c r="F756" s="6">
        <v>746356438</v>
      </c>
      <c r="G756" s="7">
        <v>1400</v>
      </c>
    </row>
    <row r="757" spans="1:7" ht="30" customHeight="1">
      <c r="A757" s="4">
        <v>756</v>
      </c>
      <c r="B757" s="18" t="s">
        <v>2501</v>
      </c>
      <c r="C757" s="6" t="s">
        <v>2501</v>
      </c>
      <c r="D757" s="6" t="s">
        <v>2502</v>
      </c>
      <c r="E757" s="6" t="s">
        <v>2503</v>
      </c>
      <c r="F757" s="6" t="s">
        <v>2504</v>
      </c>
      <c r="G757" s="7">
        <v>1229</v>
      </c>
    </row>
    <row r="758" spans="1:7" ht="30" customHeight="1">
      <c r="A758" s="4">
        <v>757</v>
      </c>
      <c r="B758" s="18" t="s">
        <v>1003</v>
      </c>
      <c r="C758" s="6" t="s">
        <v>2505</v>
      </c>
      <c r="D758" s="6" t="s">
        <v>1005</v>
      </c>
      <c r="E758" s="6" t="s">
        <v>1006</v>
      </c>
      <c r="F758" s="6" t="s">
        <v>1007</v>
      </c>
      <c r="G758" s="7">
        <v>4012</v>
      </c>
    </row>
    <row r="759" spans="1:7" ht="30" customHeight="1">
      <c r="A759" s="4">
        <v>758</v>
      </c>
      <c r="B759" s="18" t="s">
        <v>2506</v>
      </c>
      <c r="C759" s="6" t="s">
        <v>2506</v>
      </c>
      <c r="D759" s="6" t="s">
        <v>2507</v>
      </c>
      <c r="E759" s="6" t="s">
        <v>2508</v>
      </c>
      <c r="F759" s="6" t="s">
        <v>2509</v>
      </c>
      <c r="G759" s="7">
        <v>1300</v>
      </c>
    </row>
    <row r="760" spans="1:7" ht="30" customHeight="1">
      <c r="A760" s="4">
        <v>759</v>
      </c>
      <c r="B760" s="18" t="s">
        <v>155</v>
      </c>
      <c r="C760" s="6" t="s">
        <v>2510</v>
      </c>
      <c r="D760" s="6" t="s">
        <v>2511</v>
      </c>
      <c r="E760" s="6" t="s">
        <v>1289</v>
      </c>
      <c r="F760" s="6" t="s">
        <v>1395</v>
      </c>
      <c r="G760" s="7">
        <v>1604</v>
      </c>
    </row>
    <row r="761" spans="1:7" ht="30" customHeight="1">
      <c r="A761" s="4">
        <v>760</v>
      </c>
      <c r="B761" s="18" t="s">
        <v>2512</v>
      </c>
      <c r="C761" s="6" t="s">
        <v>2512</v>
      </c>
      <c r="D761" s="6" t="s">
        <v>2513</v>
      </c>
      <c r="E761" s="6" t="s">
        <v>2514</v>
      </c>
      <c r="F761" s="6" t="s">
        <v>2515</v>
      </c>
      <c r="G761" s="7">
        <v>1209</v>
      </c>
    </row>
    <row r="762" spans="1:7" ht="30" customHeight="1">
      <c r="A762" s="4">
        <v>761</v>
      </c>
      <c r="B762" s="18" t="s">
        <v>2516</v>
      </c>
      <c r="C762" s="6" t="s">
        <v>2516</v>
      </c>
      <c r="D762" s="6" t="s">
        <v>2517</v>
      </c>
      <c r="E762" s="6" t="s">
        <v>2518</v>
      </c>
      <c r="F762" s="6" t="s">
        <v>2519</v>
      </c>
      <c r="G762" s="7">
        <v>1232</v>
      </c>
    </row>
    <row r="763" spans="1:7" ht="30" customHeight="1">
      <c r="A763" s="4">
        <v>762</v>
      </c>
      <c r="B763" s="18" t="s">
        <v>2520</v>
      </c>
      <c r="C763" s="6" t="s">
        <v>2520</v>
      </c>
      <c r="D763" s="6" t="s">
        <v>1060</v>
      </c>
      <c r="E763" s="6" t="s">
        <v>1061</v>
      </c>
      <c r="F763" s="6" t="s">
        <v>1062</v>
      </c>
      <c r="G763" s="7">
        <v>1604</v>
      </c>
    </row>
    <row r="764" spans="1:7" ht="30" customHeight="1">
      <c r="A764" s="4">
        <v>763</v>
      </c>
      <c r="B764" s="18" t="s">
        <v>2521</v>
      </c>
      <c r="C764" s="6" t="s">
        <v>2521</v>
      </c>
      <c r="D764" s="6" t="s">
        <v>1971</v>
      </c>
      <c r="E764" s="6" t="s">
        <v>1972</v>
      </c>
      <c r="F764" s="6" t="s">
        <v>1973</v>
      </c>
      <c r="G764" s="7">
        <v>1600</v>
      </c>
    </row>
    <row r="765" spans="1:7" ht="30" customHeight="1">
      <c r="A765" s="4">
        <v>764</v>
      </c>
      <c r="B765" s="18" t="s">
        <v>2522</v>
      </c>
      <c r="C765" s="6" t="s">
        <v>2522</v>
      </c>
      <c r="D765" s="6" t="s">
        <v>2523</v>
      </c>
      <c r="E765" s="6" t="s">
        <v>2524</v>
      </c>
      <c r="F765" s="6" t="s">
        <v>2525</v>
      </c>
      <c r="G765" s="7">
        <v>2209</v>
      </c>
    </row>
    <row r="766" spans="1:7" ht="30" customHeight="1">
      <c r="A766" s="4">
        <v>765</v>
      </c>
      <c r="B766" s="18" t="s">
        <v>2526</v>
      </c>
      <c r="C766" s="6" t="s">
        <v>2526</v>
      </c>
      <c r="D766" s="6" t="s">
        <v>1051</v>
      </c>
      <c r="E766" s="6" t="s">
        <v>1052</v>
      </c>
      <c r="F766" s="6" t="s">
        <v>1053</v>
      </c>
      <c r="G766" s="7">
        <v>2600</v>
      </c>
    </row>
    <row r="767" spans="1:7" ht="30" customHeight="1">
      <c r="A767" s="4">
        <v>766</v>
      </c>
      <c r="B767" s="18" t="s">
        <v>2527</v>
      </c>
      <c r="C767" s="6" t="s">
        <v>2527</v>
      </c>
      <c r="D767" s="6" t="s">
        <v>2528</v>
      </c>
      <c r="E767" s="6" t="s">
        <v>2529</v>
      </c>
      <c r="F767" s="6" t="s">
        <v>2530</v>
      </c>
      <c r="G767" s="7">
        <v>8600</v>
      </c>
    </row>
    <row r="768" spans="1:7" ht="30" customHeight="1">
      <c r="A768" s="4">
        <v>767</v>
      </c>
      <c r="B768" s="18" t="s">
        <v>2531</v>
      </c>
      <c r="C768" s="6" t="s">
        <v>2531</v>
      </c>
      <c r="D768" s="6" t="s">
        <v>2532</v>
      </c>
      <c r="E768" s="6" t="s">
        <v>2533</v>
      </c>
      <c r="F768" s="6" t="s">
        <v>2534</v>
      </c>
      <c r="G768" s="7">
        <v>8501</v>
      </c>
    </row>
    <row r="769" spans="1:7" ht="30" customHeight="1">
      <c r="A769" s="4">
        <v>768</v>
      </c>
      <c r="B769" s="18" t="s">
        <v>2535</v>
      </c>
      <c r="C769" s="6" t="s">
        <v>2535</v>
      </c>
      <c r="D769" s="6" t="s">
        <v>2536</v>
      </c>
      <c r="E769" s="6" t="s">
        <v>2537</v>
      </c>
      <c r="F769" s="6" t="s">
        <v>2538</v>
      </c>
      <c r="G769" s="7">
        <v>1229</v>
      </c>
    </row>
    <row r="770" spans="1:7" ht="30" customHeight="1">
      <c r="A770" s="4">
        <v>769</v>
      </c>
      <c r="B770" s="18" t="s">
        <v>2539</v>
      </c>
      <c r="C770" s="6" t="s">
        <v>2539</v>
      </c>
      <c r="D770" s="6" t="s">
        <v>2540</v>
      </c>
      <c r="E770" s="6" t="s">
        <v>2541</v>
      </c>
      <c r="F770" s="6" t="s">
        <v>2542</v>
      </c>
      <c r="G770" s="7">
        <v>1605</v>
      </c>
    </row>
    <row r="771" spans="1:7" ht="30" customHeight="1">
      <c r="A771" s="4">
        <v>770</v>
      </c>
      <c r="B771" s="18" t="s">
        <v>2539</v>
      </c>
      <c r="C771" s="6" t="s">
        <v>2543</v>
      </c>
      <c r="D771" s="6" t="s">
        <v>2544</v>
      </c>
      <c r="E771" s="6" t="s">
        <v>2541</v>
      </c>
      <c r="F771" s="6" t="s">
        <v>2542</v>
      </c>
      <c r="G771" s="7">
        <v>1605</v>
      </c>
    </row>
    <row r="772" spans="1:7" ht="30" customHeight="1">
      <c r="A772" s="4">
        <v>771</v>
      </c>
      <c r="B772" s="18" t="s">
        <v>2545</v>
      </c>
      <c r="C772" s="6" t="s">
        <v>2545</v>
      </c>
      <c r="D772" s="6" t="s">
        <v>2546</v>
      </c>
      <c r="E772" s="6" t="s">
        <v>2547</v>
      </c>
      <c r="F772" s="6" t="s">
        <v>2548</v>
      </c>
      <c r="G772" s="7">
        <v>1605</v>
      </c>
    </row>
    <row r="773" spans="1:7" ht="30" customHeight="1">
      <c r="A773" s="4">
        <v>772</v>
      </c>
      <c r="B773" s="18" t="s">
        <v>2549</v>
      </c>
      <c r="C773" s="6" t="s">
        <v>2549</v>
      </c>
      <c r="D773" s="6" t="s">
        <v>2550</v>
      </c>
      <c r="E773" s="6" t="s">
        <v>2551</v>
      </c>
      <c r="F773" s="6" t="s">
        <v>2552</v>
      </c>
      <c r="G773" s="7">
        <v>8720</v>
      </c>
    </row>
    <row r="774" spans="1:7" ht="30" customHeight="1">
      <c r="A774" s="4">
        <v>773</v>
      </c>
      <c r="B774" s="18" t="s">
        <v>2553</v>
      </c>
      <c r="C774" s="6" t="s">
        <v>2553</v>
      </c>
      <c r="D774" s="6" t="s">
        <v>2554</v>
      </c>
      <c r="E774" s="6" t="s">
        <v>2555</v>
      </c>
      <c r="F774" s="6" t="s">
        <v>2556</v>
      </c>
      <c r="G774" s="7">
        <v>8600</v>
      </c>
    </row>
    <row r="775" spans="1:7" ht="30" customHeight="1">
      <c r="A775" s="4">
        <v>774</v>
      </c>
      <c r="B775" s="18" t="s">
        <v>2557</v>
      </c>
      <c r="C775" s="6" t="s">
        <v>2557</v>
      </c>
      <c r="D775" s="6" t="s">
        <v>2558</v>
      </c>
      <c r="E775" s="6" t="s">
        <v>2559</v>
      </c>
      <c r="F775" s="6" t="s">
        <v>2560</v>
      </c>
      <c r="G775" s="7">
        <v>1554</v>
      </c>
    </row>
    <row r="776" spans="1:7" ht="30" customHeight="1">
      <c r="A776" s="4">
        <v>775</v>
      </c>
      <c r="B776" s="18" t="s">
        <v>2561</v>
      </c>
      <c r="C776" s="6" t="s">
        <v>2561</v>
      </c>
      <c r="D776" s="6" t="s">
        <v>2562</v>
      </c>
      <c r="E776" s="6" t="s">
        <v>2563</v>
      </c>
      <c r="F776" s="6" t="s">
        <v>2564</v>
      </c>
      <c r="G776" s="7">
        <v>9511</v>
      </c>
    </row>
    <row r="777" spans="1:7" ht="30" customHeight="1">
      <c r="A777" s="4">
        <v>776</v>
      </c>
      <c r="B777" s="18" t="s">
        <v>2565</v>
      </c>
      <c r="C777" s="6" t="s">
        <v>2565</v>
      </c>
      <c r="D777" s="6" t="s">
        <v>2566</v>
      </c>
      <c r="E777" s="6" t="s">
        <v>2567</v>
      </c>
      <c r="F777" s="6" t="s">
        <v>2568</v>
      </c>
      <c r="G777" s="7">
        <v>8707</v>
      </c>
    </row>
    <row r="778" spans="1:7" ht="30" customHeight="1">
      <c r="A778" s="4">
        <v>777</v>
      </c>
      <c r="B778" s="18" t="s">
        <v>2569</v>
      </c>
      <c r="C778" s="6" t="s">
        <v>2569</v>
      </c>
      <c r="D778" s="6" t="s">
        <v>2570</v>
      </c>
      <c r="E778" s="6" t="s">
        <v>2571</v>
      </c>
      <c r="F778" s="6" t="s">
        <v>2572</v>
      </c>
      <c r="G778" s="7">
        <v>8703</v>
      </c>
    </row>
    <row r="779" spans="1:7" ht="30" customHeight="1">
      <c r="A779" s="4">
        <v>778</v>
      </c>
      <c r="B779" s="18" t="s">
        <v>2573</v>
      </c>
      <c r="C779" s="6" t="s">
        <v>2573</v>
      </c>
      <c r="D779" s="6" t="s">
        <v>2574</v>
      </c>
      <c r="E779" s="6" t="s">
        <v>2575</v>
      </c>
      <c r="F779" s="6" t="s">
        <v>2576</v>
      </c>
      <c r="G779" s="7">
        <v>9000</v>
      </c>
    </row>
    <row r="780" spans="1:7" ht="30" customHeight="1">
      <c r="A780" s="4">
        <v>779</v>
      </c>
      <c r="B780" s="18" t="s">
        <v>2577</v>
      </c>
      <c r="C780" s="6" t="s">
        <v>2577</v>
      </c>
      <c r="D780" s="6" t="s">
        <v>2578</v>
      </c>
      <c r="E780" s="6" t="s">
        <v>2579</v>
      </c>
      <c r="F780" s="6" t="s">
        <v>2580</v>
      </c>
      <c r="G780" s="7">
        <v>9100</v>
      </c>
    </row>
    <row r="781" spans="1:7" ht="30" customHeight="1">
      <c r="A781" s="4">
        <v>780</v>
      </c>
      <c r="B781" s="18" t="s">
        <v>2581</v>
      </c>
      <c r="C781" s="6" t="s">
        <v>2581</v>
      </c>
      <c r="D781" s="6" t="s">
        <v>2582</v>
      </c>
      <c r="E781" s="6" t="s">
        <v>2583</v>
      </c>
      <c r="F781" s="6" t="s">
        <v>2584</v>
      </c>
      <c r="G781" s="7">
        <v>9406</v>
      </c>
    </row>
    <row r="782" spans="1:7" ht="30" customHeight="1">
      <c r="A782" s="4">
        <v>781</v>
      </c>
      <c r="B782" s="18" t="s">
        <v>2585</v>
      </c>
      <c r="C782" s="6" t="s">
        <v>2585</v>
      </c>
      <c r="D782" s="6" t="s">
        <v>2586</v>
      </c>
      <c r="E782" s="6" t="s">
        <v>2587</v>
      </c>
      <c r="F782" s="6" t="s">
        <v>2588</v>
      </c>
      <c r="G782" s="7">
        <v>9410</v>
      </c>
    </row>
    <row r="783" spans="1:7" ht="30" customHeight="1">
      <c r="A783" s="4">
        <v>782</v>
      </c>
      <c r="B783" s="18" t="s">
        <v>2589</v>
      </c>
      <c r="C783" s="6" t="s">
        <v>2589</v>
      </c>
      <c r="D783" s="6" t="s">
        <v>2590</v>
      </c>
      <c r="E783" s="6" t="s">
        <v>2591</v>
      </c>
      <c r="F783" s="6" t="s">
        <v>2592</v>
      </c>
      <c r="G783" s="7">
        <v>9600</v>
      </c>
    </row>
    <row r="784" spans="1:7" ht="30" customHeight="1">
      <c r="A784" s="4">
        <v>783</v>
      </c>
      <c r="B784" s="18" t="s">
        <v>2593</v>
      </c>
      <c r="C784" s="6" t="s">
        <v>2593</v>
      </c>
      <c r="D784" s="6" t="s">
        <v>2594</v>
      </c>
      <c r="E784" s="6" t="s">
        <v>2595</v>
      </c>
      <c r="F784" s="6" t="s">
        <v>2596</v>
      </c>
      <c r="G784" s="7">
        <v>8801</v>
      </c>
    </row>
    <row r="785" spans="1:7" ht="30" customHeight="1">
      <c r="A785" s="4">
        <v>784</v>
      </c>
      <c r="B785" s="18" t="s">
        <v>2597</v>
      </c>
      <c r="C785" s="6" t="s">
        <v>2597</v>
      </c>
      <c r="D785" s="6" t="s">
        <v>2598</v>
      </c>
      <c r="E785" s="6" t="s">
        <v>2599</v>
      </c>
      <c r="F785" s="6" t="s">
        <v>2600</v>
      </c>
      <c r="G785" s="7">
        <v>8002</v>
      </c>
    </row>
    <row r="786" spans="1:7" ht="30" customHeight="1">
      <c r="A786" s="4">
        <v>785</v>
      </c>
      <c r="B786" s="18" t="s">
        <v>2601</v>
      </c>
      <c r="C786" s="6" t="s">
        <v>2601</v>
      </c>
      <c r="D786" s="6" t="s">
        <v>2602</v>
      </c>
      <c r="E786" s="6" t="s">
        <v>2603</v>
      </c>
      <c r="F786" s="6" t="s">
        <v>2604</v>
      </c>
      <c r="G786" s="7">
        <v>6000</v>
      </c>
    </row>
    <row r="787" spans="1:7" ht="30" customHeight="1">
      <c r="A787" s="4">
        <v>786</v>
      </c>
      <c r="B787" s="18" t="s">
        <v>2605</v>
      </c>
      <c r="C787" s="6" t="s">
        <v>2605</v>
      </c>
      <c r="D787" s="6" t="s">
        <v>2606</v>
      </c>
      <c r="E787" s="6" t="s">
        <v>2607</v>
      </c>
      <c r="F787" s="6" t="s">
        <v>2608</v>
      </c>
      <c r="G787" s="7">
        <v>8200</v>
      </c>
    </row>
    <row r="788" spans="1:7" ht="30" customHeight="1">
      <c r="A788" s="4">
        <v>787</v>
      </c>
      <c r="B788" s="18" t="s">
        <v>2609</v>
      </c>
      <c r="C788" s="6" t="s">
        <v>2609</v>
      </c>
      <c r="D788" s="6" t="s">
        <v>2610</v>
      </c>
      <c r="E788" s="6" t="s">
        <v>2611</v>
      </c>
      <c r="F788" s="6" t="s">
        <v>2612</v>
      </c>
      <c r="G788" s="7">
        <v>8000</v>
      </c>
    </row>
    <row r="789" spans="1:7" ht="30" customHeight="1">
      <c r="A789" s="4">
        <v>788</v>
      </c>
      <c r="B789" s="18" t="s">
        <v>2613</v>
      </c>
      <c r="C789" s="6" t="s">
        <v>2614</v>
      </c>
      <c r="D789" s="6" t="s">
        <v>2615</v>
      </c>
      <c r="E789" s="6" t="s">
        <v>2616</v>
      </c>
      <c r="F789" s="6" t="s">
        <v>1300</v>
      </c>
      <c r="G789" s="7">
        <v>1604</v>
      </c>
    </row>
    <row r="790" spans="1:7" ht="30" customHeight="1">
      <c r="A790" s="4">
        <v>789</v>
      </c>
      <c r="B790" s="18" t="s">
        <v>2613</v>
      </c>
      <c r="C790" s="6" t="s">
        <v>2617</v>
      </c>
      <c r="D790" s="6" t="s">
        <v>2615</v>
      </c>
      <c r="E790" s="6" t="s">
        <v>2618</v>
      </c>
      <c r="F790" s="6" t="s">
        <v>1300</v>
      </c>
      <c r="G790" s="7">
        <v>1604</v>
      </c>
    </row>
    <row r="791" spans="1:7" ht="30" customHeight="1">
      <c r="A791" s="4">
        <v>790</v>
      </c>
      <c r="B791" s="18" t="s">
        <v>2619</v>
      </c>
      <c r="C791" s="6" t="s">
        <v>2619</v>
      </c>
      <c r="D791" s="6" t="s">
        <v>2620</v>
      </c>
      <c r="E791" s="6" t="s">
        <v>2621</v>
      </c>
      <c r="F791" s="6" t="s">
        <v>2622</v>
      </c>
      <c r="G791" s="7">
        <v>9002</v>
      </c>
    </row>
    <row r="792" spans="1:7" ht="30" customHeight="1">
      <c r="A792" s="4">
        <v>791</v>
      </c>
      <c r="B792" s="18" t="s">
        <v>2623</v>
      </c>
      <c r="C792" s="6" t="s">
        <v>2623</v>
      </c>
      <c r="D792" s="6" t="s">
        <v>2624</v>
      </c>
      <c r="E792" s="6" t="s">
        <v>2625</v>
      </c>
      <c r="F792" s="6" t="s">
        <v>2626</v>
      </c>
      <c r="G792" s="7">
        <v>1604</v>
      </c>
    </row>
    <row r="793" spans="1:7" ht="30" customHeight="1">
      <c r="A793" s="4">
        <v>792</v>
      </c>
      <c r="B793" s="18" t="s">
        <v>2627</v>
      </c>
      <c r="C793" s="6" t="s">
        <v>2627</v>
      </c>
      <c r="D793" s="6" t="s">
        <v>2628</v>
      </c>
      <c r="E793" s="6" t="s">
        <v>2629</v>
      </c>
      <c r="F793" s="6" t="s">
        <v>2630</v>
      </c>
      <c r="G793" s="7">
        <v>8714</v>
      </c>
    </row>
    <row r="794" spans="1:7" ht="30" customHeight="1">
      <c r="A794" s="4">
        <v>793</v>
      </c>
      <c r="B794" s="18" t="s">
        <v>2631</v>
      </c>
      <c r="C794" s="6" t="s">
        <v>2631</v>
      </c>
      <c r="D794" s="6" t="s">
        <v>2632</v>
      </c>
      <c r="E794" s="6" t="s">
        <v>2633</v>
      </c>
      <c r="F794" s="6" t="s">
        <v>2634</v>
      </c>
      <c r="G794" s="7">
        <v>9202</v>
      </c>
    </row>
    <row r="795" spans="1:7" ht="30" customHeight="1">
      <c r="A795" s="4">
        <v>794</v>
      </c>
      <c r="B795" s="18" t="s">
        <v>2635</v>
      </c>
      <c r="C795" s="6" t="s">
        <v>2635</v>
      </c>
      <c r="D795" s="6" t="s">
        <v>2636</v>
      </c>
      <c r="E795" s="6" t="s">
        <v>2637</v>
      </c>
      <c r="F795" s="6">
        <v>436402014001</v>
      </c>
      <c r="G795" s="7">
        <v>9616</v>
      </c>
    </row>
    <row r="796" spans="1:7" ht="30" customHeight="1">
      <c r="A796" s="4">
        <v>795</v>
      </c>
      <c r="B796" s="18" t="s">
        <v>2638</v>
      </c>
      <c r="C796" s="6" t="s">
        <v>2638</v>
      </c>
      <c r="D796" s="6" t="s">
        <v>2639</v>
      </c>
      <c r="E796" s="6" t="s">
        <v>2640</v>
      </c>
      <c r="F796" s="6" t="s">
        <v>2641</v>
      </c>
      <c r="G796" s="7">
        <v>8703</v>
      </c>
    </row>
    <row r="797" spans="1:7" ht="30" customHeight="1">
      <c r="A797" s="4">
        <v>796</v>
      </c>
      <c r="B797" s="18" t="s">
        <v>2642</v>
      </c>
      <c r="C797" s="6" t="s">
        <v>2642</v>
      </c>
      <c r="D797" s="6" t="s">
        <v>2643</v>
      </c>
      <c r="E797" s="6" t="s">
        <v>2644</v>
      </c>
      <c r="F797" s="6" t="s">
        <v>2645</v>
      </c>
      <c r="G797" s="7">
        <v>8001</v>
      </c>
    </row>
    <row r="798" spans="1:7" ht="30" customHeight="1">
      <c r="A798" s="4">
        <v>797</v>
      </c>
      <c r="B798" s="18" t="s">
        <v>2646</v>
      </c>
      <c r="C798" s="6" t="s">
        <v>2646</v>
      </c>
      <c r="D798" s="6" t="s">
        <v>2647</v>
      </c>
      <c r="E798" s="6" t="s">
        <v>2648</v>
      </c>
      <c r="F798" s="6" t="s">
        <v>2649</v>
      </c>
      <c r="G798" s="7">
        <v>8001</v>
      </c>
    </row>
    <row r="799" spans="1:7" ht="30" customHeight="1">
      <c r="A799" s="4">
        <v>798</v>
      </c>
      <c r="B799" s="18" t="s">
        <v>2650</v>
      </c>
      <c r="C799" s="6" t="s">
        <v>2650</v>
      </c>
      <c r="D799" s="6" t="s">
        <v>2651</v>
      </c>
      <c r="E799" s="6" t="s">
        <v>2652</v>
      </c>
      <c r="F799" s="6" t="s">
        <v>1455</v>
      </c>
      <c r="G799" s="7">
        <v>2601</v>
      </c>
    </row>
    <row r="800" spans="1:7" ht="30" customHeight="1">
      <c r="A800" s="4">
        <v>799</v>
      </c>
      <c r="B800" s="18" t="s">
        <v>2653</v>
      </c>
      <c r="C800" s="6" t="s">
        <v>2653</v>
      </c>
      <c r="D800" s="6" t="s">
        <v>2654</v>
      </c>
      <c r="E800" s="6" t="s">
        <v>2655</v>
      </c>
      <c r="F800" s="6" t="s">
        <v>2656</v>
      </c>
      <c r="G800" s="7">
        <v>9200</v>
      </c>
    </row>
    <row r="801" spans="1:7" ht="30" customHeight="1">
      <c r="A801" s="4">
        <v>800</v>
      </c>
      <c r="B801" s="18" t="s">
        <v>2657</v>
      </c>
      <c r="C801" s="6" t="s">
        <v>2657</v>
      </c>
      <c r="D801" s="6" t="s">
        <v>2658</v>
      </c>
      <c r="E801" s="6" t="s">
        <v>2659</v>
      </c>
      <c r="F801" s="6" t="s">
        <v>2660</v>
      </c>
      <c r="G801" s="7">
        <v>9014</v>
      </c>
    </row>
    <row r="802" spans="1:7" ht="30" customHeight="1">
      <c r="A802" s="4">
        <v>801</v>
      </c>
      <c r="B802" s="18" t="s">
        <v>2661</v>
      </c>
      <c r="C802" s="6" t="s">
        <v>2661</v>
      </c>
      <c r="D802" s="6" t="s">
        <v>2662</v>
      </c>
      <c r="E802" s="6" t="s">
        <v>2663</v>
      </c>
      <c r="F802" s="6" t="s">
        <v>2664</v>
      </c>
      <c r="G802" s="7">
        <v>9002</v>
      </c>
    </row>
    <row r="803" spans="1:7" ht="30" customHeight="1">
      <c r="A803" s="4">
        <v>802</v>
      </c>
      <c r="B803" s="18" t="s">
        <v>2665</v>
      </c>
      <c r="C803" s="6" t="s">
        <v>2665</v>
      </c>
      <c r="D803" s="6" t="s">
        <v>2666</v>
      </c>
      <c r="E803" s="6" t="s">
        <v>2667</v>
      </c>
      <c r="F803" s="6" t="s">
        <v>2668</v>
      </c>
      <c r="G803" s="7">
        <v>9605</v>
      </c>
    </row>
    <row r="804" spans="1:7" ht="30" customHeight="1">
      <c r="A804" s="4">
        <v>803</v>
      </c>
      <c r="B804" s="18" t="s">
        <v>2669</v>
      </c>
      <c r="C804" s="6" t="s">
        <v>2669</v>
      </c>
      <c r="D804" s="6" t="s">
        <v>2670</v>
      </c>
      <c r="E804" s="6" t="s">
        <v>2671</v>
      </c>
      <c r="F804" s="6" t="s">
        <v>2672</v>
      </c>
      <c r="G804" s="7">
        <v>9209</v>
      </c>
    </row>
    <row r="805" spans="1:7" ht="30" customHeight="1">
      <c r="A805" s="4">
        <v>804</v>
      </c>
      <c r="B805" s="18" t="s">
        <v>2673</v>
      </c>
      <c r="C805" s="6" t="s">
        <v>2673</v>
      </c>
      <c r="D805" s="6" t="s">
        <v>2674</v>
      </c>
      <c r="E805" s="6" t="s">
        <v>2675</v>
      </c>
      <c r="F805" s="6" t="s">
        <v>2676</v>
      </c>
      <c r="G805" s="7">
        <v>9200</v>
      </c>
    </row>
    <row r="806" spans="1:7" ht="30" customHeight="1">
      <c r="A806" s="4">
        <v>805</v>
      </c>
      <c r="B806" s="18" t="s">
        <v>2677</v>
      </c>
      <c r="C806" s="6" t="s">
        <v>2677</v>
      </c>
      <c r="D806" s="6" t="s">
        <v>2678</v>
      </c>
      <c r="E806" s="6" t="s">
        <v>2679</v>
      </c>
      <c r="F806" s="6" t="s">
        <v>2680</v>
      </c>
      <c r="G806" s="7">
        <v>9200</v>
      </c>
    </row>
    <row r="807" spans="1:7" ht="30" customHeight="1">
      <c r="A807" s="4">
        <v>806</v>
      </c>
      <c r="B807" s="18" t="s">
        <v>2681</v>
      </c>
      <c r="C807" s="6" t="s">
        <v>2681</v>
      </c>
      <c r="D807" s="6" t="s">
        <v>2682</v>
      </c>
      <c r="E807" s="6" t="s">
        <v>2683</v>
      </c>
      <c r="F807" s="6" t="s">
        <v>2684</v>
      </c>
      <c r="G807" s="7">
        <v>1232</v>
      </c>
    </row>
    <row r="808" spans="1:7" ht="30" customHeight="1">
      <c r="A808" s="4">
        <v>807</v>
      </c>
      <c r="B808" s="18" t="s">
        <v>2685</v>
      </c>
      <c r="C808" s="6" t="s">
        <v>2685</v>
      </c>
      <c r="D808" s="6" t="s">
        <v>2686</v>
      </c>
      <c r="E808" s="6" t="s">
        <v>2687</v>
      </c>
      <c r="F808" s="6" t="s">
        <v>2688</v>
      </c>
      <c r="G808" s="7">
        <v>1232</v>
      </c>
    </row>
    <row r="809" spans="1:7" ht="30" customHeight="1">
      <c r="A809" s="4">
        <v>808</v>
      </c>
      <c r="B809" s="18" t="s">
        <v>2689</v>
      </c>
      <c r="C809" s="6" t="s">
        <v>2689</v>
      </c>
      <c r="D809" s="6" t="s">
        <v>2690</v>
      </c>
      <c r="E809" s="6" t="s">
        <v>2691</v>
      </c>
      <c r="F809" s="6" t="s">
        <v>2692</v>
      </c>
      <c r="G809" s="7">
        <v>9200</v>
      </c>
    </row>
    <row r="810" spans="1:7" ht="30" customHeight="1">
      <c r="A810" s="4">
        <v>809</v>
      </c>
      <c r="B810" s="18" t="s">
        <v>2693</v>
      </c>
      <c r="C810" s="6" t="s">
        <v>2694</v>
      </c>
      <c r="D810" s="6" t="s">
        <v>2695</v>
      </c>
      <c r="E810" s="6" t="s">
        <v>2696</v>
      </c>
      <c r="F810" s="6" t="s">
        <v>2697</v>
      </c>
      <c r="G810" s="7">
        <v>9000</v>
      </c>
    </row>
    <row r="811" spans="1:7" ht="30" customHeight="1">
      <c r="A811" s="4">
        <v>810</v>
      </c>
      <c r="B811" s="18" t="s">
        <v>2693</v>
      </c>
      <c r="C811" s="6" t="s">
        <v>2698</v>
      </c>
      <c r="D811" s="6" t="s">
        <v>2699</v>
      </c>
      <c r="E811" s="6" t="s">
        <v>2700</v>
      </c>
      <c r="F811" s="6" t="s">
        <v>2697</v>
      </c>
      <c r="G811" s="7">
        <v>9000</v>
      </c>
    </row>
    <row r="812" spans="1:7" ht="30" customHeight="1">
      <c r="A812" s="4">
        <v>811</v>
      </c>
      <c r="B812" s="18" t="s">
        <v>2701</v>
      </c>
      <c r="C812" s="6" t="s">
        <v>2701</v>
      </c>
      <c r="D812" s="6" t="s">
        <v>2702</v>
      </c>
      <c r="E812" s="6" t="s">
        <v>2703</v>
      </c>
      <c r="F812" s="6" t="s">
        <v>2704</v>
      </c>
      <c r="G812" s="7">
        <v>9005</v>
      </c>
    </row>
    <row r="813" spans="1:7" ht="30" customHeight="1">
      <c r="A813" s="4">
        <v>812</v>
      </c>
      <c r="B813" s="18" t="s">
        <v>2705</v>
      </c>
      <c r="C813" s="6" t="s">
        <v>2705</v>
      </c>
      <c r="D813" s="6" t="s">
        <v>2706</v>
      </c>
      <c r="E813" s="6" t="s">
        <v>2707</v>
      </c>
      <c r="F813" s="6" t="s">
        <v>2708</v>
      </c>
      <c r="G813" s="7">
        <v>7210</v>
      </c>
    </row>
    <row r="814" spans="1:7" ht="30" customHeight="1">
      <c r="A814" s="4">
        <v>813</v>
      </c>
      <c r="B814" s="18" t="s">
        <v>2709</v>
      </c>
      <c r="C814" s="6" t="s">
        <v>2709</v>
      </c>
      <c r="D814" s="6" t="s">
        <v>2710</v>
      </c>
      <c r="E814" s="6" t="s">
        <v>2711</v>
      </c>
      <c r="F814" s="6" t="s">
        <v>2712</v>
      </c>
      <c r="G814" s="7">
        <v>9019</v>
      </c>
    </row>
    <row r="815" spans="1:7" ht="30" customHeight="1">
      <c r="A815" s="4">
        <v>814</v>
      </c>
      <c r="B815" s="18" t="s">
        <v>2713</v>
      </c>
      <c r="C815" s="6" t="s">
        <v>2713</v>
      </c>
      <c r="D815" s="6" t="s">
        <v>2714</v>
      </c>
      <c r="E815" s="6" t="s">
        <v>2715</v>
      </c>
      <c r="F815" s="6" t="s">
        <v>2716</v>
      </c>
      <c r="G815" s="7">
        <v>9013</v>
      </c>
    </row>
    <row r="816" spans="1:7" ht="30" customHeight="1">
      <c r="A816" s="4">
        <v>815</v>
      </c>
      <c r="B816" s="18" t="s">
        <v>915</v>
      </c>
      <c r="C816" s="6" t="s">
        <v>915</v>
      </c>
      <c r="D816" s="6" t="s">
        <v>1724</v>
      </c>
      <c r="E816" s="6" t="s">
        <v>2717</v>
      </c>
      <c r="F816" s="6" t="s">
        <v>1726</v>
      </c>
      <c r="G816" s="7">
        <v>1101</v>
      </c>
    </row>
    <row r="817" spans="1:7" ht="30" customHeight="1">
      <c r="A817" s="4">
        <v>816</v>
      </c>
      <c r="B817" s="18" t="s">
        <v>2718</v>
      </c>
      <c r="C817" s="6" t="s">
        <v>2718</v>
      </c>
      <c r="D817" s="6" t="s">
        <v>2719</v>
      </c>
      <c r="E817" s="6" t="s">
        <v>2720</v>
      </c>
      <c r="F817" s="6" t="s">
        <v>2721</v>
      </c>
      <c r="G817" s="7">
        <v>9200</v>
      </c>
    </row>
    <row r="818" spans="1:7" ht="30" customHeight="1">
      <c r="A818" s="4">
        <v>817</v>
      </c>
      <c r="B818" s="18" t="s">
        <v>2722</v>
      </c>
      <c r="C818" s="6" t="s">
        <v>2722</v>
      </c>
      <c r="D818" s="6" t="s">
        <v>2723</v>
      </c>
      <c r="E818" s="6" t="s">
        <v>2724</v>
      </c>
      <c r="F818" s="6" t="s">
        <v>2725</v>
      </c>
      <c r="G818" s="7">
        <v>1635</v>
      </c>
    </row>
    <row r="819" spans="1:7" ht="30" customHeight="1">
      <c r="A819" s="4">
        <v>818</v>
      </c>
      <c r="B819" s="18" t="s">
        <v>2726</v>
      </c>
      <c r="C819" s="6" t="s">
        <v>2726</v>
      </c>
      <c r="D819" s="6" t="s">
        <v>2727</v>
      </c>
      <c r="E819" s="6" t="s">
        <v>2728</v>
      </c>
      <c r="F819" s="6" t="s">
        <v>2729</v>
      </c>
      <c r="G819" s="7">
        <v>8714</v>
      </c>
    </row>
    <row r="820" spans="1:7" ht="30" customHeight="1">
      <c r="A820" s="4">
        <v>819</v>
      </c>
      <c r="B820" s="18" t="s">
        <v>2730</v>
      </c>
      <c r="C820" s="6" t="s">
        <v>2730</v>
      </c>
      <c r="D820" s="6" t="s">
        <v>2731</v>
      </c>
      <c r="E820" s="6" t="s">
        <v>2732</v>
      </c>
      <c r="F820" s="6" t="s">
        <v>2733</v>
      </c>
      <c r="G820" s="7">
        <v>9512</v>
      </c>
    </row>
    <row r="821" spans="1:7" ht="30" customHeight="1">
      <c r="A821" s="4">
        <v>820</v>
      </c>
      <c r="B821" s="18" t="s">
        <v>2734</v>
      </c>
      <c r="C821" s="6" t="s">
        <v>2734</v>
      </c>
      <c r="D821" s="6" t="s">
        <v>2735</v>
      </c>
      <c r="E821" s="6" t="s">
        <v>2736</v>
      </c>
      <c r="F821" s="6" t="s">
        <v>2737</v>
      </c>
      <c r="G821" s="7">
        <v>9017</v>
      </c>
    </row>
    <row r="822" spans="1:7" ht="30" customHeight="1">
      <c r="A822" s="4">
        <v>821</v>
      </c>
      <c r="B822" s="18" t="s">
        <v>2738</v>
      </c>
      <c r="C822" s="6" t="s">
        <v>2738</v>
      </c>
      <c r="D822" s="6" t="s">
        <v>2739</v>
      </c>
      <c r="E822" s="6" t="s">
        <v>2740</v>
      </c>
      <c r="F822" s="6" t="s">
        <v>2741</v>
      </c>
      <c r="G822" s="7">
        <v>8703</v>
      </c>
    </row>
    <row r="823" spans="1:7" ht="30" customHeight="1">
      <c r="A823" s="4">
        <v>822</v>
      </c>
      <c r="B823" s="18" t="s">
        <v>2742</v>
      </c>
      <c r="C823" s="6" t="s">
        <v>2742</v>
      </c>
      <c r="D823" s="6" t="s">
        <v>2743</v>
      </c>
      <c r="E823" s="6" t="s">
        <v>2744</v>
      </c>
      <c r="F823" s="6" t="s">
        <v>2745</v>
      </c>
      <c r="G823" s="7">
        <v>8501</v>
      </c>
    </row>
    <row r="824" spans="1:7" ht="30" customHeight="1">
      <c r="A824" s="4">
        <v>823</v>
      </c>
      <c r="B824" s="18" t="s">
        <v>2746</v>
      </c>
      <c r="C824" s="6" t="s">
        <v>2746</v>
      </c>
      <c r="D824" s="6" t="s">
        <v>2747</v>
      </c>
      <c r="E824" s="6" t="s">
        <v>2748</v>
      </c>
      <c r="F824" s="6" t="s">
        <v>2749</v>
      </c>
      <c r="G824" s="7">
        <v>9500</v>
      </c>
    </row>
    <row r="825" spans="1:7" ht="30" customHeight="1">
      <c r="A825" s="4">
        <v>824</v>
      </c>
      <c r="B825" s="18" t="s">
        <v>2750</v>
      </c>
      <c r="C825" s="6" t="s">
        <v>2750</v>
      </c>
      <c r="D825" s="6" t="s">
        <v>2751</v>
      </c>
      <c r="E825" s="6" t="s">
        <v>1920</v>
      </c>
      <c r="F825" s="6" t="s">
        <v>1921</v>
      </c>
      <c r="G825" s="7">
        <v>1105</v>
      </c>
    </row>
    <row r="826" spans="1:7" ht="30" customHeight="1">
      <c r="A826" s="4">
        <v>825</v>
      </c>
      <c r="B826" s="18" t="s">
        <v>2750</v>
      </c>
      <c r="C826" s="6" t="s">
        <v>2752</v>
      </c>
      <c r="D826" s="6" t="s">
        <v>2751</v>
      </c>
      <c r="E826" s="6" t="s">
        <v>1920</v>
      </c>
      <c r="F826" s="6" t="s">
        <v>1921</v>
      </c>
      <c r="G826" s="7">
        <v>1105</v>
      </c>
    </row>
    <row r="827" spans="1:7" ht="30" customHeight="1">
      <c r="A827" s="4">
        <v>826</v>
      </c>
      <c r="B827" s="18" t="s">
        <v>2753</v>
      </c>
      <c r="C827" s="6" t="s">
        <v>2753</v>
      </c>
      <c r="D827" s="6" t="s">
        <v>2754</v>
      </c>
      <c r="E827" s="6" t="s">
        <v>2755</v>
      </c>
      <c r="F827" s="6" t="s">
        <v>2756</v>
      </c>
      <c r="G827" s="7">
        <v>9200</v>
      </c>
    </row>
    <row r="828" spans="1:7" ht="30" customHeight="1">
      <c r="A828" s="4">
        <v>827</v>
      </c>
      <c r="B828" s="18" t="s">
        <v>2757</v>
      </c>
      <c r="C828" s="6" t="s">
        <v>2757</v>
      </c>
      <c r="D828" s="6" t="s">
        <v>2758</v>
      </c>
      <c r="E828" s="6" t="s">
        <v>2759</v>
      </c>
      <c r="F828" s="6" t="s">
        <v>2760</v>
      </c>
      <c r="G828" s="7">
        <v>8012</v>
      </c>
    </row>
    <row r="829" spans="1:7" ht="30" customHeight="1">
      <c r="A829" s="4">
        <v>828</v>
      </c>
      <c r="B829" s="18" t="s">
        <v>2761</v>
      </c>
      <c r="C829" s="6" t="s">
        <v>2761</v>
      </c>
      <c r="D829" s="6" t="s">
        <v>2762</v>
      </c>
      <c r="E829" s="6" t="s">
        <v>2763</v>
      </c>
      <c r="F829" s="6" t="s">
        <v>2764</v>
      </c>
      <c r="G829" s="7">
        <v>9502</v>
      </c>
    </row>
    <row r="830" spans="1:7">
      <c r="A830" s="4">
        <v>829</v>
      </c>
      <c r="B830" s="18" t="s">
        <v>2765</v>
      </c>
      <c r="C830" s="6" t="s">
        <v>2765</v>
      </c>
      <c r="D830" s="6" t="s">
        <v>2766</v>
      </c>
      <c r="E830" s="6" t="s">
        <v>2767</v>
      </c>
      <c r="F830" s="6" t="s">
        <v>2768</v>
      </c>
      <c r="G830" s="7">
        <v>8417</v>
      </c>
    </row>
    <row r="831" spans="1:7" ht="30">
      <c r="A831" s="4">
        <v>830</v>
      </c>
      <c r="B831" s="18" t="s">
        <v>2769</v>
      </c>
      <c r="C831" s="6" t="s">
        <v>2769</v>
      </c>
      <c r="D831" s="6" t="s">
        <v>2770</v>
      </c>
      <c r="E831" s="6" t="s">
        <v>2771</v>
      </c>
      <c r="F831" s="6" t="s">
        <v>2772</v>
      </c>
      <c r="G831" s="7">
        <v>9506</v>
      </c>
    </row>
    <row r="832" spans="1:7" ht="45">
      <c r="A832" s="4">
        <v>831</v>
      </c>
      <c r="B832" s="18" t="s">
        <v>2773</v>
      </c>
      <c r="C832" s="6" t="s">
        <v>2773</v>
      </c>
      <c r="D832" s="6" t="s">
        <v>2774</v>
      </c>
      <c r="E832" s="6" t="s">
        <v>2775</v>
      </c>
      <c r="F832" s="6" t="s">
        <v>2776</v>
      </c>
      <c r="G832" s="7">
        <v>9500</v>
      </c>
    </row>
    <row r="833" spans="1:7" ht="45">
      <c r="A833" s="4">
        <v>832</v>
      </c>
      <c r="B833" s="18" t="s">
        <v>2777</v>
      </c>
      <c r="C833" s="6" t="s">
        <v>2777</v>
      </c>
      <c r="D833" s="6" t="s">
        <v>2778</v>
      </c>
      <c r="E833" s="6" t="s">
        <v>2779</v>
      </c>
      <c r="F833" s="6" t="s">
        <v>2780</v>
      </c>
      <c r="G833" s="7">
        <v>1605</v>
      </c>
    </row>
    <row r="834" spans="1:7" ht="30">
      <c r="A834" s="4">
        <v>833</v>
      </c>
      <c r="B834" s="18" t="s">
        <v>2781</v>
      </c>
      <c r="C834" s="6" t="s">
        <v>2781</v>
      </c>
      <c r="D834" s="6" t="s">
        <v>2782</v>
      </c>
      <c r="E834" s="6" t="s">
        <v>2783</v>
      </c>
      <c r="F834" s="6" t="s">
        <v>2784</v>
      </c>
      <c r="G834" s="7">
        <v>9800</v>
      </c>
    </row>
    <row r="835" spans="1:7">
      <c r="A835" s="4">
        <v>834</v>
      </c>
      <c r="B835" s="18" t="s">
        <v>2785</v>
      </c>
      <c r="C835" s="6" t="s">
        <v>2785</v>
      </c>
      <c r="D835" s="6" t="s">
        <v>2786</v>
      </c>
      <c r="E835" s="6" t="s">
        <v>2787</v>
      </c>
      <c r="F835" s="6" t="s">
        <v>2788</v>
      </c>
      <c r="G835" s="7">
        <v>9800</v>
      </c>
    </row>
    <row r="836" spans="1:7" ht="30">
      <c r="A836" s="4">
        <v>835</v>
      </c>
      <c r="B836" s="18" t="s">
        <v>2789</v>
      </c>
      <c r="C836" s="6" t="s">
        <v>2789</v>
      </c>
      <c r="D836" s="6" t="s">
        <v>2790</v>
      </c>
      <c r="E836" s="6" t="s">
        <v>2791</v>
      </c>
      <c r="F836" s="6" t="s">
        <v>2792</v>
      </c>
      <c r="G836" s="7">
        <v>9505</v>
      </c>
    </row>
    <row r="837" spans="1:7" ht="30">
      <c r="A837" s="4">
        <v>836</v>
      </c>
      <c r="B837" s="18" t="s">
        <v>2793</v>
      </c>
      <c r="C837" s="6" t="s">
        <v>2793</v>
      </c>
      <c r="D837" s="6" t="s">
        <v>2794</v>
      </c>
      <c r="E837" s="6" t="s">
        <v>2795</v>
      </c>
      <c r="F837" s="6" t="s">
        <v>2796</v>
      </c>
      <c r="G837" s="7">
        <v>8311</v>
      </c>
    </row>
    <row r="838" spans="1:7" ht="30">
      <c r="A838" s="4">
        <v>837</v>
      </c>
      <c r="B838" s="18" t="s">
        <v>2797</v>
      </c>
      <c r="C838" s="6" t="s">
        <v>2797</v>
      </c>
      <c r="D838" s="6" t="s">
        <v>2798</v>
      </c>
      <c r="E838" s="6" t="s">
        <v>2799</v>
      </c>
      <c r="F838" s="6" t="s">
        <v>2800</v>
      </c>
      <c r="G838" s="7">
        <v>8300</v>
      </c>
    </row>
    <row r="839" spans="1:7" ht="30">
      <c r="A839" s="4">
        <v>838</v>
      </c>
      <c r="B839" s="18" t="s">
        <v>2801</v>
      </c>
      <c r="C839" s="6" t="s">
        <v>2801</v>
      </c>
      <c r="D839" s="6" t="s">
        <v>2802</v>
      </c>
      <c r="E839" s="6" t="s">
        <v>2803</v>
      </c>
      <c r="F839" s="6" t="s">
        <v>2804</v>
      </c>
      <c r="G839" s="7">
        <v>8602</v>
      </c>
    </row>
    <row r="840" spans="1:7">
      <c r="A840" s="4">
        <v>839</v>
      </c>
      <c r="B840" s="18" t="s">
        <v>2805</v>
      </c>
      <c r="C840" s="6" t="s">
        <v>2805</v>
      </c>
      <c r="D840" s="6" t="s">
        <v>2806</v>
      </c>
      <c r="E840" s="6" t="s">
        <v>2807</v>
      </c>
      <c r="F840" s="6" t="s">
        <v>2808</v>
      </c>
      <c r="G840" s="7">
        <v>8000</v>
      </c>
    </row>
    <row r="841" spans="1:7" ht="30">
      <c r="A841" s="4">
        <v>840</v>
      </c>
      <c r="B841" s="18" t="s">
        <v>2809</v>
      </c>
      <c r="C841" s="6" t="s">
        <v>2809</v>
      </c>
      <c r="D841" s="6" t="s">
        <v>2810</v>
      </c>
      <c r="E841" s="6" t="s">
        <v>2811</v>
      </c>
      <c r="F841" s="6" t="s">
        <v>2290</v>
      </c>
      <c r="G841" s="7">
        <v>1550</v>
      </c>
    </row>
    <row r="842" spans="1:7" ht="30">
      <c r="A842" s="4">
        <v>841</v>
      </c>
      <c r="B842" s="18" t="s">
        <v>2812</v>
      </c>
      <c r="C842" s="6" t="s">
        <v>2812</v>
      </c>
      <c r="D842" s="6" t="s">
        <v>2813</v>
      </c>
      <c r="E842" s="6" t="s">
        <v>2687</v>
      </c>
      <c r="F842" s="6" t="s">
        <v>2814</v>
      </c>
      <c r="G842" s="7">
        <v>1232</v>
      </c>
    </row>
    <row r="843" spans="1:7" ht="30">
      <c r="A843" s="4">
        <v>842</v>
      </c>
      <c r="B843" s="18" t="s">
        <v>2815</v>
      </c>
      <c r="C843" s="6" t="s">
        <v>2815</v>
      </c>
      <c r="D843" s="6" t="s">
        <v>2816</v>
      </c>
      <c r="E843" s="6" t="s">
        <v>2817</v>
      </c>
      <c r="F843" s="6" t="s">
        <v>2818</v>
      </c>
      <c r="G843" s="7">
        <v>7000</v>
      </c>
    </row>
    <row r="844" spans="1:7" ht="30">
      <c r="A844" s="4">
        <v>843</v>
      </c>
      <c r="B844" s="18" t="s">
        <v>2819</v>
      </c>
      <c r="C844" s="6" t="s">
        <v>2819</v>
      </c>
      <c r="D844" s="6" t="s">
        <v>2820</v>
      </c>
      <c r="E844" s="6" t="s">
        <v>2821</v>
      </c>
      <c r="F844" s="6" t="s">
        <v>2822</v>
      </c>
      <c r="G844" s="7">
        <v>7100</v>
      </c>
    </row>
    <row r="845" spans="1:7" ht="30">
      <c r="A845" s="4">
        <v>844</v>
      </c>
      <c r="B845" s="18" t="s">
        <v>2823</v>
      </c>
      <c r="C845" s="6" t="s">
        <v>2823</v>
      </c>
      <c r="D845" s="6" t="s">
        <v>2824</v>
      </c>
      <c r="E845" s="6" t="s">
        <v>2825</v>
      </c>
      <c r="F845" s="6" t="s">
        <v>2826</v>
      </c>
      <c r="G845" s="7">
        <v>7016</v>
      </c>
    </row>
    <row r="846" spans="1:7" ht="30">
      <c r="A846" s="4">
        <v>845</v>
      </c>
      <c r="B846" s="18" t="s">
        <v>2827</v>
      </c>
      <c r="C846" s="6" t="s">
        <v>2827</v>
      </c>
      <c r="D846" s="6" t="s">
        <v>2828</v>
      </c>
      <c r="E846" s="6" t="s">
        <v>2829</v>
      </c>
      <c r="F846" s="6" t="s">
        <v>2830</v>
      </c>
      <c r="G846" s="7">
        <v>7001</v>
      </c>
    </row>
    <row r="847" spans="1:7" ht="30">
      <c r="A847" s="4">
        <v>846</v>
      </c>
      <c r="B847" s="18" t="s">
        <v>2831</v>
      </c>
      <c r="C847" s="6" t="s">
        <v>2831</v>
      </c>
      <c r="D847" s="6" t="s">
        <v>2832</v>
      </c>
      <c r="E847" s="6" t="s">
        <v>2833</v>
      </c>
      <c r="F847" s="6" t="s">
        <v>2834</v>
      </c>
      <c r="G847" s="7">
        <v>8400</v>
      </c>
    </row>
    <row r="848" spans="1:7" ht="30">
      <c r="A848" s="4">
        <v>847</v>
      </c>
      <c r="B848" s="18" t="s">
        <v>2835</v>
      </c>
      <c r="C848" s="6" t="s">
        <v>2835</v>
      </c>
      <c r="D848" s="6" t="s">
        <v>2770</v>
      </c>
      <c r="E848" s="6" t="s">
        <v>2836</v>
      </c>
      <c r="F848" s="6" t="s">
        <v>2837</v>
      </c>
      <c r="G848" s="7">
        <v>9506</v>
      </c>
    </row>
    <row r="849" spans="1:7" ht="30">
      <c r="A849" s="4">
        <v>848</v>
      </c>
      <c r="B849" s="18" t="s">
        <v>2750</v>
      </c>
      <c r="C849" s="6" t="s">
        <v>2838</v>
      </c>
      <c r="D849" s="6" t="s">
        <v>2839</v>
      </c>
      <c r="E849" s="6" t="s">
        <v>1920</v>
      </c>
      <c r="F849" s="6" t="s">
        <v>1921</v>
      </c>
      <c r="G849" s="7">
        <v>1105</v>
      </c>
    </row>
    <row r="850" spans="1:7" ht="30">
      <c r="A850" s="4">
        <v>849</v>
      </c>
      <c r="B850" s="18" t="s">
        <v>2609</v>
      </c>
      <c r="C850" s="6" t="s">
        <v>2840</v>
      </c>
      <c r="D850" s="6" t="s">
        <v>2610</v>
      </c>
      <c r="E850" s="6" t="s">
        <v>2841</v>
      </c>
      <c r="F850" s="6" t="s">
        <v>2842</v>
      </c>
      <c r="G850" s="7">
        <v>8000</v>
      </c>
    </row>
    <row r="851" spans="1:7" ht="30">
      <c r="A851" s="4">
        <v>850</v>
      </c>
      <c r="B851" s="18" t="s">
        <v>2609</v>
      </c>
      <c r="C851" s="6" t="s">
        <v>2843</v>
      </c>
      <c r="D851" s="6" t="s">
        <v>2610</v>
      </c>
      <c r="E851" s="6" t="s">
        <v>2841</v>
      </c>
      <c r="F851" s="6" t="s">
        <v>2842</v>
      </c>
      <c r="G851" s="7">
        <v>8000</v>
      </c>
    </row>
    <row r="852" spans="1:7">
      <c r="A852" s="4">
        <v>851</v>
      </c>
      <c r="B852" s="18" t="s">
        <v>2631</v>
      </c>
      <c r="C852" s="6" t="s">
        <v>2844</v>
      </c>
      <c r="D852" s="6" t="s">
        <v>2632</v>
      </c>
      <c r="E852" s="6" t="s">
        <v>2633</v>
      </c>
      <c r="F852" s="6" t="s">
        <v>2634</v>
      </c>
      <c r="G852" s="7">
        <v>9202</v>
      </c>
    </row>
    <row r="853" spans="1:7">
      <c r="A853" s="4">
        <v>852</v>
      </c>
      <c r="B853" s="18" t="s">
        <v>2657</v>
      </c>
      <c r="C853" s="6" t="s">
        <v>2845</v>
      </c>
      <c r="D853" s="6" t="s">
        <v>2658</v>
      </c>
      <c r="E853" s="6" t="s">
        <v>2659</v>
      </c>
      <c r="F853" s="6" t="s">
        <v>2660</v>
      </c>
      <c r="G853" s="7">
        <v>9014</v>
      </c>
    </row>
    <row r="854" spans="1:7" ht="30">
      <c r="A854" s="4">
        <v>853</v>
      </c>
      <c r="B854" s="18" t="s">
        <v>2750</v>
      </c>
      <c r="C854" s="6" t="s">
        <v>2846</v>
      </c>
      <c r="D854" s="6" t="s">
        <v>2839</v>
      </c>
      <c r="E854" s="6" t="s">
        <v>1920</v>
      </c>
      <c r="F854" s="6" t="s">
        <v>1921</v>
      </c>
      <c r="G854" s="7">
        <v>1105</v>
      </c>
    </row>
    <row r="855" spans="1:7" ht="30">
      <c r="A855" s="4">
        <v>854</v>
      </c>
      <c r="B855" s="18" t="s">
        <v>2750</v>
      </c>
      <c r="C855" s="6" t="s">
        <v>2847</v>
      </c>
      <c r="D855" s="6" t="s">
        <v>2839</v>
      </c>
      <c r="E855" s="6" t="s">
        <v>1920</v>
      </c>
      <c r="F855" s="6" t="s">
        <v>1921</v>
      </c>
      <c r="G855" s="7">
        <v>1105</v>
      </c>
    </row>
    <row r="856" spans="1:7" ht="30">
      <c r="A856" s="4">
        <v>855</v>
      </c>
      <c r="B856" s="18" t="s">
        <v>2619</v>
      </c>
      <c r="C856" s="6" t="s">
        <v>2848</v>
      </c>
      <c r="D856" s="6" t="s">
        <v>2620</v>
      </c>
      <c r="E856" s="6" t="s">
        <v>2849</v>
      </c>
      <c r="F856" s="6" t="s">
        <v>2622</v>
      </c>
      <c r="G856" s="7">
        <v>9002</v>
      </c>
    </row>
    <row r="857" spans="1:7" ht="30">
      <c r="A857" s="4">
        <v>856</v>
      </c>
      <c r="B857" s="18" t="s">
        <v>2685</v>
      </c>
      <c r="C857" s="6" t="s">
        <v>2850</v>
      </c>
      <c r="D857" s="6" t="s">
        <v>2686</v>
      </c>
      <c r="E857" s="6" t="s">
        <v>2687</v>
      </c>
      <c r="F857" s="6" t="s">
        <v>2851</v>
      </c>
      <c r="G857" s="7">
        <v>1232</v>
      </c>
    </row>
    <row r="858" spans="1:7" ht="30">
      <c r="A858" s="4">
        <v>857</v>
      </c>
      <c r="B858" s="18" t="s">
        <v>2750</v>
      </c>
      <c r="C858" s="6" t="s">
        <v>2852</v>
      </c>
      <c r="D858" s="6" t="s">
        <v>2839</v>
      </c>
      <c r="E858" s="6" t="s">
        <v>1920</v>
      </c>
      <c r="F858" s="6" t="s">
        <v>1921</v>
      </c>
      <c r="G858" s="7">
        <v>1105</v>
      </c>
    </row>
    <row r="859" spans="1:7" ht="30">
      <c r="A859" s="4">
        <v>858</v>
      </c>
      <c r="B859" s="18" t="s">
        <v>2750</v>
      </c>
      <c r="C859" s="6" t="s">
        <v>2853</v>
      </c>
      <c r="D859" s="6" t="s">
        <v>2839</v>
      </c>
      <c r="E859" s="6" t="s">
        <v>1920</v>
      </c>
      <c r="F859" s="6" t="s">
        <v>1921</v>
      </c>
      <c r="G859" s="7">
        <v>1105</v>
      </c>
    </row>
    <row r="860" spans="1:7" ht="30">
      <c r="A860" s="4">
        <v>859</v>
      </c>
      <c r="B860" s="18" t="s">
        <v>2730</v>
      </c>
      <c r="C860" s="6" t="s">
        <v>2854</v>
      </c>
      <c r="D860" s="6" t="s">
        <v>2731</v>
      </c>
      <c r="E860" s="6" t="s">
        <v>2732</v>
      </c>
      <c r="F860" s="6" t="s">
        <v>2733</v>
      </c>
      <c r="G860" s="7">
        <v>9512</v>
      </c>
    </row>
    <row r="861" spans="1:7" ht="30">
      <c r="A861" s="4">
        <v>860</v>
      </c>
      <c r="B861" s="18" t="s">
        <v>2742</v>
      </c>
      <c r="C861" s="6" t="s">
        <v>2855</v>
      </c>
      <c r="D861" s="6" t="s">
        <v>2743</v>
      </c>
      <c r="E861" s="6" t="s">
        <v>2744</v>
      </c>
      <c r="F861" s="6" t="s">
        <v>2745</v>
      </c>
      <c r="G861" s="7">
        <v>8501</v>
      </c>
    </row>
    <row r="862" spans="1:7" ht="30">
      <c r="A862" s="4">
        <v>861</v>
      </c>
      <c r="B862" s="18" t="s">
        <v>2750</v>
      </c>
      <c r="C862" s="6" t="s">
        <v>2856</v>
      </c>
      <c r="D862" s="6" t="s">
        <v>2839</v>
      </c>
      <c r="E862" s="6" t="s">
        <v>1920</v>
      </c>
      <c r="F862" s="6" t="s">
        <v>1921</v>
      </c>
      <c r="G862" s="7">
        <v>1105</v>
      </c>
    </row>
    <row r="863" spans="1:7" ht="30">
      <c r="A863" s="4">
        <v>862</v>
      </c>
      <c r="B863" s="18" t="s">
        <v>2750</v>
      </c>
      <c r="C863" s="6" t="s">
        <v>2857</v>
      </c>
      <c r="D863" s="6" t="s">
        <v>2839</v>
      </c>
      <c r="E863" s="6" t="s">
        <v>1920</v>
      </c>
      <c r="F863" s="6" t="s">
        <v>1921</v>
      </c>
      <c r="G863" s="7">
        <v>1105</v>
      </c>
    </row>
    <row r="864" spans="1:7">
      <c r="A864" s="4">
        <v>863</v>
      </c>
      <c r="B864" s="18" t="s">
        <v>2642</v>
      </c>
      <c r="C864" s="6" t="s">
        <v>2858</v>
      </c>
      <c r="D864" s="6" t="s">
        <v>2643</v>
      </c>
      <c r="E864" s="6" t="s">
        <v>2644</v>
      </c>
      <c r="F864" s="6" t="s">
        <v>2645</v>
      </c>
      <c r="G864" s="7">
        <v>8001</v>
      </c>
    </row>
    <row r="865" spans="1:7" ht="30">
      <c r="A865" s="4">
        <v>864</v>
      </c>
      <c r="B865" s="18" t="s">
        <v>2750</v>
      </c>
      <c r="C865" s="6" t="s">
        <v>2859</v>
      </c>
      <c r="D865" s="6" t="s">
        <v>2839</v>
      </c>
      <c r="E865" s="6" t="s">
        <v>2860</v>
      </c>
      <c r="F865" s="6" t="s">
        <v>1921</v>
      </c>
      <c r="G865" s="7">
        <v>1105</v>
      </c>
    </row>
    <row r="866" spans="1:7" ht="30">
      <c r="A866" s="4">
        <v>865</v>
      </c>
      <c r="B866" s="18" t="s">
        <v>2801</v>
      </c>
      <c r="C866" s="6" t="s">
        <v>2861</v>
      </c>
      <c r="D866" s="6" t="s">
        <v>2802</v>
      </c>
      <c r="E866" s="6" t="s">
        <v>2803</v>
      </c>
      <c r="F866" s="6" t="s">
        <v>2804</v>
      </c>
      <c r="G866" s="7">
        <v>8602</v>
      </c>
    </row>
    <row r="867" spans="1:7">
      <c r="A867" s="4">
        <v>866</v>
      </c>
      <c r="B867" s="18" t="s">
        <v>2805</v>
      </c>
      <c r="C867" s="6" t="s">
        <v>2862</v>
      </c>
      <c r="D867" s="6" t="s">
        <v>2806</v>
      </c>
      <c r="E867" s="6" t="s">
        <v>2863</v>
      </c>
      <c r="F867" s="6" t="s">
        <v>2864</v>
      </c>
      <c r="G867" s="7">
        <v>8000</v>
      </c>
    </row>
    <row r="868" spans="1:7" ht="30">
      <c r="A868" s="4">
        <v>867</v>
      </c>
      <c r="B868" s="18" t="s">
        <v>2809</v>
      </c>
      <c r="C868" s="6" t="s">
        <v>2865</v>
      </c>
      <c r="D868" s="6" t="s">
        <v>2810</v>
      </c>
      <c r="E868" s="6" t="s">
        <v>2811</v>
      </c>
      <c r="F868" s="6" t="s">
        <v>2290</v>
      </c>
      <c r="G868" s="7">
        <v>1550</v>
      </c>
    </row>
    <row r="869" spans="1:7" ht="30">
      <c r="A869" s="4">
        <v>868</v>
      </c>
      <c r="B869" s="18" t="s">
        <v>2757</v>
      </c>
      <c r="C869" s="6" t="s">
        <v>2866</v>
      </c>
      <c r="D869" s="6" t="s">
        <v>2758</v>
      </c>
      <c r="E869" s="6" t="s">
        <v>2759</v>
      </c>
      <c r="F869" s="6" t="s">
        <v>2760</v>
      </c>
      <c r="G869" s="7">
        <v>8012</v>
      </c>
    </row>
    <row r="870" spans="1:7" ht="30">
      <c r="A870" s="4">
        <v>869</v>
      </c>
      <c r="B870" s="18" t="s">
        <v>2812</v>
      </c>
      <c r="C870" s="6" t="s">
        <v>2867</v>
      </c>
      <c r="D870" s="6" t="s">
        <v>2813</v>
      </c>
      <c r="E870" s="6" t="s">
        <v>2687</v>
      </c>
      <c r="F870" s="6" t="s">
        <v>2814</v>
      </c>
      <c r="G870" s="7">
        <v>1232</v>
      </c>
    </row>
    <row r="871" spans="1:7">
      <c r="A871" s="4">
        <v>870</v>
      </c>
      <c r="B871" s="8" t="s">
        <v>2549</v>
      </c>
      <c r="C871" s="6" t="s">
        <v>2868</v>
      </c>
      <c r="D871" s="6" t="s">
        <v>2550</v>
      </c>
      <c r="E871" s="6" t="s">
        <v>2551</v>
      </c>
      <c r="F871" s="6" t="s">
        <v>2552</v>
      </c>
      <c r="G871" s="7">
        <v>8720</v>
      </c>
    </row>
    <row r="872" spans="1:7" ht="30">
      <c r="A872" s="4">
        <v>871</v>
      </c>
      <c r="B872" s="8" t="s">
        <v>2613</v>
      </c>
      <c r="C872" s="6" t="s">
        <v>2869</v>
      </c>
      <c r="D872" s="6" t="s">
        <v>2615</v>
      </c>
      <c r="E872" s="6" t="s">
        <v>2618</v>
      </c>
      <c r="F872" s="6" t="s">
        <v>1300</v>
      </c>
      <c r="G872" s="7">
        <v>1604</v>
      </c>
    </row>
    <row r="873" spans="1:7" ht="30">
      <c r="A873" s="4">
        <v>872</v>
      </c>
      <c r="B873" s="8" t="s">
        <v>2609</v>
      </c>
      <c r="C873" s="6" t="s">
        <v>2870</v>
      </c>
      <c r="D873" s="6" t="s">
        <v>2610</v>
      </c>
      <c r="E873" s="6" t="s">
        <v>2611</v>
      </c>
      <c r="F873" s="6" t="s">
        <v>2612</v>
      </c>
      <c r="G873" s="7">
        <v>8000</v>
      </c>
    </row>
    <row r="874" spans="1:7">
      <c r="A874" s="4">
        <v>873</v>
      </c>
      <c r="B874" s="8" t="s">
        <v>2638</v>
      </c>
      <c r="C874" s="6" t="s">
        <v>2871</v>
      </c>
      <c r="D874" s="6" t="s">
        <v>2639</v>
      </c>
      <c r="E874" s="6" t="s">
        <v>2640</v>
      </c>
      <c r="F874" s="6" t="s">
        <v>2872</v>
      </c>
      <c r="G874" s="7">
        <v>8703</v>
      </c>
    </row>
    <row r="875" spans="1:7">
      <c r="A875" s="4">
        <v>874</v>
      </c>
      <c r="B875" s="8" t="s">
        <v>2650</v>
      </c>
      <c r="C875" s="6" t="s">
        <v>2873</v>
      </c>
      <c r="D875" s="6" t="s">
        <v>2651</v>
      </c>
      <c r="E875" s="6" t="s">
        <v>2652</v>
      </c>
      <c r="F875" s="6" t="s">
        <v>1455</v>
      </c>
      <c r="G875" s="7">
        <v>2601</v>
      </c>
    </row>
    <row r="876" spans="1:7">
      <c r="A876" s="4">
        <v>875</v>
      </c>
      <c r="B876" s="8" t="s">
        <v>2646</v>
      </c>
      <c r="C876" s="6" t="s">
        <v>2874</v>
      </c>
      <c r="D876" s="6" t="s">
        <v>2647</v>
      </c>
      <c r="E876" s="6" t="s">
        <v>2648</v>
      </c>
      <c r="F876" s="6" t="s">
        <v>2649</v>
      </c>
      <c r="G876" s="7">
        <v>8001</v>
      </c>
    </row>
    <row r="877" spans="1:7" ht="30">
      <c r="A877" s="4">
        <v>876</v>
      </c>
      <c r="B877" s="8" t="s">
        <v>2665</v>
      </c>
      <c r="C877" s="6" t="s">
        <v>2875</v>
      </c>
      <c r="D877" s="6" t="s">
        <v>2666</v>
      </c>
      <c r="E877" s="6" t="s">
        <v>2876</v>
      </c>
      <c r="F877" s="6" t="s">
        <v>2877</v>
      </c>
      <c r="G877" s="7">
        <v>9605</v>
      </c>
    </row>
    <row r="878" spans="1:7" ht="30">
      <c r="A878" s="4">
        <v>877</v>
      </c>
      <c r="B878" s="8" t="s">
        <v>2734</v>
      </c>
      <c r="C878" s="6" t="s">
        <v>2878</v>
      </c>
      <c r="D878" s="6" t="s">
        <v>2735</v>
      </c>
      <c r="E878" s="6" t="s">
        <v>2879</v>
      </c>
      <c r="F878" s="6" t="s">
        <v>2737</v>
      </c>
      <c r="G878" s="7">
        <v>9017</v>
      </c>
    </row>
    <row r="879" spans="1:7" ht="30">
      <c r="A879" s="4">
        <v>878</v>
      </c>
      <c r="B879" s="8" t="s">
        <v>2750</v>
      </c>
      <c r="C879" s="6" t="s">
        <v>2880</v>
      </c>
      <c r="D879" s="6" t="s">
        <v>2751</v>
      </c>
      <c r="E879" s="6" t="s">
        <v>1920</v>
      </c>
      <c r="F879" s="6" t="s">
        <v>1921</v>
      </c>
      <c r="G879" s="7">
        <v>1105</v>
      </c>
    </row>
    <row r="880" spans="1:7" ht="30">
      <c r="A880" s="4">
        <v>879</v>
      </c>
      <c r="B880" s="8" t="s">
        <v>2761</v>
      </c>
      <c r="C880" s="6" t="s">
        <v>2881</v>
      </c>
      <c r="D880" s="6" t="s">
        <v>2762</v>
      </c>
      <c r="E880" s="6" t="s">
        <v>2882</v>
      </c>
      <c r="F880" s="6" t="s">
        <v>2883</v>
      </c>
      <c r="G880" s="7">
        <v>9502</v>
      </c>
    </row>
    <row r="881" spans="1:7" ht="30">
      <c r="A881" s="4">
        <v>880</v>
      </c>
      <c r="B881" s="8" t="s">
        <v>2557</v>
      </c>
      <c r="C881" s="6" t="s">
        <v>2884</v>
      </c>
      <c r="D881" s="6" t="s">
        <v>2558</v>
      </c>
      <c r="E881" s="6" t="s">
        <v>2559</v>
      </c>
      <c r="F881" s="6" t="s">
        <v>2885</v>
      </c>
      <c r="G881" s="7">
        <v>1554</v>
      </c>
    </row>
    <row r="882" spans="1:7" ht="30">
      <c r="A882" s="4">
        <v>881</v>
      </c>
      <c r="B882" s="8" t="s">
        <v>2886</v>
      </c>
      <c r="C882" s="6" t="s">
        <v>2886</v>
      </c>
      <c r="D882" s="6" t="s">
        <v>2887</v>
      </c>
      <c r="E882" s="6" t="s">
        <v>2888</v>
      </c>
      <c r="F882" s="6" t="s">
        <v>2889</v>
      </c>
      <c r="G882" s="7">
        <v>7020</v>
      </c>
    </row>
    <row r="883" spans="1:7" ht="30">
      <c r="A883" s="4">
        <v>882</v>
      </c>
      <c r="B883" s="8" t="s">
        <v>2623</v>
      </c>
      <c r="C883" s="6" t="s">
        <v>2890</v>
      </c>
      <c r="D883" s="6" t="s">
        <v>2624</v>
      </c>
      <c r="E883" s="6" t="s">
        <v>2891</v>
      </c>
      <c r="F883" s="6" t="s">
        <v>2626</v>
      </c>
      <c r="G883" s="7">
        <v>1604</v>
      </c>
    </row>
    <row r="884" spans="1:7" ht="30">
      <c r="A884" s="4">
        <v>883</v>
      </c>
      <c r="B884" s="8" t="s">
        <v>2750</v>
      </c>
      <c r="C884" s="6" t="s">
        <v>2892</v>
      </c>
      <c r="D884" s="6" t="s">
        <v>2751</v>
      </c>
      <c r="E884" s="6" t="s">
        <v>1920</v>
      </c>
      <c r="F884" s="6" t="s">
        <v>1921</v>
      </c>
      <c r="G884" s="7">
        <v>1105</v>
      </c>
    </row>
    <row r="885" spans="1:7" ht="30">
      <c r="A885" s="4">
        <v>884</v>
      </c>
      <c r="B885" s="8" t="s">
        <v>2757</v>
      </c>
      <c r="C885" s="6" t="s">
        <v>2893</v>
      </c>
      <c r="D885" s="6" t="s">
        <v>2758</v>
      </c>
      <c r="E885" s="6" t="s">
        <v>2759</v>
      </c>
      <c r="F885" s="6" t="s">
        <v>2760</v>
      </c>
      <c r="G885" s="7">
        <v>8012</v>
      </c>
    </row>
    <row r="886" spans="1:7" ht="30">
      <c r="A886" s="4">
        <v>885</v>
      </c>
      <c r="B886" s="8" t="s">
        <v>2894</v>
      </c>
      <c r="C886" s="6" t="s">
        <v>2894</v>
      </c>
      <c r="D886" s="6" t="s">
        <v>2895</v>
      </c>
      <c r="E886" s="6" t="s">
        <v>2896</v>
      </c>
      <c r="F886" s="6" t="s">
        <v>2897</v>
      </c>
      <c r="G886" s="7">
        <v>1550</v>
      </c>
    </row>
    <row r="887" spans="1:7" ht="45">
      <c r="A887" s="4">
        <v>886</v>
      </c>
      <c r="B887" s="8" t="s">
        <v>2777</v>
      </c>
      <c r="C887" s="6" t="s">
        <v>2898</v>
      </c>
      <c r="D887" s="6" t="s">
        <v>2778</v>
      </c>
      <c r="E887" s="6" t="s">
        <v>2779</v>
      </c>
      <c r="F887" s="6" t="s">
        <v>2780</v>
      </c>
      <c r="G887" s="7">
        <v>1605</v>
      </c>
    </row>
    <row r="888" spans="1:7" ht="30">
      <c r="A888" s="4">
        <v>887</v>
      </c>
      <c r="B888" s="8" t="s">
        <v>2613</v>
      </c>
      <c r="C888" s="6" t="s">
        <v>2899</v>
      </c>
      <c r="D888" s="6" t="s">
        <v>2615</v>
      </c>
      <c r="E888" s="6" t="s">
        <v>2616</v>
      </c>
      <c r="F888" s="6" t="s">
        <v>1300</v>
      </c>
      <c r="G888" s="7">
        <v>1604</v>
      </c>
    </row>
    <row r="889" spans="1:7" ht="45">
      <c r="A889" s="4">
        <v>888</v>
      </c>
      <c r="B889" s="8" t="s">
        <v>2900</v>
      </c>
      <c r="C889" s="6" t="s">
        <v>2900</v>
      </c>
      <c r="D889" s="6" t="s">
        <v>2901</v>
      </c>
      <c r="E889" s="6" t="s">
        <v>2902</v>
      </c>
      <c r="F889" s="6" t="s">
        <v>2903</v>
      </c>
      <c r="G889" s="7">
        <v>1232</v>
      </c>
    </row>
    <row r="890" spans="1:7" ht="30">
      <c r="A890" s="4">
        <v>889</v>
      </c>
      <c r="B890" s="8" t="s">
        <v>2904</v>
      </c>
      <c r="C890" s="6" t="s">
        <v>2904</v>
      </c>
      <c r="D890" s="6" t="s">
        <v>2905</v>
      </c>
      <c r="E890" s="6" t="s">
        <v>2906</v>
      </c>
      <c r="F890" s="6" t="s">
        <v>2907</v>
      </c>
      <c r="G890" s="7">
        <v>1605</v>
      </c>
    </row>
    <row r="891" spans="1:7" ht="30">
      <c r="A891" s="4">
        <v>890</v>
      </c>
      <c r="B891" s="8" t="s">
        <v>2904</v>
      </c>
      <c r="C891" s="6" t="s">
        <v>2908</v>
      </c>
      <c r="D891" s="6" t="s">
        <v>2905</v>
      </c>
      <c r="E891" s="6" t="s">
        <v>2906</v>
      </c>
      <c r="F891" s="6" t="s">
        <v>2907</v>
      </c>
      <c r="G891" s="7">
        <v>1605</v>
      </c>
    </row>
    <row r="892" spans="1:7" ht="30">
      <c r="A892" s="4">
        <v>891</v>
      </c>
      <c r="B892" s="8" t="s">
        <v>2848</v>
      </c>
      <c r="C892" s="6" t="s">
        <v>2848</v>
      </c>
      <c r="D892" s="6" t="s">
        <v>2909</v>
      </c>
      <c r="E892" s="6" t="s">
        <v>2910</v>
      </c>
      <c r="F892" s="6" t="s">
        <v>2911</v>
      </c>
      <c r="G892" s="7">
        <v>7200</v>
      </c>
    </row>
    <row r="893" spans="1:7" ht="30">
      <c r="A893" s="4">
        <v>892</v>
      </c>
      <c r="B893" s="8" t="s">
        <v>2894</v>
      </c>
      <c r="C893" s="6" t="s">
        <v>2912</v>
      </c>
      <c r="D893" s="6" t="s">
        <v>2895</v>
      </c>
      <c r="E893" s="6" t="s">
        <v>2896</v>
      </c>
      <c r="F893" s="6" t="s">
        <v>2897</v>
      </c>
      <c r="G893" s="7">
        <v>1550</v>
      </c>
    </row>
    <row r="894" spans="1:7">
      <c r="A894" s="4">
        <v>893</v>
      </c>
      <c r="B894" s="8" t="s">
        <v>2913</v>
      </c>
      <c r="C894" s="6" t="s">
        <v>2913</v>
      </c>
      <c r="D894" s="6" t="s">
        <v>2598</v>
      </c>
      <c r="E894" s="6" t="s">
        <v>2599</v>
      </c>
      <c r="F894" s="6" t="s">
        <v>2600</v>
      </c>
      <c r="G894" s="7">
        <v>8002</v>
      </c>
    </row>
    <row r="895" spans="1:7" ht="45">
      <c r="A895" s="4">
        <v>894</v>
      </c>
      <c r="B895" s="8" t="s">
        <v>2914</v>
      </c>
      <c r="C895" s="6" t="s">
        <v>2914</v>
      </c>
      <c r="D895" s="6" t="s">
        <v>2901</v>
      </c>
      <c r="E895" s="6" t="s">
        <v>2902</v>
      </c>
      <c r="F895" s="6" t="s">
        <v>2903</v>
      </c>
      <c r="G895" s="7">
        <v>1232</v>
      </c>
    </row>
    <row r="896" spans="1:7" ht="30">
      <c r="A896" s="4">
        <v>895</v>
      </c>
      <c r="B896" s="8" t="s">
        <v>2693</v>
      </c>
      <c r="C896" s="6" t="s">
        <v>2693</v>
      </c>
      <c r="D896" s="6" t="s">
        <v>2699</v>
      </c>
      <c r="E896" s="6" t="s">
        <v>2700</v>
      </c>
      <c r="F896" s="6" t="s">
        <v>2697</v>
      </c>
      <c r="G896" s="7">
        <v>9000</v>
      </c>
    </row>
    <row r="897" spans="1:7" ht="30">
      <c r="A897" s="4">
        <v>896</v>
      </c>
      <c r="B897" s="8" t="s">
        <v>2915</v>
      </c>
      <c r="C897" s="6" t="s">
        <v>2915</v>
      </c>
      <c r="D897" s="6" t="s">
        <v>2916</v>
      </c>
      <c r="E897" s="6" t="s">
        <v>2917</v>
      </c>
      <c r="F897" s="6" t="s">
        <v>2918</v>
      </c>
      <c r="G897" s="7">
        <v>1200</v>
      </c>
    </row>
    <row r="898" spans="1:7" ht="30">
      <c r="A898" s="4">
        <v>897</v>
      </c>
      <c r="B898" s="8" t="s">
        <v>197</v>
      </c>
      <c r="C898" s="6" t="s">
        <v>2919</v>
      </c>
      <c r="D898" s="6" t="s">
        <v>1688</v>
      </c>
      <c r="E898" s="6" t="s">
        <v>1689</v>
      </c>
      <c r="F898" s="6" t="s">
        <v>1690</v>
      </c>
      <c r="G898" s="7">
        <v>2211</v>
      </c>
    </row>
    <row r="899" spans="1:7" ht="30">
      <c r="A899" s="19">
        <v>898</v>
      </c>
      <c r="B899" s="20" t="s">
        <v>2914</v>
      </c>
      <c r="C899" s="21" t="s">
        <v>2914</v>
      </c>
      <c r="D899" s="22" t="s">
        <v>2901</v>
      </c>
      <c r="E899" s="22" t="s">
        <v>2687</v>
      </c>
      <c r="F899" s="22" t="s">
        <v>2903</v>
      </c>
      <c r="G899" s="23">
        <v>1232</v>
      </c>
    </row>
    <row r="900" spans="1:7" ht="30">
      <c r="A900" s="4">
        <v>899</v>
      </c>
      <c r="B900" s="8" t="s">
        <v>914</v>
      </c>
      <c r="C900" s="24" t="s">
        <v>2920</v>
      </c>
      <c r="D900" s="24" t="s">
        <v>1682</v>
      </c>
      <c r="E900" s="24" t="s">
        <v>1683</v>
      </c>
      <c r="F900" s="24" t="s">
        <v>1684</v>
      </c>
      <c r="G900" s="25">
        <v>2105</v>
      </c>
    </row>
    <row r="901" spans="1:7" ht="30">
      <c r="A901" s="4">
        <v>900</v>
      </c>
      <c r="B901" s="8" t="s">
        <v>78</v>
      </c>
      <c r="C901" s="24" t="s">
        <v>2921</v>
      </c>
      <c r="D901" s="24" t="s">
        <v>1394</v>
      </c>
      <c r="E901" s="24" t="s">
        <v>1289</v>
      </c>
      <c r="F901" s="24" t="s">
        <v>1395</v>
      </c>
      <c r="G901" s="25">
        <v>1604</v>
      </c>
    </row>
    <row r="902" spans="1:7">
      <c r="A902" s="4">
        <v>901</v>
      </c>
      <c r="B902" s="8" t="s">
        <v>560</v>
      </c>
      <c r="C902" s="24" t="s">
        <v>561</v>
      </c>
      <c r="D902" s="24" t="s">
        <v>2009</v>
      </c>
      <c r="E902" s="24" t="s">
        <v>2010</v>
      </c>
      <c r="F902" s="24" t="s">
        <v>2011</v>
      </c>
      <c r="G902" s="25">
        <v>1231</v>
      </c>
    </row>
    <row r="903" spans="1:7" ht="30">
      <c r="A903" s="4">
        <v>902</v>
      </c>
      <c r="B903" s="8" t="s">
        <v>2391</v>
      </c>
      <c r="C903" s="24" t="s">
        <v>2922</v>
      </c>
      <c r="D903" s="24" t="s">
        <v>2392</v>
      </c>
      <c r="E903" s="24" t="s">
        <v>2393</v>
      </c>
      <c r="F903" s="24" t="s">
        <v>2394</v>
      </c>
      <c r="G903" s="25">
        <v>1634</v>
      </c>
    </row>
    <row r="904" spans="1:7" ht="30">
      <c r="A904" s="4">
        <v>903</v>
      </c>
      <c r="B904" s="8" t="s">
        <v>1956</v>
      </c>
      <c r="C904" s="24" t="s">
        <v>2923</v>
      </c>
      <c r="D904" s="24" t="s">
        <v>1957</v>
      </c>
      <c r="E904" s="24" t="s">
        <v>1958</v>
      </c>
      <c r="F904" s="24" t="s">
        <v>1959</v>
      </c>
      <c r="G904" s="25">
        <v>1605</v>
      </c>
    </row>
    <row r="905" spans="1:7" ht="30">
      <c r="A905" s="4">
        <v>904</v>
      </c>
      <c r="B905" s="8" t="s">
        <v>2924</v>
      </c>
      <c r="C905" s="24" t="s">
        <v>2924</v>
      </c>
      <c r="D905" s="24" t="s">
        <v>2925</v>
      </c>
      <c r="E905" s="24" t="s">
        <v>2926</v>
      </c>
      <c r="F905" s="24" t="s">
        <v>2927</v>
      </c>
      <c r="G905" s="25">
        <v>1550</v>
      </c>
    </row>
    <row r="906" spans="1:7" ht="30">
      <c r="A906" s="4">
        <v>905</v>
      </c>
      <c r="B906" s="8" t="s">
        <v>2928</v>
      </c>
      <c r="C906" s="24" t="s">
        <v>2928</v>
      </c>
      <c r="D906" s="24" t="s">
        <v>2929</v>
      </c>
      <c r="E906" s="24" t="s">
        <v>2930</v>
      </c>
      <c r="F906" s="24" t="s">
        <v>2931</v>
      </c>
      <c r="G906" s="25">
        <v>1209</v>
      </c>
    </row>
    <row r="907" spans="1:7" ht="45">
      <c r="A907" s="4">
        <v>906</v>
      </c>
      <c r="B907" s="8" t="s">
        <v>2932</v>
      </c>
      <c r="C907" s="24" t="s">
        <v>2932</v>
      </c>
      <c r="D907" s="24" t="s">
        <v>2933</v>
      </c>
      <c r="E907" s="24" t="s">
        <v>2416</v>
      </c>
      <c r="F907" s="24" t="s">
        <v>2934</v>
      </c>
      <c r="G907" s="25">
        <v>1209</v>
      </c>
    </row>
    <row r="908" spans="1:7" ht="30">
      <c r="A908" s="4">
        <v>907</v>
      </c>
      <c r="B908" s="8" t="s">
        <v>2935</v>
      </c>
      <c r="C908" s="24" t="s">
        <v>2935</v>
      </c>
      <c r="D908" s="24" t="s">
        <v>2936</v>
      </c>
      <c r="E908" s="24" t="s">
        <v>2937</v>
      </c>
      <c r="F908" s="24" t="s">
        <v>2938</v>
      </c>
      <c r="G908" s="25">
        <v>9000</v>
      </c>
    </row>
    <row r="909" spans="1:7" ht="45">
      <c r="A909" s="4">
        <v>908</v>
      </c>
      <c r="B909" s="8" t="s">
        <v>2365</v>
      </c>
      <c r="C909" s="24" t="s">
        <v>2365</v>
      </c>
      <c r="D909" s="24" t="s">
        <v>2939</v>
      </c>
      <c r="E909" s="24" t="s">
        <v>2367</v>
      </c>
      <c r="F909" s="24" t="s">
        <v>2368</v>
      </c>
      <c r="G909" s="25">
        <v>1634</v>
      </c>
    </row>
    <row r="910" spans="1:7">
      <c r="A910" s="4">
        <v>909</v>
      </c>
      <c r="B910" s="8" t="s">
        <v>2410</v>
      </c>
      <c r="C910" s="24" t="s">
        <v>2940</v>
      </c>
      <c r="D910" s="24" t="s">
        <v>2389</v>
      </c>
      <c r="E910" s="24" t="s">
        <v>2390</v>
      </c>
      <c r="F910" s="24">
        <v>8734476000</v>
      </c>
      <c r="G910" s="25">
        <v>2010</v>
      </c>
    </row>
    <row r="911" spans="1:7">
      <c r="A911" s="4">
        <v>910</v>
      </c>
      <c r="B911" s="8" t="s">
        <v>2410</v>
      </c>
      <c r="C911" s="24" t="s">
        <v>2941</v>
      </c>
      <c r="D911" s="24" t="s">
        <v>2389</v>
      </c>
      <c r="E911" s="24" t="s">
        <v>2390</v>
      </c>
      <c r="F911" s="24">
        <v>8734476000</v>
      </c>
      <c r="G911" s="25">
        <v>2010</v>
      </c>
    </row>
    <row r="912" spans="1:7">
      <c r="A912" s="4">
        <v>911</v>
      </c>
      <c r="B912" s="8" t="s">
        <v>2483</v>
      </c>
      <c r="C912" s="24" t="s">
        <v>2942</v>
      </c>
      <c r="D912" s="24" t="s">
        <v>2484</v>
      </c>
      <c r="E912" s="24" t="s">
        <v>2485</v>
      </c>
      <c r="F912" s="24" t="s">
        <v>2486</v>
      </c>
      <c r="G912" s="25">
        <v>1605</v>
      </c>
    </row>
    <row r="913" spans="1:7" ht="30">
      <c r="A913" s="4">
        <v>912</v>
      </c>
      <c r="B913" s="8" t="s">
        <v>117</v>
      </c>
      <c r="C913" s="24" t="s">
        <v>117</v>
      </c>
      <c r="D913" s="24" t="s">
        <v>1235</v>
      </c>
      <c r="E913" s="24" t="s">
        <v>1236</v>
      </c>
      <c r="F913" s="24" t="s">
        <v>1237</v>
      </c>
      <c r="G913" s="25">
        <v>1500</v>
      </c>
    </row>
    <row r="914" spans="1:7" ht="45">
      <c r="A914" s="4">
        <v>913</v>
      </c>
      <c r="B914" s="8" t="s">
        <v>2466</v>
      </c>
      <c r="C914" s="24" t="s">
        <v>2943</v>
      </c>
      <c r="D914" s="24" t="s">
        <v>2467</v>
      </c>
      <c r="E914" s="24" t="s">
        <v>2468</v>
      </c>
      <c r="F914" s="24" t="s">
        <v>2469</v>
      </c>
      <c r="G914" s="25">
        <v>1232</v>
      </c>
    </row>
    <row r="915" spans="1:7">
      <c r="A915" s="4">
        <v>914</v>
      </c>
      <c r="B915" s="8" t="s">
        <v>1451</v>
      </c>
      <c r="C915" s="24" t="s">
        <v>2944</v>
      </c>
      <c r="D915" s="24" t="s">
        <v>1453</v>
      </c>
      <c r="E915" s="24" t="s">
        <v>1454</v>
      </c>
      <c r="F915" s="24" t="s">
        <v>1455</v>
      </c>
      <c r="G915" s="25">
        <v>2601</v>
      </c>
    </row>
    <row r="916" spans="1:7" ht="30">
      <c r="A916" s="4">
        <v>915</v>
      </c>
      <c r="B916" s="8" t="s">
        <v>2391</v>
      </c>
      <c r="C916" s="24" t="s">
        <v>2945</v>
      </c>
      <c r="D916" s="24" t="s">
        <v>2392</v>
      </c>
      <c r="E916" s="24" t="s">
        <v>2393</v>
      </c>
      <c r="F916" s="24" t="s">
        <v>2394</v>
      </c>
      <c r="G916" s="25">
        <v>1634</v>
      </c>
    </row>
    <row r="917" spans="1:7" ht="30">
      <c r="A917" s="4">
        <v>916</v>
      </c>
      <c r="B917" s="8" t="s">
        <v>97</v>
      </c>
      <c r="C917" s="24" t="s">
        <v>2946</v>
      </c>
      <c r="D917" s="24" t="s">
        <v>961</v>
      </c>
      <c r="E917" s="24" t="s">
        <v>962</v>
      </c>
      <c r="F917" s="24" t="s">
        <v>963</v>
      </c>
      <c r="G917" s="25">
        <v>6000</v>
      </c>
    </row>
    <row r="918" spans="1:7" ht="45">
      <c r="A918" s="4">
        <v>917</v>
      </c>
      <c r="B918" s="8" t="s">
        <v>2512</v>
      </c>
      <c r="C918" s="24" t="s">
        <v>2947</v>
      </c>
      <c r="D918" s="24" t="s">
        <v>2513</v>
      </c>
      <c r="E918" s="24" t="s">
        <v>2514</v>
      </c>
      <c r="F918" s="24" t="s">
        <v>2515</v>
      </c>
      <c r="G918" s="25">
        <v>1209</v>
      </c>
    </row>
    <row r="919" spans="1:7" ht="45">
      <c r="A919" s="26">
        <v>918</v>
      </c>
      <c r="B919" s="18" t="s">
        <v>2932</v>
      </c>
      <c r="C919" s="6" t="s">
        <v>2932</v>
      </c>
      <c r="D919" s="6" t="s">
        <v>2933</v>
      </c>
      <c r="E919" s="6" t="s">
        <v>2416</v>
      </c>
      <c r="F919" s="6" t="s">
        <v>2934</v>
      </c>
      <c r="G919" s="27">
        <v>1209</v>
      </c>
    </row>
    <row r="920" spans="1:7" ht="45">
      <c r="A920" s="26">
        <v>919</v>
      </c>
      <c r="B920" s="8" t="s">
        <v>2932</v>
      </c>
      <c r="C920" s="24" t="s">
        <v>2948</v>
      </c>
      <c r="D920" s="24" t="s">
        <v>2933</v>
      </c>
      <c r="E920" s="24" t="s">
        <v>2416</v>
      </c>
      <c r="F920" s="24" t="s">
        <v>2934</v>
      </c>
      <c r="G920" s="28">
        <v>1209</v>
      </c>
    </row>
    <row r="921" spans="1:7" ht="30">
      <c r="A921" s="26">
        <v>920</v>
      </c>
      <c r="B921" s="8" t="s">
        <v>2949</v>
      </c>
      <c r="C921" s="24" t="s">
        <v>2949</v>
      </c>
      <c r="D921" s="24" t="s">
        <v>2950</v>
      </c>
      <c r="E921" s="24" t="s">
        <v>2951</v>
      </c>
      <c r="F921" s="24">
        <v>608539279000</v>
      </c>
      <c r="G921" s="28">
        <v>1226</v>
      </c>
    </row>
    <row r="922" spans="1:7" ht="30">
      <c r="A922" s="26">
        <v>921</v>
      </c>
      <c r="B922" s="8" t="s">
        <v>2949</v>
      </c>
      <c r="C922" s="24" t="s">
        <v>2952</v>
      </c>
      <c r="D922" s="24" t="s">
        <v>2950</v>
      </c>
      <c r="E922" s="24" t="s">
        <v>2951</v>
      </c>
      <c r="F922" s="24">
        <v>608539279000</v>
      </c>
      <c r="G922" s="28">
        <v>1226</v>
      </c>
    </row>
    <row r="923" spans="1:7" ht="30">
      <c r="A923" s="26">
        <v>922</v>
      </c>
      <c r="B923" s="8" t="s">
        <v>2953</v>
      </c>
      <c r="C923" s="24" t="s">
        <v>2953</v>
      </c>
      <c r="D923" s="24" t="s">
        <v>2954</v>
      </c>
      <c r="E923" s="24" t="s">
        <v>2955</v>
      </c>
      <c r="F923" s="24">
        <v>600213777000</v>
      </c>
      <c r="G923" s="28">
        <v>1226</v>
      </c>
    </row>
    <row r="924" spans="1:7" ht="30">
      <c r="A924" s="26">
        <v>923</v>
      </c>
      <c r="B924" s="8" t="s">
        <v>2953</v>
      </c>
      <c r="C924" s="24" t="s">
        <v>2956</v>
      </c>
      <c r="D924" s="24" t="s">
        <v>2954</v>
      </c>
      <c r="E924" s="24" t="s">
        <v>2955</v>
      </c>
      <c r="F924" s="24">
        <v>600213777000</v>
      </c>
      <c r="G924" s="28">
        <v>1226</v>
      </c>
    </row>
    <row r="925" spans="1:7" ht="45">
      <c r="A925" s="26">
        <v>924</v>
      </c>
      <c r="B925" s="8" t="s">
        <v>2957</v>
      </c>
      <c r="C925" s="24" t="s">
        <v>2957</v>
      </c>
      <c r="D925" s="24" t="s">
        <v>2958</v>
      </c>
      <c r="E925" s="24" t="s">
        <v>2959</v>
      </c>
      <c r="F925" s="24" t="s">
        <v>2960</v>
      </c>
      <c r="G925" s="28">
        <v>1635</v>
      </c>
    </row>
    <row r="926" spans="1:7" ht="45">
      <c r="A926" s="26">
        <v>925</v>
      </c>
      <c r="B926" s="8" t="s">
        <v>2957</v>
      </c>
      <c r="C926" s="24" t="s">
        <v>2961</v>
      </c>
      <c r="D926" s="24" t="s">
        <v>2958</v>
      </c>
      <c r="E926" s="24" t="s">
        <v>2959</v>
      </c>
      <c r="F926" s="24" t="s">
        <v>2960</v>
      </c>
      <c r="G926" s="28">
        <v>1635</v>
      </c>
    </row>
    <row r="927" spans="1:7" ht="45">
      <c r="A927" s="26">
        <v>926</v>
      </c>
      <c r="B927" s="29" t="s">
        <v>2962</v>
      </c>
      <c r="C927" s="6" t="s">
        <v>2962</v>
      </c>
      <c r="D927" s="6" t="s">
        <v>2963</v>
      </c>
      <c r="E927" s="6" t="s">
        <v>2964</v>
      </c>
      <c r="F927" s="6" t="s">
        <v>2965</v>
      </c>
      <c r="G927" s="27">
        <v>1605</v>
      </c>
    </row>
    <row r="928" spans="1:7" ht="45">
      <c r="A928" s="26">
        <v>927</v>
      </c>
      <c r="B928" s="29" t="s">
        <v>2962</v>
      </c>
      <c r="C928" s="6" t="s">
        <v>2966</v>
      </c>
      <c r="D928" s="6" t="s">
        <v>2963</v>
      </c>
      <c r="E928" s="6" t="s">
        <v>2964</v>
      </c>
      <c r="F928" s="6" t="s">
        <v>2965</v>
      </c>
      <c r="G928" s="27">
        <v>1605</v>
      </c>
    </row>
    <row r="929" spans="1:7" ht="30">
      <c r="A929" s="26">
        <v>928</v>
      </c>
      <c r="B929" s="30" t="s">
        <v>1698</v>
      </c>
      <c r="C929" s="6" t="s">
        <v>1698</v>
      </c>
      <c r="D929" s="6" t="s">
        <v>2967</v>
      </c>
      <c r="E929" s="6" t="s">
        <v>2968</v>
      </c>
      <c r="F929" s="6" t="s">
        <v>2969</v>
      </c>
      <c r="G929" s="27">
        <v>2021</v>
      </c>
    </row>
    <row r="930" spans="1:7" ht="30">
      <c r="A930" s="26">
        <v>929</v>
      </c>
      <c r="B930" s="18" t="s">
        <v>2970</v>
      </c>
      <c r="C930" s="6" t="s">
        <v>2970</v>
      </c>
      <c r="D930" s="6" t="s">
        <v>2971</v>
      </c>
      <c r="E930" s="6" t="s">
        <v>2972</v>
      </c>
      <c r="F930" s="6" t="s">
        <v>2973</v>
      </c>
      <c r="G930" s="27">
        <v>1635</v>
      </c>
    </row>
    <row r="931" spans="1:7" ht="30">
      <c r="A931" s="26">
        <v>930</v>
      </c>
      <c r="B931" s="30" t="s">
        <v>2970</v>
      </c>
      <c r="C931" s="6" t="s">
        <v>2974</v>
      </c>
      <c r="D931" s="6" t="s">
        <v>2971</v>
      </c>
      <c r="E931" s="6" t="s">
        <v>2972</v>
      </c>
      <c r="F931" s="6" t="s">
        <v>2973</v>
      </c>
      <c r="G931" s="27">
        <v>1635</v>
      </c>
    </row>
    <row r="932" spans="1:7" ht="45">
      <c r="A932" s="26">
        <v>931</v>
      </c>
      <c r="B932" s="8" t="s">
        <v>2466</v>
      </c>
      <c r="C932" s="6" t="s">
        <v>2975</v>
      </c>
      <c r="D932" s="6" t="s">
        <v>2467</v>
      </c>
      <c r="E932" s="6" t="s">
        <v>2468</v>
      </c>
      <c r="F932" s="6" t="s">
        <v>2469</v>
      </c>
      <c r="G932" s="27">
        <v>1232</v>
      </c>
    </row>
    <row r="933" spans="1:7" ht="30">
      <c r="A933" s="26">
        <v>932</v>
      </c>
      <c r="B933" s="30" t="s">
        <v>2454</v>
      </c>
      <c r="C933" s="6" t="s">
        <v>2976</v>
      </c>
      <c r="D933" s="6" t="s">
        <v>2455</v>
      </c>
      <c r="E933" s="6" t="s">
        <v>2456</v>
      </c>
      <c r="F933" s="6" t="s">
        <v>2457</v>
      </c>
      <c r="G933" s="27">
        <v>1119</v>
      </c>
    </row>
    <row r="934" spans="1:7" ht="30" customHeight="1">
      <c r="A934" s="4">
        <v>933</v>
      </c>
      <c r="B934" s="5" t="s">
        <v>78</v>
      </c>
      <c r="C934" s="6" t="s">
        <v>2977</v>
      </c>
      <c r="D934" s="6" t="s">
        <v>1394</v>
      </c>
      <c r="E934" s="6" t="s">
        <v>1289</v>
      </c>
      <c r="F934" s="6" t="s">
        <v>1395</v>
      </c>
      <c r="G934" s="7">
        <v>1604</v>
      </c>
    </row>
    <row r="935" spans="1:7" ht="30" customHeight="1">
      <c r="A935" s="4">
        <v>934</v>
      </c>
      <c r="B935" s="5" t="s">
        <v>2495</v>
      </c>
      <c r="C935" s="6" t="s">
        <v>2978</v>
      </c>
      <c r="D935" s="6" t="s">
        <v>2496</v>
      </c>
      <c r="E935" s="6" t="s">
        <v>2497</v>
      </c>
      <c r="F935" s="6" t="s">
        <v>2498</v>
      </c>
      <c r="G935" s="7">
        <v>1604</v>
      </c>
    </row>
    <row r="936" spans="1:7" ht="30" customHeight="1">
      <c r="A936" s="4">
        <v>935</v>
      </c>
      <c r="B936" s="5" t="s">
        <v>2015</v>
      </c>
      <c r="C936" s="6" t="s">
        <v>2979</v>
      </c>
      <c r="D936" s="6" t="s">
        <v>2016</v>
      </c>
      <c r="E936" s="6" t="s">
        <v>1611</v>
      </c>
      <c r="F936" s="6" t="s">
        <v>1612</v>
      </c>
      <c r="G936" s="7">
        <v>1635</v>
      </c>
    </row>
    <row r="937" spans="1:7" ht="30" customHeight="1">
      <c r="A937" s="4">
        <v>936</v>
      </c>
      <c r="B937" s="5" t="s">
        <v>52</v>
      </c>
      <c r="C937" s="6" t="s">
        <v>2980</v>
      </c>
      <c r="D937" s="6" t="s">
        <v>2250</v>
      </c>
      <c r="E937" s="6" t="s">
        <v>2253</v>
      </c>
      <c r="F937" s="6" t="s">
        <v>2252</v>
      </c>
      <c r="G937" s="7">
        <v>1634</v>
      </c>
    </row>
    <row r="938" spans="1:7" ht="30" customHeight="1">
      <c r="A938" s="4">
        <v>937</v>
      </c>
      <c r="B938" s="5" t="s">
        <v>242</v>
      </c>
      <c r="C938" s="6" t="s">
        <v>2981</v>
      </c>
      <c r="D938" s="6" t="s">
        <v>2308</v>
      </c>
      <c r="E938" s="6" t="s">
        <v>2312</v>
      </c>
      <c r="F938" s="6" t="s">
        <v>2310</v>
      </c>
      <c r="G938" s="7">
        <v>6119</v>
      </c>
    </row>
    <row r="939" spans="1:7" ht="30" customHeight="1">
      <c r="A939" s="4">
        <v>938</v>
      </c>
      <c r="B939" s="5" t="s">
        <v>321</v>
      </c>
      <c r="C939" s="6" t="s">
        <v>2982</v>
      </c>
      <c r="D939" s="6" t="s">
        <v>1160</v>
      </c>
      <c r="E939" s="6" t="s">
        <v>1161</v>
      </c>
      <c r="F939" s="6" t="s">
        <v>1162</v>
      </c>
      <c r="G939" s="7">
        <v>1226</v>
      </c>
    </row>
    <row r="940" spans="1:7" ht="30" customHeight="1">
      <c r="A940" s="4">
        <v>939</v>
      </c>
      <c r="B940" s="5" t="s">
        <v>2983</v>
      </c>
      <c r="C940" s="6" t="s">
        <v>2983</v>
      </c>
      <c r="D940" s="6" t="s">
        <v>2984</v>
      </c>
      <c r="E940" s="6" t="s">
        <v>2985</v>
      </c>
      <c r="F940" s="6" t="s">
        <v>2986</v>
      </c>
      <c r="G940" s="7">
        <v>1605</v>
      </c>
    </row>
    <row r="941" spans="1:7" ht="30" customHeight="1">
      <c r="A941" s="4">
        <v>940</v>
      </c>
      <c r="B941" s="5" t="s">
        <v>2983</v>
      </c>
      <c r="C941" s="6" t="s">
        <v>2987</v>
      </c>
      <c r="D941" s="6" t="s">
        <v>2984</v>
      </c>
      <c r="E941" s="6" t="s">
        <v>2985</v>
      </c>
      <c r="F941" s="6" t="s">
        <v>2986</v>
      </c>
      <c r="G941" s="7">
        <v>1605</v>
      </c>
    </row>
    <row r="942" spans="1:7" ht="30" customHeight="1">
      <c r="A942" s="4">
        <v>941</v>
      </c>
      <c r="B942" s="5" t="s">
        <v>38</v>
      </c>
      <c r="C942" s="6" t="s">
        <v>2988</v>
      </c>
      <c r="D942" s="6" t="s">
        <v>951</v>
      </c>
      <c r="E942" s="6" t="s">
        <v>952</v>
      </c>
      <c r="F942" s="6" t="s">
        <v>953</v>
      </c>
      <c r="G942" s="7">
        <v>6015</v>
      </c>
    </row>
    <row r="943" spans="1:7" ht="30" customHeight="1">
      <c r="A943" s="4">
        <v>942</v>
      </c>
      <c r="B943" s="5" t="s">
        <v>2516</v>
      </c>
      <c r="C943" s="6" t="s">
        <v>2989</v>
      </c>
      <c r="D943" s="6" t="s">
        <v>2517</v>
      </c>
      <c r="E943" s="6" t="s">
        <v>2518</v>
      </c>
      <c r="F943" s="6" t="s">
        <v>2519</v>
      </c>
      <c r="G943" s="7">
        <v>1232</v>
      </c>
    </row>
    <row r="944" spans="1:7" ht="30" customHeight="1">
      <c r="A944" s="4">
        <v>943</v>
      </c>
      <c r="B944" s="5" t="s">
        <v>2935</v>
      </c>
      <c r="C944" s="6" t="s">
        <v>2990</v>
      </c>
      <c r="D944" s="6" t="s">
        <v>2936</v>
      </c>
      <c r="E944" s="6" t="s">
        <v>2937</v>
      </c>
      <c r="F944" s="6" t="s">
        <v>2938</v>
      </c>
      <c r="G944" s="7">
        <v>9000</v>
      </c>
    </row>
    <row r="945" spans="1:7" ht="30" customHeight="1">
      <c r="A945" s="4">
        <v>944</v>
      </c>
      <c r="B945" s="5" t="s">
        <v>2935</v>
      </c>
      <c r="C945" s="6" t="s">
        <v>2991</v>
      </c>
      <c r="D945" s="6" t="s">
        <v>2936</v>
      </c>
      <c r="E945" s="6" t="s">
        <v>2937</v>
      </c>
      <c r="F945" s="6" t="s">
        <v>2938</v>
      </c>
      <c r="G945" s="7">
        <v>9000</v>
      </c>
    </row>
    <row r="946" spans="1:7" ht="30" customHeight="1">
      <c r="A946" s="4">
        <v>945</v>
      </c>
      <c r="B946" s="5" t="s">
        <v>2365</v>
      </c>
      <c r="C946" s="6" t="s">
        <v>2365</v>
      </c>
      <c r="D946" s="6" t="s">
        <v>2939</v>
      </c>
      <c r="E946" s="6" t="s">
        <v>2367</v>
      </c>
      <c r="F946" s="6" t="s">
        <v>2368</v>
      </c>
      <c r="G946" s="7">
        <v>1634</v>
      </c>
    </row>
    <row r="947" spans="1:7" ht="30" customHeight="1">
      <c r="A947" s="4">
        <v>946</v>
      </c>
      <c r="B947" s="5" t="s">
        <v>2619</v>
      </c>
      <c r="C947" s="6" t="s">
        <v>2992</v>
      </c>
      <c r="D947" s="6" t="s">
        <v>2620</v>
      </c>
      <c r="E947" s="6" t="s">
        <v>2621</v>
      </c>
      <c r="F947" s="6" t="s">
        <v>2622</v>
      </c>
      <c r="G947" s="7">
        <v>9002</v>
      </c>
    </row>
    <row r="948" spans="1:7" ht="30" customHeight="1">
      <c r="A948" s="4">
        <v>947</v>
      </c>
      <c r="B948" s="5" t="s">
        <v>759</v>
      </c>
      <c r="C948" s="6" t="s">
        <v>759</v>
      </c>
      <c r="D948" s="6" t="s">
        <v>2993</v>
      </c>
      <c r="E948" s="6" t="s">
        <v>2994</v>
      </c>
      <c r="F948" s="6" t="s">
        <v>2995</v>
      </c>
      <c r="G948" s="7">
        <v>6100</v>
      </c>
    </row>
    <row r="949" spans="1:7" ht="30" customHeight="1">
      <c r="A949" s="4">
        <v>948</v>
      </c>
      <c r="B949" s="5" t="s">
        <v>2996</v>
      </c>
      <c r="C949" s="6" t="s">
        <v>2996</v>
      </c>
      <c r="D949" s="6" t="s">
        <v>2997</v>
      </c>
      <c r="E949" s="6" t="s">
        <v>2998</v>
      </c>
      <c r="F949" s="6" t="s">
        <v>2999</v>
      </c>
      <c r="G949" s="7">
        <v>1604</v>
      </c>
    </row>
    <row r="950" spans="1:7" ht="30" customHeight="1">
      <c r="A950" s="4">
        <v>949</v>
      </c>
      <c r="B950" s="5" t="s">
        <v>2996</v>
      </c>
      <c r="C950" s="6" t="s">
        <v>3000</v>
      </c>
      <c r="D950" s="6" t="s">
        <v>2997</v>
      </c>
      <c r="E950" s="6" t="s">
        <v>2998</v>
      </c>
      <c r="F950" s="6" t="s">
        <v>2999</v>
      </c>
      <c r="G950" s="7">
        <v>1604</v>
      </c>
    </row>
  </sheetData>
  <autoFilter ref="A1:G950"/>
  <conditionalFormatting sqref="G919">
    <cfRule type="cellIs" dxfId="14" priority="13" operator="lessThan">
      <formula>1</formula>
    </cfRule>
  </conditionalFormatting>
  <conditionalFormatting sqref="G921">
    <cfRule type="cellIs" dxfId="13" priority="12" operator="lessThan">
      <formula>1</formula>
    </cfRule>
  </conditionalFormatting>
  <conditionalFormatting sqref="G923">
    <cfRule type="cellIs" dxfId="12" priority="11" operator="lessThan">
      <formula>1</formula>
    </cfRule>
  </conditionalFormatting>
  <conditionalFormatting sqref="G926">
    <cfRule type="cellIs" dxfId="11" priority="10" operator="lessThan">
      <formula>1</formula>
    </cfRule>
  </conditionalFormatting>
  <conditionalFormatting sqref="G927">
    <cfRule type="cellIs" dxfId="10" priority="9" operator="lessThan">
      <formula>1</formula>
    </cfRule>
  </conditionalFormatting>
  <conditionalFormatting sqref="G928">
    <cfRule type="cellIs" dxfId="9" priority="8" operator="lessThan">
      <formula>1</formula>
    </cfRule>
  </conditionalFormatting>
  <conditionalFormatting sqref="G929">
    <cfRule type="cellIs" dxfId="8" priority="7" operator="lessThan">
      <formula>1</formula>
    </cfRule>
  </conditionalFormatting>
  <conditionalFormatting sqref="G930">
    <cfRule type="cellIs" dxfId="7" priority="6" operator="lessThan">
      <formula>1</formula>
    </cfRule>
  </conditionalFormatting>
  <conditionalFormatting sqref="G931">
    <cfRule type="cellIs" dxfId="6" priority="5" operator="lessThan">
      <formula>1</formula>
    </cfRule>
  </conditionalFormatting>
  <conditionalFormatting sqref="G932">
    <cfRule type="cellIs" dxfId="5" priority="4" operator="lessThan">
      <formula>1</formula>
    </cfRule>
  </conditionalFormatting>
  <conditionalFormatting sqref="G933">
    <cfRule type="cellIs" dxfId="4" priority="3" operator="lessThan">
      <formula>1</formula>
    </cfRule>
  </conditionalFormatting>
  <conditionalFormatting sqref="G934">
    <cfRule type="cellIs" dxfId="3" priority="2" operator="lessThan">
      <formula>1</formula>
    </cfRule>
  </conditionalFormatting>
  <conditionalFormatting sqref="G2:G918">
    <cfRule type="cellIs" dxfId="2" priority="15" operator="lessThan">
      <formula>1</formula>
    </cfRule>
  </conditionalFormatting>
  <conditionalFormatting sqref="G935:G950">
    <cfRule type="cellIs" dxfId="1" priority="1" operator="lessThan">
      <formula>1</formula>
    </cfRule>
  </conditionalFormatting>
  <conditionalFormatting sqref="G920 G922 G924:G925">
    <cfRule type="cellIs" dxfId="0" priority="14" operator="lessThan">
      <formula>1</formula>
    </cfRule>
  </conditionalFormatting>
  <pageMargins left="0.7" right="0.7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Dec2024</vt:lpstr>
      <vt:lpstr>Jan2025</vt:lpstr>
      <vt:lpstr>Feb2025</vt:lpstr>
      <vt:lpstr>Mar2025</vt:lpstr>
      <vt:lpstr>Apr2025</vt:lpstr>
      <vt:lpstr>May2025</vt:lpstr>
      <vt:lpstr>June2025</vt:lpstr>
      <vt:lpstr>Tax 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Joanna</dc:creator>
  <cp:lastModifiedBy>FINAH</cp:lastModifiedBy>
  <cp:lastPrinted>2024-07-10T06:16:00Z</cp:lastPrinted>
  <dcterms:created xsi:type="dcterms:W3CDTF">2024-03-18T03:10:00Z</dcterms:created>
  <dcterms:modified xsi:type="dcterms:W3CDTF">2025-06-26T03:59:02Z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61DD10176E9A4DE6A6BFBAB2B582D087_12</vt:lpwstr>
  </property>
  <property fmtid="{D5CDD505-2E9C-101B-9397-08002B2CF9AE}" pid="3" name="KSOProductBuildVer">
    <vt:lpwstr>1033-12.2.0.21546</vt:lpwstr>
  </property>
</Properties>
</file>