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jfgfilho_rd_com_br/Documents/Área de Trabalho/extracao_dados/planilhas/LISTAS - (01) JANEIRO/"/>
    </mc:Choice>
  </mc:AlternateContent>
  <xr:revisionPtr revIDLastSave="364" documentId="8_{7D90355B-2F99-4F92-86EC-1214981551C2}" xr6:coauthVersionLast="47" xr6:coauthVersionMax="47" xr10:uidLastSave="{5C27688C-2E83-4FF9-BD58-D54C669C18BA}"/>
  <bookViews>
    <workbookView xWindow="-110" yWindow="-110" windowWidth="19420" windowHeight="10420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 l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<sst xmlns="http://schemas.openxmlformats.org/spreadsheetml/2006/main" count="916" uniqueCount="265">
  <si>
    <t>CÓD. HISTÓRICO FARMÁCIA:</t>
  </si>
  <si>
    <t>ESTADO</t>
  </si>
  <si>
    <t>SP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</si>
  <si>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</si>
  <si>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</si>
  <si>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</si>
  <si>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</si>
  <si>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</si>
  <si>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</si>
  <si>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</si>
  <si>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</si>
  <si>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</si>
  <si>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</si>
  <si>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</si>
  <si>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</si>
  <si>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</si>
  <si>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</si>
  <si>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</si>
  <si>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</si>
  <si>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</si>
  <si>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P44082023183539</t>
  </si>
  <si>
    <t>IMPR.</t>
  </si>
  <si>
    <t>EQ. TERC.</t>
  </si>
  <si>
    <t>S502933304W3FB</t>
  </si>
  <si>
    <t>Gaveteiro Vertical CX 02</t>
  </si>
  <si>
    <t>P44082023183543</t>
  </si>
  <si>
    <t>CARTUCHO</t>
  </si>
  <si>
    <t>1 VOLUME (4 UNI.)</t>
  </si>
  <si>
    <t>Gaveteiro Vertical CX 03</t>
  </si>
  <si>
    <t>P44082023183269</t>
  </si>
  <si>
    <t>TRANSF.</t>
  </si>
  <si>
    <t>Gaveteiro Vertical CX 04</t>
  </si>
  <si>
    <t>P44082023183281</t>
  </si>
  <si>
    <t>TEL. VOIP</t>
  </si>
  <si>
    <t>50CD220AE811</t>
  </si>
  <si>
    <t>Monitor Gerência</t>
  </si>
  <si>
    <t>Monitor</t>
  </si>
  <si>
    <t>LENOVO</t>
  </si>
  <si>
    <t>SVA968937</t>
  </si>
  <si>
    <t>MODEM</t>
  </si>
  <si>
    <t>Monitor B12</t>
  </si>
  <si>
    <t>SVAA48065</t>
  </si>
  <si>
    <t>SUP. ND024</t>
  </si>
  <si>
    <t>ACESSO.</t>
  </si>
  <si>
    <t>5 VOLUMES</t>
  </si>
  <si>
    <t>Monitor Câmera</t>
  </si>
  <si>
    <t>SVA968993</t>
  </si>
  <si>
    <t>SUP. ND092</t>
  </si>
  <si>
    <t>4 VOLUMES</t>
  </si>
  <si>
    <t>Monitor E-Learning</t>
  </si>
  <si>
    <t>SVA969054</t>
  </si>
  <si>
    <t>SUP. ND292</t>
  </si>
  <si>
    <t>1 VOLUME (2 UNI.)</t>
  </si>
  <si>
    <t>Monitor Farmacêutico</t>
  </si>
  <si>
    <t>SVA967576</t>
  </si>
  <si>
    <t>Monitor Balcão 01</t>
  </si>
  <si>
    <t>SVA968977</t>
  </si>
  <si>
    <t>Monitor Balcão 02</t>
  </si>
  <si>
    <t>SVAA55018</t>
  </si>
  <si>
    <t>Monitor Balcão 03</t>
  </si>
  <si>
    <t>SVA848160</t>
  </si>
  <si>
    <t>Monitor Balcão 04</t>
  </si>
  <si>
    <t>SVA844977</t>
  </si>
  <si>
    <t>Monitor Touch CX 01</t>
  </si>
  <si>
    <t>F22C004484</t>
  </si>
  <si>
    <t>Monitor Touch CX 02</t>
  </si>
  <si>
    <t>K22C000100</t>
  </si>
  <si>
    <t>Monitor Touch CX 03</t>
  </si>
  <si>
    <t>G22C002656</t>
  </si>
  <si>
    <t>Monitor Touch CX 04</t>
  </si>
  <si>
    <t>G22C002525</t>
  </si>
  <si>
    <t>Scanner de Mesa A4 01</t>
  </si>
  <si>
    <t>Scanner</t>
  </si>
  <si>
    <t>CANON</t>
  </si>
  <si>
    <t>KPEF09316</t>
  </si>
  <si>
    <t>Scanner de Mesa A4 02</t>
  </si>
  <si>
    <t>KPEF09317</t>
  </si>
  <si>
    <t>Leitor Cód. Barra - Mesa CX 01</t>
  </si>
  <si>
    <t>S22186521403089</t>
  </si>
  <si>
    <t>Leitor Cód. Barra - Mesa CX 02</t>
  </si>
  <si>
    <t>S22189521402679</t>
  </si>
  <si>
    <t>Leitor Cód. Barra - Mesa CX 03</t>
  </si>
  <si>
    <t>S22193521400105</t>
  </si>
  <si>
    <t>Leitor Cód. Barra - Mesa CX 04</t>
  </si>
  <si>
    <t>S22189521402663</t>
  </si>
  <si>
    <t>Fortinet (FortiGate)</t>
  </si>
  <si>
    <t>Roteador</t>
  </si>
  <si>
    <t>VIVO</t>
  </si>
  <si>
    <t>FGT40FTK2209F6EL</t>
  </si>
  <si>
    <t>INJETOR</t>
  </si>
  <si>
    <t>PERIF.</t>
  </si>
  <si>
    <t>C22286582000000367</t>
  </si>
  <si>
    <t>Fortinet (FortiAP)</t>
  </si>
  <si>
    <t>Antena</t>
  </si>
  <si>
    <t>FP231FTF23050201</t>
  </si>
  <si>
    <t>Switch Aruba</t>
  </si>
  <si>
    <t>Switch</t>
  </si>
  <si>
    <t>INGRAM</t>
  </si>
  <si>
    <t>VN2BKYF0CQ</t>
  </si>
  <si>
    <t>Tablet Verificador de Preço 01</t>
  </si>
  <si>
    <t>Consulta Preço</t>
  </si>
  <si>
    <t>AIDC TECNOLOGIA</t>
  </si>
  <si>
    <t>CK100ANLCSVLBC115</t>
  </si>
  <si>
    <t>Tablet Verificador de Preço 02</t>
  </si>
  <si>
    <t>CK100ANLCSVLBC001</t>
  </si>
  <si>
    <t xml:space="preserve">Micro (PDV) B12               </t>
  </si>
  <si>
    <t>CPU</t>
  </si>
  <si>
    <t>SPE0BTWAP</t>
  </si>
  <si>
    <t>NEOBOX</t>
  </si>
  <si>
    <t>NÃO</t>
  </si>
  <si>
    <t>Micro (PDV) CX 01</t>
  </si>
  <si>
    <t>SPE0BTW6J</t>
  </si>
  <si>
    <t>PIN PAD</t>
  </si>
  <si>
    <t>7200222208189949</t>
  </si>
  <si>
    <t>Leitor Biométrico</t>
  </si>
  <si>
    <t>Leitor</t>
  </si>
  <si>
    <t>TECHMAG</t>
  </si>
  <si>
    <t>FP930715</t>
  </si>
  <si>
    <t>HUB</t>
  </si>
  <si>
    <t>092211135600701473</t>
  </si>
  <si>
    <t>Tablet</t>
  </si>
  <si>
    <t>MGITECH</t>
  </si>
  <si>
    <t>350538866739282</t>
  </si>
  <si>
    <t>CABO USB</t>
  </si>
  <si>
    <t>7898564048148</t>
  </si>
  <si>
    <t>Micro (PDV) CX 02</t>
  </si>
  <si>
    <t>SPE0BTVHK</t>
  </si>
  <si>
    <t>7200222104578026</t>
  </si>
  <si>
    <t>FP930713</t>
  </si>
  <si>
    <t>092211135600700760</t>
  </si>
  <si>
    <t>350538866794139</t>
  </si>
  <si>
    <t>Micro (PDV) CX 03</t>
  </si>
  <si>
    <t>SPE0BTW67</t>
  </si>
  <si>
    <t>7200222206184735</t>
  </si>
  <si>
    <t>FP930714</t>
  </si>
  <si>
    <t>092211135600703239</t>
  </si>
  <si>
    <t>350538866794030</t>
  </si>
  <si>
    <t>Micro (PDV) CX 04</t>
  </si>
  <si>
    <t>SPE0BTVHB</t>
  </si>
  <si>
    <t>7200222101073177</t>
  </si>
  <si>
    <t>FP930712</t>
  </si>
  <si>
    <t>092211135600700751</t>
  </si>
  <si>
    <t>350538866794691</t>
  </si>
  <si>
    <t>Micro (TG) E-Learning</t>
  </si>
  <si>
    <t>PE0B4WTN</t>
  </si>
  <si>
    <t>WEBCAM</t>
  </si>
  <si>
    <t>2225LZ9304Y9</t>
  </si>
  <si>
    <t>Micro (TG) Gerência</t>
  </si>
  <si>
    <t>PE0B4WTP</t>
  </si>
  <si>
    <t>HEADSET</t>
  </si>
  <si>
    <t>SIM</t>
  </si>
  <si>
    <t>Leitor Cód. Barra - Mão/Sem Fio</t>
  </si>
  <si>
    <t>S23073523700777</t>
  </si>
  <si>
    <t>Celular</t>
  </si>
  <si>
    <t>KWAN</t>
  </si>
  <si>
    <t>350589196787046</t>
  </si>
  <si>
    <t>Micro (TG) Farmacêutico</t>
  </si>
  <si>
    <t>PE0B4WTQ</t>
  </si>
  <si>
    <t>Micro (TC) Balcão 01</t>
  </si>
  <si>
    <t>PE0BL5ML</t>
  </si>
  <si>
    <t>Leitor Cód. Barra - Mão</t>
  </si>
  <si>
    <t>S23104010554650</t>
  </si>
  <si>
    <t>Micro (TC) Balcão 02</t>
  </si>
  <si>
    <t>PE0BL5M7</t>
  </si>
  <si>
    <t>S23104010554627</t>
  </si>
  <si>
    <t>Micro (TC) Balcão 03</t>
  </si>
  <si>
    <t>PE0BL5GQ</t>
  </si>
  <si>
    <t>S23104010554629</t>
  </si>
  <si>
    <t>Micro (TC) Balcão 04</t>
  </si>
  <si>
    <t>PE0BKXYJ</t>
  </si>
  <si>
    <t>S23104010554921</t>
  </si>
  <si>
    <t>Impressora TM-T88VII-USB CX 01</t>
  </si>
  <si>
    <t>Impressora</t>
  </si>
  <si>
    <t>XB4F004011</t>
  </si>
  <si>
    <t>Impressora TM-T88VII-USB CX 02</t>
  </si>
  <si>
    <t>XB4F006551</t>
  </si>
  <si>
    <t>Impressora TM-T88VII-USB CX 03</t>
  </si>
  <si>
    <t>XB4F004517</t>
  </si>
  <si>
    <t>Impressora TM-T88VII-USB CX 04</t>
  </si>
  <si>
    <t>XB4F004897</t>
  </si>
  <si>
    <t>Impressora TM-T88VII-ETH</t>
  </si>
  <si>
    <t>XB4F007900</t>
  </si>
  <si>
    <t>Impressora TM-L90-ETH</t>
  </si>
  <si>
    <t>TPLF061224</t>
  </si>
  <si>
    <t>SAT FISCAL CX 01</t>
  </si>
  <si>
    <t>SAT</t>
  </si>
  <si>
    <t>SATM063611</t>
  </si>
  <si>
    <t>SAT FISCAL CX 02</t>
  </si>
  <si>
    <t>SATM063983</t>
  </si>
  <si>
    <t>SAT FISCAL CX 03</t>
  </si>
  <si>
    <t>SATM063989</t>
  </si>
  <si>
    <t>SAT FISCAL CX 04</t>
  </si>
  <si>
    <t>SATM063592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</si>
  <si>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</si>
  <si>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</si>
  <si>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</si>
  <si>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</si>
  <si>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</si>
  <si>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</si>
  <si>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</si>
  <si>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</si>
  <si>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</si>
  <si>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</si>
  <si>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</si>
  <si>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</si>
  <si>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</si>
  <si>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</si>
  <si>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</si>
  <si>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</si>
  <si>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</si>
  <si>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</si>
  <si>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</si>
  <si>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</si>
  <si>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</si>
  <si>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</si>
  <si>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</si>
  <si>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</si>
  <si>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</si>
  <si>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</si>
  <si>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</si>
  <si>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</si>
  <si>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</si>
  <si>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</si>
  <si>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</si>
  <si>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</si>
  <si>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</si>
  <si>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</si>
  <si>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</si>
  <si>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</si>
  <si>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</si>
  <si>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</si>
  <si>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</si>
  <si>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</si>
  <si>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</si>
  <si>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</si>
  <si>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</si>
  <si>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</si>
  <si>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</si>
  <si>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</si>
  <si>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</si>
  <si>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</si>
  <si>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</si>
  <si>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</si>
  <si>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</si>
  <si>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</si>
  <si>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</si>
  <si>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</si>
  <si>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</si>
  <si>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</si>
  <si>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</si>
  <si>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</si>
  <si>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</si>
  <si>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</si>
  <si>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</si>
  <si>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</si>
  <si>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</si>
  <si>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</si>
  <si>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</si>
  <si>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</si>
  <si>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</si>
  <si>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</si>
  <si>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</si>
  <si>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</si>
  <si>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</si>
  <si>
    <t>JAVA: 4632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</si>
</sst>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  <font>
      <u/>
      <sz val="10"/>
      <color rgb="FF00000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rgb="FFA9A9A9"/>
        <bgColor rgb="FFE8E4E4"/>
      </patternFill>
    </fill>
    <fill>
      <patternFill patternType="solid">
        <fgColor rgb="FFA9A9A9"/>
        <bgColor indexed="64"/>
      </patternFill>
    </fill>
    <fill>
      <patternFill patternType="solid">
        <fgColor rgb="FFA9A9A9"/>
        <bgColor rgb="FFFFCC00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1" fontId="6" fillId="14" borderId="3" xfId="0" applyNumberFormat="1" applyFont="1" applyFill="1" applyBorder="1" applyAlignment="1">
      <alignment horizontal="center" vertical="center"/>
    </xf>
    <xf numFmtId="1" fontId="6" fillId="15" borderId="3" xfId="0" applyNumberFormat="1" applyFont="1" applyFill="1" applyBorder="1" applyAlignment="1">
      <alignment horizontal="center" vertical="center"/>
    </xf>
    <xf numFmtId="1" fontId="6" fillId="16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7" borderId="0" xfId="0" applyFont="1" applyFill="1" applyAlignment="1">
      <alignment vertical="center"/>
    </xf>
    <xf numFmtId="0" fontId="11" fillId="17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20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20" borderId="0" xfId="14" applyNumberFormat="1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12" fillId="19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49" fontId="7" fillId="24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70"/>
  <sheetViews>
    <sheetView tabSelected="1" zoomScale="85" zoomScaleNormal="85" workbookViewId="0">
      <pane ySplit="2" topLeftCell="A3" activePane="bottomLeft" state="frozen"/>
      <selection pane="bottomLeft" activeCell="D70" sqref="D70"/>
    </sheetView>
  </sheetViews>
  <sheetFormatPr defaultColWidth="8" defaultRowHeight="14" outlineLevelCol="1" x14ac:dyDescent="0.3"/>
  <cols>
    <col min="1" max="1" width="28.08203125" style="1" bestFit="1" customWidth="1"/>
    <col min="2" max="2" width="14.83203125" style="44" customWidth="1"/>
    <col min="3" max="3" width="18.08203125" style="2" customWidth="1"/>
    <col min="4" max="4" width="11.75" style="3" customWidth="1"/>
    <col min="5" max="5" width="21.08203125" style="57" customWidth="1"/>
    <col min="6" max="6" width="10.08203125" style="3" bestFit="1" customWidth="1"/>
    <col min="7" max="7" width="10.08203125" style="3" customWidth="1"/>
    <col min="8" max="8" width="14.33203125" style="5" hidden="1" customWidth="1" outlineLevel="1"/>
    <col min="9" max="9" width="10.8320312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3203125" style="5" customWidth="1" collapsed="1"/>
    <col min="15" max="15" width="13.25" style="4" customWidth="1"/>
    <col min="16" max="16" width="10.5" style="4" customWidth="1"/>
    <col min="17" max="17" width="19.08203125" style="5" customWidth="1"/>
    <col min="18" max="18" width="12" style="5" hidden="1" customWidth="1" outlineLevel="1"/>
    <col min="19" max="19" width="8.33203125" style="5" customWidth="1" collapsed="1"/>
    <col min="20" max="267" width="8" style="5"/>
  </cols>
  <sheetData>
    <row r="1" spans="1:18" s="7" customFormat="1" ht="18.649999999999999" customHeight="1" x14ac:dyDescent="0.3">
      <c r="A1" s="65" t="s">
        <v>0</v>
      </c>
      <c r="B1" s="67">
        <v>2196</v>
      </c>
      <c r="C1" s="64" t="s">
        <v>264</v>
      </c>
      <c r="D1" s="8" t="s">
        <v>1</v>
      </c>
      <c r="E1" s="66" t="s">
        <v>2</v>
      </c>
      <c r="F1" s="79"/>
      <c r="G1" s="79"/>
      <c r="H1" s="79"/>
      <c r="I1" s="61" t="s">
        <v>3</v>
      </c>
    </row>
    <row r="2" spans="1:18" s="7" customFormat="1" ht="17.149999999999999" customHeight="1" x14ac:dyDescent="0.3">
      <c r="A2" s="63" t="s">
        <v>4</v>
      </c>
      <c r="B2" s="8" t="s">
        <v>5</v>
      </c>
      <c r="C2" s="8" t="s">
        <v>6</v>
      </c>
      <c r="D2" s="8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O2" s="6"/>
      <c r="P2" s="6"/>
      <c r="R2" s="56" t="s">
        <v>12</v>
      </c>
    </row>
    <row r="3" spans="1:18" s="7" customFormat="1" ht="17.149999999999999" customHeight="1" x14ac:dyDescent="0.3">
      <c r="A3" s="10" t="s">
        <v>17</v>
      </c>
      <c r="B3" s="42" t="s">
        <v>18</v>
      </c>
      <c r="C3" s="11" t="s">
        <v>19</v>
      </c>
      <c r="D3" s="12">
        <v>1022463</v>
      </c>
      <c r="E3" s="13" t="s">
        <v>20</v>
      </c>
      <c r="F3" s="14">
        <v>269646</v>
      </c>
      <c r="G3" s="52"/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21</v>
      </c>
      <c r="P3" s="50" t="s">
        <v>22</v>
      </c>
      <c r="Q3" s="38" t="s">
        <v>23</v>
      </c>
      <c r="R3" s="48"/>
    </row>
    <row r="4" spans="1:18" s="7" customFormat="1" ht="17.149999999999999" customHeight="1" x14ac:dyDescent="0.3">
      <c r="A4" s="17" t="s">
        <v>24</v>
      </c>
      <c r="B4" s="47" t="s">
        <v>18</v>
      </c>
      <c r="C4" s="18" t="s">
        <v>19</v>
      </c>
      <c r="D4" s="19">
        <v>1022464</v>
      </c>
      <c r="E4" s="20" t="s">
        <v>25</v>
      </c>
      <c r="F4" s="21">
        <v>269646</v>
      </c>
      <c r="G4" s="53"/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26</v>
      </c>
      <c r="P4" s="15" t="s">
        <v>22</v>
      </c>
      <c r="Q4" s="48" t="s">
        <v>27</v>
      </c>
      <c r="R4" s="48"/>
    </row>
    <row r="5" spans="1:18" s="7" customFormat="1" ht="17.149999999999999" customHeight="1" x14ac:dyDescent="0.3">
      <c r="A5" s="17" t="s">
        <v>28</v>
      </c>
      <c r="B5" s="47" t="s">
        <v>18</v>
      </c>
      <c r="C5" s="18" t="s">
        <v>19</v>
      </c>
      <c r="D5" s="19">
        <v>1022097</v>
      </c>
      <c r="E5" s="20" t="s">
        <v>29</v>
      </c>
      <c r="F5" s="21">
        <v>269570</v>
      </c>
      <c r="G5" s="53"/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30</v>
      </c>
      <c r="P5" s="15" t="s">
        <v>22</v>
      </c>
      <c r="Q5" s="48"/>
      <c r="R5" s="48"/>
    </row>
    <row r="6" spans="1:18" s="7" customFormat="1" ht="17.149999999999999" customHeight="1" x14ac:dyDescent="0.3">
      <c r="A6" s="17" t="s">
        <v>31</v>
      </c>
      <c r="B6" s="47" t="s">
        <v>18</v>
      </c>
      <c r="C6" s="18" t="s">
        <v>19</v>
      </c>
      <c r="D6" s="19">
        <v>1022124</v>
      </c>
      <c r="E6" s="20" t="s">
        <v>32</v>
      </c>
      <c r="F6" s="21">
        <v>269572</v>
      </c>
      <c r="G6" s="53"/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33</v>
      </c>
      <c r="P6" s="41" t="s">
        <v>22</v>
      </c>
      <c r="Q6" s="49" t="s">
        <v>34</v>
      </c>
      <c r="R6" s="48"/>
    </row>
    <row r="7" spans="1:18" s="7" customFormat="1" ht="17.149999999999999" customHeight="1" x14ac:dyDescent="0.3">
      <c r="A7" s="10" t="s">
        <v>35</v>
      </c>
      <c r="B7" s="42" t="s">
        <v>36</v>
      </c>
      <c r="C7" s="11" t="s">
        <v>37</v>
      </c>
      <c r="D7" s="12">
        <v>1040495</v>
      </c>
      <c r="E7" s="13" t="s">
        <v>38</v>
      </c>
      <c r="F7" s="14">
        <v>691125</v>
      </c>
      <c r="G7" s="52"/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34" t="s">
        <v>39</v>
      </c>
      <c r="P7" s="41" t="s">
        <v>22</v>
      </c>
      <c r="Q7" s="49"/>
      <c r="R7" s="48"/>
    </row>
    <row r="8" spans="1:18" s="7" customFormat="1" ht="17.149999999999999" customHeight="1" x14ac:dyDescent="0.3">
      <c r="A8" s="10" t="s">
        <v>40</v>
      </c>
      <c r="B8" s="42" t="s">
        <v>36</v>
      </c>
      <c r="C8" s="11" t="s">
        <v>37</v>
      </c>
      <c r="D8" s="12">
        <v>1040669</v>
      </c>
      <c r="E8" s="13" t="s">
        <v>41</v>
      </c>
      <c r="F8" s="14">
        <v>689628</v>
      </c>
      <c r="G8" s="52"/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42</v>
      </c>
      <c r="P8" s="15" t="s">
        <v>43</v>
      </c>
      <c r="Q8" s="48" t="s">
        <v>44</v>
      </c>
      <c r="R8" s="48"/>
    </row>
    <row r="9" spans="1:18" s="7" customFormat="1" ht="17.149999999999999" customHeight="1" x14ac:dyDescent="0.3">
      <c r="A9" s="10" t="s">
        <v>45</v>
      </c>
      <c r="B9" s="42" t="s">
        <v>36</v>
      </c>
      <c r="C9" s="11" t="s">
        <v>37</v>
      </c>
      <c r="D9" s="12">
        <v>1040504</v>
      </c>
      <c r="E9" s="13" t="s">
        <v>46</v>
      </c>
      <c r="F9" s="14">
        <v>691122</v>
      </c>
      <c r="G9" s="52"/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47</v>
      </c>
      <c r="P9" s="15" t="s">
        <v>43</v>
      </c>
      <c r="Q9" s="48" t="s">
        <v>48</v>
      </c>
      <c r="R9" s="48"/>
    </row>
    <row r="10" spans="1:18" s="7" customFormat="1" ht="17.149999999999999" customHeight="1" x14ac:dyDescent="0.3">
      <c r="A10" s="10" t="s">
        <v>49</v>
      </c>
      <c r="B10" s="42" t="s">
        <v>36</v>
      </c>
      <c r="C10" s="11" t="s">
        <v>37</v>
      </c>
      <c r="D10" s="12">
        <v>1040501</v>
      </c>
      <c r="E10" s="13" t="s">
        <v>50</v>
      </c>
      <c r="F10" s="14">
        <v>691122</v>
      </c>
      <c r="G10" s="52"/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O10" s="15" t="s">
        <v>51</v>
      </c>
      <c r="P10" s="15" t="s">
        <v>43</v>
      </c>
      <c r="Q10" s="48" t="s">
        <v>52</v>
      </c>
      <c r="R10" s="48"/>
    </row>
    <row r="11" spans="1:18" s="7" customFormat="1" ht="17.149999999999999" customHeight="1" x14ac:dyDescent="0.3">
      <c r="A11" s="10" t="s">
        <v>53</v>
      </c>
      <c r="B11" s="42" t="s">
        <v>36</v>
      </c>
      <c r="C11" s="11" t="s">
        <v>37</v>
      </c>
      <c r="D11" s="12">
        <v>1040503</v>
      </c>
      <c r="E11" s="13" t="s">
        <v>54</v>
      </c>
      <c r="F11" s="14">
        <v>691074</v>
      </c>
      <c r="G11" s="52"/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49999999999999" customHeight="1" x14ac:dyDescent="0.3">
      <c r="A12" s="10" t="s">
        <v>55</v>
      </c>
      <c r="B12" s="42" t="s">
        <v>36</v>
      </c>
      <c r="C12" s="11" t="s">
        <v>37</v>
      </c>
      <c r="D12" s="12">
        <v>1040532</v>
      </c>
      <c r="E12" s="13" t="s">
        <v>56</v>
      </c>
      <c r="F12" s="14">
        <v>691136</v>
      </c>
      <c r="G12" s="52"/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49999999999999" customHeight="1" x14ac:dyDescent="0.3">
      <c r="A13" s="17" t="s">
        <v>57</v>
      </c>
      <c r="B13" s="47" t="s">
        <v>36</v>
      </c>
      <c r="C13" s="18" t="s">
        <v>37</v>
      </c>
      <c r="D13" s="19">
        <v>1040638</v>
      </c>
      <c r="E13" s="20" t="s">
        <v>58</v>
      </c>
      <c r="F13" s="21">
        <v>689629</v>
      </c>
      <c r="G13" s="53"/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49999999999999" customHeight="1" x14ac:dyDescent="0.3">
      <c r="A14" s="17" t="s">
        <v>59</v>
      </c>
      <c r="B14" s="47" t="s">
        <v>36</v>
      </c>
      <c r="C14" s="18" t="s">
        <v>37</v>
      </c>
      <c r="D14" s="19">
        <v>1040385</v>
      </c>
      <c r="E14" s="20" t="s">
        <v>60</v>
      </c>
      <c r="F14" s="21">
        <v>689659</v>
      </c>
      <c r="G14" s="53"/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49999999999999" customHeight="1" x14ac:dyDescent="0.3">
      <c r="A15" s="17" t="s">
        <v>61</v>
      </c>
      <c r="B15" s="47" t="s">
        <v>36</v>
      </c>
      <c r="C15" s="18" t="s">
        <v>37</v>
      </c>
      <c r="D15" s="19">
        <v>1040398</v>
      </c>
      <c r="E15" s="20" t="s">
        <v>62</v>
      </c>
      <c r="F15" s="21">
        <v>689659</v>
      </c>
      <c r="G15" s="53"/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49999999999999" customHeight="1" x14ac:dyDescent="0.3">
      <c r="A16" s="10" t="s">
        <v>63</v>
      </c>
      <c r="B16" s="42" t="s">
        <v>36</v>
      </c>
      <c r="C16" s="11" t="s">
        <v>19</v>
      </c>
      <c r="D16" s="12">
        <v>956718</v>
      </c>
      <c r="E16" s="13" t="s">
        <v>64</v>
      </c>
      <c r="F16" s="14">
        <v>96171</v>
      </c>
      <c r="G16" s="52"/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49999999999999" customHeight="1" x14ac:dyDescent="0.3">
      <c r="A17" s="17" t="s">
        <v>65</v>
      </c>
      <c r="B17" s="47" t="s">
        <v>36</v>
      </c>
      <c r="C17" s="18" t="s">
        <v>19</v>
      </c>
      <c r="D17" s="19">
        <v>956869</v>
      </c>
      <c r="E17" s="20" t="s">
        <v>66</v>
      </c>
      <c r="F17" s="21">
        <v>96161</v>
      </c>
      <c r="G17" s="53"/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49999999999999" customHeight="1" x14ac:dyDescent="0.3">
      <c r="A18" s="17" t="s">
        <v>67</v>
      </c>
      <c r="B18" s="47" t="s">
        <v>36</v>
      </c>
      <c r="C18" s="18" t="s">
        <v>19</v>
      </c>
      <c r="D18" s="19">
        <v>956729</v>
      </c>
      <c r="E18" s="20" t="s">
        <v>68</v>
      </c>
      <c r="F18" s="21">
        <v>96178</v>
      </c>
      <c r="G18" s="53"/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49999999999999" customHeight="1" x14ac:dyDescent="0.3">
      <c r="A19" s="17" t="s">
        <v>69</v>
      </c>
      <c r="B19" s="47" t="s">
        <v>36</v>
      </c>
      <c r="C19" s="18" t="s">
        <v>19</v>
      </c>
      <c r="D19" s="19">
        <v>956730</v>
      </c>
      <c r="E19" s="20" t="s">
        <v>70</v>
      </c>
      <c r="F19" s="21">
        <v>96178</v>
      </c>
      <c r="G19" s="53"/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49999999999999" customHeight="1" x14ac:dyDescent="0.3">
      <c r="A20" s="10" t="s">
        <v>71</v>
      </c>
      <c r="B20" s="42" t="s">
        <v>72</v>
      </c>
      <c r="C20" s="11" t="s">
        <v>73</v>
      </c>
      <c r="D20" s="12">
        <v>1029725</v>
      </c>
      <c r="E20" s="13" t="s">
        <v>74</v>
      </c>
      <c r="F20" s="14">
        <v>37279</v>
      </c>
      <c r="G20" s="52"/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49999999999999" customHeight="1" x14ac:dyDescent="0.3">
      <c r="A21" s="17" t="s">
        <v>75</v>
      </c>
      <c r="B21" s="47" t="s">
        <v>72</v>
      </c>
      <c r="C21" s="18" t="s">
        <v>73</v>
      </c>
      <c r="D21" s="19">
        <v>1029726</v>
      </c>
      <c r="E21" s="78" t="s">
        <v>76</v>
      </c>
      <c r="F21" s="21">
        <v>37279</v>
      </c>
      <c r="G21" s="53"/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49999999999999" customHeight="1" x14ac:dyDescent="0.3">
      <c r="A22" s="10" t="s">
        <v>77</v>
      </c>
      <c r="B22" s="42" t="s">
        <v>72</v>
      </c>
      <c r="C22" s="11" t="s">
        <v>19</v>
      </c>
      <c r="D22" s="12">
        <v>958018</v>
      </c>
      <c r="E22" s="13" t="s">
        <v>78</v>
      </c>
      <c r="F22" s="14">
        <v>39269</v>
      </c>
      <c r="G22" s="52"/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49999999999999" customHeight="1" x14ac:dyDescent="0.3">
      <c r="A23" s="17" t="s">
        <v>79</v>
      </c>
      <c r="B23" s="47" t="s">
        <v>72</v>
      </c>
      <c r="C23" s="18" t="s">
        <v>19</v>
      </c>
      <c r="D23" s="19">
        <v>958017</v>
      </c>
      <c r="E23" s="20" t="s">
        <v>80</v>
      </c>
      <c r="F23" s="21">
        <v>39269</v>
      </c>
      <c r="G23" s="53"/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49999999999999" customHeight="1" x14ac:dyDescent="0.3">
      <c r="A24" s="17" t="s">
        <v>81</v>
      </c>
      <c r="B24" s="47" t="s">
        <v>72</v>
      </c>
      <c r="C24" s="18" t="s">
        <v>19</v>
      </c>
      <c r="D24" s="19">
        <v>958020</v>
      </c>
      <c r="E24" s="20" t="s">
        <v>82</v>
      </c>
      <c r="F24" s="21">
        <v>39269</v>
      </c>
      <c r="G24" s="53"/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49999999999999" customHeight="1" x14ac:dyDescent="0.25">
      <c r="A25" s="17" t="s">
        <v>83</v>
      </c>
      <c r="B25" s="47" t="s">
        <v>72</v>
      </c>
      <c r="C25" s="18" t="s">
        <v>19</v>
      </c>
      <c r="D25" s="19">
        <v>958019</v>
      </c>
      <c r="E25" s="20" t="s">
        <v>84</v>
      </c>
      <c r="F25" s="21">
        <v>39269</v>
      </c>
      <c r="G25" s="53"/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49999999999999" customHeight="1" x14ac:dyDescent="0.3">
      <c r="A26" s="10" t="s">
        <v>85</v>
      </c>
      <c r="B26" s="42" t="s">
        <v>86</v>
      </c>
      <c r="C26" s="11" t="s">
        <v>87</v>
      </c>
      <c r="D26" s="12">
        <v>937996</v>
      </c>
      <c r="E26" s="13" t="s">
        <v>88</v>
      </c>
      <c r="F26" s="14">
        <v>67615</v>
      </c>
      <c r="G26" s="52"/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89</v>
      </c>
      <c r="P26" s="15" t="s">
        <v>90</v>
      </c>
      <c r="Q26" s="40" t="s">
        <v>91</v>
      </c>
      <c r="R26" s="48"/>
    </row>
    <row r="27" spans="1:18" s="7" customFormat="1" ht="17.149999999999999" customHeight="1" x14ac:dyDescent="0.25">
      <c r="A27" s="17" t="s">
        <v>92</v>
      </c>
      <c r="B27" s="47" t="s">
        <v>93</v>
      </c>
      <c r="C27" s="18" t="s">
        <v>87</v>
      </c>
      <c r="D27" s="19">
        <v>937997</v>
      </c>
      <c r="E27" s="20" t="s">
        <v>94</v>
      </c>
      <c r="F27" s="21">
        <v>67615</v>
      </c>
      <c r="G27" s="53"/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49999999999999" customHeight="1" x14ac:dyDescent="0.25">
      <c r="A28" s="35" t="s">
        <v>95</v>
      </c>
      <c r="B28" s="43" t="s">
        <v>96</v>
      </c>
      <c r="C28" s="36" t="s">
        <v>97</v>
      </c>
      <c r="D28" s="37">
        <v>938628</v>
      </c>
      <c r="E28" s="38" t="s">
        <v>98</v>
      </c>
      <c r="F28" s="39">
        <v>380542</v>
      </c>
      <c r="G28" s="54"/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49999999999999" customHeight="1" x14ac:dyDescent="0.25">
      <c r="A29" s="10" t="s">
        <v>99</v>
      </c>
      <c r="B29" s="42" t="s">
        <v>100</v>
      </c>
      <c r="C29" s="11" t="s">
        <v>101</v>
      </c>
      <c r="D29" s="12">
        <v>932715</v>
      </c>
      <c r="E29" s="13" t="s">
        <v>102</v>
      </c>
      <c r="F29" s="14"/>
      <c r="G29" s="52"/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49999999999999" customHeight="1" x14ac:dyDescent="0.25">
      <c r="A30" s="17" t="s">
        <v>103</v>
      </c>
      <c r="B30" s="47" t="s">
        <v>100</v>
      </c>
      <c r="C30" s="18" t="s">
        <v>101</v>
      </c>
      <c r="D30" s="19">
        <v>932763</v>
      </c>
      <c r="E30" s="20" t="s">
        <v>104</v>
      </c>
      <c r="F30" s="21"/>
      <c r="G30" s="53"/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49999999999999" customHeight="1" x14ac:dyDescent="0.3">
      <c r="A31" s="10" t="s">
        <v>105</v>
      </c>
      <c r="B31" s="42" t="s">
        <v>106</v>
      </c>
      <c r="C31" s="11" t="s">
        <v>37</v>
      </c>
      <c r="D31" s="25">
        <v>1040754</v>
      </c>
      <c r="E31" s="26" t="s">
        <v>107</v>
      </c>
      <c r="F31" s="14">
        <v>697358</v>
      </c>
      <c r="G31" s="52"/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108</v>
      </c>
      <c r="P31" s="22" t="s">
        <v>22</v>
      </c>
      <c r="Q31" s="23" t="s">
        <v>109</v>
      </c>
      <c r="R31" s="48"/>
    </row>
    <row r="32" spans="1:18" s="7" customFormat="1" ht="17.149999999999999" customHeight="1" x14ac:dyDescent="0.3">
      <c r="A32" s="10" t="s">
        <v>110</v>
      </c>
      <c r="B32" s="42" t="s">
        <v>106</v>
      </c>
      <c r="C32" s="11" t="s">
        <v>37</v>
      </c>
      <c r="D32" s="12">
        <v>1040825</v>
      </c>
      <c r="E32" s="13" t="s">
        <v>111</v>
      </c>
      <c r="F32" s="14">
        <v>697423</v>
      </c>
      <c r="G32" s="52"/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27" customFormat="1" ht="17.149999999999999" customHeight="1" x14ac:dyDescent="0.3">
      <c r="A33" s="17" t="s">
        <v>114</v>
      </c>
      <c r="B33" s="45" t="s">
        <v>115</v>
      </c>
      <c r="C33" s="18" t="s">
        <v>116</v>
      </c>
      <c r="D33" s="19">
        <v>1012879</v>
      </c>
      <c r="E33" s="20" t="s">
        <v>117</v>
      </c>
      <c r="F33" s="21">
        <v>22930</v>
      </c>
      <c r="G33" s="53"/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  <c r="O33" s="15" t="s">
        <v>118</v>
      </c>
      <c r="P33" s="15" t="s">
        <v>90</v>
      </c>
      <c r="Q33" s="16" t="s">
        <v>119</v>
      </c>
    </row>
    <row r="34" spans="1:18" s="27" customFormat="1" ht="17.149999999999999" customHeight="1" x14ac:dyDescent="0.3">
      <c r="A34" s="17" t="s">
        <v>120</v>
      </c>
      <c r="B34" s="45" t="s">
        <v>120</v>
      </c>
      <c r="C34" s="28" t="s">
        <v>121</v>
      </c>
      <c r="D34" s="19">
        <v>936352</v>
      </c>
      <c r="E34" s="20" t="s">
        <v>122</v>
      </c>
      <c r="F34" s="21">
        <v>13064</v>
      </c>
      <c r="G34" s="53"/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123</v>
      </c>
      <c r="P34" s="15" t="s">
        <v>90</v>
      </c>
      <c r="Q34" s="16" t="s">
        <v>124</v>
      </c>
      <c r="R34" s="48"/>
    </row>
    <row r="35" spans="1:18" s="7" customFormat="1" ht="17.149999999999999" customHeight="1" x14ac:dyDescent="0.3">
      <c r="A35" s="10" t="s">
        <v>125</v>
      </c>
      <c r="B35" s="42" t="s">
        <v>106</v>
      </c>
      <c r="C35" s="11" t="s">
        <v>37</v>
      </c>
      <c r="D35" s="12">
        <v>1040848</v>
      </c>
      <c r="E35" s="13" t="s">
        <v>126</v>
      </c>
      <c r="F35" s="14">
        <v>697423</v>
      </c>
      <c r="G35" s="52"/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112</v>
      </c>
      <c r="P35" s="50" t="str">
        <f>IFERROR(VLOOKUP($E$1,'BASE PINPAD'!A2:B28,2,0),"EQ. TERC.")</f>
        <v>CIELO</v>
      </c>
      <c r="Q35" s="51" t="s">
        <v>127</v>
      </c>
      <c r="R35" s="48"/>
    </row>
    <row r="36" spans="1:18" s="27" customFormat="1" ht="17.149999999999999" customHeight="1" x14ac:dyDescent="0.3">
      <c r="A36" s="17" t="s">
        <v>114</v>
      </c>
      <c r="B36" s="45" t="s">
        <v>115</v>
      </c>
      <c r="C36" s="18" t="s">
        <v>116</v>
      </c>
      <c r="D36" s="19">
        <v>1012877</v>
      </c>
      <c r="E36" s="20" t="s">
        <v>128</v>
      </c>
      <c r="F36" s="21">
        <v>22930</v>
      </c>
      <c r="G36" s="53"/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  <c r="O36" s="15" t="s">
        <v>118</v>
      </c>
      <c r="P36" s="15" t="s">
        <v>90</v>
      </c>
      <c r="Q36" s="16" t="s">
        <v>129</v>
      </c>
    </row>
    <row r="37" spans="1:18" s="27" customFormat="1" ht="17.149999999999999" customHeight="1" x14ac:dyDescent="0.3">
      <c r="A37" s="17" t="s">
        <v>120</v>
      </c>
      <c r="B37" s="45" t="s">
        <v>120</v>
      </c>
      <c r="C37" s="28" t="s">
        <v>121</v>
      </c>
      <c r="D37" s="19">
        <v>936354</v>
      </c>
      <c r="E37" s="20" t="s">
        <v>130</v>
      </c>
      <c r="F37" s="21">
        <v>13064</v>
      </c>
      <c r="G37" s="53"/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123</v>
      </c>
      <c r="P37" s="15" t="s">
        <v>90</v>
      </c>
      <c r="Q37" s="16" t="s">
        <v>124</v>
      </c>
      <c r="R37" s="48"/>
    </row>
    <row r="38" spans="1:18" s="7" customFormat="1" ht="17.149999999999999" customHeight="1" x14ac:dyDescent="0.3">
      <c r="A38" s="10" t="s">
        <v>131</v>
      </c>
      <c r="B38" s="42" t="s">
        <v>106</v>
      </c>
      <c r="C38" s="11" t="s">
        <v>37</v>
      </c>
      <c r="D38" s="12">
        <v>1040801</v>
      </c>
      <c r="E38" s="13" t="s">
        <v>132</v>
      </c>
      <c r="F38" s="14">
        <v>697423</v>
      </c>
      <c r="G38" s="52"/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112</v>
      </c>
      <c r="P38" s="50" t="str">
        <f>IFERROR(VLOOKUP($E$1,'BASE PINPAD'!A2:B28,2,0),"EQ. TERC.")</f>
        <v>CIELO</v>
      </c>
      <c r="Q38" s="51" t="s">
        <v>133</v>
      </c>
      <c r="R38" s="48"/>
    </row>
    <row r="39" spans="1:18" s="27" customFormat="1" ht="17.149999999999999" customHeight="1" x14ac:dyDescent="0.3">
      <c r="A39" s="17" t="s">
        <v>114</v>
      </c>
      <c r="B39" s="45" t="s">
        <v>115</v>
      </c>
      <c r="C39" s="18" t="s">
        <v>116</v>
      </c>
      <c r="D39" s="19">
        <v>1012878</v>
      </c>
      <c r="E39" s="20" t="s">
        <v>134</v>
      </c>
      <c r="F39" s="21">
        <v>22930</v>
      </c>
      <c r="G39" s="53"/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  <c r="O39" s="15" t="s">
        <v>118</v>
      </c>
      <c r="P39" s="15" t="s">
        <v>90</v>
      </c>
      <c r="Q39" s="16" t="s">
        <v>135</v>
      </c>
    </row>
    <row r="40" spans="1:18" s="27" customFormat="1" ht="17.149999999999999" customHeight="1" x14ac:dyDescent="0.3">
      <c r="A40" s="17" t="s">
        <v>120</v>
      </c>
      <c r="B40" s="45" t="s">
        <v>120</v>
      </c>
      <c r="C40" s="28" t="s">
        <v>121</v>
      </c>
      <c r="D40" s="19">
        <v>936355</v>
      </c>
      <c r="E40" s="20" t="s">
        <v>136</v>
      </c>
      <c r="F40" s="21">
        <v>13064</v>
      </c>
      <c r="G40" s="53"/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123</v>
      </c>
      <c r="P40" s="15" t="s">
        <v>90</v>
      </c>
      <c r="Q40" s="16" t="s">
        <v>124</v>
      </c>
      <c r="R40" s="48"/>
    </row>
    <row r="41" spans="1:18" s="7" customFormat="1" ht="17.149999999999999" customHeight="1" x14ac:dyDescent="0.3">
      <c r="A41" s="10" t="s">
        <v>137</v>
      </c>
      <c r="B41" s="42" t="s">
        <v>106</v>
      </c>
      <c r="C41" s="11" t="s">
        <v>37</v>
      </c>
      <c r="D41" s="12">
        <v>1040839</v>
      </c>
      <c r="E41" s="13" t="s">
        <v>138</v>
      </c>
      <c r="F41" s="14">
        <v>697422</v>
      </c>
      <c r="G41" s="52"/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112</v>
      </c>
      <c r="P41" s="50" t="str">
        <f>IFERROR(VLOOKUP($E$1,'BASE PINPAD'!A2:B28,2,0),"EQ. TERC.")</f>
        <v>CIELO</v>
      </c>
      <c r="Q41" s="51" t="s">
        <v>139</v>
      </c>
      <c r="R41" s="48"/>
    </row>
    <row r="42" spans="1:18" s="27" customFormat="1" ht="17.149999999999999" customHeight="1" x14ac:dyDescent="0.3">
      <c r="A42" s="17" t="s">
        <v>114</v>
      </c>
      <c r="B42" s="45" t="s">
        <v>115</v>
      </c>
      <c r="C42" s="18" t="s">
        <v>116</v>
      </c>
      <c r="D42" s="19">
        <v>1012876</v>
      </c>
      <c r="E42" s="20" t="s">
        <v>140</v>
      </c>
      <c r="F42" s="21">
        <v>22930</v>
      </c>
      <c r="G42" s="53"/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  <c r="O42" s="15" t="s">
        <v>118</v>
      </c>
      <c r="P42" s="15" t="s">
        <v>90</v>
      </c>
      <c r="Q42" s="16" t="s">
        <v>141</v>
      </c>
    </row>
    <row r="43" spans="1:18" s="27" customFormat="1" ht="17.149999999999999" customHeight="1" x14ac:dyDescent="0.3">
      <c r="A43" s="17" t="s">
        <v>120</v>
      </c>
      <c r="B43" s="45" t="s">
        <v>120</v>
      </c>
      <c r="C43" s="28" t="s">
        <v>121</v>
      </c>
      <c r="D43" s="19">
        <v>936353</v>
      </c>
      <c r="E43" s="20" t="s">
        <v>142</v>
      </c>
      <c r="F43" s="21">
        <v>13064</v>
      </c>
      <c r="G43" s="53"/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123</v>
      </c>
      <c r="P43" s="15" t="s">
        <v>90</v>
      </c>
      <c r="Q43" s="16" t="s">
        <v>124</v>
      </c>
      <c r="R43" s="48"/>
    </row>
    <row r="44" spans="1:18" ht="17.149999999999999" customHeight="1" x14ac:dyDescent="0.3">
      <c r="A44" s="10" t="s">
        <v>143</v>
      </c>
      <c r="B44" s="42" t="s">
        <v>106</v>
      </c>
      <c r="C44" s="29" t="s">
        <v>37</v>
      </c>
      <c r="D44" s="12">
        <v>1018140</v>
      </c>
      <c r="E44" s="13" t="s">
        <v>144</v>
      </c>
      <c r="F44" s="14">
        <v>659545</v>
      </c>
      <c r="G44" s="52"/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145</v>
      </c>
      <c r="P44" s="22" t="s">
        <v>90</v>
      </c>
      <c r="Q44" s="23" t="s">
        <v>146</v>
      </c>
      <c r="R44" s="48"/>
    </row>
    <row r="45" spans="1:18" ht="17.149999999999999" customHeight="1" x14ac:dyDescent="0.3">
      <c r="A45" s="10" t="s">
        <v>147</v>
      </c>
      <c r="B45" s="42" t="s">
        <v>106</v>
      </c>
      <c r="C45" s="11" t="s">
        <v>37</v>
      </c>
      <c r="D45" s="12">
        <v>1018217</v>
      </c>
      <c r="E45" s="13" t="s">
        <v>148</v>
      </c>
      <c r="F45" s="14">
        <v>659543</v>
      </c>
      <c r="G45" s="52"/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15" t="s">
        <v>149</v>
      </c>
      <c r="P45" s="15" t="s">
        <v>90</v>
      </c>
      <c r="Q45" s="24" t="s">
        <v>150</v>
      </c>
      <c r="R45" s="48"/>
    </row>
    <row r="46" spans="1:18" ht="17.149999999999999" customHeight="1" x14ac:dyDescent="0.3">
      <c r="A46" s="17" t="s">
        <v>151</v>
      </c>
      <c r="B46" s="45" t="s">
        <v>115</v>
      </c>
      <c r="C46" s="18" t="s">
        <v>19</v>
      </c>
      <c r="D46" s="19">
        <v>957021</v>
      </c>
      <c r="E46" s="20" t="s">
        <v>152</v>
      </c>
      <c r="F46" s="21">
        <v>98723</v>
      </c>
      <c r="G46" s="53"/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49999999999999" customHeight="1" x14ac:dyDescent="0.3">
      <c r="A47" s="30" t="s">
        <v>153</v>
      </c>
      <c r="B47" s="46" t="s">
        <v>153</v>
      </c>
      <c r="C47" s="31" t="s">
        <v>154</v>
      </c>
      <c r="D47" s="32">
        <v>937889</v>
      </c>
      <c r="E47" s="33" t="s">
        <v>155</v>
      </c>
      <c r="F47" s="23">
        <v>599</v>
      </c>
      <c r="G47" s="55"/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49999999999999" customHeight="1" x14ac:dyDescent="0.3">
      <c r="A48" s="10" t="s">
        <v>156</v>
      </c>
      <c r="B48" s="42" t="s">
        <v>106</v>
      </c>
      <c r="C48" s="11" t="s">
        <v>37</v>
      </c>
      <c r="D48" s="12">
        <v>1018141</v>
      </c>
      <c r="E48" s="13" t="s">
        <v>157</v>
      </c>
      <c r="F48" s="14">
        <v>659543</v>
      </c>
      <c r="G48" s="52"/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49999999999999" customHeight="1" x14ac:dyDescent="0.3">
      <c r="A49" s="10" t="s">
        <v>158</v>
      </c>
      <c r="B49" s="42" t="s">
        <v>106</v>
      </c>
      <c r="C49" s="11" t="s">
        <v>37</v>
      </c>
      <c r="D49" s="12">
        <v>1040313</v>
      </c>
      <c r="E49" s="13" t="s">
        <v>159</v>
      </c>
      <c r="F49" s="14">
        <v>689640</v>
      </c>
      <c r="G49" s="52"/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49999999999999" customHeight="1" x14ac:dyDescent="0.3">
      <c r="A50" s="17" t="s">
        <v>160</v>
      </c>
      <c r="B50" s="45" t="s">
        <v>115</v>
      </c>
      <c r="C50" s="18" t="s">
        <v>19</v>
      </c>
      <c r="D50" s="19">
        <v>935796</v>
      </c>
      <c r="E50" s="20" t="s">
        <v>161</v>
      </c>
      <c r="F50" s="21">
        <v>36106</v>
      </c>
      <c r="G50" s="53"/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49999999999999" customHeight="1" x14ac:dyDescent="0.3">
      <c r="A51" s="10" t="s">
        <v>162</v>
      </c>
      <c r="B51" s="42" t="s">
        <v>106</v>
      </c>
      <c r="C51" s="11" t="s">
        <v>37</v>
      </c>
      <c r="D51" s="12">
        <v>1040318</v>
      </c>
      <c r="E51" s="13" t="s">
        <v>163</v>
      </c>
      <c r="F51" s="14">
        <v>689639</v>
      </c>
      <c r="G51" s="52"/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49999999999999" customHeight="1" x14ac:dyDescent="0.3">
      <c r="A52" s="17" t="s">
        <v>160</v>
      </c>
      <c r="B52" s="45" t="s">
        <v>115</v>
      </c>
      <c r="C52" s="18" t="s">
        <v>19</v>
      </c>
      <c r="D52" s="19">
        <v>935794</v>
      </c>
      <c r="E52" s="20" t="s">
        <v>164</v>
      </c>
      <c r="F52" s="21">
        <v>36106</v>
      </c>
      <c r="G52" s="53"/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49999999999999" customHeight="1" x14ac:dyDescent="0.3">
      <c r="A53" s="10" t="s">
        <v>165</v>
      </c>
      <c r="B53" s="42" t="s">
        <v>106</v>
      </c>
      <c r="C53" s="11" t="s">
        <v>37</v>
      </c>
      <c r="D53" s="12">
        <v>1040279</v>
      </c>
      <c r="E53" s="13" t="s">
        <v>166</v>
      </c>
      <c r="F53" s="14">
        <v>689637</v>
      </c>
      <c r="G53" s="52"/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49999999999999" customHeight="1" x14ac:dyDescent="0.3">
      <c r="A54" s="17" t="s">
        <v>160</v>
      </c>
      <c r="B54" s="45" t="s">
        <v>115</v>
      </c>
      <c r="C54" s="18" t="s">
        <v>19</v>
      </c>
      <c r="D54" s="19">
        <v>935795</v>
      </c>
      <c r="E54" s="20" t="s">
        <v>167</v>
      </c>
      <c r="F54" s="21">
        <v>36106</v>
      </c>
      <c r="G54" s="53"/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49999999999999" customHeight="1" x14ac:dyDescent="0.3">
      <c r="A55" s="10" t="s">
        <v>168</v>
      </c>
      <c r="B55" s="42" t="s">
        <v>106</v>
      </c>
      <c r="C55" s="11" t="s">
        <v>37</v>
      </c>
      <c r="D55" s="12">
        <v>1040358</v>
      </c>
      <c r="E55" s="13" t="s">
        <v>169</v>
      </c>
      <c r="F55" s="14">
        <v>689659</v>
      </c>
      <c r="G55" s="52"/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49999999999999" customHeight="1" x14ac:dyDescent="0.3">
      <c r="A56" s="17" t="s">
        <v>160</v>
      </c>
      <c r="B56" s="45" t="s">
        <v>115</v>
      </c>
      <c r="C56" s="18" t="s">
        <v>19</v>
      </c>
      <c r="D56" s="19">
        <v>935797</v>
      </c>
      <c r="E56" s="20" t="s">
        <v>170</v>
      </c>
      <c r="F56" s="21">
        <v>36106</v>
      </c>
      <c r="G56" s="53"/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49999999999999" customHeight="1" x14ac:dyDescent="0.3">
      <c r="A57" s="10" t="s">
        <v>171</v>
      </c>
      <c r="B57" s="42" t="s">
        <v>172</v>
      </c>
      <c r="C57" s="11" t="s">
        <v>19</v>
      </c>
      <c r="D57" s="12">
        <v>1022252</v>
      </c>
      <c r="E57" s="13" t="s">
        <v>173</v>
      </c>
      <c r="F57" s="14">
        <v>269622</v>
      </c>
      <c r="G57" s="52"/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49999999999999" customHeight="1" x14ac:dyDescent="0.3">
      <c r="A58" s="17" t="s">
        <v>174</v>
      </c>
      <c r="B58" s="45" t="s">
        <v>172</v>
      </c>
      <c r="C58" s="18" t="s">
        <v>19</v>
      </c>
      <c r="D58" s="19">
        <v>1021855</v>
      </c>
      <c r="E58" s="20" t="s">
        <v>175</v>
      </c>
      <c r="F58" s="21">
        <v>267140</v>
      </c>
      <c r="G58" s="53"/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49999999999999" customHeight="1" x14ac:dyDescent="0.3">
      <c r="A59" s="17" t="s">
        <v>176</v>
      </c>
      <c r="B59" s="45" t="s">
        <v>172</v>
      </c>
      <c r="C59" s="18" t="s">
        <v>19</v>
      </c>
      <c r="D59" s="19">
        <v>933159</v>
      </c>
      <c r="E59" s="20" t="s">
        <v>177</v>
      </c>
      <c r="F59" s="21">
        <v>258432</v>
      </c>
      <c r="G59" s="53"/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49999999999999" customHeight="1" x14ac:dyDescent="0.3">
      <c r="A60" s="17" t="s">
        <v>178</v>
      </c>
      <c r="B60" s="45" t="s">
        <v>172</v>
      </c>
      <c r="C60" s="18" t="s">
        <v>19</v>
      </c>
      <c r="D60" s="19">
        <v>1022325</v>
      </c>
      <c r="E60" s="20" t="s">
        <v>179</v>
      </c>
      <c r="F60" s="21">
        <v>269630</v>
      </c>
      <c r="G60" s="53"/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49999999999999" customHeight="1" x14ac:dyDescent="0.3">
      <c r="A61" s="10" t="s">
        <v>180</v>
      </c>
      <c r="B61" s="42" t="s">
        <v>172</v>
      </c>
      <c r="C61" s="11" t="s">
        <v>19</v>
      </c>
      <c r="D61" s="12">
        <v>1022470</v>
      </c>
      <c r="E61" s="13" t="s">
        <v>181</v>
      </c>
      <c r="F61" s="14">
        <v>269646</v>
      </c>
      <c r="G61" s="52"/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49999999999999" customHeight="1" x14ac:dyDescent="0.3">
      <c r="A62" s="10" t="s">
        <v>182</v>
      </c>
      <c r="B62" s="42" t="s">
        <v>172</v>
      </c>
      <c r="C62" s="11" t="s">
        <v>19</v>
      </c>
      <c r="D62" s="12">
        <v>937405</v>
      </c>
      <c r="E62" s="13" t="s">
        <v>183</v>
      </c>
      <c r="F62" s="14">
        <v>261832</v>
      </c>
      <c r="G62" s="52"/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  <row r="63" spans="1:17" x14ac:dyDescent="0.3">
      <c r="A63" s="10" t="s">
        <v>184</v>
      </c>
      <c r="B63" s="42" t="s">
        <v>185</v>
      </c>
      <c r="C63" s="11" t="s">
        <v>19</v>
      </c>
      <c r="D63" s="12">
        <v>1022147</v>
      </c>
      <c r="E63" s="13" t="s">
        <v>186</v>
      </c>
      <c r="F63" s="14">
        <v>269573</v>
      </c>
      <c r="G63" s="52"/>
    </row>
    <row r="64" spans="1:17" x14ac:dyDescent="0.3">
      <c r="A64" s="17" t="s">
        <v>187</v>
      </c>
      <c r="B64" s="45" t="s">
        <v>185</v>
      </c>
      <c r="C64" s="18" t="s">
        <v>19</v>
      </c>
      <c r="D64" s="19">
        <v>1022145</v>
      </c>
      <c r="E64" s="20" t="s">
        <v>188</v>
      </c>
      <c r="F64" s="21">
        <v>269573</v>
      </c>
      <c r="G64" s="53"/>
    </row>
    <row r="65" spans="1:7" x14ac:dyDescent="0.3">
      <c r="A65" s="17" t="s">
        <v>189</v>
      </c>
      <c r="B65" s="45" t="s">
        <v>185</v>
      </c>
      <c r="C65" s="18" t="s">
        <v>19</v>
      </c>
      <c r="D65" s="19">
        <v>1022144</v>
      </c>
      <c r="E65" s="20" t="s">
        <v>190</v>
      </c>
      <c r="F65" s="21">
        <v>269573</v>
      </c>
      <c r="G65" s="53"/>
    </row>
    <row r="66" spans="1:7" x14ac:dyDescent="0.3">
      <c r="A66" s="17" t="s">
        <v>191</v>
      </c>
      <c r="B66" s="45" t="s">
        <v>185</v>
      </c>
      <c r="C66" s="18" t="s">
        <v>19</v>
      </c>
      <c r="D66" s="19">
        <v>1022146</v>
      </c>
      <c r="E66" s="20" t="s">
        <v>192</v>
      </c>
      <c r="F66" s="21">
        <v>269573</v>
      </c>
      <c r="G66" s="53"/>
    </row>
    <row r="70" spans="1:7" x14ac:dyDescent="0.3">
      <c r="D70" s="80"/>
    </row>
  </sheetData>
  <autoFilter ref="A2:G66" xr:uid="{B4BBCC4E-8F4E-409D-868F-B48396FB73CF}"/>
  <mergeCells count="1">
    <mergeCell ref="F1:H1"/>
  </mergeCells>
  <conditionalFormatting sqref="A2:M2 D1">
    <cfRule type="expression" dxfId="57" priority="86">
      <formula>$F$1="DROGASIL"</formula>
    </cfRule>
  </conditionalFormatting>
  <conditionalFormatting sqref="B1">
    <cfRule type="duplicateValues" dxfId="56" priority="68"/>
  </conditionalFormatting>
  <conditionalFormatting sqref="C1">
    <cfRule type="duplicateValues" dxfId="55" priority="67"/>
  </conditionalFormatting>
  <conditionalFormatting sqref="C3:C62">
    <cfRule type="cellIs" dxfId="54" priority="17" operator="equal">
      <formula>"POSITIVO"</formula>
    </cfRule>
    <cfRule type="cellIs" dxfId="53" priority="18" operator="equal">
      <formula>"SCANSOURCE"</formula>
    </cfRule>
    <cfRule type="cellIs" dxfId="52" priority="19" operator="equal">
      <formula>"DELL"</formula>
    </cfRule>
    <cfRule type="cellIs" dxfId="51" priority="20" operator="equal">
      <formula>"NCR"</formula>
    </cfRule>
    <cfRule type="cellIs" dxfId="50" priority="21" operator="equal">
      <formula>"LENOVO"</formula>
    </cfRule>
  </conditionalFormatting>
  <conditionalFormatting sqref="D1 A2:M2">
    <cfRule type="expression" dxfId="49" priority="87">
      <formula>$F$1="RAIA"</formula>
    </cfRule>
  </conditionalFormatting>
  <conditionalFormatting sqref="D1">
    <cfRule type="duplicateValues" dxfId="48" priority="15"/>
  </conditionalFormatting>
  <conditionalFormatting sqref="D2:E2">
    <cfRule type="duplicateValues" dxfId="47" priority="52"/>
  </conditionalFormatting>
  <conditionalFormatting sqref="D28:E28">
    <cfRule type="duplicateValues" dxfId="46" priority="34"/>
  </conditionalFormatting>
  <conditionalFormatting sqref="D67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2">
    <cfRule type="cellIs" dxfId="41" priority="25" operator="equal">
      <formula>0</formula>
    </cfRule>
  </conditionalFormatting>
  <conditionalFormatting sqref="H3:J62">
    <cfRule type="cellIs" dxfId="40" priority="58" operator="equal">
      <formula>"NÃO SCAN."</formula>
    </cfRule>
  </conditionalFormatting>
  <conditionalFormatting sqref="I3:I62">
    <cfRule type="cellIs" dxfId="39" priority="24" operator="equal">
      <formula>"S/SÉRIE"</formula>
    </cfRule>
  </conditionalFormatting>
  <conditionalFormatting sqref="I3:J62 R3:R32">
    <cfRule type="cellIs" dxfId="38" priority="26" operator="equal">
      <formula>"OK"</formula>
    </cfRule>
  </conditionalFormatting>
  <conditionalFormatting sqref="O32:Q32 O35:Q35 O38:Q38 O41:Q41">
    <cfRule type="expression" dxfId="37" priority="7">
      <formula>$P$32="PAGBANK"</formula>
    </cfRule>
    <cfRule type="expression" dxfId="36" priority="8">
      <formula>$P$32="SAFRAPAY"</formula>
    </cfRule>
    <cfRule type="expression" dxfId="35" priority="9">
      <formula>$P$32="CIELO"</formula>
    </cfRule>
  </conditionalFormatting>
  <conditionalFormatting sqref="Q3:Q5">
    <cfRule type="duplicateValues" dxfId="34" priority="84"/>
  </conditionalFormatting>
  <conditionalFormatting sqref="Q32:Q44">
    <cfRule type="duplicateValues" dxfId="33" priority="27"/>
  </conditionalFormatting>
  <conditionalFormatting sqref="R2">
    <cfRule type="duplicateValues" dxfId="32" priority="63"/>
  </conditionalFormatting>
  <conditionalFormatting sqref="R3:R10">
    <cfRule type="duplicateValues" dxfId="31" priority="61"/>
  </conditionalFormatting>
  <conditionalFormatting sqref="R34:R35 R37:R38 R40:R41 R43:R45">
    <cfRule type="cellIs" dxfId="30" priority="53" operator="equal">
      <formula>"OK"</formula>
    </cfRule>
  </conditionalFormatting>
  <conditionalFormatting sqref="R26">
    <cfRule type="duplicateValues" dxfId="29" priority="60"/>
  </conditionalFormatting>
  <conditionalFormatting sqref="R31:R32 R34:R35 R37:R38 R40:R41 R43:R45">
    <cfRule type="duplicateValues" dxfId="28" priority="59"/>
  </conditionalFormatting>
  <conditionalFormatting sqref="D29:E62 D3:E27">
    <cfRule type="duplicateValues" dxfId="27" priority="98"/>
  </conditionalFormatting>
  <conditionalFormatting sqref="C63:C66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3:E66">
    <cfRule type="duplicateValues" dxfId="21" priority="6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6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6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4" x14ac:dyDescent="0.3"/>
  <cols>
    <col min="1" max="1" width="7.25" style="44" customWidth="1"/>
    <col min="2" max="2" width="10.58203125" style="44" customWidth="1"/>
    <col min="3" max="3" width="13.83203125" style="44" customWidth="1"/>
  </cols>
  <sheetData>
    <row r="1" spans="1:3" ht="14.5" x14ac:dyDescent="0.3">
      <c r="A1" s="68" t="s">
        <v>193</v>
      </c>
      <c r="B1" s="68" t="s">
        <v>194</v>
      </c>
      <c r="C1" s="68" t="s">
        <v>195</v>
      </c>
    </row>
    <row r="2" spans="1:3" ht="14.5" x14ac:dyDescent="0.3">
      <c r="A2" s="72" t="s">
        <v>196</v>
      </c>
      <c r="B2" s="70" t="s">
        <v>197</v>
      </c>
      <c r="C2" s="75"/>
    </row>
    <row r="3" spans="1:3" ht="14.5" x14ac:dyDescent="0.3">
      <c r="A3" s="73" t="s">
        <v>198</v>
      </c>
      <c r="B3" s="71" t="s">
        <v>199</v>
      </c>
      <c r="C3" s="76"/>
    </row>
    <row r="4" spans="1:3" ht="14.5" x14ac:dyDescent="0.3">
      <c r="A4" s="72" t="s">
        <v>200</v>
      </c>
      <c r="B4" s="70" t="s">
        <v>197</v>
      </c>
      <c r="C4" s="75"/>
    </row>
    <row r="5" spans="1:3" ht="14.5" x14ac:dyDescent="0.3">
      <c r="A5" s="72" t="s">
        <v>201</v>
      </c>
      <c r="B5" s="70" t="s">
        <v>197</v>
      </c>
      <c r="C5" s="75"/>
    </row>
    <row r="6" spans="1:3" ht="14.5" x14ac:dyDescent="0.3">
      <c r="A6" s="73" t="s">
        <v>202</v>
      </c>
      <c r="B6" s="71" t="s">
        <v>199</v>
      </c>
      <c r="C6" s="76"/>
    </row>
    <row r="7" spans="1:3" ht="14.5" x14ac:dyDescent="0.3">
      <c r="A7" s="73" t="s">
        <v>203</v>
      </c>
      <c r="B7" s="71" t="s">
        <v>199</v>
      </c>
      <c r="C7" s="76"/>
    </row>
    <row r="8" spans="1:3" ht="14.5" x14ac:dyDescent="0.3">
      <c r="A8" s="72" t="s">
        <v>204</v>
      </c>
      <c r="B8" s="70" t="s">
        <v>197</v>
      </c>
      <c r="C8" s="75"/>
    </row>
    <row r="9" spans="1:3" ht="14.5" x14ac:dyDescent="0.3">
      <c r="A9" s="74" t="s">
        <v>205</v>
      </c>
      <c r="B9" s="69" t="s">
        <v>206</v>
      </c>
      <c r="C9" s="77"/>
    </row>
    <row r="10" spans="1:3" ht="14.5" x14ac:dyDescent="0.3">
      <c r="A10" s="72" t="s">
        <v>207</v>
      </c>
      <c r="B10" s="70" t="s">
        <v>197</v>
      </c>
      <c r="C10" s="75"/>
    </row>
    <row r="11" spans="1:3" ht="14.5" x14ac:dyDescent="0.3">
      <c r="A11" s="73" t="s">
        <v>208</v>
      </c>
      <c r="B11" s="71" t="s">
        <v>199</v>
      </c>
      <c r="C11" s="76"/>
    </row>
    <row r="12" spans="1:3" ht="14.5" x14ac:dyDescent="0.3">
      <c r="A12" s="74" t="s">
        <v>209</v>
      </c>
      <c r="B12" s="69" t="s">
        <v>206</v>
      </c>
      <c r="C12" s="77"/>
    </row>
    <row r="13" spans="1:3" ht="14.5" x14ac:dyDescent="0.3">
      <c r="A13" s="72" t="s">
        <v>210</v>
      </c>
      <c r="B13" s="70" t="s">
        <v>197</v>
      </c>
      <c r="C13" s="75"/>
    </row>
    <row r="14" spans="1:3" ht="14.5" x14ac:dyDescent="0.3">
      <c r="A14" s="72" t="s">
        <v>211</v>
      </c>
      <c r="B14" s="70" t="s">
        <v>197</v>
      </c>
      <c r="C14" s="75"/>
    </row>
    <row r="15" spans="1:3" ht="14.5" x14ac:dyDescent="0.3">
      <c r="A15" s="72" t="s">
        <v>212</v>
      </c>
      <c r="B15" s="70" t="s">
        <v>197</v>
      </c>
      <c r="C15" s="75"/>
    </row>
    <row r="16" spans="1:3" ht="14.5" x14ac:dyDescent="0.3">
      <c r="A16" s="73" t="s">
        <v>213</v>
      </c>
      <c r="B16" s="71" t="s">
        <v>199</v>
      </c>
      <c r="C16" s="76"/>
    </row>
    <row r="17" spans="1:3" ht="14.5" x14ac:dyDescent="0.3">
      <c r="A17" s="73" t="s">
        <v>214</v>
      </c>
      <c r="B17" s="71" t="s">
        <v>199</v>
      </c>
      <c r="C17" s="76"/>
    </row>
    <row r="18" spans="1:3" ht="14.5" x14ac:dyDescent="0.3">
      <c r="A18" s="73" t="s">
        <v>215</v>
      </c>
      <c r="B18" s="71" t="s">
        <v>199</v>
      </c>
      <c r="C18" s="76"/>
    </row>
    <row r="19" spans="1:3" ht="14.5" x14ac:dyDescent="0.3">
      <c r="A19" s="74" t="s">
        <v>216</v>
      </c>
      <c r="B19" s="69" t="s">
        <v>206</v>
      </c>
      <c r="C19" s="77"/>
    </row>
    <row r="20" spans="1:3" ht="14.5" x14ac:dyDescent="0.3">
      <c r="A20" s="74" t="s">
        <v>217</v>
      </c>
      <c r="B20" s="69" t="s">
        <v>206</v>
      </c>
      <c r="C20" s="77"/>
    </row>
    <row r="21" spans="1:3" ht="14.5" x14ac:dyDescent="0.3">
      <c r="A21" s="73" t="s">
        <v>218</v>
      </c>
      <c r="B21" s="71" t="s">
        <v>199</v>
      </c>
      <c r="C21" s="76"/>
    </row>
    <row r="22" spans="1:3" ht="14.5" x14ac:dyDescent="0.3">
      <c r="A22" s="72" t="s">
        <v>219</v>
      </c>
      <c r="B22" s="70" t="s">
        <v>197</v>
      </c>
      <c r="C22" s="75"/>
    </row>
    <row r="23" spans="1:3" ht="14.5" x14ac:dyDescent="0.3">
      <c r="A23" s="72" t="s">
        <v>220</v>
      </c>
      <c r="B23" s="70" t="s">
        <v>197</v>
      </c>
      <c r="C23" s="75"/>
    </row>
    <row r="24" spans="1:3" ht="14.5" x14ac:dyDescent="0.3">
      <c r="A24" s="74" t="s">
        <v>221</v>
      </c>
      <c r="B24" s="69" t="s">
        <v>206</v>
      </c>
      <c r="C24" s="77"/>
    </row>
    <row r="25" spans="1:3" ht="14.5" x14ac:dyDescent="0.3">
      <c r="A25" s="74" t="s">
        <v>222</v>
      </c>
      <c r="B25" s="69" t="s">
        <v>206</v>
      </c>
      <c r="C25" s="77"/>
    </row>
    <row r="26" spans="1:3" ht="14.5" x14ac:dyDescent="0.3">
      <c r="A26" s="73" t="s">
        <v>223</v>
      </c>
      <c r="B26" s="71" t="s">
        <v>199</v>
      </c>
      <c r="C26" s="76"/>
    </row>
    <row r="27" spans="1:3" ht="14.5" x14ac:dyDescent="0.3">
      <c r="A27" s="74" t="s">
        <v>2</v>
      </c>
      <c r="B27" s="69" t="s">
        <v>206</v>
      </c>
      <c r="C27" s="77"/>
    </row>
    <row r="28" spans="1:3" ht="14.5" x14ac:dyDescent="0.3">
      <c r="A28" s="72" t="s">
        <v>224</v>
      </c>
      <c r="B28" s="70" t="s">
        <v>197</v>
      </c>
      <c r="C28" s="7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4" x14ac:dyDescent="0.3"/>
  <cols>
    <col min="1" max="1" width="12.75" customWidth="1"/>
    <col min="2" max="2" width="18" customWidth="1"/>
    <col min="3" max="3" width="22.83203125" bestFit="1" customWidth="1"/>
    <col min="5" max="5" width="12.75" customWidth="1"/>
    <col min="6" max="6" width="18" customWidth="1"/>
    <col min="7" max="7" width="22.83203125" bestFit="1" customWidth="1"/>
  </cols>
  <sheetData>
    <row r="1" spans="1:9" x14ac:dyDescent="0.3">
      <c r="A1" s="9" t="s">
        <v>7</v>
      </c>
      <c r="B1" s="9" t="s">
        <v>225</v>
      </c>
      <c r="C1" s="9" t="s">
        <v>226</v>
      </c>
      <c r="D1" s="62">
        <v>1</v>
      </c>
      <c r="E1" s="9" t="s">
        <v>7</v>
      </c>
      <c r="F1" s="9" t="s">
        <v>225</v>
      </c>
      <c r="G1" s="9" t="s">
        <v>226</v>
      </c>
      <c r="H1" s="62">
        <v>2</v>
      </c>
      <c r="I1" s="62">
        <v>1</v>
      </c>
    </row>
    <row r="2" spans="1:9" x14ac:dyDescent="0.3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62">
        <v>2</v>
      </c>
    </row>
    <row r="3" spans="1:9" x14ac:dyDescent="0.3">
      <c r="C3" t="str">
        <f>IFERROR(VLOOKUP(A3,'BASE ITENS'!D:N,10,),"NÃO ENCONTRADO")</f>
        <v>NÃO ENCONTRADO</v>
      </c>
      <c r="F3" s="60" t="s">
        <v>227</v>
      </c>
      <c r="G3" t="str">
        <f>IFERROR(VLOOKUP(E3,'BASE ITENS'!D:N,10,),"NÃO ENCONTRADO")</f>
        <v>NÃO ENCONTRADO</v>
      </c>
    </row>
    <row r="4" spans="1:9" x14ac:dyDescent="0.3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 x14ac:dyDescent="0.3">
      <c r="C5" t="str">
        <f>IFERROR(VLOOKUP(A5,'BASE ITENS'!D:N,10,),"NÃO ENCONTRADO")</f>
        <v>NÃO ENCONTRADO</v>
      </c>
      <c r="F5" s="60" t="s">
        <v>227</v>
      </c>
      <c r="G5" t="str">
        <f>IFERROR(VLOOKUP(E5,'BASE ITENS'!D:N,10,),"NÃO ENCONTRADO")</f>
        <v>NÃO ENCONTRADO</v>
      </c>
    </row>
    <row r="6" spans="1:9" x14ac:dyDescent="0.3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 x14ac:dyDescent="0.3">
      <c r="C7" t="str">
        <f>IFERROR(VLOOKUP(A7,'BASE ITENS'!D:N,10,),"NÃO ENCONTRADO")</f>
        <v>NÃO ENCONTRADO</v>
      </c>
      <c r="F7" s="60" t="s">
        <v>227</v>
      </c>
      <c r="G7" t="str">
        <f>IFERROR(VLOOKUP(E7,'BASE ITENS'!D:N,10,),"NÃO ENCONTRADO")</f>
        <v>NÃO ENCONTRADO</v>
      </c>
    </row>
    <row r="8" spans="1:9" x14ac:dyDescent="0.3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 x14ac:dyDescent="0.3">
      <c r="C9" t="str">
        <f>IFERROR(VLOOKUP(A9,'BASE ITENS'!D:N,10,),"NÃO ENCONTRADO")</f>
        <v>NÃO ENCONTRADO</v>
      </c>
      <c r="F9" s="60" t="s">
        <v>227</v>
      </c>
      <c r="G9" t="str">
        <f>IFERROR(VLOOKUP(E9,'BASE ITENS'!D:N,10,),"NÃO ENCONTRADO")</f>
        <v>NÃO ENCONTRADO</v>
      </c>
    </row>
    <row r="10" spans="1:9" x14ac:dyDescent="0.3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 x14ac:dyDescent="0.3">
      <c r="C11" t="str">
        <f>IFERROR(VLOOKUP(A11,'BASE ITENS'!D:N,10,),"NÃO ENCONTRADO")</f>
        <v>NÃO ENCONTRADO</v>
      </c>
      <c r="F11" s="60" t="s">
        <v>227</v>
      </c>
      <c r="G11" t="str">
        <f>IFERROR(VLOOKUP(E11,'BASE ITENS'!D:N,10,),"NÃO ENCONTRADO")</f>
        <v>NÃO ENCONTRADO</v>
      </c>
    </row>
    <row r="12" spans="1:9" x14ac:dyDescent="0.3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 x14ac:dyDescent="0.3">
      <c r="C13" t="str">
        <f>IFERROR(VLOOKUP(A13,'BASE ITENS'!D:N,10,),"NÃO ENCONTRADO")</f>
        <v>NÃO ENCONTRADO</v>
      </c>
      <c r="F13" s="60" t="s">
        <v>227</v>
      </c>
      <c r="G13" t="str">
        <f>IFERROR(VLOOKUP(E13,'BASE ITENS'!D:N,10,),"NÃO ENCONTRADO")</f>
        <v>NÃO ENCONTRADO</v>
      </c>
    </row>
    <row r="14" spans="1:9" x14ac:dyDescent="0.3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 x14ac:dyDescent="0.3">
      <c r="C15" t="str">
        <f>IFERROR(VLOOKUP(A15,'BASE ITENS'!D:N,10,),"NÃO ENCONTRADO")</f>
        <v>NÃO ENCONTRADO</v>
      </c>
      <c r="F15" s="60" t="s">
        <v>227</v>
      </c>
      <c r="G15" t="str">
        <f>IFERROR(VLOOKUP(E15,'BASE ITENS'!D:N,10,),"NÃO ENCONTRADO")</f>
        <v>NÃO ENCONTRADO</v>
      </c>
    </row>
    <row r="16" spans="1:9" x14ac:dyDescent="0.3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 x14ac:dyDescent="0.3">
      <c r="C17" t="str">
        <f>IFERROR(VLOOKUP(A17,'BASE ITENS'!D:N,10,),"NÃO ENCONTRADO")</f>
        <v>NÃO ENCONTRADO</v>
      </c>
      <c r="F17" s="60" t="s">
        <v>227</v>
      </c>
      <c r="G17" t="str">
        <f>IFERROR(VLOOKUP(E17,'BASE ITENS'!D:N,10,),"NÃO ENCONTRADO")</f>
        <v>NÃO ENCONTRADO</v>
      </c>
    </row>
    <row r="18" spans="3:7" x14ac:dyDescent="0.3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 x14ac:dyDescent="0.3">
      <c r="C19" t="str">
        <f>IFERROR(VLOOKUP(A19,'BASE ITENS'!D:N,10,),"NÃO ENCONTRADO")</f>
        <v>NÃO ENCONTRADO</v>
      </c>
      <c r="F19" s="60" t="s">
        <v>227</v>
      </c>
      <c r="G19" t="str">
        <f>IFERROR(VLOOKUP(E19,'BASE ITENS'!D:N,10,),"NÃO ENCONTRADO")</f>
        <v>NÃO ENCONTRADO</v>
      </c>
    </row>
    <row r="20" spans="3:7" x14ac:dyDescent="0.3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 x14ac:dyDescent="0.3">
      <c r="C21" t="str">
        <f>IFERROR(VLOOKUP(A21,'BASE ITENS'!D:N,10,),"NÃO ENCONTRADO")</f>
        <v>NÃO ENCONTRADO</v>
      </c>
      <c r="F21" s="60" t="s">
        <v>227</v>
      </c>
      <c r="G21" t="str">
        <f>IFERROR(VLOOKUP(E21,'BASE ITENS'!D:N,10,),"NÃO ENCONTRADO")</f>
        <v>NÃO ENCONTRADO</v>
      </c>
    </row>
    <row r="22" spans="3:7" x14ac:dyDescent="0.3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 x14ac:dyDescent="0.3">
      <c r="C23" t="str">
        <f>IFERROR(VLOOKUP(A23,'BASE ITENS'!D:N,10,),"NÃO ENCONTRADO")</f>
        <v>NÃO ENCONTRADO</v>
      </c>
      <c r="F23" s="60" t="s">
        <v>227</v>
      </c>
      <c r="G23" t="str">
        <f>IFERROR(VLOOKUP(E23,'BASE ITENS'!D:N,10,),"NÃO ENCONTRADO")</f>
        <v>NÃO ENCONTRADO</v>
      </c>
    </row>
    <row r="24" spans="3:7" x14ac:dyDescent="0.3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 x14ac:dyDescent="0.3">
      <c r="C25" t="str">
        <f>IFERROR(VLOOKUP(A25,'BASE ITENS'!D:N,10,),"NÃO ENCONTRADO")</f>
        <v>NÃO ENCONTRADO</v>
      </c>
      <c r="F25" s="60" t="s">
        <v>227</v>
      </c>
      <c r="G25" t="str">
        <f>IFERROR(VLOOKUP(E25,'BASE ITENS'!D:N,10,),"NÃO ENCONTRADO")</f>
        <v>NÃO ENCONTRADO</v>
      </c>
    </row>
    <row r="26" spans="3:7" x14ac:dyDescent="0.3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 x14ac:dyDescent="0.3">
      <c r="C27" t="str">
        <f>IFERROR(VLOOKUP(A27,'BASE ITENS'!D:N,10,),"NÃO ENCONTRADO")</f>
        <v>NÃO ENCONTRADO</v>
      </c>
      <c r="F27" s="60" t="s">
        <v>227</v>
      </c>
      <c r="G27" t="str">
        <f>IFERROR(VLOOKUP(E27,'BASE ITENS'!D:N,10,),"NÃO ENCONTRADO")</f>
        <v>NÃO ENCONTRADO</v>
      </c>
    </row>
    <row r="28" spans="3:7" x14ac:dyDescent="0.3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 x14ac:dyDescent="0.3">
      <c r="C29" t="str">
        <f>IFERROR(VLOOKUP(A29,'BASE ITENS'!D:N,10,),"NÃO ENCONTRADO")</f>
        <v>NÃO ENCONTRADO</v>
      </c>
      <c r="F29" s="60" t="s">
        <v>227</v>
      </c>
      <c r="G29" t="str">
        <f>IFERROR(VLOOKUP(E29,'BASE ITENS'!D:N,10,),"NÃO ENCONTRADO")</f>
        <v>NÃO ENCONTRADO</v>
      </c>
    </row>
    <row r="30" spans="3:7" x14ac:dyDescent="0.3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 x14ac:dyDescent="0.3">
      <c r="C31" t="str">
        <f>IFERROR(VLOOKUP(A31,'BASE ITENS'!D:N,10,),"NÃO ENCONTRADO")</f>
        <v>NÃO ENCONTRADO</v>
      </c>
      <c r="F31" s="60" t="s">
        <v>227</v>
      </c>
      <c r="G31" t="str">
        <f>IFERROR(VLOOKUP(E31,'BASE ITENS'!D:N,10,),"NÃO ENCONTRADO")</f>
        <v>NÃO ENCONTRADO</v>
      </c>
    </row>
    <row r="32" spans="3:7" x14ac:dyDescent="0.3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 x14ac:dyDescent="0.3">
      <c r="C33" t="str">
        <f>IFERROR(VLOOKUP(A33,'BASE ITENS'!D:N,10,),"NÃO ENCONTRADO")</f>
        <v>NÃO ENCONTRADO</v>
      </c>
      <c r="F33" s="60" t="s">
        <v>227</v>
      </c>
      <c r="G33" t="str">
        <f>IFERROR(VLOOKUP(E33,'BASE ITENS'!D:N,10,),"NÃO ENCONTRADO")</f>
        <v>NÃO ENCONTRADO</v>
      </c>
    </row>
    <row r="34" spans="3:7" x14ac:dyDescent="0.3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 x14ac:dyDescent="0.3">
      <c r="C35" t="str">
        <f>IFERROR(VLOOKUP(A35,'BASE ITENS'!D:N,10,),"NÃO ENCONTRADO")</f>
        <v>NÃO ENCONTRADO</v>
      </c>
      <c r="F35" s="60" t="s">
        <v>227</v>
      </c>
      <c r="G35" t="str">
        <f>IFERROR(VLOOKUP(E35,'BASE ITENS'!D:N,10,),"NÃO ENCONTRADO")</f>
        <v>NÃO ENCONTRADO</v>
      </c>
    </row>
    <row r="36" spans="3:7" x14ac:dyDescent="0.3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 x14ac:dyDescent="0.3">
      <c r="C37" t="str">
        <f>IFERROR(VLOOKUP(A37,'BASE ITENS'!D:N,10,),"NÃO ENCONTRADO")</f>
        <v>NÃO ENCONTRADO</v>
      </c>
      <c r="F37" s="60" t="s">
        <v>227</v>
      </c>
      <c r="G37" t="str">
        <f>IFERROR(VLOOKUP(E37,'BASE ITENS'!D:N,10,),"NÃO ENCONTRADO")</f>
        <v>NÃO ENCONTRADO</v>
      </c>
    </row>
    <row r="38" spans="3:7" x14ac:dyDescent="0.3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 x14ac:dyDescent="0.3">
      <c r="C39" t="str">
        <f>IFERROR(VLOOKUP(A39,'BASE ITENS'!D:N,10,),"NÃO ENCONTRADO")</f>
        <v>NÃO ENCONTRADO</v>
      </c>
      <c r="F39" s="60" t="s">
        <v>227</v>
      </c>
      <c r="G39" t="str">
        <f>IFERROR(VLOOKUP(E39,'BASE ITENS'!D:N,10,),"NÃO ENCONTRADO")</f>
        <v>NÃO ENCONTRADO</v>
      </c>
    </row>
    <row r="40" spans="3:7" x14ac:dyDescent="0.3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 x14ac:dyDescent="0.3">
      <c r="C41" t="str">
        <f>IFERROR(VLOOKUP(A41,'BASE ITENS'!D:N,10,),"NÃO ENCONTRADO")</f>
        <v>NÃO ENCONTRADO</v>
      </c>
      <c r="F41" s="60" t="s">
        <v>227</v>
      </c>
      <c r="G41" t="str">
        <f>IFERROR(VLOOKUP(E41,'BASE ITENS'!D:N,10,),"NÃO ENCONTRADO")</f>
        <v>NÃO ENCONTRADO</v>
      </c>
    </row>
    <row r="42" spans="3:7" x14ac:dyDescent="0.3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 x14ac:dyDescent="0.3">
      <c r="C43" t="str">
        <f>IFERROR(VLOOKUP(A43,'BASE ITENS'!D:N,10,),"NÃO ENCONTRADO")</f>
        <v>NÃO ENCONTRADO</v>
      </c>
      <c r="F43" s="60" t="s">
        <v>227</v>
      </c>
      <c r="G43" t="str">
        <f>IFERROR(VLOOKUP(E43,'BASE ITENS'!D:N,10,),"NÃO ENCONTRADO")</f>
        <v>NÃO ENCONTRADO</v>
      </c>
    </row>
    <row r="44" spans="3:7" x14ac:dyDescent="0.3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 x14ac:dyDescent="0.3">
      <c r="C45" t="str">
        <f>IFERROR(VLOOKUP(A45,'BASE ITENS'!D:N,10,),"NÃO ENCONTRADO")</f>
        <v>NÃO ENCONTRADO</v>
      </c>
      <c r="F45" s="60" t="s">
        <v>227</v>
      </c>
      <c r="G45" t="str">
        <f>IFERROR(VLOOKUP(E45,'BASE ITENS'!D:N,10,),"NÃO ENCONTRADO")</f>
        <v>NÃO ENCONTRADO</v>
      </c>
    </row>
    <row r="46" spans="3:7" x14ac:dyDescent="0.3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 x14ac:dyDescent="0.3">
      <c r="C47" t="str">
        <f>IFERROR(VLOOKUP(A47,'BASE ITENS'!D:N,10,),"NÃO ENCONTRADO")</f>
        <v>NÃO ENCONTRADO</v>
      </c>
      <c r="F47" s="60" t="s">
        <v>227</v>
      </c>
      <c r="G47" t="str">
        <f>IFERROR(VLOOKUP(E47,'BASE ITENS'!D:N,10,),"NÃO ENCONTRADO")</f>
        <v>NÃO ENCONTRADO</v>
      </c>
    </row>
    <row r="48" spans="3:7" x14ac:dyDescent="0.3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 x14ac:dyDescent="0.3">
      <c r="C49" t="str">
        <f>IFERROR(VLOOKUP(A49,'BASE ITENS'!D:N,10,),"NÃO ENCONTRADO")</f>
        <v>NÃO ENCONTRADO</v>
      </c>
      <c r="F49" s="60" t="s">
        <v>227</v>
      </c>
      <c r="G49" t="str">
        <f>IFERROR(VLOOKUP(E49,'BASE ITENS'!D:N,10,),"NÃO ENCONTRADO")</f>
        <v>NÃO ENCONTRADO</v>
      </c>
    </row>
    <row r="50" spans="3:7" x14ac:dyDescent="0.3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 x14ac:dyDescent="0.3">
      <c r="C51" t="str">
        <f>IFERROR(VLOOKUP(A51,'BASE ITENS'!D:N,10,),"NÃO ENCONTRADO")</f>
        <v>NÃO ENCONTRADO</v>
      </c>
      <c r="F51" s="60" t="s">
        <v>227</v>
      </c>
      <c r="G51" t="str">
        <f>IFERROR(VLOOKUP(E51,'BASE ITENS'!D:N,10,),"NÃO ENCONTRADO")</f>
        <v>NÃO ENCONTRADO</v>
      </c>
    </row>
    <row r="52" spans="3:7" x14ac:dyDescent="0.3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 x14ac:dyDescent="0.3">
      <c r="C53" t="str">
        <f>IFERROR(VLOOKUP(A53,'BASE ITENS'!D:N,10,),"NÃO ENCONTRADO")</f>
        <v>NÃO ENCONTRADO</v>
      </c>
      <c r="F53" s="60" t="s">
        <v>227</v>
      </c>
      <c r="G53" t="str">
        <f>IFERROR(VLOOKUP(E53,'BASE ITENS'!D:N,10,),"NÃO ENCONTRADO")</f>
        <v>NÃO ENCONTRADO</v>
      </c>
    </row>
    <row r="54" spans="3:7" x14ac:dyDescent="0.3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 x14ac:dyDescent="0.3">
      <c r="C55" t="str">
        <f>IFERROR(VLOOKUP(A55,'BASE ITENS'!D:N,10,),"NÃO ENCONTRADO")</f>
        <v>NÃO ENCONTRADO</v>
      </c>
      <c r="F55" s="60" t="s">
        <v>227</v>
      </c>
      <c r="G55" t="str">
        <f>IFERROR(VLOOKUP(E55,'BASE ITENS'!D:N,10,),"NÃO ENCONTRADO")</f>
        <v>NÃO ENCONTRADO</v>
      </c>
    </row>
    <row r="56" spans="3:7" x14ac:dyDescent="0.3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 x14ac:dyDescent="0.3">
      <c r="C57" t="str">
        <f>IFERROR(VLOOKUP(A57,'BASE ITENS'!D:N,10,),"NÃO ENCONTRADO")</f>
        <v>NÃO ENCONTRADO</v>
      </c>
      <c r="F57" s="60" t="s">
        <v>227</v>
      </c>
      <c r="G57" t="str">
        <f>IFERROR(VLOOKUP(E57,'BASE ITENS'!D:N,10,),"NÃO ENCONTRADO")</f>
        <v>NÃO ENCONTRADO</v>
      </c>
    </row>
    <row r="58" spans="3:7" x14ac:dyDescent="0.3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 x14ac:dyDescent="0.3">
      <c r="C59" t="str">
        <f>IFERROR(VLOOKUP(A59,'BASE ITENS'!D:N,10,),"NÃO ENCONTRADO")</f>
        <v>NÃO ENCONTRADO</v>
      </c>
      <c r="F59" s="60" t="s">
        <v>227</v>
      </c>
      <c r="G59" t="str">
        <f>IFERROR(VLOOKUP(E59,'BASE ITENS'!D:N,10,),"NÃO ENCONTRADO")</f>
        <v>NÃO ENCONTRADO</v>
      </c>
    </row>
    <row r="60" spans="3:7" x14ac:dyDescent="0.3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 x14ac:dyDescent="0.3">
      <c r="C61" t="str">
        <f>IFERROR(VLOOKUP(A61,'BASE ITENS'!D:N,10,),"NÃO ENCONTRADO")</f>
        <v>NÃO ENCONTRADO</v>
      </c>
      <c r="F61" s="60" t="s">
        <v>227</v>
      </c>
      <c r="G61" t="str">
        <f>IFERROR(VLOOKUP(E61,'BASE ITENS'!D:N,10,),"NÃO ENCONTRADO")</f>
        <v>NÃO ENCONTRADO</v>
      </c>
    </row>
    <row r="62" spans="3:7" x14ac:dyDescent="0.3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 x14ac:dyDescent="0.3">
      <c r="C63" t="str">
        <f>IFERROR(VLOOKUP(A63,'BASE ITENS'!D:N,10,),"NÃO ENCONTRADO")</f>
        <v>NÃO ENCONTRADO</v>
      </c>
      <c r="F63" s="60" t="s">
        <v>227</v>
      </c>
      <c r="G63" t="str">
        <f>IFERROR(VLOOKUP(E63,'BASE ITENS'!D:N,10,),"NÃO ENCONTRADO")</f>
        <v>NÃO ENCONTRADO</v>
      </c>
    </row>
    <row r="64" spans="3:7" x14ac:dyDescent="0.3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 x14ac:dyDescent="0.3">
      <c r="C65" t="str">
        <f>IFERROR(VLOOKUP(A65,'BASE ITENS'!D:N,10,),"NÃO ENCONTRADO")</f>
        <v>NÃO ENCONTRADO</v>
      </c>
      <c r="F65" s="60" t="s">
        <v>227</v>
      </c>
      <c r="G65" t="str">
        <f>IFERROR(VLOOKUP(E65,'BASE ITENS'!D:N,10,),"NÃO ENCONTRADO")</f>
        <v>NÃO ENCONTRADO</v>
      </c>
    </row>
    <row r="66" spans="3:7" x14ac:dyDescent="0.3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 x14ac:dyDescent="0.3">
      <c r="C67" t="str">
        <f>IFERROR(VLOOKUP(A67,'BASE ITENS'!D:N,10,),"NÃO ENCONTRADO")</f>
        <v>NÃO ENCONTRADO</v>
      </c>
      <c r="F67" s="60" t="s">
        <v>227</v>
      </c>
      <c r="G67" t="str">
        <f>IFERROR(VLOOKUP(E67,'BASE ITENS'!D:N,10,),"NÃO ENCONTRADO")</f>
        <v>NÃO ENCONTRADO</v>
      </c>
    </row>
    <row r="68" spans="3:7" x14ac:dyDescent="0.3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 x14ac:dyDescent="0.3">
      <c r="C69" t="str">
        <f>IFERROR(VLOOKUP(A69,'BASE ITENS'!D:N,10,),"NÃO ENCONTRADO")</f>
        <v>NÃO ENCONTRADO</v>
      </c>
      <c r="F69" s="60" t="s">
        <v>227</v>
      </c>
      <c r="G69" t="str">
        <f>IFERROR(VLOOKUP(E69,'BASE ITENS'!D:N,10,),"NÃO ENCONTRADO")</f>
        <v>NÃO ENCONTRADO</v>
      </c>
    </row>
    <row r="70" spans="3:7" x14ac:dyDescent="0.3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 x14ac:dyDescent="0.3">
      <c r="C71" t="str">
        <f>IFERROR(VLOOKUP(A71,'BASE ITENS'!D:N,10,),"NÃO ENCONTRADO")</f>
        <v>NÃO ENCONTRADO</v>
      </c>
      <c r="F71" s="60" t="s">
        <v>227</v>
      </c>
      <c r="G71" t="str">
        <f>IFERROR(VLOOKUP(E71,'BASE ITENS'!D:N,10,),"NÃO ENCONTRADO")</f>
        <v>NÃO ENCONTRADO</v>
      </c>
    </row>
    <row r="72" spans="3:7" x14ac:dyDescent="0.3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 x14ac:dyDescent="0.3">
      <c r="C73" t="str">
        <f>IFERROR(VLOOKUP(A73,'BASE ITENS'!D:N,10,),"NÃO ENCONTRADO")</f>
        <v>NÃO ENCONTRADO</v>
      </c>
      <c r="F73" s="60" t="s">
        <v>227</v>
      </c>
      <c r="G73" t="str">
        <f>IFERROR(VLOOKUP(E73,'BASE ITENS'!D:N,10,),"NÃO ENCONTRADO")</f>
        <v>NÃO ENCONTRADO</v>
      </c>
    </row>
    <row r="74" spans="3:7" x14ac:dyDescent="0.3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 x14ac:dyDescent="0.3">
      <c r="C75" t="str">
        <f>IFERROR(VLOOKUP(A75,'BASE ITENS'!D:N,10,),"NÃO ENCONTRADO")</f>
        <v>NÃO ENCONTRADO</v>
      </c>
      <c r="F75" s="60" t="s">
        <v>227</v>
      </c>
      <c r="G75" t="str">
        <f>IFERROR(VLOOKUP(E75,'BASE ITENS'!D:N,10,),"NÃO ENCONTRADO")</f>
        <v>NÃO ENCONTRADO</v>
      </c>
    </row>
    <row r="76" spans="3:7" x14ac:dyDescent="0.3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 x14ac:dyDescent="0.3">
      <c r="C77" t="str">
        <f>IFERROR(VLOOKUP(A77,'BASE ITENS'!D:N,10,),"NÃO ENCONTRADO")</f>
        <v>NÃO ENCONTRADO</v>
      </c>
      <c r="F77" s="60" t="s">
        <v>227</v>
      </c>
      <c r="G77" t="str">
        <f>IFERROR(VLOOKUP(E77,'BASE ITENS'!D:N,10,),"NÃO ENCONTRADO")</f>
        <v>NÃO ENCONTRADO</v>
      </c>
    </row>
    <row r="78" spans="3:7" x14ac:dyDescent="0.3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 x14ac:dyDescent="0.3">
      <c r="C79" t="str">
        <f>IFERROR(VLOOKUP(A79,'BASE ITENS'!D:N,10,),"NÃO ENCONTRADO")</f>
        <v>NÃO ENCONTRADO</v>
      </c>
      <c r="F79" s="60" t="s">
        <v>227</v>
      </c>
      <c r="G79" t="str">
        <f>IFERROR(VLOOKUP(E79,'BASE ITENS'!D:N,10,),"NÃO ENCONTRADO")</f>
        <v>NÃO ENCONTRADO</v>
      </c>
    </row>
    <row r="80" spans="3:7" x14ac:dyDescent="0.3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 x14ac:dyDescent="0.3">
      <c r="C81" t="str">
        <f>IFERROR(VLOOKUP(A81,'BASE ITENS'!D:N,10,),"NÃO ENCONTRADO")</f>
        <v>NÃO ENCONTRADO</v>
      </c>
      <c r="F81" s="60" t="s">
        <v>227</v>
      </c>
      <c r="G81" t="str">
        <f>IFERROR(VLOOKUP(E81,'BASE ITENS'!D:N,10,),"NÃO ENCONTRADO")</f>
        <v>NÃO ENCONTRADO</v>
      </c>
    </row>
    <row r="82" spans="3:7" x14ac:dyDescent="0.3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 x14ac:dyDescent="0.3">
      <c r="C83" t="str">
        <f>IFERROR(VLOOKUP(A83,'BASE ITENS'!D:N,10,),"NÃO ENCONTRADO")</f>
        <v>NÃO ENCONTRADO</v>
      </c>
      <c r="F83" s="60" t="s">
        <v>227</v>
      </c>
      <c r="G83" t="str">
        <f>IFERROR(VLOOKUP(E83,'BASE ITENS'!D:N,10,),"NÃO ENCONTRADO")</f>
        <v>NÃO ENCONTRADO</v>
      </c>
    </row>
    <row r="84" spans="3:7" x14ac:dyDescent="0.3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 x14ac:dyDescent="0.3">
      <c r="F85" s="60" t="s">
        <v>227</v>
      </c>
      <c r="G85" t="str">
        <f>IFERROR(VLOOKUP(E85,'BASE ITENS'!D:N,10,),"NÃO ENCONTRADO")</f>
        <v>NÃO ENCONTRADO</v>
      </c>
    </row>
    <row r="86" spans="3:7" x14ac:dyDescent="0.3">
      <c r="F86">
        <f>E87</f>
        <v>0</v>
      </c>
      <c r="G86" t="str">
        <f>IFERROR(VLOOKUP(E86,'BASE ITENS'!D:N,10,),"NÃO ENCONTRADO")</f>
        <v>NÃO ENCONTRADO</v>
      </c>
    </row>
    <row r="87" spans="3:7" x14ac:dyDescent="0.3">
      <c r="F87" s="60" t="s">
        <v>227</v>
      </c>
      <c r="G87" t="str">
        <f>IFERROR(VLOOKUP(E87,'BASE ITENS'!D:N,10,),"NÃO ENCONTRADO")</f>
        <v>NÃO ENCONTRADO</v>
      </c>
    </row>
    <row r="88" spans="3:7" x14ac:dyDescent="0.3">
      <c r="F88">
        <f>E89</f>
        <v>0</v>
      </c>
      <c r="G88" t="str">
        <f>IFERROR(VLOOKUP(E88,'BASE ITENS'!D:N,10,),"NÃO ENCONTRADO")</f>
        <v>NÃO ENCONTRADO</v>
      </c>
    </row>
    <row r="89" spans="3:7" x14ac:dyDescent="0.3">
      <c r="F89" s="60" t="s">
        <v>227</v>
      </c>
      <c r="G89" t="str">
        <f>IFERROR(VLOOKUP(E89,'BASE ITENS'!D:N,10,),"NÃO ENCONTRADO")</f>
        <v>NÃO ENCONTRADO</v>
      </c>
    </row>
    <row r="90" spans="3:7" x14ac:dyDescent="0.3">
      <c r="F90">
        <f>E91</f>
        <v>0</v>
      </c>
      <c r="G90" t="str">
        <f>IFERROR(VLOOKUP(E90,'BASE ITENS'!D:N,10,),"NÃO ENCONTRADO")</f>
        <v>NÃO ENCONTRADO</v>
      </c>
    </row>
    <row r="91" spans="3:7" x14ac:dyDescent="0.3">
      <c r="F91" s="60" t="s">
        <v>227</v>
      </c>
      <c r="G91" t="str">
        <f>IFERROR(VLOOKUP(E91,'BASE ITENS'!D:N,10,),"NÃO ENCONTRADO")</f>
        <v>NÃO ENCONTRADO</v>
      </c>
    </row>
    <row r="92" spans="3:7" x14ac:dyDescent="0.3">
      <c r="F92">
        <f>E93</f>
        <v>0</v>
      </c>
      <c r="G92" t="str">
        <f>IFERROR(VLOOKUP(E92,'BASE ITENS'!D:N,10,),"NÃO ENCONTRADO")</f>
        <v>NÃO ENCONTRADO</v>
      </c>
    </row>
    <row r="93" spans="3:7" x14ac:dyDescent="0.3">
      <c r="F93" s="60" t="s">
        <v>227</v>
      </c>
      <c r="G93" t="str">
        <f>IFERROR(VLOOKUP(E93,'BASE ITENS'!D:N,10,),"NÃO ENCONTRADO")</f>
        <v>NÃO ENCONTRADO</v>
      </c>
    </row>
    <row r="94" spans="3:7" x14ac:dyDescent="0.3">
      <c r="F94">
        <f>E95</f>
        <v>0</v>
      </c>
      <c r="G94" t="str">
        <f>IFERROR(VLOOKUP(E94,'BASE ITENS'!D:N,10,),"NÃO ENCONTRADO")</f>
        <v>NÃO ENCONTRADO</v>
      </c>
    </row>
    <row r="95" spans="3:7" x14ac:dyDescent="0.3">
      <c r="F95" s="60" t="s">
        <v>227</v>
      </c>
      <c r="G95" t="str">
        <f>IFERROR(VLOOKUP(E95,'BASE ITENS'!D:N,10,),"NÃO ENCONTRADO")</f>
        <v>NÃO ENCONTRADO</v>
      </c>
    </row>
    <row r="96" spans="3:7" x14ac:dyDescent="0.3">
      <c r="F96">
        <f>E97</f>
        <v>0</v>
      </c>
      <c r="G96" t="str">
        <f>IFERROR(VLOOKUP(E96,'BASE ITENS'!D:N,10,),"NÃO ENCONTRADO")</f>
        <v>NÃO ENCONTRADO</v>
      </c>
    </row>
    <row r="97" spans="6:7" x14ac:dyDescent="0.3">
      <c r="F97" s="60" t="s">
        <v>227</v>
      </c>
      <c r="G97" t="str">
        <f>IFERROR(VLOOKUP(E97,'BASE ITENS'!D:N,10,),"NÃO ENCONTRADO")</f>
        <v>NÃO ENCONTRADO</v>
      </c>
    </row>
    <row r="98" spans="6:7" x14ac:dyDescent="0.3">
      <c r="F98">
        <f>E99</f>
        <v>0</v>
      </c>
      <c r="G98" t="str">
        <f>IFERROR(VLOOKUP(E98,'BASE ITENS'!D:N,10,),"NÃO ENCONTRADO")</f>
        <v>NÃO ENCONTRADO</v>
      </c>
    </row>
    <row r="99" spans="6:7" x14ac:dyDescent="0.3">
      <c r="F99" s="60" t="s">
        <v>227</v>
      </c>
      <c r="G99" t="str">
        <f>IFERROR(VLOOKUP(E99,'BASE ITENS'!D:N,10,),"NÃO ENCONTRADO")</f>
        <v>NÃO ENCONTRADO</v>
      </c>
    </row>
    <row r="100" spans="6:7" x14ac:dyDescent="0.3">
      <c r="F100">
        <f>E101</f>
        <v>0</v>
      </c>
      <c r="G100" t="str">
        <f>IFERROR(VLOOKUP(E100,'BASE ITENS'!D:N,10,),"NÃO ENCONTRADO")</f>
        <v>NÃO ENCONTRADO</v>
      </c>
    </row>
    <row r="101" spans="6:7" x14ac:dyDescent="0.3">
      <c r="F101" s="60" t="s">
        <v>227</v>
      </c>
      <c r="G101" t="str">
        <f>IFERROR(VLOOKUP(E101,'BASE ITENS'!D:N,10,),"NÃO ENCONTRADO")</f>
        <v>NÃO ENCONTRADO</v>
      </c>
    </row>
    <row r="102" spans="6:7" x14ac:dyDescent="0.3">
      <c r="F102">
        <f>E103</f>
        <v>0</v>
      </c>
      <c r="G102" t="str">
        <f>IFERROR(VLOOKUP(E102,'BASE ITENS'!D:N,10,),"NÃO ENCONTRADO")</f>
        <v>NÃO ENCONTRADO</v>
      </c>
    </row>
    <row r="103" spans="6:7" x14ac:dyDescent="0.3">
      <c r="F103" s="60" t="s">
        <v>227</v>
      </c>
      <c r="G103" t="str">
        <f>IFERROR(VLOOKUP(E103,'BASE ITENS'!D:N,10,),"NÃO ENCONTRADO")</f>
        <v>NÃO ENCONTRADO</v>
      </c>
    </row>
    <row r="104" spans="6:7" x14ac:dyDescent="0.3">
      <c r="F104">
        <f>E105</f>
        <v>0</v>
      </c>
      <c r="G104" t="str">
        <f>IFERROR(VLOOKUP(E104,'BASE ITENS'!D:N,10,),"NÃO ENCONTRADO")</f>
        <v>NÃO ENCONTRADO</v>
      </c>
    </row>
    <row r="105" spans="6:7" x14ac:dyDescent="0.3">
      <c r="F105" s="60" t="s">
        <v>227</v>
      </c>
      <c r="G105" t="str">
        <f>IFERROR(VLOOKUP(E105,'BASE ITENS'!D:N,10,),"NÃO ENCONTRADO")</f>
        <v>NÃO ENCONTRADO</v>
      </c>
    </row>
    <row r="106" spans="6:7" x14ac:dyDescent="0.3">
      <c r="F106">
        <f>E107</f>
        <v>0</v>
      </c>
      <c r="G106" t="str">
        <f>IFERROR(VLOOKUP(E106,'BASE ITENS'!D:N,10,),"NÃO ENCONTRADO")</f>
        <v>NÃO ENCONTRADO</v>
      </c>
    </row>
    <row r="107" spans="6:7" x14ac:dyDescent="0.3">
      <c r="F107" s="60" t="s">
        <v>227</v>
      </c>
      <c r="G107" t="str">
        <f>IFERROR(VLOOKUP(E107,'BASE ITENS'!D:N,10,),"NÃO ENCONTRADO")</f>
        <v>NÃO ENCONTRADO</v>
      </c>
    </row>
    <row r="108" spans="6:7" x14ac:dyDescent="0.3">
      <c r="F108">
        <f>E109</f>
        <v>0</v>
      </c>
      <c r="G108" t="str">
        <f>IFERROR(VLOOKUP(E108,'BASE ITENS'!D:N,10,),"NÃO ENCONTRADO")</f>
        <v>NÃO ENCONTRADO</v>
      </c>
    </row>
    <row r="109" spans="6:7" x14ac:dyDescent="0.3">
      <c r="F109" s="60" t="s">
        <v>227</v>
      </c>
      <c r="G109" t="str">
        <f>IFERROR(VLOOKUP(E109,'BASE ITENS'!D:N,10,),"NÃO ENCONTRADO")</f>
        <v>NÃO ENCONTRADO</v>
      </c>
    </row>
    <row r="110" spans="6:7" x14ac:dyDescent="0.3">
      <c r="F110">
        <f>E111</f>
        <v>0</v>
      </c>
      <c r="G110" t="str">
        <f>IFERROR(VLOOKUP(E110,'BASE ITENS'!D:N,10,),"NÃO ENCONTRADO")</f>
        <v>NÃO ENCONTRADO</v>
      </c>
    </row>
    <row r="111" spans="6:7" x14ac:dyDescent="0.3">
      <c r="F111" s="60" t="s">
        <v>227</v>
      </c>
      <c r="G111" t="str">
        <f>IFERROR(VLOOKUP(E111,'BASE ITENS'!D:N,10,),"NÃO ENCONTRADO")</f>
        <v>NÃO ENCONTRADO</v>
      </c>
    </row>
    <row r="112" spans="6:7" x14ac:dyDescent="0.3">
      <c r="F112">
        <f>E113</f>
        <v>0</v>
      </c>
      <c r="G112" t="str">
        <f>IFERROR(VLOOKUP(E112,'BASE ITENS'!D:N,10,),"NÃO ENCONTRADO")</f>
        <v>NÃO ENCONTRADO</v>
      </c>
    </row>
    <row r="113" spans="6:7" x14ac:dyDescent="0.3">
      <c r="F113" s="60" t="s">
        <v>227</v>
      </c>
      <c r="G113" t="str">
        <f>IFERROR(VLOOKUP(E113,'BASE ITENS'!D:N,10,),"NÃO ENCONTRADO")</f>
        <v>NÃO ENCONTRADO</v>
      </c>
    </row>
    <row r="114" spans="6:7" x14ac:dyDescent="0.3">
      <c r="F114">
        <f>E115</f>
        <v>0</v>
      </c>
      <c r="G114" t="str">
        <f>IFERROR(VLOOKUP(E114,'BASE ITENS'!D:N,10,),"NÃO ENCONTRADO")</f>
        <v>NÃO ENCONTRADO</v>
      </c>
    </row>
    <row r="115" spans="6:7" x14ac:dyDescent="0.3">
      <c r="F115" s="60" t="s">
        <v>227</v>
      </c>
      <c r="G115" t="str">
        <f>IFERROR(VLOOKUP(E115,'BASE ITENS'!D:N,10,),"NÃO ENCONTRADO")</f>
        <v>NÃO ENCONTRADO</v>
      </c>
    </row>
    <row r="116" spans="6:7" x14ac:dyDescent="0.3">
      <c r="F116">
        <f>E117</f>
        <v>0</v>
      </c>
      <c r="G116" t="str">
        <f>IFERROR(VLOOKUP(E116,'BASE ITENS'!D:N,10,),"NÃO ENCONTRADO")</f>
        <v>NÃO ENCONTRADO</v>
      </c>
    </row>
    <row r="117" spans="6:7" x14ac:dyDescent="0.3">
      <c r="F117" s="60" t="s">
        <v>227</v>
      </c>
      <c r="G117" t="str">
        <f>IFERROR(VLOOKUP(E117,'BASE ITENS'!D:N,10,),"NÃO ENCONTRADO")</f>
        <v>NÃO ENCONTRADO</v>
      </c>
    </row>
    <row r="118" spans="6:7" x14ac:dyDescent="0.3">
      <c r="F118">
        <f>E119</f>
        <v>0</v>
      </c>
      <c r="G118" t="str">
        <f>IFERROR(VLOOKUP(E118,'BASE ITENS'!D:N,10,),"NÃO ENCONTRADO")</f>
        <v>NÃO ENCONTRADO</v>
      </c>
    </row>
    <row r="119" spans="6:7" x14ac:dyDescent="0.3">
      <c r="F119" s="60" t="s">
        <v>227</v>
      </c>
      <c r="G119" t="str">
        <f>IFERROR(VLOOKUP(E119,'BASE ITENS'!D:N,10,),"NÃO ENCONTRADO")</f>
        <v>NÃO ENCONTRADO</v>
      </c>
    </row>
    <row r="120" spans="6:7" x14ac:dyDescent="0.3">
      <c r="F120">
        <f>E121</f>
        <v>0</v>
      </c>
      <c r="G120" t="str">
        <f>IFERROR(VLOOKUP(E120,'BASE ITENS'!D:N,10,),"NÃO ENCONTRADO")</f>
        <v>NÃO ENCONTRADO</v>
      </c>
    </row>
    <row r="121" spans="6:7" x14ac:dyDescent="0.3">
      <c r="F121" s="60" t="s">
        <v>227</v>
      </c>
      <c r="G121" t="str">
        <f>IFERROR(VLOOKUP(E121,'BASE ITENS'!D:N,10,),"NÃO ENCONTRADO")</f>
        <v>NÃO ENCONTRADO</v>
      </c>
    </row>
    <row r="122" spans="6:7" x14ac:dyDescent="0.3">
      <c r="F122">
        <f>E123</f>
        <v>0</v>
      </c>
      <c r="G122" t="str">
        <f>IFERROR(VLOOKUP(E122,'BASE ITENS'!D:N,10,),"NÃO ENCONTRADO")</f>
        <v>NÃO ENCONTRADO</v>
      </c>
    </row>
    <row r="123" spans="6:7" x14ac:dyDescent="0.3">
      <c r="F123" s="60" t="s">
        <v>227</v>
      </c>
      <c r="G123" t="str">
        <f>IFERROR(VLOOKUP(E123,'BASE ITENS'!D:N,10,),"NÃO ENCONTRADO")</f>
        <v>NÃO ENCONTRADO</v>
      </c>
    </row>
    <row r="124" spans="6:7" x14ac:dyDescent="0.3">
      <c r="F124">
        <f>E125</f>
        <v>0</v>
      </c>
      <c r="G124" t="str">
        <f>IFERROR(VLOOKUP(E124,'BASE ITENS'!D:N,10,),"NÃO ENCONTRADO")</f>
        <v>NÃO ENCONTRADO</v>
      </c>
    </row>
    <row r="125" spans="6:7" x14ac:dyDescent="0.3">
      <c r="F125" s="60" t="s">
        <v>227</v>
      </c>
      <c r="G125" t="str">
        <f>IFERROR(VLOOKUP(E125,'BASE ITENS'!D:N,10,),"NÃO ENCONTRADO")</f>
        <v>NÃO ENCONTRADO</v>
      </c>
    </row>
    <row r="126" spans="6:7" x14ac:dyDescent="0.3">
      <c r="F126">
        <f>E127</f>
        <v>0</v>
      </c>
      <c r="G126" t="str">
        <f>IFERROR(VLOOKUP(E126,'BASE ITENS'!D:N,10,),"NÃO ENCONTRADO")</f>
        <v>NÃO ENCONTRADO</v>
      </c>
    </row>
    <row r="127" spans="6:7" x14ac:dyDescent="0.3">
      <c r="F127" s="60" t="s">
        <v>227</v>
      </c>
      <c r="G127" t="str">
        <f>IFERROR(VLOOKUP(E127,'BASE ITENS'!D:N,10,),"NÃO ENCONTRADO")</f>
        <v>NÃO ENCONTRADO</v>
      </c>
    </row>
    <row r="128" spans="6:7" x14ac:dyDescent="0.3">
      <c r="F128">
        <f>E129</f>
        <v>0</v>
      </c>
      <c r="G128" t="str">
        <f>IFERROR(VLOOKUP(E128,'BASE ITENS'!D:N,10,),"NÃO ENCONTRADO")</f>
        <v>NÃO ENCONTRADO</v>
      </c>
    </row>
    <row r="129" spans="6:7" x14ac:dyDescent="0.3">
      <c r="F129" s="60" t="s">
        <v>227</v>
      </c>
      <c r="G129" t="str">
        <f>IFERROR(VLOOKUP(E129,'BASE ITENS'!D:N,10,),"NÃO ENCONTRADO")</f>
        <v>NÃO ENCONTRADO</v>
      </c>
    </row>
    <row r="130" spans="6:7" x14ac:dyDescent="0.3">
      <c r="F130">
        <f>E131</f>
        <v>0</v>
      </c>
      <c r="G130" t="str">
        <f>IFERROR(VLOOKUP(E130,'BASE ITENS'!D:N,10,),"NÃO ENCONTRADO")</f>
        <v>NÃO ENCONTRADO</v>
      </c>
    </row>
    <row r="131" spans="6:7" x14ac:dyDescent="0.3">
      <c r="F131" s="60" t="s">
        <v>227</v>
      </c>
      <c r="G131" t="str">
        <f>IFERROR(VLOOKUP(E131,'BASE ITENS'!D:N,10,),"NÃO ENCONTRADO")</f>
        <v>NÃO ENCONTRADO</v>
      </c>
    </row>
    <row r="132" spans="6:7" x14ac:dyDescent="0.3">
      <c r="F132">
        <f>E133</f>
        <v>0</v>
      </c>
      <c r="G132" t="str">
        <f>IFERROR(VLOOKUP(E132,'BASE ITENS'!D:N,10,),"NÃO ENCONTRADO")</f>
        <v>NÃO ENCONTRADO</v>
      </c>
    </row>
    <row r="133" spans="6:7" x14ac:dyDescent="0.3">
      <c r="F133" s="60" t="s">
        <v>227</v>
      </c>
      <c r="G133" t="str">
        <f>IFERROR(VLOOKUP(E133,'BASE ITENS'!D:N,10,),"NÃO ENCONTRADO")</f>
        <v>NÃO ENCONTRADO</v>
      </c>
    </row>
    <row r="134" spans="6:7" x14ac:dyDescent="0.3">
      <c r="F134">
        <f>E135</f>
        <v>0</v>
      </c>
      <c r="G134" t="str">
        <f>IFERROR(VLOOKUP(E134,'BASE ITENS'!D:N,10,),"NÃO ENCONTRADO")</f>
        <v>NÃO ENCONTRADO</v>
      </c>
    </row>
    <row r="135" spans="6:7" x14ac:dyDescent="0.3">
      <c r="F135" s="60" t="s">
        <v>227</v>
      </c>
      <c r="G135" t="str">
        <f>IFERROR(VLOOKUP(E135,'BASE ITENS'!D:N,10,),"NÃO ENCONTRADO")</f>
        <v>NÃO ENCONTRADO</v>
      </c>
    </row>
    <row r="136" spans="6:7" x14ac:dyDescent="0.3">
      <c r="F136">
        <f>E137</f>
        <v>0</v>
      </c>
      <c r="G136" t="str">
        <f>IFERROR(VLOOKUP(E136,'BASE ITENS'!D:N,10,),"NÃO ENCONTRADO")</f>
        <v>NÃO ENCONTRADO</v>
      </c>
    </row>
    <row r="137" spans="6:7" x14ac:dyDescent="0.3">
      <c r="F137" s="60" t="s">
        <v>227</v>
      </c>
      <c r="G137" t="str">
        <f>IFERROR(VLOOKUP(E137,'BASE ITENS'!D:N,10,),"NÃO ENCONTRADO")</f>
        <v>NÃO ENCONTRADO</v>
      </c>
    </row>
    <row r="138" spans="6:7" x14ac:dyDescent="0.3">
      <c r="F138">
        <f>E139</f>
        <v>0</v>
      </c>
      <c r="G138" t="str">
        <f>IFERROR(VLOOKUP(E138,'BASE ITENS'!D:N,10,),"NÃO ENCONTRADO")</f>
        <v>NÃO ENCONTRADO</v>
      </c>
    </row>
    <row r="139" spans="6:7" x14ac:dyDescent="0.3">
      <c r="F139" s="60" t="s">
        <v>227</v>
      </c>
      <c r="G139" t="str">
        <f>IFERROR(VLOOKUP(E139,'BASE ITENS'!D:N,10,),"NÃO ENCONTRADO")</f>
        <v>NÃO ENCONTRADO</v>
      </c>
    </row>
    <row r="140" spans="6:7" x14ac:dyDescent="0.3">
      <c r="F140">
        <f>E141</f>
        <v>0</v>
      </c>
      <c r="G140" t="str">
        <f>IFERROR(VLOOKUP(E140,'BASE ITENS'!D:N,10,),"NÃO ENCONTRADO")</f>
        <v>NÃO ENCONTRADO</v>
      </c>
    </row>
    <row r="141" spans="6:7" x14ac:dyDescent="0.3">
      <c r="F141" s="60" t="s">
        <v>227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4" x14ac:dyDescent="0.3"/>
  <cols>
    <col min="2" max="2" width="22.83203125" customWidth="1"/>
  </cols>
  <sheetData>
    <row r="2" spans="1:2" x14ac:dyDescent="0.3">
      <c r="A2" s="9" t="s">
        <v>7</v>
      </c>
      <c r="B2" s="9" t="s">
        <v>226</v>
      </c>
    </row>
    <row r="3" spans="1:2" x14ac:dyDescent="0.3">
      <c r="B3" t="str">
        <f>IFERROR(VLOOKUP(A3,'BASE ITENS'!D:D,1,),"NÃO ENCONTRADO")</f>
        <v>NÃO ENCONTRADO</v>
      </c>
    </row>
    <row r="4" spans="1:2" x14ac:dyDescent="0.3">
      <c r="B4" t="str">
        <f>IFERROR(VLOOKUP(A4,'BASE ITENS'!D:D,1,),"NÃO ENCONTRADO")</f>
        <v>NÃO ENCONTRADO</v>
      </c>
    </row>
    <row r="5" spans="1:2" x14ac:dyDescent="0.3">
      <c r="B5" t="str">
        <f>IFERROR(VLOOKUP(A5,'BASE ITENS'!D:D,1,),"NÃO ENCONTRADO")</f>
        <v>NÃO ENCONTRADO</v>
      </c>
    </row>
    <row r="6" spans="1:2" x14ac:dyDescent="0.3">
      <c r="B6" t="str">
        <f>IFERROR(VLOOKUP(A6,'BASE ITENS'!D:D,1,),"NÃO ENCONTRADO")</f>
        <v>NÃO ENCONTRADO</v>
      </c>
    </row>
    <row r="7" spans="1:2" x14ac:dyDescent="0.3">
      <c r="B7" t="str">
        <f>IFERROR(VLOOKUP(A7,'BASE ITENS'!D:D,1,),"NÃO ENCONTRADO")</f>
        <v>NÃO ENCONTRADO</v>
      </c>
    </row>
    <row r="8" spans="1:2" x14ac:dyDescent="0.3">
      <c r="B8" t="str">
        <f>IFERROR(VLOOKUP(A8,'BASE ITENS'!D:D,1,),"NÃO ENCONTRADO")</f>
        <v>NÃO ENCONTRADO</v>
      </c>
    </row>
    <row r="9" spans="1:2" x14ac:dyDescent="0.3">
      <c r="B9" t="str">
        <f>IFERROR(VLOOKUP(A9,'BASE ITENS'!D:D,1,),"NÃO ENCONTRADO")</f>
        <v>NÃO ENCONTRADO</v>
      </c>
    </row>
    <row r="10" spans="1:2" x14ac:dyDescent="0.3">
      <c r="B10" t="str">
        <f>IFERROR(VLOOKUP(A10,'BASE ITENS'!D:D,1,),"NÃO ENCONTRADO")</f>
        <v>NÃO ENCONTRADO</v>
      </c>
    </row>
    <row r="11" spans="1:2" x14ac:dyDescent="0.3">
      <c r="B11" t="str">
        <f>IFERROR(VLOOKUP(A11,'BASE ITENS'!D:D,1,),"NÃO ENCONTRADO")</f>
        <v>NÃO ENCONTRADO</v>
      </c>
    </row>
    <row r="12" spans="1:2" x14ac:dyDescent="0.3">
      <c r="B12" t="str">
        <f>IFERROR(VLOOKUP(A12,'BASE ITENS'!D:D,1,),"NÃO ENCONTRADO")</f>
        <v>NÃO ENCONTRADO</v>
      </c>
    </row>
    <row r="13" spans="1:2" x14ac:dyDescent="0.3">
      <c r="B13" t="str">
        <f>IFERROR(VLOOKUP(A13,'BASE ITENS'!D:D,1,),"NÃO ENCONTRADO")</f>
        <v>NÃO ENCONTRADO</v>
      </c>
    </row>
    <row r="14" spans="1:2" x14ac:dyDescent="0.3">
      <c r="B14" t="str">
        <f>IFERROR(VLOOKUP(A14,'BASE ITENS'!D:D,1,),"NÃO ENCONTRADO")</f>
        <v>NÃO ENCONTRADO</v>
      </c>
    </row>
    <row r="15" spans="1:2" x14ac:dyDescent="0.3">
      <c r="B15" t="str">
        <f>IFERROR(VLOOKUP(A15,'BASE ITENS'!D:D,1,),"NÃO ENCONTRADO")</f>
        <v>NÃO ENCONTRADO</v>
      </c>
    </row>
    <row r="16" spans="1:2" x14ac:dyDescent="0.3">
      <c r="B16" t="str">
        <f>IFERROR(VLOOKUP(A16,'BASE ITENS'!D:D,1,),"NÃO ENCONTRADO")</f>
        <v>NÃO ENCONTRADO</v>
      </c>
    </row>
    <row r="17" spans="2:2" x14ac:dyDescent="0.3">
      <c r="B17" t="str">
        <f>IFERROR(VLOOKUP(A17,'BASE ITENS'!D:D,1,),"NÃO ENCONTRADO")</f>
        <v>NÃO ENCONTRADO</v>
      </c>
    </row>
    <row r="18" spans="2:2" x14ac:dyDescent="0.3">
      <c r="B18" t="str">
        <f>IFERROR(VLOOKUP(A18,'BASE ITENS'!D:D,1,),"NÃO ENCONTRADO")</f>
        <v>NÃO ENCONTRADO</v>
      </c>
    </row>
    <row r="19" spans="2:2" x14ac:dyDescent="0.3">
      <c r="B19" t="str">
        <f>IFERROR(VLOOKUP(A19,'BASE ITENS'!D:D,1,),"NÃO ENCONTRADO")</f>
        <v>NÃO ENCONTRADO</v>
      </c>
    </row>
    <row r="20" spans="2:2" x14ac:dyDescent="0.3">
      <c r="B20" t="str">
        <f>IFERROR(VLOOKUP(A20,'BASE ITENS'!D:D,1,),"NÃO ENCONTRADO")</f>
        <v>NÃO ENCONTRADO</v>
      </c>
    </row>
    <row r="21" spans="2:2" x14ac:dyDescent="0.3">
      <c r="B21" t="str">
        <f>IFERROR(VLOOKUP(A21,'BASE ITENS'!D:D,1,),"NÃO ENCONTRADO")</f>
        <v>NÃO ENCONTRADO</v>
      </c>
    </row>
    <row r="22" spans="2:2" x14ac:dyDescent="0.3">
      <c r="B22" t="str">
        <f>IFERROR(VLOOKUP(A22,'BASE ITENS'!D:D,1,),"NÃO ENCONTRADO")</f>
        <v>NÃO ENCONTRADO</v>
      </c>
    </row>
    <row r="23" spans="2:2" x14ac:dyDescent="0.3">
      <c r="B23" t="str">
        <f>IFERROR(VLOOKUP(A23,'BASE ITENS'!D:D,1,),"NÃO ENCONTRADO")</f>
        <v>NÃO ENCONTRADO</v>
      </c>
    </row>
    <row r="24" spans="2:2" x14ac:dyDescent="0.3">
      <c r="B24" t="str">
        <f>IFERROR(VLOOKUP(A24,'BASE ITENS'!D:D,1,),"NÃO ENCONTRADO")</f>
        <v>NÃO ENCONTRADO</v>
      </c>
    </row>
    <row r="25" spans="2:2" x14ac:dyDescent="0.3">
      <c r="B25" t="str">
        <f>IFERROR(VLOOKUP(A25,'BASE ITENS'!D:D,1,),"NÃO ENCONTRADO")</f>
        <v>NÃO ENCONTRADO</v>
      </c>
    </row>
    <row r="26" spans="2:2" x14ac:dyDescent="0.3">
      <c r="B26" t="str">
        <f>IFERROR(VLOOKUP(A26,'BASE ITENS'!D:D,1,),"NÃO ENCONTRADO")</f>
        <v>NÃO ENCONTRADO</v>
      </c>
    </row>
    <row r="27" spans="2:2" x14ac:dyDescent="0.3">
      <c r="B27" t="str">
        <f>IFERROR(VLOOKUP(A27,'BASE ITENS'!D:D,1,),"NÃO ENCONTRADO")</f>
        <v>NÃO ENCONTRADO</v>
      </c>
    </row>
    <row r="28" spans="2:2" x14ac:dyDescent="0.3">
      <c r="B28" t="str">
        <f>IFERROR(VLOOKUP(A28,'BASE ITENS'!D:D,1,),"NÃO ENCONTRADO")</f>
        <v>NÃO ENCONTRADO</v>
      </c>
    </row>
    <row r="29" spans="2:2" x14ac:dyDescent="0.3">
      <c r="B29" t="str">
        <f>IFERROR(VLOOKUP(A29,'BASE ITENS'!D:D,1,),"NÃO ENCONTRADO")</f>
        <v>NÃO ENCONTRADO</v>
      </c>
    </row>
    <row r="30" spans="2:2" x14ac:dyDescent="0.3">
      <c r="B30" t="str">
        <f>IFERROR(VLOOKUP(A30,'BASE ITENS'!D:D,1,),"NÃO ENCONTRADO")</f>
        <v>NÃO ENCONTRADO</v>
      </c>
    </row>
    <row r="31" spans="2:2" x14ac:dyDescent="0.3">
      <c r="B31" t="str">
        <f>IFERROR(VLOOKUP(A31,'BASE ITENS'!D:D,1,),"NÃO ENCONTRADO")</f>
        <v>NÃO ENCONTRADO</v>
      </c>
    </row>
    <row r="32" spans="2:2" x14ac:dyDescent="0.3">
      <c r="B32" t="str">
        <f>IFERROR(VLOOKUP(A32,'BASE ITENS'!D:D,1,),"NÃO ENCONTRADO")</f>
        <v>NÃO ENCONTRADO</v>
      </c>
    </row>
    <row r="33" spans="2:2" x14ac:dyDescent="0.3">
      <c r="B33" t="str">
        <f>IFERROR(VLOOKUP(A33,'BASE ITENS'!D:D,1,),"NÃO ENCONTRADO")</f>
        <v>NÃO ENCONTRADO</v>
      </c>
    </row>
    <row r="34" spans="2:2" x14ac:dyDescent="0.3">
      <c r="B34" t="str">
        <f>IFERROR(VLOOKUP(A34,'BASE ITENS'!D:D,1,),"NÃO ENCONTRADO")</f>
        <v>NÃO ENCONTRADO</v>
      </c>
    </row>
    <row r="35" spans="2:2" x14ac:dyDescent="0.3">
      <c r="B35" t="str">
        <f>IFERROR(VLOOKUP(A35,'BASE ITENS'!D:D,1,),"NÃO ENCONTRADO")</f>
        <v>NÃO ENCONTRADO</v>
      </c>
    </row>
    <row r="36" spans="2:2" x14ac:dyDescent="0.3">
      <c r="B36" t="str">
        <f>IFERROR(VLOOKUP(A36,'BASE ITENS'!D:D,1,),"NÃO ENCONTRADO")</f>
        <v>NÃO ENCONTRADO</v>
      </c>
    </row>
    <row r="37" spans="2:2" x14ac:dyDescent="0.3">
      <c r="B37" t="str">
        <f>IFERROR(VLOOKUP(A37,'BASE ITENS'!D:D,1,),"NÃO ENCONTRADO")</f>
        <v>NÃO ENCONTRADO</v>
      </c>
    </row>
    <row r="38" spans="2:2" x14ac:dyDescent="0.3">
      <c r="B38" t="str">
        <f>IFERROR(VLOOKUP(A38,'BASE ITENS'!D:D,1,),"NÃO ENCONTRADO")</f>
        <v>NÃO ENCONTRADO</v>
      </c>
    </row>
    <row r="39" spans="2:2" x14ac:dyDescent="0.3">
      <c r="B39" t="str">
        <f>IFERROR(VLOOKUP(A39,'BASE ITENS'!D:D,1,),"NÃO ENCONTRADO")</f>
        <v>NÃO ENCONTRADO</v>
      </c>
    </row>
    <row r="40" spans="2:2" x14ac:dyDescent="0.3">
      <c r="B40" t="str">
        <f>IFERROR(VLOOKUP(A40,'BASE ITENS'!D:D,1,),"NÃO ENCONTRADO")</f>
        <v>NÃO ENCONTRADO</v>
      </c>
    </row>
    <row r="41" spans="2:2" x14ac:dyDescent="0.3">
      <c r="B41" t="str">
        <f>IFERROR(VLOOKUP(A41,'BASE ITENS'!D:D,1,),"NÃO ENCONTRADO")</f>
        <v>NÃO ENCONTRADO</v>
      </c>
    </row>
    <row r="42" spans="2:2" x14ac:dyDescent="0.3">
      <c r="B42" t="str">
        <f>IFERROR(VLOOKUP(A42,'BASE ITENS'!D:D,1,),"NÃO ENCONTRADO")</f>
        <v>NÃO ENCONTRADO</v>
      </c>
    </row>
    <row r="43" spans="2:2" x14ac:dyDescent="0.3">
      <c r="B43" t="str">
        <f>IFERROR(VLOOKUP(A43,'BASE ITENS'!D:D,1,),"NÃO ENCONTRADO")</f>
        <v>NÃO ENCONTRADO</v>
      </c>
    </row>
    <row r="44" spans="2:2" x14ac:dyDescent="0.3">
      <c r="B44" t="str">
        <f>IFERROR(VLOOKUP(A44,'BASE ITENS'!D:D,1,),"NÃO ENCONTRADO")</f>
        <v>NÃO ENCONTRADO</v>
      </c>
    </row>
    <row r="45" spans="2:2" x14ac:dyDescent="0.3">
      <c r="B45" t="str">
        <f>IFERROR(VLOOKUP(A45,'BASE ITENS'!D:D,1,),"NÃO ENCONTRADO")</f>
        <v>NÃO ENCONTRADO</v>
      </c>
    </row>
    <row r="46" spans="2:2" x14ac:dyDescent="0.3">
      <c r="B46" t="str">
        <f>IFERROR(VLOOKUP(A46,'BASE ITENS'!D:D,1,),"NÃO ENCONTRADO")</f>
        <v>NÃO ENCONTRADO</v>
      </c>
    </row>
    <row r="47" spans="2:2" x14ac:dyDescent="0.3">
      <c r="B47" t="str">
        <f>IFERROR(VLOOKUP(A47,'BASE ITENS'!D:D,1,),"NÃO ENCONTRADO")</f>
        <v>NÃO ENCONTRADO</v>
      </c>
    </row>
    <row r="48" spans="2:2" x14ac:dyDescent="0.3">
      <c r="B48" t="str">
        <f>IFERROR(VLOOKUP(A48,'BASE ITENS'!D:D,1,),"NÃO ENCONTRADO")</f>
        <v>NÃO ENCONTRADO</v>
      </c>
    </row>
    <row r="49" spans="2:2" x14ac:dyDescent="0.3">
      <c r="B49" t="str">
        <f>IFERROR(VLOOKUP(A49,'BASE ITENS'!D:D,1,),"NÃO ENCONTRADO")</f>
        <v>NÃO ENCONTRADO</v>
      </c>
    </row>
    <row r="50" spans="2:2" x14ac:dyDescent="0.3">
      <c r="B50" t="str">
        <f>IFERROR(VLOOKUP(A50,'BASE ITENS'!D:D,1,),"NÃO ENCONTRADO")</f>
        <v>NÃO ENCONTRADO</v>
      </c>
    </row>
    <row r="51" spans="2:2" x14ac:dyDescent="0.3">
      <c r="B51" t="str">
        <f>IFERROR(VLOOKUP(A51,'BASE ITENS'!D:D,1,),"NÃO ENCONTRADO")</f>
        <v>NÃO ENCONTRADO</v>
      </c>
    </row>
    <row r="52" spans="2:2" x14ac:dyDescent="0.3">
      <c r="B52" t="str">
        <f>IFERROR(VLOOKUP(A52,'BASE ITENS'!D:D,1,),"NÃO ENCONTRADO")</f>
        <v>NÃO ENCONTRADO</v>
      </c>
    </row>
    <row r="53" spans="2:2" x14ac:dyDescent="0.3">
      <c r="B53" t="str">
        <f>IFERROR(VLOOKUP(A53,'BASE ITENS'!D:D,1,),"NÃO ENCONTRADO")</f>
        <v>NÃO ENCONTRADO</v>
      </c>
    </row>
    <row r="54" spans="2:2" x14ac:dyDescent="0.3">
      <c r="B54" t="str">
        <f>IFERROR(VLOOKUP(A54,'BASE ITENS'!D:D,1,),"NÃO ENCONTRADO")</f>
        <v>NÃO ENCONTRADO</v>
      </c>
    </row>
    <row r="55" spans="2:2" x14ac:dyDescent="0.3">
      <c r="B55" t="str">
        <f>IFERROR(VLOOKUP(A55,'BASE ITENS'!D:D,1,),"NÃO ENCONTRADO")</f>
        <v>NÃO ENCONTRADO</v>
      </c>
    </row>
    <row r="56" spans="2:2" x14ac:dyDescent="0.3">
      <c r="B56" t="str">
        <f>IFERROR(VLOOKUP(A56,'BASE ITENS'!D:D,1,),"NÃO ENCONTRADO")</f>
        <v>NÃO ENCONTRADO</v>
      </c>
    </row>
    <row r="57" spans="2:2" x14ac:dyDescent="0.3">
      <c r="B57" t="str">
        <f>IFERROR(VLOOKUP(A57,'BASE ITENS'!D:D,1,),"NÃO ENCONTRADO")</f>
        <v>NÃO ENCONTRADO</v>
      </c>
    </row>
    <row r="58" spans="2:2" x14ac:dyDescent="0.3">
      <c r="B58" t="str">
        <f>IFERROR(VLOOKUP(A58,'BASE ITENS'!D:D,1,),"NÃO ENCONTRADO")</f>
        <v>NÃO ENCONTRADO</v>
      </c>
    </row>
    <row r="59" spans="2:2" x14ac:dyDescent="0.3">
      <c r="B59" t="str">
        <f>IFERROR(VLOOKUP(A59,'BASE ITENS'!D:D,1,),"NÃO ENCONTRADO")</f>
        <v>NÃO ENCONTRADO</v>
      </c>
    </row>
    <row r="60" spans="2:2" x14ac:dyDescent="0.3">
      <c r="B60" t="str">
        <f>IFERROR(VLOOKUP(A60,'BASE ITENS'!D:D,1,),"NÃO ENCONTRADO")</f>
        <v>NÃO ENCONTRADO</v>
      </c>
    </row>
    <row r="61" spans="2:2" x14ac:dyDescent="0.3">
      <c r="B61" t="str">
        <f>IFERROR(VLOOKUP(A61,'BASE ITENS'!D:D,1,),"NÃO ENCONTRADO")</f>
        <v>NÃO ENCONTRADO</v>
      </c>
    </row>
    <row r="62" spans="2:2" x14ac:dyDescent="0.3">
      <c r="B62" t="str">
        <f>IFERROR(VLOOKUP(A62,'BASE ITENS'!D:D,1,),"NÃO ENCONTRADO")</f>
        <v>NÃO ENCONTRADO</v>
      </c>
    </row>
    <row r="63" spans="2:2" x14ac:dyDescent="0.3">
      <c r="B63" t="str">
        <f>IFERROR(VLOOKUP(A63,'BASE ITENS'!D:D,1,),"NÃO ENCONTRADO")</f>
        <v>NÃO ENCONTRADO</v>
      </c>
    </row>
    <row r="64" spans="2:2" x14ac:dyDescent="0.3">
      <c r="B64" t="str">
        <f>IFERROR(VLOOKUP(A64,'BASE ITENS'!D:D,1,),"NÃO ENCONTRADO")</f>
        <v>NÃO ENCONTRADO</v>
      </c>
    </row>
    <row r="65" spans="2:2" x14ac:dyDescent="0.3">
      <c r="B65" t="str">
        <f>IFERROR(VLOOKUP(A65,'BASE ITENS'!D:D,1,),"NÃO ENCONTRADO")</f>
        <v>NÃO ENCONTRADO</v>
      </c>
    </row>
    <row r="66" spans="2:2" x14ac:dyDescent="0.3">
      <c r="B66" t="str">
        <f>IFERROR(VLOOKUP(A66,'BASE ITENS'!D:D,1,),"NÃO ENCONTRADO")</f>
        <v>NÃO ENCONTRADO</v>
      </c>
    </row>
    <row r="67" spans="2:2" x14ac:dyDescent="0.3">
      <c r="B67" t="str">
        <f>IFERROR(VLOOKUP(A67,'BASE ITENS'!D:D,1,),"NÃO ENCONTRADO")</f>
        <v>NÃO ENCONTRADO</v>
      </c>
    </row>
    <row r="68" spans="2:2" x14ac:dyDescent="0.3">
      <c r="B68" t="str">
        <f>IFERROR(VLOOKUP(A68,'BASE ITENS'!D:D,1,),"NÃO ENCONTRADO")</f>
        <v>NÃO ENCONTRADO</v>
      </c>
    </row>
    <row r="69" spans="2:2" x14ac:dyDescent="0.3">
      <c r="B69" t="str">
        <f>IFERROR(VLOOKUP(A69,'BASE ITENS'!D:D,1,),"NÃO ENCONTRADO")</f>
        <v>NÃO ENCONTRADO</v>
      </c>
    </row>
    <row r="70" spans="2:2" x14ac:dyDescent="0.3">
      <c r="B70" t="str">
        <f>IFERROR(VLOOKUP(A70,'BASE ITENS'!D:D,1,),"NÃO ENCONTRADO")</f>
        <v>NÃO ENCONTRADO</v>
      </c>
    </row>
    <row r="71" spans="2:2" x14ac:dyDescent="0.3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4" x14ac:dyDescent="0.3"/>
  <cols>
    <col min="1" max="1" width="41.5" bestFit="1" customWidth="1"/>
    <col min="2" max="2" width="28.08203125" bestFit="1" customWidth="1"/>
    <col min="3" max="3" width="22.75" bestFit="1" customWidth="1"/>
    <col min="4" max="4" width="15.5" style="58" customWidth="1"/>
    <col min="5" max="5" width="18.58203125" bestFit="1" customWidth="1"/>
  </cols>
  <sheetData>
    <row r="1" spans="1:5" x14ac:dyDescent="0.3">
      <c r="A1" s="9" t="s">
        <v>13</v>
      </c>
      <c r="B1" s="9" t="s">
        <v>226</v>
      </c>
      <c r="C1" s="9" t="s">
        <v>228</v>
      </c>
      <c r="D1" s="9" t="s">
        <v>15</v>
      </c>
      <c r="E1" s="9" t="s">
        <v>14</v>
      </c>
    </row>
    <row r="2" spans="1:5" x14ac:dyDescent="0.3">
      <c r="A2" s="10" t="str">
        <f>B2&amp;"-"&amp;C2</f>
        <v>Gaveteiro Vertical CX 01-SCANSOURCE</v>
      </c>
      <c r="B2" s="10" t="s">
        <v>17</v>
      </c>
      <c r="C2" s="11" t="s">
        <v>19</v>
      </c>
      <c r="D2" s="58" t="s">
        <v>229</v>
      </c>
      <c r="E2" t="s">
        <v>230</v>
      </c>
    </row>
    <row r="3" spans="1:5" x14ac:dyDescent="0.3">
      <c r="A3" s="10" t="str">
        <f t="shared" ref="A3:A66" si="0">B3&amp;"-"&amp;C3</f>
        <v>Gaveteiro Vertical CX 02-SCANSOURCE</v>
      </c>
      <c r="B3" s="17" t="s">
        <v>24</v>
      </c>
      <c r="C3" s="18" t="s">
        <v>19</v>
      </c>
      <c r="D3" s="58" t="s">
        <v>229</v>
      </c>
      <c r="E3" t="s">
        <v>230</v>
      </c>
    </row>
    <row r="4" spans="1:5" x14ac:dyDescent="0.3">
      <c r="A4" s="10" t="str">
        <f t="shared" si="0"/>
        <v>Gaveteiro Vertical CX 03-SCANSOURCE</v>
      </c>
      <c r="B4" s="17" t="s">
        <v>28</v>
      </c>
      <c r="C4" s="18" t="s">
        <v>19</v>
      </c>
      <c r="D4" s="58" t="s">
        <v>229</v>
      </c>
      <c r="E4" t="s">
        <v>230</v>
      </c>
    </row>
    <row r="5" spans="1:5" x14ac:dyDescent="0.3">
      <c r="A5" s="10" t="str">
        <f t="shared" si="0"/>
        <v>Gaveteiro Vertical CX 04-SCANSOURCE</v>
      </c>
      <c r="B5" s="17" t="s">
        <v>31</v>
      </c>
      <c r="C5" s="18" t="s">
        <v>19</v>
      </c>
      <c r="D5" s="58" t="s">
        <v>229</v>
      </c>
      <c r="E5" t="s">
        <v>230</v>
      </c>
    </row>
    <row r="6" spans="1:5" x14ac:dyDescent="0.3">
      <c r="A6" s="10" t="str">
        <f t="shared" si="0"/>
        <v>Monitor Gerência-POSITIVO</v>
      </c>
      <c r="B6" s="10" t="s">
        <v>35</v>
      </c>
      <c r="C6" s="11" t="s">
        <v>231</v>
      </c>
      <c r="D6" s="59" t="s">
        <v>231</v>
      </c>
      <c r="E6" t="s">
        <v>232</v>
      </c>
    </row>
    <row r="7" spans="1:5" x14ac:dyDescent="0.3">
      <c r="A7" s="10" t="str">
        <f t="shared" si="0"/>
        <v>Monitor B12-POSITIVO</v>
      </c>
      <c r="B7" s="10" t="s">
        <v>40</v>
      </c>
      <c r="C7" s="11" t="s">
        <v>231</v>
      </c>
      <c r="D7" s="59" t="s">
        <v>231</v>
      </c>
      <c r="E7" t="s">
        <v>232</v>
      </c>
    </row>
    <row r="8" spans="1:5" x14ac:dyDescent="0.3">
      <c r="A8" s="10" t="str">
        <f t="shared" si="0"/>
        <v>Monitor Câmera-POSITIVO</v>
      </c>
      <c r="B8" s="10" t="s">
        <v>45</v>
      </c>
      <c r="C8" s="11" t="s">
        <v>231</v>
      </c>
      <c r="D8" s="59" t="s">
        <v>231</v>
      </c>
      <c r="E8" t="s">
        <v>232</v>
      </c>
    </row>
    <row r="9" spans="1:5" x14ac:dyDescent="0.3">
      <c r="A9" s="10" t="str">
        <f t="shared" si="0"/>
        <v>Monitor E-Learning-POSITIVO</v>
      </c>
      <c r="B9" s="10" t="s">
        <v>49</v>
      </c>
      <c r="C9" s="11" t="s">
        <v>231</v>
      </c>
      <c r="D9" s="59" t="s">
        <v>231</v>
      </c>
      <c r="E9" t="s">
        <v>232</v>
      </c>
    </row>
    <row r="10" spans="1:5" x14ac:dyDescent="0.3">
      <c r="A10" s="10" t="str">
        <f t="shared" si="0"/>
        <v>Monitor Farmacêutico-POSITIVO</v>
      </c>
      <c r="B10" s="10" t="s">
        <v>53</v>
      </c>
      <c r="C10" s="11" t="s">
        <v>231</v>
      </c>
      <c r="D10" s="59" t="s">
        <v>231</v>
      </c>
      <c r="E10" t="s">
        <v>232</v>
      </c>
    </row>
    <row r="11" spans="1:5" x14ac:dyDescent="0.3">
      <c r="A11" s="10" t="str">
        <f t="shared" si="0"/>
        <v>Monitor Balcão 01-POSITIVO</v>
      </c>
      <c r="B11" s="10" t="s">
        <v>55</v>
      </c>
      <c r="C11" s="11" t="s">
        <v>231</v>
      </c>
      <c r="D11" s="59" t="s">
        <v>231</v>
      </c>
      <c r="E11" t="s">
        <v>232</v>
      </c>
    </row>
    <row r="12" spans="1:5" x14ac:dyDescent="0.3">
      <c r="A12" s="10" t="str">
        <f t="shared" si="0"/>
        <v>Monitor Balcão 02-POSITIVO</v>
      </c>
      <c r="B12" s="17" t="s">
        <v>57</v>
      </c>
      <c r="C12" s="18" t="s">
        <v>231</v>
      </c>
      <c r="D12" s="59" t="s">
        <v>231</v>
      </c>
      <c r="E12" t="s">
        <v>232</v>
      </c>
    </row>
    <row r="13" spans="1:5" x14ac:dyDescent="0.3">
      <c r="A13" s="10" t="str">
        <f t="shared" si="0"/>
        <v>Monitor Balcão 03-POSITIVO</v>
      </c>
      <c r="B13" s="17" t="s">
        <v>59</v>
      </c>
      <c r="C13" s="18" t="s">
        <v>231</v>
      </c>
      <c r="D13" s="59" t="s">
        <v>231</v>
      </c>
      <c r="E13" t="s">
        <v>232</v>
      </c>
    </row>
    <row r="14" spans="1:5" x14ac:dyDescent="0.3">
      <c r="A14" s="10" t="str">
        <f t="shared" si="0"/>
        <v>Monitor Balcão 04-POSITIVO</v>
      </c>
      <c r="B14" s="17" t="s">
        <v>61</v>
      </c>
      <c r="C14" s="18" t="s">
        <v>231</v>
      </c>
      <c r="D14" s="59" t="s">
        <v>231</v>
      </c>
      <c r="E14" t="s">
        <v>232</v>
      </c>
    </row>
    <row r="15" spans="1:5" x14ac:dyDescent="0.3">
      <c r="A15" s="10" t="str">
        <f t="shared" si="0"/>
        <v>Monitor Touch CX 01-SCANSOURCE</v>
      </c>
      <c r="B15" s="10" t="s">
        <v>63</v>
      </c>
      <c r="C15" s="11" t="s">
        <v>19</v>
      </c>
      <c r="D15" s="58" t="s">
        <v>233</v>
      </c>
      <c r="E15" t="s">
        <v>234</v>
      </c>
    </row>
    <row r="16" spans="1:5" x14ac:dyDescent="0.3">
      <c r="A16" s="10" t="str">
        <f t="shared" si="0"/>
        <v>Monitor Touch CX 02-SCANSOURCE</v>
      </c>
      <c r="B16" s="17" t="s">
        <v>65</v>
      </c>
      <c r="C16" s="18" t="s">
        <v>19</v>
      </c>
      <c r="D16" s="58" t="s">
        <v>233</v>
      </c>
      <c r="E16" t="s">
        <v>234</v>
      </c>
    </row>
    <row r="17" spans="1:5" x14ac:dyDescent="0.3">
      <c r="A17" s="10" t="str">
        <f t="shared" si="0"/>
        <v>Monitor Touch CX 03-SCANSOURCE</v>
      </c>
      <c r="B17" s="17" t="s">
        <v>67</v>
      </c>
      <c r="C17" s="18" t="s">
        <v>19</v>
      </c>
      <c r="D17" s="58" t="s">
        <v>233</v>
      </c>
      <c r="E17" t="s">
        <v>234</v>
      </c>
    </row>
    <row r="18" spans="1:5" x14ac:dyDescent="0.3">
      <c r="A18" s="10" t="str">
        <f t="shared" si="0"/>
        <v>Monitor Touch CX 04-SCANSOURCE</v>
      </c>
      <c r="B18" s="17" t="s">
        <v>69</v>
      </c>
      <c r="C18" s="18" t="s">
        <v>19</v>
      </c>
      <c r="D18" s="58" t="s">
        <v>233</v>
      </c>
      <c r="E18" t="s">
        <v>234</v>
      </c>
    </row>
    <row r="19" spans="1:5" x14ac:dyDescent="0.3">
      <c r="A19" s="10" t="str">
        <f t="shared" si="0"/>
        <v>Scanner de Mesa A4 01-CANON</v>
      </c>
      <c r="B19" s="10" t="s">
        <v>71</v>
      </c>
      <c r="C19" s="11" t="s">
        <v>73</v>
      </c>
      <c r="D19" s="58" t="s">
        <v>73</v>
      </c>
      <c r="E19" t="s">
        <v>235</v>
      </c>
    </row>
    <row r="20" spans="1:5" x14ac:dyDescent="0.3">
      <c r="A20" s="10" t="str">
        <f t="shared" si="0"/>
        <v>Scanner de Mesa A4 02-CANON</v>
      </c>
      <c r="B20" s="17" t="s">
        <v>75</v>
      </c>
      <c r="C20" s="18" t="s">
        <v>73</v>
      </c>
      <c r="D20" s="58" t="s">
        <v>73</v>
      </c>
      <c r="E20" t="s">
        <v>235</v>
      </c>
    </row>
    <row r="21" spans="1:5" x14ac:dyDescent="0.3">
      <c r="A21" s="10" t="str">
        <f t="shared" si="0"/>
        <v>Leitor Cód. Barra - Mesa CX 01-SCANSOURCE</v>
      </c>
      <c r="B21" s="10" t="s">
        <v>77</v>
      </c>
      <c r="C21" s="11" t="s">
        <v>19</v>
      </c>
      <c r="D21" s="58" t="s">
        <v>236</v>
      </c>
      <c r="E21" t="s">
        <v>237</v>
      </c>
    </row>
    <row r="22" spans="1:5" x14ac:dyDescent="0.3">
      <c r="A22" s="10" t="str">
        <f t="shared" si="0"/>
        <v>Leitor Cód. Barra - Mesa CX 02-SCANSOURCE</v>
      </c>
      <c r="B22" s="17" t="s">
        <v>79</v>
      </c>
      <c r="C22" s="18" t="s">
        <v>19</v>
      </c>
      <c r="D22" s="58" t="s">
        <v>236</v>
      </c>
      <c r="E22" t="s">
        <v>237</v>
      </c>
    </row>
    <row r="23" spans="1:5" x14ac:dyDescent="0.3">
      <c r="A23" s="10" t="str">
        <f t="shared" si="0"/>
        <v>Leitor Cód. Barra - Mesa CX 03-SCANSOURCE</v>
      </c>
      <c r="B23" s="17" t="s">
        <v>81</v>
      </c>
      <c r="C23" s="18" t="s">
        <v>19</v>
      </c>
      <c r="D23" s="58" t="s">
        <v>236</v>
      </c>
      <c r="E23" t="s">
        <v>237</v>
      </c>
    </row>
    <row r="24" spans="1:5" x14ac:dyDescent="0.3">
      <c r="A24" s="10" t="str">
        <f t="shared" si="0"/>
        <v>Leitor Cód. Barra - Mesa CX 04-SCANSOURCE</v>
      </c>
      <c r="B24" s="17" t="s">
        <v>83</v>
      </c>
      <c r="C24" s="18" t="s">
        <v>19</v>
      </c>
      <c r="D24" s="58" t="s">
        <v>236</v>
      </c>
      <c r="E24" t="s">
        <v>237</v>
      </c>
    </row>
    <row r="25" spans="1:5" x14ac:dyDescent="0.3">
      <c r="A25" s="10" t="str">
        <f t="shared" si="0"/>
        <v>Fortinet (FortiGate)-VIVO/TELEFONICA</v>
      </c>
      <c r="B25" s="10" t="s">
        <v>85</v>
      </c>
      <c r="C25" s="11" t="s">
        <v>238</v>
      </c>
      <c r="D25" s="58" t="s">
        <v>239</v>
      </c>
      <c r="E25" t="s">
        <v>240</v>
      </c>
    </row>
    <row r="26" spans="1:5" x14ac:dyDescent="0.3">
      <c r="A26" s="10" t="str">
        <f t="shared" si="0"/>
        <v>Fortinet (FortiAP)-VIVO/TELEFONICA</v>
      </c>
      <c r="B26" s="17" t="s">
        <v>92</v>
      </c>
      <c r="C26" s="18" t="s">
        <v>238</v>
      </c>
      <c r="D26" s="58" t="s">
        <v>239</v>
      </c>
      <c r="E26" t="s">
        <v>241</v>
      </c>
    </row>
    <row r="27" spans="1:5" x14ac:dyDescent="0.3">
      <c r="A27" s="10" t="str">
        <f t="shared" si="0"/>
        <v>Switch Aruba-INGRAM</v>
      </c>
      <c r="B27" s="35" t="s">
        <v>95</v>
      </c>
      <c r="C27" s="36" t="s">
        <v>97</v>
      </c>
      <c r="D27" s="58" t="s">
        <v>242</v>
      </c>
      <c r="E27" t="s">
        <v>243</v>
      </c>
    </row>
    <row r="28" spans="1:5" x14ac:dyDescent="0.3">
      <c r="A28" s="10" t="str">
        <f t="shared" si="0"/>
        <v>Tablet Verificador de Preço 01-AIDC TECNOLOGIA</v>
      </c>
      <c r="B28" s="10" t="s">
        <v>99</v>
      </c>
      <c r="C28" s="11" t="s">
        <v>101</v>
      </c>
      <c r="D28" s="58" t="s">
        <v>244</v>
      </c>
      <c r="E28" t="s">
        <v>245</v>
      </c>
    </row>
    <row r="29" spans="1:5" x14ac:dyDescent="0.3">
      <c r="A29" s="10" t="str">
        <f t="shared" si="0"/>
        <v>Tablet Verificador de Preço 02-AIDC TECNOLOGIA</v>
      </c>
      <c r="B29" s="17" t="s">
        <v>103</v>
      </c>
      <c r="C29" s="18" t="s">
        <v>101</v>
      </c>
      <c r="D29" s="58" t="s">
        <v>244</v>
      </c>
      <c r="E29" t="s">
        <v>245</v>
      </c>
    </row>
    <row r="30" spans="1:5" x14ac:dyDescent="0.3">
      <c r="A30" s="10" t="str">
        <f t="shared" si="0"/>
        <v>Micro (PDV) B12               -POSITIVO</v>
      </c>
      <c r="B30" s="10" t="s">
        <v>105</v>
      </c>
      <c r="C30" s="11" t="s">
        <v>231</v>
      </c>
      <c r="D30" s="59" t="s">
        <v>231</v>
      </c>
      <c r="E30" t="s">
        <v>246</v>
      </c>
    </row>
    <row r="31" spans="1:5" x14ac:dyDescent="0.3">
      <c r="A31" s="10" t="str">
        <f t="shared" si="0"/>
        <v>Micro (PDV) CX 01-POSITIVO</v>
      </c>
      <c r="B31" s="10" t="s">
        <v>110</v>
      </c>
      <c r="C31" s="11" t="s">
        <v>231</v>
      </c>
      <c r="D31" s="59" t="s">
        <v>231</v>
      </c>
      <c r="E31" t="s">
        <v>246</v>
      </c>
    </row>
    <row r="32" spans="1:5" x14ac:dyDescent="0.3">
      <c r="A32" s="10" t="str">
        <f t="shared" si="0"/>
        <v>Leitor Biométrico-TECHMAG</v>
      </c>
      <c r="B32" s="17" t="s">
        <v>114</v>
      </c>
      <c r="C32" s="18" t="s">
        <v>116</v>
      </c>
      <c r="D32" s="58" t="s">
        <v>116</v>
      </c>
      <c r="E32" t="s">
        <v>247</v>
      </c>
    </row>
    <row r="33" spans="1:5" x14ac:dyDescent="0.3">
      <c r="A33" s="10" t="str">
        <f t="shared" si="0"/>
        <v>Tablet-MGITECH</v>
      </c>
      <c r="B33" s="17" t="s">
        <v>120</v>
      </c>
      <c r="C33" s="28" t="s">
        <v>121</v>
      </c>
      <c r="D33" s="58" t="s">
        <v>248</v>
      </c>
      <c r="E33" t="s">
        <v>249</v>
      </c>
    </row>
    <row r="34" spans="1:5" x14ac:dyDescent="0.3">
      <c r="A34" s="10" t="str">
        <f t="shared" si="0"/>
        <v>Micro (PDV) CX 02-POSITIVO</v>
      </c>
      <c r="B34" s="10" t="s">
        <v>125</v>
      </c>
      <c r="C34" s="11" t="s">
        <v>231</v>
      </c>
      <c r="D34" s="59" t="s">
        <v>231</v>
      </c>
      <c r="E34" t="s">
        <v>246</v>
      </c>
    </row>
    <row r="35" spans="1:5" x14ac:dyDescent="0.3">
      <c r="A35" s="10" t="str">
        <f t="shared" si="0"/>
        <v>Leitor Biométrico-TECHMAG</v>
      </c>
      <c r="B35" s="17" t="s">
        <v>114</v>
      </c>
      <c r="C35" s="18" t="s">
        <v>116</v>
      </c>
      <c r="D35" s="58" t="s">
        <v>116</v>
      </c>
      <c r="E35" t="s">
        <v>247</v>
      </c>
    </row>
    <row r="36" spans="1:5" x14ac:dyDescent="0.3">
      <c r="A36" s="10" t="str">
        <f t="shared" si="0"/>
        <v>Tablet-MGITECH</v>
      </c>
      <c r="B36" s="17" t="s">
        <v>120</v>
      </c>
      <c r="C36" s="28" t="s">
        <v>121</v>
      </c>
      <c r="D36" s="58" t="s">
        <v>248</v>
      </c>
      <c r="E36" t="s">
        <v>249</v>
      </c>
    </row>
    <row r="37" spans="1:5" x14ac:dyDescent="0.3">
      <c r="A37" s="10" t="str">
        <f t="shared" si="0"/>
        <v>Micro (PDV) CX 03-POSITIVO</v>
      </c>
      <c r="B37" s="10" t="s">
        <v>131</v>
      </c>
      <c r="C37" s="11" t="s">
        <v>231</v>
      </c>
      <c r="D37" s="59" t="s">
        <v>231</v>
      </c>
      <c r="E37" t="s">
        <v>246</v>
      </c>
    </row>
    <row r="38" spans="1:5" x14ac:dyDescent="0.3">
      <c r="A38" s="10" t="str">
        <f t="shared" si="0"/>
        <v>Leitor Biométrico-TECHMAG</v>
      </c>
      <c r="B38" s="17" t="s">
        <v>114</v>
      </c>
      <c r="C38" s="18" t="s">
        <v>116</v>
      </c>
      <c r="D38" s="58" t="s">
        <v>116</v>
      </c>
      <c r="E38" t="s">
        <v>247</v>
      </c>
    </row>
    <row r="39" spans="1:5" x14ac:dyDescent="0.3">
      <c r="A39" s="10" t="str">
        <f t="shared" si="0"/>
        <v>Tablet-MGITECH</v>
      </c>
      <c r="B39" s="17" t="s">
        <v>120</v>
      </c>
      <c r="C39" s="28" t="s">
        <v>121</v>
      </c>
      <c r="D39" s="58" t="s">
        <v>248</v>
      </c>
      <c r="E39" t="s">
        <v>249</v>
      </c>
    </row>
    <row r="40" spans="1:5" x14ac:dyDescent="0.3">
      <c r="A40" s="10" t="str">
        <f t="shared" si="0"/>
        <v>Micro (PDV) CX 04-POSITIVO</v>
      </c>
      <c r="B40" s="10" t="s">
        <v>137</v>
      </c>
      <c r="C40" s="11" t="s">
        <v>231</v>
      </c>
      <c r="D40" s="59" t="s">
        <v>231</v>
      </c>
      <c r="E40" t="s">
        <v>246</v>
      </c>
    </row>
    <row r="41" spans="1:5" x14ac:dyDescent="0.3">
      <c r="A41" s="10" t="str">
        <f t="shared" si="0"/>
        <v>Leitor Biométrico-TECHMAG</v>
      </c>
      <c r="B41" s="17" t="s">
        <v>114</v>
      </c>
      <c r="C41" s="18" t="s">
        <v>116</v>
      </c>
      <c r="D41" s="58" t="s">
        <v>116</v>
      </c>
      <c r="E41" t="s">
        <v>247</v>
      </c>
    </row>
    <row r="42" spans="1:5" x14ac:dyDescent="0.3">
      <c r="A42" s="10" t="str">
        <f t="shared" si="0"/>
        <v>Tablet-MGITECH</v>
      </c>
      <c r="B42" s="17" t="s">
        <v>120</v>
      </c>
      <c r="C42" s="28" t="s">
        <v>121</v>
      </c>
      <c r="D42" s="58" t="s">
        <v>248</v>
      </c>
      <c r="E42" t="s">
        <v>249</v>
      </c>
    </row>
    <row r="43" spans="1:5" x14ac:dyDescent="0.3">
      <c r="A43" s="10" t="str">
        <f t="shared" si="0"/>
        <v>Micro (TG) E-Learning-POSITIVO</v>
      </c>
      <c r="B43" s="10" t="s">
        <v>143</v>
      </c>
      <c r="C43" s="29" t="s">
        <v>231</v>
      </c>
      <c r="D43" s="59" t="s">
        <v>231</v>
      </c>
      <c r="E43" t="s">
        <v>246</v>
      </c>
    </row>
    <row r="44" spans="1:5" x14ac:dyDescent="0.3">
      <c r="A44" s="10" t="str">
        <f t="shared" si="0"/>
        <v>Micro (TG) Gerência-POSITIVO</v>
      </c>
      <c r="B44" s="10" t="s">
        <v>147</v>
      </c>
      <c r="C44" s="11" t="s">
        <v>231</v>
      </c>
      <c r="D44" s="59" t="s">
        <v>231</v>
      </c>
      <c r="E44" t="s">
        <v>246</v>
      </c>
    </row>
    <row r="45" spans="1:5" x14ac:dyDescent="0.3">
      <c r="A45" s="10" t="str">
        <f t="shared" si="0"/>
        <v>Leitor Cód. Barra - Mão/Sem Fio-SCANSOURCE</v>
      </c>
      <c r="B45" s="17" t="s">
        <v>151</v>
      </c>
      <c r="C45" s="18" t="s">
        <v>19</v>
      </c>
      <c r="D45" s="58" t="s">
        <v>250</v>
      </c>
      <c r="E45" t="s">
        <v>251</v>
      </c>
    </row>
    <row r="46" spans="1:5" x14ac:dyDescent="0.3">
      <c r="A46" s="10" t="str">
        <f t="shared" si="0"/>
        <v>Celular-KWAM</v>
      </c>
      <c r="B46" s="30" t="s">
        <v>153</v>
      </c>
      <c r="C46" s="31" t="s">
        <v>252</v>
      </c>
      <c r="D46" s="58" t="s">
        <v>248</v>
      </c>
      <c r="E46" t="s">
        <v>253</v>
      </c>
    </row>
    <row r="47" spans="1:5" x14ac:dyDescent="0.3">
      <c r="A47" s="10" t="str">
        <f t="shared" si="0"/>
        <v>Micro (TG) Farmacêutico-POSITIVO</v>
      </c>
      <c r="B47" s="10" t="s">
        <v>156</v>
      </c>
      <c r="C47" s="11" t="s">
        <v>231</v>
      </c>
      <c r="D47" s="59" t="s">
        <v>231</v>
      </c>
      <c r="E47" t="s">
        <v>246</v>
      </c>
    </row>
    <row r="48" spans="1:5" x14ac:dyDescent="0.3">
      <c r="A48" s="10" t="str">
        <f t="shared" si="0"/>
        <v>Micro (TC) Balcão 01-POSITIVO</v>
      </c>
      <c r="B48" s="10" t="s">
        <v>158</v>
      </c>
      <c r="C48" s="11" t="s">
        <v>231</v>
      </c>
      <c r="D48" s="59" t="s">
        <v>231</v>
      </c>
      <c r="E48" t="s">
        <v>246</v>
      </c>
    </row>
    <row r="49" spans="1:5" x14ac:dyDescent="0.3">
      <c r="A49" s="10" t="str">
        <f t="shared" si="0"/>
        <v>Leitor Cód. Barra - Mão-SCANSOURCE</v>
      </c>
      <c r="B49" s="17" t="s">
        <v>160</v>
      </c>
      <c r="C49" s="18" t="s">
        <v>19</v>
      </c>
      <c r="D49" s="58" t="s">
        <v>250</v>
      </c>
      <c r="E49" t="s">
        <v>254</v>
      </c>
    </row>
    <row r="50" spans="1:5" x14ac:dyDescent="0.3">
      <c r="A50" s="10" t="str">
        <f t="shared" si="0"/>
        <v>Micro (TC) Balcão 02-POSITIVO</v>
      </c>
      <c r="B50" s="10" t="s">
        <v>162</v>
      </c>
      <c r="C50" s="11" t="s">
        <v>231</v>
      </c>
      <c r="D50" s="59" t="s">
        <v>231</v>
      </c>
      <c r="E50" t="s">
        <v>246</v>
      </c>
    </row>
    <row r="51" spans="1:5" x14ac:dyDescent="0.3">
      <c r="A51" s="10" t="str">
        <f t="shared" si="0"/>
        <v>Leitor Cód. Barra - Mão-SCANSOURCE</v>
      </c>
      <c r="B51" s="17" t="s">
        <v>160</v>
      </c>
      <c r="C51" s="18" t="s">
        <v>19</v>
      </c>
      <c r="D51" s="58" t="s">
        <v>250</v>
      </c>
      <c r="E51" t="s">
        <v>254</v>
      </c>
    </row>
    <row r="52" spans="1:5" x14ac:dyDescent="0.3">
      <c r="A52" s="10" t="str">
        <f t="shared" si="0"/>
        <v>Micro (TC) Balcão 03-POSITIVO</v>
      </c>
      <c r="B52" s="10" t="s">
        <v>165</v>
      </c>
      <c r="C52" s="11" t="s">
        <v>231</v>
      </c>
      <c r="D52" s="59" t="s">
        <v>231</v>
      </c>
      <c r="E52" t="s">
        <v>246</v>
      </c>
    </row>
    <row r="53" spans="1:5" x14ac:dyDescent="0.3">
      <c r="A53" s="10" t="str">
        <f t="shared" si="0"/>
        <v>Leitor Cód. Barra - Mão-SCANSOURCE</v>
      </c>
      <c r="B53" s="17" t="s">
        <v>160</v>
      </c>
      <c r="C53" s="18" t="s">
        <v>19</v>
      </c>
      <c r="D53" s="58" t="s">
        <v>250</v>
      </c>
      <c r="E53" t="s">
        <v>254</v>
      </c>
    </row>
    <row r="54" spans="1:5" x14ac:dyDescent="0.3">
      <c r="A54" s="10" t="str">
        <f t="shared" si="0"/>
        <v>Micro (TC) Balcão 04-POSITIVO</v>
      </c>
      <c r="B54" s="10" t="s">
        <v>168</v>
      </c>
      <c r="C54" s="11" t="s">
        <v>231</v>
      </c>
      <c r="D54" s="59" t="s">
        <v>231</v>
      </c>
      <c r="E54" t="s">
        <v>246</v>
      </c>
    </row>
    <row r="55" spans="1:5" x14ac:dyDescent="0.3">
      <c r="A55" s="10" t="str">
        <f t="shared" si="0"/>
        <v>Leitor Cód. Barra - Mão-SCANSOURCE</v>
      </c>
      <c r="B55" s="17" t="s">
        <v>160</v>
      </c>
      <c r="C55" s="18" t="s">
        <v>19</v>
      </c>
      <c r="D55" s="58" t="s">
        <v>250</v>
      </c>
      <c r="E55" t="s">
        <v>254</v>
      </c>
    </row>
    <row r="56" spans="1:5" x14ac:dyDescent="0.3">
      <c r="A56" s="10" t="str">
        <f t="shared" si="0"/>
        <v>Impressora TM-T88VII-USB CX 01-SCANSOURCE</v>
      </c>
      <c r="B56" s="10" t="s">
        <v>171</v>
      </c>
      <c r="C56" s="11" t="s">
        <v>19</v>
      </c>
      <c r="D56" s="58" t="s">
        <v>255</v>
      </c>
      <c r="E56" t="s">
        <v>256</v>
      </c>
    </row>
    <row r="57" spans="1:5" x14ac:dyDescent="0.3">
      <c r="A57" s="10" t="str">
        <f t="shared" si="0"/>
        <v>Impressora TM-T88VII-USB CX 02-SCANSOURCE</v>
      </c>
      <c r="B57" s="17" t="s">
        <v>174</v>
      </c>
      <c r="C57" s="18" t="s">
        <v>19</v>
      </c>
      <c r="D57" s="58" t="s">
        <v>255</v>
      </c>
      <c r="E57" t="s">
        <v>256</v>
      </c>
    </row>
    <row r="58" spans="1:5" x14ac:dyDescent="0.3">
      <c r="A58" s="10" t="str">
        <f t="shared" si="0"/>
        <v>Impressora TM-T88VII-USB CX 03-SCANSOURCE</v>
      </c>
      <c r="B58" s="17" t="s">
        <v>176</v>
      </c>
      <c r="C58" s="18" t="s">
        <v>19</v>
      </c>
      <c r="D58" s="58" t="s">
        <v>255</v>
      </c>
      <c r="E58" t="s">
        <v>256</v>
      </c>
    </row>
    <row r="59" spans="1:5" x14ac:dyDescent="0.3">
      <c r="A59" s="10" t="str">
        <f t="shared" si="0"/>
        <v>Impressora TM-T88VII-USB CX 04-SCANSOURCE</v>
      </c>
      <c r="B59" s="17" t="s">
        <v>178</v>
      </c>
      <c r="C59" s="18" t="s">
        <v>19</v>
      </c>
      <c r="D59" s="58" t="s">
        <v>255</v>
      </c>
      <c r="E59" t="s">
        <v>256</v>
      </c>
    </row>
    <row r="60" spans="1:5" x14ac:dyDescent="0.3">
      <c r="A60" s="10" t="str">
        <f t="shared" si="0"/>
        <v>Impressora TM-T88VII-ETH-SCANSOURCE</v>
      </c>
      <c r="B60" s="10" t="s">
        <v>180</v>
      </c>
      <c r="C60" s="11" t="s">
        <v>19</v>
      </c>
      <c r="D60" s="58" t="s">
        <v>255</v>
      </c>
      <c r="E60" t="s">
        <v>256</v>
      </c>
    </row>
    <row r="61" spans="1:5" x14ac:dyDescent="0.3">
      <c r="A61" s="10" t="str">
        <f t="shared" si="0"/>
        <v>Impressora TM-L90-ETH-SCANSOURCE</v>
      </c>
      <c r="B61" s="10" t="s">
        <v>182</v>
      </c>
      <c r="C61" s="11" t="s">
        <v>19</v>
      </c>
      <c r="D61" s="58" t="s">
        <v>255</v>
      </c>
      <c r="E61" t="s">
        <v>257</v>
      </c>
    </row>
    <row r="62" spans="1:5" x14ac:dyDescent="0.3">
      <c r="A62" s="10" t="str">
        <f t="shared" si="0"/>
        <v>Monitor Gerência-LENOVO</v>
      </c>
      <c r="B62" s="10" t="s">
        <v>35</v>
      </c>
      <c r="C62" s="11" t="s">
        <v>37</v>
      </c>
      <c r="D62" s="58" t="s">
        <v>37</v>
      </c>
      <c r="E62" t="s">
        <v>258</v>
      </c>
    </row>
    <row r="63" spans="1:5" x14ac:dyDescent="0.3">
      <c r="A63" s="10" t="str">
        <f t="shared" si="0"/>
        <v>Monitor B12-LENOVO</v>
      </c>
      <c r="B63" s="10" t="s">
        <v>40</v>
      </c>
      <c r="C63" s="11" t="s">
        <v>37</v>
      </c>
      <c r="D63" s="58" t="s">
        <v>37</v>
      </c>
      <c r="E63" t="s">
        <v>258</v>
      </c>
    </row>
    <row r="64" spans="1:5" x14ac:dyDescent="0.3">
      <c r="A64" s="10" t="str">
        <f t="shared" si="0"/>
        <v>Monitor Câmera-LENOVO</v>
      </c>
      <c r="B64" s="10" t="s">
        <v>45</v>
      </c>
      <c r="C64" s="11" t="s">
        <v>37</v>
      </c>
      <c r="D64" s="58" t="s">
        <v>37</v>
      </c>
      <c r="E64" t="s">
        <v>258</v>
      </c>
    </row>
    <row r="65" spans="1:5" x14ac:dyDescent="0.3">
      <c r="A65" s="10" t="str">
        <f t="shared" si="0"/>
        <v>Monitor E-Learning-LENOVO</v>
      </c>
      <c r="B65" s="10" t="s">
        <v>49</v>
      </c>
      <c r="C65" s="11" t="s">
        <v>37</v>
      </c>
      <c r="D65" s="58" t="s">
        <v>37</v>
      </c>
      <c r="E65" t="s">
        <v>258</v>
      </c>
    </row>
    <row r="66" spans="1:5" x14ac:dyDescent="0.3">
      <c r="A66" s="10" t="str">
        <f t="shared" si="0"/>
        <v>Monitor Farmacêutico-LENOVO</v>
      </c>
      <c r="B66" s="10" t="s">
        <v>53</v>
      </c>
      <c r="C66" s="11" t="s">
        <v>37</v>
      </c>
      <c r="D66" s="58" t="s">
        <v>37</v>
      </c>
      <c r="E66" t="s">
        <v>258</v>
      </c>
    </row>
    <row r="67" spans="1:5" x14ac:dyDescent="0.3">
      <c r="A67" s="10" t="str">
        <f t="shared" ref="A67:A110" si="1">B67&amp;"-"&amp;C67</f>
        <v>Monitor Balcão 01-LENOVO</v>
      </c>
      <c r="B67" s="10" t="s">
        <v>55</v>
      </c>
      <c r="C67" s="11" t="s">
        <v>37</v>
      </c>
      <c r="D67" s="58" t="s">
        <v>37</v>
      </c>
      <c r="E67" t="s">
        <v>258</v>
      </c>
    </row>
    <row r="68" spans="1:5" x14ac:dyDescent="0.3">
      <c r="A68" s="10" t="str">
        <f t="shared" si="1"/>
        <v>Monitor Balcão 02-LENOVO</v>
      </c>
      <c r="B68" s="17" t="s">
        <v>57</v>
      </c>
      <c r="C68" s="11" t="s">
        <v>37</v>
      </c>
      <c r="D68" s="58" t="s">
        <v>37</v>
      </c>
      <c r="E68" t="s">
        <v>258</v>
      </c>
    </row>
    <row r="69" spans="1:5" x14ac:dyDescent="0.3">
      <c r="A69" s="10" t="str">
        <f t="shared" si="1"/>
        <v>Monitor Balcão 03-LENOVO</v>
      </c>
      <c r="B69" s="17" t="s">
        <v>59</v>
      </c>
      <c r="C69" s="11" t="s">
        <v>37</v>
      </c>
      <c r="D69" s="58" t="s">
        <v>37</v>
      </c>
      <c r="E69" t="s">
        <v>258</v>
      </c>
    </row>
    <row r="70" spans="1:5" x14ac:dyDescent="0.3">
      <c r="A70" s="10" t="str">
        <f t="shared" si="1"/>
        <v>Monitor Balcão 04-LENOVO</v>
      </c>
      <c r="B70" s="17" t="s">
        <v>61</v>
      </c>
      <c r="C70" s="11" t="s">
        <v>37</v>
      </c>
      <c r="D70" s="58" t="s">
        <v>37</v>
      </c>
      <c r="E70" t="s">
        <v>258</v>
      </c>
    </row>
    <row r="71" spans="1:5" x14ac:dyDescent="0.3">
      <c r="A71" s="10" t="str">
        <f t="shared" si="1"/>
        <v>Micro (PDV) B12               -LENOVO</v>
      </c>
      <c r="B71" s="10" t="s">
        <v>105</v>
      </c>
      <c r="C71" s="11" t="s">
        <v>37</v>
      </c>
      <c r="D71" s="59" t="s">
        <v>37</v>
      </c>
      <c r="E71" t="s">
        <v>259</v>
      </c>
    </row>
    <row r="72" spans="1:5" x14ac:dyDescent="0.3">
      <c r="A72" s="10" t="str">
        <f t="shared" si="1"/>
        <v>Micro (PDV) CX 01-LENOVO</v>
      </c>
      <c r="B72" s="10" t="s">
        <v>110</v>
      </c>
      <c r="C72" s="11" t="s">
        <v>37</v>
      </c>
      <c r="D72" s="59" t="s">
        <v>37</v>
      </c>
      <c r="E72" t="s">
        <v>259</v>
      </c>
    </row>
    <row r="73" spans="1:5" x14ac:dyDescent="0.3">
      <c r="A73" s="10" t="str">
        <f t="shared" si="1"/>
        <v>Micro (PDV) CX 02-LENOVO</v>
      </c>
      <c r="B73" s="10" t="s">
        <v>125</v>
      </c>
      <c r="C73" s="11" t="s">
        <v>37</v>
      </c>
      <c r="D73" s="59" t="s">
        <v>37</v>
      </c>
      <c r="E73" t="s">
        <v>259</v>
      </c>
    </row>
    <row r="74" spans="1:5" x14ac:dyDescent="0.3">
      <c r="A74" s="10" t="str">
        <f t="shared" si="1"/>
        <v>Micro (PDV) CX 03-LENOVO</v>
      </c>
      <c r="B74" s="10" t="s">
        <v>131</v>
      </c>
      <c r="C74" s="11" t="s">
        <v>37</v>
      </c>
      <c r="D74" s="59" t="s">
        <v>37</v>
      </c>
      <c r="E74" t="s">
        <v>259</v>
      </c>
    </row>
    <row r="75" spans="1:5" x14ac:dyDescent="0.3">
      <c r="A75" s="10" t="str">
        <f t="shared" si="1"/>
        <v>Micro (PDV) CX 04-LENOVO</v>
      </c>
      <c r="B75" s="10" t="s">
        <v>137</v>
      </c>
      <c r="C75" s="11" t="s">
        <v>37</v>
      </c>
      <c r="D75" s="59" t="s">
        <v>37</v>
      </c>
      <c r="E75" t="s">
        <v>259</v>
      </c>
    </row>
    <row r="76" spans="1:5" x14ac:dyDescent="0.3">
      <c r="A76" s="10" t="str">
        <f t="shared" si="1"/>
        <v>Micro (TG) E-Learning-LENOVO</v>
      </c>
      <c r="B76" s="10" t="s">
        <v>143</v>
      </c>
      <c r="C76" s="11" t="s">
        <v>37</v>
      </c>
      <c r="D76" s="59" t="s">
        <v>37</v>
      </c>
      <c r="E76" t="s">
        <v>259</v>
      </c>
    </row>
    <row r="77" spans="1:5" x14ac:dyDescent="0.3">
      <c r="A77" s="10" t="str">
        <f t="shared" si="1"/>
        <v>Micro (TG) Gerência-LENOVO</v>
      </c>
      <c r="B77" s="10" t="s">
        <v>147</v>
      </c>
      <c r="C77" s="11" t="s">
        <v>37</v>
      </c>
      <c r="D77" s="59" t="s">
        <v>37</v>
      </c>
      <c r="E77" t="s">
        <v>259</v>
      </c>
    </row>
    <row r="78" spans="1:5" x14ac:dyDescent="0.3">
      <c r="A78" s="10" t="str">
        <f t="shared" si="1"/>
        <v>Micro (TG) Farmacêutico-LENOVO</v>
      </c>
      <c r="B78" s="10" t="s">
        <v>156</v>
      </c>
      <c r="C78" s="11" t="s">
        <v>37</v>
      </c>
      <c r="D78" s="59" t="s">
        <v>37</v>
      </c>
      <c r="E78" t="s">
        <v>259</v>
      </c>
    </row>
    <row r="79" spans="1:5" x14ac:dyDescent="0.3">
      <c r="A79" s="10" t="str">
        <f t="shared" si="1"/>
        <v>Micro (TC) Balcão 01-LENOVO</v>
      </c>
      <c r="B79" s="10" t="s">
        <v>158</v>
      </c>
      <c r="C79" s="11" t="s">
        <v>37</v>
      </c>
      <c r="D79" s="59" t="s">
        <v>37</v>
      </c>
      <c r="E79" t="s">
        <v>259</v>
      </c>
    </row>
    <row r="80" spans="1:5" x14ac:dyDescent="0.3">
      <c r="A80" s="10" t="str">
        <f t="shared" si="1"/>
        <v>Micro (TC) Balcão 02-LENOVO</v>
      </c>
      <c r="B80" s="10" t="s">
        <v>162</v>
      </c>
      <c r="C80" s="11" t="s">
        <v>37</v>
      </c>
      <c r="D80" s="59" t="s">
        <v>37</v>
      </c>
      <c r="E80" t="s">
        <v>259</v>
      </c>
    </row>
    <row r="81" spans="1:5" x14ac:dyDescent="0.3">
      <c r="A81" s="10" t="str">
        <f t="shared" si="1"/>
        <v>Micro (TC) Balcão 03-LENOVO</v>
      </c>
      <c r="B81" s="10" t="s">
        <v>165</v>
      </c>
      <c r="C81" s="11" t="s">
        <v>37</v>
      </c>
      <c r="D81" s="59" t="s">
        <v>37</v>
      </c>
      <c r="E81" t="s">
        <v>259</v>
      </c>
    </row>
    <row r="82" spans="1:5" x14ac:dyDescent="0.3">
      <c r="A82" s="10" t="str">
        <f t="shared" si="1"/>
        <v>Micro (TC) Balcão 04-LENOVO</v>
      </c>
      <c r="B82" s="10" t="s">
        <v>168</v>
      </c>
      <c r="C82" s="11" t="s">
        <v>37</v>
      </c>
      <c r="D82" s="59" t="s">
        <v>37</v>
      </c>
      <c r="E82" t="s">
        <v>259</v>
      </c>
    </row>
    <row r="83" spans="1:5" x14ac:dyDescent="0.3">
      <c r="A83" s="10" t="str">
        <f t="shared" si="1"/>
        <v>Monitor Gerência-DELL</v>
      </c>
      <c r="B83" s="10" t="s">
        <v>35</v>
      </c>
      <c r="C83" s="11" t="s">
        <v>260</v>
      </c>
      <c r="D83" s="58" t="s">
        <v>260</v>
      </c>
      <c r="E83" t="s">
        <v>261</v>
      </c>
    </row>
    <row r="84" spans="1:5" x14ac:dyDescent="0.3">
      <c r="A84" s="10" t="str">
        <f t="shared" si="1"/>
        <v>Monitor B12-DELL</v>
      </c>
      <c r="B84" s="10" t="s">
        <v>40</v>
      </c>
      <c r="C84" s="11" t="s">
        <v>260</v>
      </c>
      <c r="D84" s="58" t="s">
        <v>260</v>
      </c>
      <c r="E84" t="s">
        <v>261</v>
      </c>
    </row>
    <row r="85" spans="1:5" x14ac:dyDescent="0.3">
      <c r="A85" s="10" t="str">
        <f t="shared" si="1"/>
        <v>Monitor Câmera-DELL</v>
      </c>
      <c r="B85" s="10" t="s">
        <v>45</v>
      </c>
      <c r="C85" s="11" t="s">
        <v>260</v>
      </c>
      <c r="D85" s="58" t="s">
        <v>260</v>
      </c>
      <c r="E85" t="s">
        <v>261</v>
      </c>
    </row>
    <row r="86" spans="1:5" x14ac:dyDescent="0.3">
      <c r="A86" s="10" t="str">
        <f t="shared" si="1"/>
        <v>Monitor E-Learning-DELL</v>
      </c>
      <c r="B86" s="10" t="s">
        <v>49</v>
      </c>
      <c r="C86" s="11" t="s">
        <v>260</v>
      </c>
      <c r="D86" s="58" t="s">
        <v>260</v>
      </c>
      <c r="E86" t="s">
        <v>261</v>
      </c>
    </row>
    <row r="87" spans="1:5" x14ac:dyDescent="0.3">
      <c r="A87" s="10" t="str">
        <f t="shared" si="1"/>
        <v>Monitor Farmacêutico-DELL</v>
      </c>
      <c r="B87" s="10" t="s">
        <v>53</v>
      </c>
      <c r="C87" s="11" t="s">
        <v>260</v>
      </c>
      <c r="D87" s="58" t="s">
        <v>260</v>
      </c>
      <c r="E87" t="s">
        <v>261</v>
      </c>
    </row>
    <row r="88" spans="1:5" x14ac:dyDescent="0.3">
      <c r="A88" s="10" t="str">
        <f t="shared" si="1"/>
        <v>Monitor Balcão 01-DELL</v>
      </c>
      <c r="B88" s="10" t="s">
        <v>55</v>
      </c>
      <c r="C88" s="11" t="s">
        <v>260</v>
      </c>
      <c r="D88" s="58" t="s">
        <v>260</v>
      </c>
      <c r="E88" t="s">
        <v>261</v>
      </c>
    </row>
    <row r="89" spans="1:5" x14ac:dyDescent="0.3">
      <c r="A89" s="10" t="str">
        <f t="shared" si="1"/>
        <v>Monitor Balcão 02-DELL</v>
      </c>
      <c r="B89" s="17" t="s">
        <v>57</v>
      </c>
      <c r="C89" s="11" t="s">
        <v>260</v>
      </c>
      <c r="D89" s="58" t="s">
        <v>260</v>
      </c>
      <c r="E89" t="s">
        <v>261</v>
      </c>
    </row>
    <row r="90" spans="1:5" x14ac:dyDescent="0.3">
      <c r="A90" s="10" t="str">
        <f t="shared" si="1"/>
        <v>Monitor Balcão 03-DELL</v>
      </c>
      <c r="B90" s="17" t="s">
        <v>59</v>
      </c>
      <c r="C90" s="11" t="s">
        <v>260</v>
      </c>
      <c r="D90" s="58" t="s">
        <v>260</v>
      </c>
      <c r="E90" t="s">
        <v>261</v>
      </c>
    </row>
    <row r="91" spans="1:5" x14ac:dyDescent="0.3">
      <c r="A91" s="10" t="str">
        <f t="shared" si="1"/>
        <v>Monitor Balcão 04-DELL</v>
      </c>
      <c r="B91" s="17" t="s">
        <v>61</v>
      </c>
      <c r="C91" s="11" t="s">
        <v>260</v>
      </c>
      <c r="D91" s="58" t="s">
        <v>260</v>
      </c>
      <c r="E91" t="s">
        <v>261</v>
      </c>
    </row>
    <row r="92" spans="1:5" x14ac:dyDescent="0.3">
      <c r="A92" s="10" t="str">
        <f t="shared" si="1"/>
        <v>Micro (PDV) B12               -DELL</v>
      </c>
      <c r="B92" s="10" t="s">
        <v>105</v>
      </c>
      <c r="C92" s="11" t="s">
        <v>260</v>
      </c>
      <c r="D92" s="58" t="s">
        <v>260</v>
      </c>
      <c r="E92" t="s">
        <v>262</v>
      </c>
    </row>
    <row r="93" spans="1:5" x14ac:dyDescent="0.3">
      <c r="A93" s="10" t="str">
        <f t="shared" si="1"/>
        <v>Micro (PDV) CX 01-DELL</v>
      </c>
      <c r="B93" s="10" t="s">
        <v>110</v>
      </c>
      <c r="C93" s="11" t="s">
        <v>260</v>
      </c>
      <c r="D93" s="58" t="s">
        <v>260</v>
      </c>
      <c r="E93" t="s">
        <v>262</v>
      </c>
    </row>
    <row r="94" spans="1:5" x14ac:dyDescent="0.3">
      <c r="A94" s="10" t="str">
        <f t="shared" si="1"/>
        <v>Micro (PDV) CX 02-DELL</v>
      </c>
      <c r="B94" s="10" t="s">
        <v>125</v>
      </c>
      <c r="C94" s="11" t="s">
        <v>260</v>
      </c>
      <c r="D94" s="58" t="s">
        <v>260</v>
      </c>
      <c r="E94" t="s">
        <v>262</v>
      </c>
    </row>
    <row r="95" spans="1:5" x14ac:dyDescent="0.3">
      <c r="A95" s="10" t="str">
        <f t="shared" si="1"/>
        <v>Micro (PDV) CX 03-DELL</v>
      </c>
      <c r="B95" s="10" t="s">
        <v>131</v>
      </c>
      <c r="C95" s="11" t="s">
        <v>260</v>
      </c>
      <c r="D95" s="58" t="s">
        <v>260</v>
      </c>
      <c r="E95" t="s">
        <v>262</v>
      </c>
    </row>
    <row r="96" spans="1:5" x14ac:dyDescent="0.3">
      <c r="A96" s="10" t="str">
        <f t="shared" si="1"/>
        <v>Micro (PDV) CX 04-DELL</v>
      </c>
      <c r="B96" s="10" t="s">
        <v>137</v>
      </c>
      <c r="C96" s="11" t="s">
        <v>260</v>
      </c>
      <c r="D96" s="58" t="s">
        <v>260</v>
      </c>
      <c r="E96" t="s">
        <v>262</v>
      </c>
    </row>
    <row r="97" spans="1:5" x14ac:dyDescent="0.3">
      <c r="A97" s="10" t="str">
        <f t="shared" si="1"/>
        <v>Micro (TG) E-Learning-DELL</v>
      </c>
      <c r="B97" s="10" t="s">
        <v>143</v>
      </c>
      <c r="C97" s="11" t="s">
        <v>260</v>
      </c>
      <c r="D97" s="58" t="s">
        <v>260</v>
      </c>
      <c r="E97" t="s">
        <v>262</v>
      </c>
    </row>
    <row r="98" spans="1:5" x14ac:dyDescent="0.3">
      <c r="A98" s="10" t="str">
        <f t="shared" si="1"/>
        <v>Micro (TG) Gerência-DELL</v>
      </c>
      <c r="B98" s="10" t="s">
        <v>147</v>
      </c>
      <c r="C98" s="11" t="s">
        <v>260</v>
      </c>
      <c r="D98" s="58" t="s">
        <v>260</v>
      </c>
      <c r="E98" t="s">
        <v>262</v>
      </c>
    </row>
    <row r="99" spans="1:5" x14ac:dyDescent="0.3">
      <c r="A99" s="10" t="str">
        <f t="shared" si="1"/>
        <v>Micro (TG) Farmacêutico-DELL</v>
      </c>
      <c r="B99" s="10" t="s">
        <v>156</v>
      </c>
      <c r="C99" s="11" t="s">
        <v>260</v>
      </c>
      <c r="D99" s="58" t="s">
        <v>260</v>
      </c>
      <c r="E99" t="s">
        <v>262</v>
      </c>
    </row>
    <row r="100" spans="1:5" x14ac:dyDescent="0.3">
      <c r="A100" s="10" t="str">
        <f t="shared" si="1"/>
        <v>Micro (TC) Balcão 01-DELL</v>
      </c>
      <c r="B100" s="10" t="s">
        <v>158</v>
      </c>
      <c r="C100" s="11" t="s">
        <v>260</v>
      </c>
      <c r="D100" s="58" t="s">
        <v>260</v>
      </c>
      <c r="E100" t="s">
        <v>262</v>
      </c>
    </row>
    <row r="101" spans="1:5" x14ac:dyDescent="0.3">
      <c r="A101" s="10" t="str">
        <f t="shared" si="1"/>
        <v>Micro (TC) Balcão 02-DELL</v>
      </c>
      <c r="B101" s="10" t="s">
        <v>162</v>
      </c>
      <c r="C101" s="11" t="s">
        <v>260</v>
      </c>
      <c r="D101" s="58" t="s">
        <v>260</v>
      </c>
      <c r="E101" t="s">
        <v>262</v>
      </c>
    </row>
    <row r="102" spans="1:5" x14ac:dyDescent="0.3">
      <c r="A102" s="10" t="str">
        <f t="shared" si="1"/>
        <v>Micro (TC) Balcão 03-DELL</v>
      </c>
      <c r="B102" s="10" t="s">
        <v>165</v>
      </c>
      <c r="C102" s="11" t="s">
        <v>260</v>
      </c>
      <c r="D102" s="58" t="s">
        <v>260</v>
      </c>
      <c r="E102" t="s">
        <v>262</v>
      </c>
    </row>
    <row r="103" spans="1:5" x14ac:dyDescent="0.3">
      <c r="A103" s="10" t="str">
        <f t="shared" si="1"/>
        <v>Micro (TC) Balcão 04-DELL</v>
      </c>
      <c r="B103" s="10" t="s">
        <v>168</v>
      </c>
      <c r="C103" s="11" t="s">
        <v>260</v>
      </c>
      <c r="D103" s="58" t="s">
        <v>260</v>
      </c>
      <c r="E103" t="s">
        <v>262</v>
      </c>
    </row>
    <row r="104" spans="1:5" x14ac:dyDescent="0.3">
      <c r="A104" s="10" t="str">
        <f t="shared" si="1"/>
        <v>Fortinet (FortiGate)-VIVO</v>
      </c>
      <c r="B104" s="10" t="s">
        <v>85</v>
      </c>
      <c r="C104" s="11" t="s">
        <v>87</v>
      </c>
      <c r="D104" s="58" t="s">
        <v>239</v>
      </c>
      <c r="E104" t="s">
        <v>240</v>
      </c>
    </row>
    <row r="105" spans="1:5" x14ac:dyDescent="0.3">
      <c r="A105" s="10" t="str">
        <f t="shared" si="1"/>
        <v>Fortinet (FortiAP)-VIVO</v>
      </c>
      <c r="B105" s="17" t="s">
        <v>92</v>
      </c>
      <c r="C105" s="18" t="s">
        <v>87</v>
      </c>
      <c r="D105" s="58" t="s">
        <v>239</v>
      </c>
      <c r="E105" t="s">
        <v>241</v>
      </c>
    </row>
    <row r="106" spans="1:5" x14ac:dyDescent="0.3">
      <c r="A106" s="10" t="str">
        <f t="shared" si="1"/>
        <v>Celular-</v>
      </c>
      <c r="B106" s="30" t="s">
        <v>153</v>
      </c>
      <c r="D106" s="58" t="s">
        <v>248</v>
      </c>
      <c r="E106" t="s">
        <v>253</v>
      </c>
    </row>
    <row r="107" spans="1:5" x14ac:dyDescent="0.3">
      <c r="A107" s="10" t="str">
        <f t="shared" si="1"/>
        <v>SAT FISCAL CX 01-SCANSOURCE</v>
      </c>
      <c r="B107" s="10" t="s">
        <v>184</v>
      </c>
      <c r="C107" s="11" t="s">
        <v>19</v>
      </c>
      <c r="D107" s="58" t="s">
        <v>255</v>
      </c>
      <c r="E107" t="s">
        <v>263</v>
      </c>
    </row>
    <row r="108" spans="1:5" x14ac:dyDescent="0.3">
      <c r="A108" s="10" t="str">
        <f t="shared" si="1"/>
        <v>SAT FISCAL CX 02-SCANSOURCE</v>
      </c>
      <c r="B108" s="17" t="s">
        <v>187</v>
      </c>
      <c r="C108" s="18" t="s">
        <v>19</v>
      </c>
      <c r="D108" s="58" t="s">
        <v>255</v>
      </c>
      <c r="E108" t="s">
        <v>263</v>
      </c>
    </row>
    <row r="109" spans="1:5" x14ac:dyDescent="0.3">
      <c r="A109" s="10" t="str">
        <f t="shared" si="1"/>
        <v>SAT FISCAL CX 03-SCANSOURCE</v>
      </c>
      <c r="B109" s="17" t="s">
        <v>189</v>
      </c>
      <c r="C109" s="18" t="s">
        <v>19</v>
      </c>
      <c r="D109" s="58" t="s">
        <v>255</v>
      </c>
      <c r="E109" t="s">
        <v>263</v>
      </c>
    </row>
    <row r="110" spans="1:5" x14ac:dyDescent="0.3">
      <c r="A110" s="10" t="str">
        <f t="shared" si="1"/>
        <v>SAT FISCAL CX 04-SCANSOURCE</v>
      </c>
      <c r="B110" s="17" t="s">
        <v>191</v>
      </c>
      <c r="C110" s="18" t="s">
        <v>19</v>
      </c>
      <c r="D110" s="58" t="s">
        <v>255</v>
      </c>
      <c r="E110" t="s">
        <v>263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41F76D-F754-436E-BBB3-6435613E3D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21a1d-6589-4136-b80c-3593d0450458"/>
    <ds:schemaRef ds:uri="fc978598-71fb-4da1-b740-982e4e2d0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131C3A-7FAE-45CC-9D80-226063F3EC7C}">
  <ds:schemaRefs>
    <ds:schemaRef ds:uri="http://schemas.microsoft.com/office/2006/metadata/properties"/>
    <ds:schemaRef ds:uri="http://schemas.microsoft.com/office/infopath/2007/PartnerControls"/>
    <ds:schemaRef ds:uri="fc978598-71fb-4da1-b740-982e4e2d0d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ITENS</vt:lpstr>
      <vt:lpstr>BASE PINPAD</vt:lpstr>
      <vt:lpstr>ESCANEAMENTO</vt:lpstr>
      <vt:lpstr>NF CONFERÊNCIA</vt:lpstr>
      <vt:lpstr>CATÁLOGO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Jonas Farias Gregorio Filho</cp:lastModifiedBy>
  <cp:revision>66</cp:revision>
  <dcterms:created xsi:type="dcterms:W3CDTF">2023-02-03T12:01:36Z</dcterms:created>
  <dcterms:modified xsi:type="dcterms:W3CDTF">2024-09-11T14:21:23Z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