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1) JANEIRO/"/>
    </mc:Choice>
  </mc:AlternateContent>
  <xr:revisionPtr revIDLastSave="1" documentId="14_{0BB66AF4-464A-4C37-9636-6C7E391D7C13}" xr6:coauthVersionLast="47" xr6:coauthVersionMax="47" xr10:uidLastSave="{AFD4D830-ADD1-407B-801F-30428AEEDF9C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2" i="1" l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 l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K56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M62" i="1" l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<sst xmlns="http://schemas.openxmlformats.org/spreadsheetml/2006/main" count="891" uniqueCount="260">
  <si>
    <t>CÓD. HISTÓRICO FARMÁCIA:</t>
  </si>
  <si>
    <t>JAVA: 4550</t>
  </si>
  <si>
    <t>ESTADO</t>
  </si>
  <si>
    <t>PR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</si>
  <si>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</si>
  <si>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</si>
  <si>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</si>
  <si>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</si>
  <si>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</si>
  <si>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</si>
  <si>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</si>
  <si>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</si>
  <si>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</si>
  <si>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</si>
  <si>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</si>
  <si>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</si>
  <si>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</si>
  <si>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</si>
  <si>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</si>
  <si>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</si>
  <si>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</si>
  <si>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</si>
  <si>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P44082023183525</t>
  </si>
  <si>
    <t>IMPR.</t>
  </si>
  <si>
    <t>EQ. TERC.</t>
  </si>
  <si>
    <t>BRBSR51038</t>
  </si>
  <si>
    <t>Gaveteiro Vertical CX 02</t>
  </si>
  <si>
    <t>P44092023184342</t>
  </si>
  <si>
    <t>CARTUCHO</t>
  </si>
  <si>
    <t>1 VOLUME</t>
  </si>
  <si>
    <t>Gaveteiro Vertical CX 03</t>
  </si>
  <si>
    <t>P44092023184297</t>
  </si>
  <si>
    <t>TRANSF.</t>
  </si>
  <si>
    <t>-</t>
  </si>
  <si>
    <t>Gaveteiro Vertical CX 04</t>
  </si>
  <si>
    <t>P44092023184285</t>
  </si>
  <si>
    <t>TEL. VOIP</t>
  </si>
  <si>
    <t>MOTOXXA02V3</t>
  </si>
  <si>
    <t>Monitor Gerência</t>
  </si>
  <si>
    <t>Monitor</t>
  </si>
  <si>
    <t>LENOVO</t>
  </si>
  <si>
    <t>SVA969588</t>
  </si>
  <si>
    <t>MODEM</t>
  </si>
  <si>
    <t>DA52-0708-5043-0814</t>
  </si>
  <si>
    <t>Monitor B12</t>
  </si>
  <si>
    <t>SVA966599</t>
  </si>
  <si>
    <t>SUP. ND024</t>
  </si>
  <si>
    <t>ACESSO.</t>
  </si>
  <si>
    <t>4 VOLUMES</t>
  </si>
  <si>
    <t>Monitor Câmera</t>
  </si>
  <si>
    <t>SVA971037</t>
  </si>
  <si>
    <t>SUP. ND092</t>
  </si>
  <si>
    <t>Monitor E-Learning</t>
  </si>
  <si>
    <t>SVAA48023</t>
  </si>
  <si>
    <t>SUP. ND292</t>
  </si>
  <si>
    <t>1 VOLUME (2 UNI.)</t>
  </si>
  <si>
    <t>Monitor Farmacêutico</t>
  </si>
  <si>
    <t>SVAA44863</t>
  </si>
  <si>
    <t>Monitor Balcão 01</t>
  </si>
  <si>
    <t>SVA968963</t>
  </si>
  <si>
    <t>Monitor Balcão 02</t>
  </si>
  <si>
    <t>SVA967122</t>
  </si>
  <si>
    <t>Monitor Balcão 03</t>
  </si>
  <si>
    <t>SVAA43534</t>
  </si>
  <si>
    <t>Monitor Balcão 04</t>
  </si>
  <si>
    <t>SVAA46407</t>
  </si>
  <si>
    <t>Monitor Touch CX 01</t>
  </si>
  <si>
    <t>B225004352</t>
  </si>
  <si>
    <t>Monitor Touch CX 02</t>
  </si>
  <si>
    <t>B225004536</t>
  </si>
  <si>
    <t>Monitor Touch CX 03</t>
  </si>
  <si>
    <t>A225024639</t>
  </si>
  <si>
    <t>Monitor Touch CX 04</t>
  </si>
  <si>
    <t>A225024783</t>
  </si>
  <si>
    <t>Scanner de Mesa A4 01</t>
  </si>
  <si>
    <t>Scanner</t>
  </si>
  <si>
    <t>CANON</t>
  </si>
  <si>
    <t>KPEF09375M</t>
  </si>
  <si>
    <t>Scanner de Mesa A4 02</t>
  </si>
  <si>
    <t>KPEF09365M</t>
  </si>
  <si>
    <t>Leitor Cód. Barra - Mesa CX 01</t>
  </si>
  <si>
    <t>S22215521401889</t>
  </si>
  <si>
    <t>Leitor Cód. Barra - Mesa CX 02</t>
  </si>
  <si>
    <t>S22215521402103</t>
  </si>
  <si>
    <t>Leitor Cód. Barra - Mesa CX 03</t>
  </si>
  <si>
    <t>S22215521400501</t>
  </si>
  <si>
    <t>Leitor Cód. Barra - Mesa CX 04</t>
  </si>
  <si>
    <t>S22192521400091</t>
  </si>
  <si>
    <t>Fortinet (FortiGate)</t>
  </si>
  <si>
    <t>Roteador</t>
  </si>
  <si>
    <t>VIVO</t>
  </si>
  <si>
    <t>FGT40FTK2209F1LC</t>
  </si>
  <si>
    <t>INJETOR</t>
  </si>
  <si>
    <t>PERIF.</t>
  </si>
  <si>
    <t>C22106582000000960</t>
  </si>
  <si>
    <t>Fortinet (FortiAP)</t>
  </si>
  <si>
    <t>Antena</t>
  </si>
  <si>
    <t>FP231FTF23050318</t>
  </si>
  <si>
    <t>Switch Aruba</t>
  </si>
  <si>
    <t>Switch</t>
  </si>
  <si>
    <t>INGRAM</t>
  </si>
  <si>
    <t>VN32KYF3XK</t>
  </si>
  <si>
    <t>Tablet Verificador de Preço 01</t>
  </si>
  <si>
    <t>Consulta Preço</t>
  </si>
  <si>
    <t>AIDC TECNOLOGIA</t>
  </si>
  <si>
    <t>ST103ANLFKBA332</t>
  </si>
  <si>
    <t>Tablet Verificador de Preço 02</t>
  </si>
  <si>
    <t>ST103ANLFKBA331</t>
  </si>
  <si>
    <t xml:space="preserve">Micro (PDV) B12               </t>
  </si>
  <si>
    <t>CPU</t>
  </si>
  <si>
    <t>SPE0BTVHA</t>
  </si>
  <si>
    <t>NEOBOX</t>
  </si>
  <si>
    <t>NÃO</t>
  </si>
  <si>
    <t>Micro (PDV) CX 01</t>
  </si>
  <si>
    <t>SPE0BTVH4</t>
  </si>
  <si>
    <t>PIN PAD</t>
  </si>
  <si>
    <t>7200222203294735</t>
  </si>
  <si>
    <t>Leitor Biométrico</t>
  </si>
  <si>
    <t>Leitor</t>
  </si>
  <si>
    <t>TECHMAG</t>
  </si>
  <si>
    <t>FP936169</t>
  </si>
  <si>
    <t>Tablet</t>
  </si>
  <si>
    <t>MGITECH</t>
  </si>
  <si>
    <t>350538866792430</t>
  </si>
  <si>
    <t>CABO USB</t>
  </si>
  <si>
    <t>789856404814801</t>
  </si>
  <si>
    <t>Micro (PDV) CX 02</t>
  </si>
  <si>
    <t>SPE0BTW7C</t>
  </si>
  <si>
    <t>7200222101086378</t>
  </si>
  <si>
    <t>FP936168</t>
  </si>
  <si>
    <t>350538866787109</t>
  </si>
  <si>
    <t>789856404814802</t>
  </si>
  <si>
    <t>Micro (PDV) CX 03</t>
  </si>
  <si>
    <t>SPE0BTW78</t>
  </si>
  <si>
    <t>7200222207056313</t>
  </si>
  <si>
    <t>FP936167</t>
  </si>
  <si>
    <t>350538866792414</t>
  </si>
  <si>
    <t>789856404814804</t>
  </si>
  <si>
    <t>Micro (PDV) CX 04</t>
  </si>
  <si>
    <t>SPE0BTW6A</t>
  </si>
  <si>
    <t>7200222208174648</t>
  </si>
  <si>
    <t>FP936166</t>
  </si>
  <si>
    <t>350538866792877</t>
  </si>
  <si>
    <t>789856404814805</t>
  </si>
  <si>
    <t>Micro (TG) E-Learning</t>
  </si>
  <si>
    <t>SPE0BR03T</t>
  </si>
  <si>
    <t>WEBCAM</t>
  </si>
  <si>
    <t>2225LZ9302N9</t>
  </si>
  <si>
    <t>Micro (TG) Gerência</t>
  </si>
  <si>
    <t>SPE0BQZ8V</t>
  </si>
  <si>
    <t>HEADSET</t>
  </si>
  <si>
    <t>SIM</t>
  </si>
  <si>
    <t>Leitor Cód. Barra - Mão/Sem Fio</t>
  </si>
  <si>
    <t>23073523700506</t>
  </si>
  <si>
    <t>Celular</t>
  </si>
  <si>
    <t>KWAN</t>
  </si>
  <si>
    <t>350589196388530</t>
  </si>
  <si>
    <t>Micro (TG) Farmacêutico</t>
  </si>
  <si>
    <t>SPE0BR03D</t>
  </si>
  <si>
    <t>Micro (TC) Balcão 01</t>
  </si>
  <si>
    <t>SPE0BTW9K</t>
  </si>
  <si>
    <t>Leitor Cód. Barra - Mão</t>
  </si>
  <si>
    <t>23222010550397</t>
  </si>
  <si>
    <t>Micro (TC) Balcão 02</t>
  </si>
  <si>
    <t>SPE0BTVJ0</t>
  </si>
  <si>
    <t>23222010550409</t>
  </si>
  <si>
    <t>Micro (TC) Balcão 03</t>
  </si>
  <si>
    <t>SPE0BTW21</t>
  </si>
  <si>
    <t>23222010550417</t>
  </si>
  <si>
    <t>Micro (TC) Balcão 04</t>
  </si>
  <si>
    <t>SPE0BTVHW</t>
  </si>
  <si>
    <t>23222010550427</t>
  </si>
  <si>
    <t>Impressora TM-T88VII-USB CX 01</t>
  </si>
  <si>
    <t>Impressora</t>
  </si>
  <si>
    <t>XB4F006173</t>
  </si>
  <si>
    <t>Impressora TM-T88VII-USB CX 02</t>
  </si>
  <si>
    <t>XB4F006204</t>
  </si>
  <si>
    <t>Impressora TM-T88VII-USB CX 03</t>
  </si>
  <si>
    <t>XB4F006440</t>
  </si>
  <si>
    <t>Impressora TM-T88VII-USB CX 04</t>
  </si>
  <si>
    <t>XB4F001777</t>
  </si>
  <si>
    <t>Impressora TM-T88VII-ETH</t>
  </si>
  <si>
    <t>XB4F006506</t>
  </si>
  <si>
    <t>Impressora TM-L90-ETH</t>
  </si>
  <si>
    <t>TPLF061516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</si>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</sst>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rgb="FFA9A9A9"/>
        <bgColor rgb="FFE8E4E4"/>
      </patternFill>
    </fill>
    <fill>
      <patternFill patternType="solid">
        <fgColor rgb="FFA9A9A9"/>
        <bgColor indexed="64"/>
      </patternFill>
    </fill>
    <fill>
      <patternFill patternType="solid">
        <fgColor rgb="FFA9A9A9"/>
        <bgColor rgb="FFFFCC00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E8E4E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1" fontId="6" fillId="14" borderId="3" xfId="0" applyNumberFormat="1" applyFont="1" applyFill="1" applyBorder="1" applyAlignment="1">
      <alignment horizontal="center" vertical="center"/>
    </xf>
    <xf numFmtId="1" fontId="6" fillId="15" borderId="3" xfId="0" applyNumberFormat="1" applyFont="1" applyFill="1" applyBorder="1" applyAlignment="1">
      <alignment horizontal="center" vertical="center"/>
    </xf>
    <xf numFmtId="1" fontId="6" fillId="16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7" borderId="0" xfId="0" applyFont="1" applyFill="1" applyAlignment="1">
      <alignment vertical="center"/>
    </xf>
    <xf numFmtId="0" fontId="11" fillId="17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20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20" borderId="0" xfId="14" applyNumberFormat="1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6" fillId="24" borderId="5" xfId="2" applyFont="1" applyFill="1" applyBorder="1" applyAlignment="1">
      <alignment vertical="center"/>
    </xf>
    <xf numFmtId="0" fontId="6" fillId="24" borderId="5" xfId="2" applyFont="1" applyFill="1" applyBorder="1" applyAlignment="1">
      <alignment horizontal="center" vertical="center"/>
    </xf>
    <xf numFmtId="49" fontId="6" fillId="24" borderId="3" xfId="2" applyNumberFormat="1" applyFont="1" applyFill="1" applyBorder="1" applyAlignment="1">
      <alignment horizontal="center" vertical="center"/>
    </xf>
    <xf numFmtId="1" fontId="7" fillId="24" borderId="4" xfId="0" applyNumberFormat="1" applyFont="1" applyFill="1" applyBorder="1" applyAlignment="1">
      <alignment horizontal="center" vertical="center"/>
    </xf>
    <xf numFmtId="49" fontId="7" fillId="24" borderId="3" xfId="0" applyNumberFormat="1" applyFont="1" applyFill="1" applyBorder="1" applyAlignment="1">
      <alignment horizontal="center" vertical="center"/>
    </xf>
    <xf numFmtId="1" fontId="6" fillId="24" borderId="3" xfId="0" applyNumberFormat="1" applyFont="1" applyFill="1" applyBorder="1" applyAlignment="1">
      <alignment horizontal="center" vertical="center"/>
    </xf>
    <xf numFmtId="0" fontId="7" fillId="25" borderId="5" xfId="2" applyFont="1" applyFill="1" applyBorder="1" applyAlignment="1">
      <alignment vertical="center"/>
    </xf>
    <xf numFmtId="49" fontId="6" fillId="25" borderId="3" xfId="2" applyNumberFormat="1" applyFont="1" applyFill="1" applyBorder="1" applyAlignment="1">
      <alignment horizontal="center" vertical="center"/>
    </xf>
    <xf numFmtId="1" fontId="7" fillId="25" borderId="4" xfId="0" applyNumberFormat="1" applyFont="1" applyFill="1" applyBorder="1" applyAlignment="1">
      <alignment horizontal="center" vertical="center"/>
    </xf>
    <xf numFmtId="49" fontId="7" fillId="25" borderId="3" xfId="0" applyNumberFormat="1" applyFont="1" applyFill="1" applyBorder="1" applyAlignment="1">
      <alignment horizontal="center" vertical="center"/>
    </xf>
    <xf numFmtId="1" fontId="6" fillId="25" borderId="3" xfId="0" applyNumberFormat="1" applyFont="1" applyFill="1" applyBorder="1" applyAlignment="1">
      <alignment horizontal="center" vertical="center"/>
    </xf>
    <xf numFmtId="1" fontId="6" fillId="1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2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G62"/>
  <sheetViews>
    <sheetView tabSelected="1" zoomScale="85" zoomScaleNormal="85" workbookViewId="0">
      <pane ySplit="2" topLeftCell="A34" activePane="bottomLeft" state="frozen"/>
      <selection pane="bottomLeft" activeCell="D29" sqref="D29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7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5" t="s">
        <v>0</v>
      </c>
      <c r="B1" s="67">
        <v>1623</v>
      </c>
      <c r="C1" s="64" t="s">
        <v>1</v>
      </c>
      <c r="D1" s="8" t="s">
        <v>2</v>
      </c>
      <c r="E1" s="66" t="s">
        <v>3</v>
      </c>
      <c r="F1" s="90" t="s">
        <v>4</v>
      </c>
      <c r="G1" s="90"/>
      <c r="H1" s="90"/>
      <c r="I1" s="61" t="s">
        <v>5</v>
      </c>
    </row>
    <row r="2" spans="1:18" s="7" customFormat="1" ht="17.100000000000001" customHeight="1">
      <c r="A2" s="63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6" t="s">
        <v>14</v>
      </c>
    </row>
    <row r="3" spans="1:18" s="7" customFormat="1" ht="17.100000000000001" hidden="1" customHeight="1">
      <c r="A3" s="10" t="s">
        <v>19</v>
      </c>
      <c r="B3" s="42" t="s">
        <v>20</v>
      </c>
      <c r="C3" s="11" t="s">
        <v>21</v>
      </c>
      <c r="D3" s="12">
        <v>1022400</v>
      </c>
      <c r="E3" s="13" t="s">
        <v>22</v>
      </c>
      <c r="F3" s="14">
        <v>269639</v>
      </c>
      <c r="G3" s="52"/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hidden="1" customHeight="1">
      <c r="A4" s="17" t="s">
        <v>26</v>
      </c>
      <c r="B4" s="47" t="s">
        <v>20</v>
      </c>
      <c r="C4" s="18" t="s">
        <v>21</v>
      </c>
      <c r="D4" s="19">
        <v>1022274</v>
      </c>
      <c r="E4" s="20" t="s">
        <v>27</v>
      </c>
      <c r="F4" s="21">
        <v>269625</v>
      </c>
      <c r="G4" s="53"/>
      <c r="H4" s="6" t="str">
        <f>IF($H$1=1,IFERROR(VLOOKUP(D4,ESCANEAMENTO!A:B,2,),"NÃO SCAN."),IFERROR(VLOOKUP(D4,ESCANEAMENTO!E:F,2,),"NÃO SCAN."))</f>
        <v>NÃO SCAN.</v>
      </c>
      <c r="I4" s="7" t="str">
        <f t="shared" ref="I4:I62" si="0">IF(H4=E4,"OK",IF(H4=0,"S/SÉRIE","NÃO SCAN."))</f>
        <v>NÃO SCAN.</v>
      </c>
      <c r="J4" s="7" t="str">
        <f t="shared" ref="J4:J62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2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hidden="1" customHeight="1">
      <c r="A5" s="17" t="s">
        <v>30</v>
      </c>
      <c r="B5" s="47" t="s">
        <v>20</v>
      </c>
      <c r="C5" s="18" t="s">
        <v>21</v>
      </c>
      <c r="D5" s="19">
        <v>1022229</v>
      </c>
      <c r="E5" s="20" t="s">
        <v>31</v>
      </c>
      <c r="F5" s="21">
        <v>269619</v>
      </c>
      <c r="G5" s="53"/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hidden="1" customHeight="1">
      <c r="A6" s="17" t="s">
        <v>34</v>
      </c>
      <c r="B6" s="47" t="s">
        <v>20</v>
      </c>
      <c r="C6" s="18" t="s">
        <v>21</v>
      </c>
      <c r="D6" s="19">
        <v>1022273</v>
      </c>
      <c r="E6" s="20" t="s">
        <v>35</v>
      </c>
      <c r="F6" s="21">
        <v>269625</v>
      </c>
      <c r="G6" s="53"/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hidden="1" customHeight="1">
      <c r="A7" s="10" t="s">
        <v>38</v>
      </c>
      <c r="B7" s="42" t="s">
        <v>39</v>
      </c>
      <c r="C7" s="11" t="s">
        <v>40</v>
      </c>
      <c r="D7" s="12">
        <v>1040430</v>
      </c>
      <c r="E7" s="13" t="s">
        <v>41</v>
      </c>
      <c r="F7" s="14">
        <v>697459</v>
      </c>
      <c r="G7" s="52"/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34" t="s">
        <v>42</v>
      </c>
      <c r="P7" s="41" t="s">
        <v>24</v>
      </c>
      <c r="Q7" s="49" t="s">
        <v>43</v>
      </c>
      <c r="R7" s="48"/>
    </row>
    <row r="8" spans="1:18" s="7" customFormat="1" ht="17.100000000000001" hidden="1" customHeight="1">
      <c r="A8" s="10" t="s">
        <v>44</v>
      </c>
      <c r="B8" s="42" t="s">
        <v>39</v>
      </c>
      <c r="C8" s="11" t="s">
        <v>40</v>
      </c>
      <c r="D8" s="12">
        <v>1040474</v>
      </c>
      <c r="E8" s="13" t="s">
        <v>45</v>
      </c>
      <c r="F8" s="14">
        <v>697407</v>
      </c>
      <c r="G8" s="52"/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46</v>
      </c>
      <c r="P8" s="15" t="s">
        <v>47</v>
      </c>
      <c r="Q8" s="48" t="s">
        <v>48</v>
      </c>
      <c r="R8" s="48"/>
    </row>
    <row r="9" spans="1:18" s="7" customFormat="1" ht="17.100000000000001" hidden="1" customHeight="1">
      <c r="A9" s="10" t="s">
        <v>49</v>
      </c>
      <c r="B9" s="42" t="s">
        <v>39</v>
      </c>
      <c r="C9" s="11" t="s">
        <v>40</v>
      </c>
      <c r="D9" s="12">
        <v>1040465</v>
      </c>
      <c r="E9" s="13" t="s">
        <v>50</v>
      </c>
      <c r="F9" s="14">
        <v>697411</v>
      </c>
      <c r="G9" s="52"/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51</v>
      </c>
      <c r="P9" s="15" t="s">
        <v>47</v>
      </c>
      <c r="Q9" s="48" t="s">
        <v>48</v>
      </c>
      <c r="R9" s="48"/>
    </row>
    <row r="10" spans="1:18" s="7" customFormat="1" ht="17.100000000000001" hidden="1" customHeight="1">
      <c r="A10" s="10" t="s">
        <v>52</v>
      </c>
      <c r="B10" s="42" t="s">
        <v>39</v>
      </c>
      <c r="C10" s="11" t="s">
        <v>40</v>
      </c>
      <c r="D10" s="12">
        <v>1040673</v>
      </c>
      <c r="E10" s="13" t="s">
        <v>53</v>
      </c>
      <c r="F10" s="14">
        <v>689648</v>
      </c>
      <c r="G10" s="52"/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O10" s="15" t="s">
        <v>54</v>
      </c>
      <c r="P10" s="15" t="s">
        <v>47</v>
      </c>
      <c r="Q10" s="48" t="s">
        <v>55</v>
      </c>
      <c r="R10" s="48"/>
    </row>
    <row r="11" spans="1:18" s="7" customFormat="1" ht="17.100000000000001" hidden="1" customHeight="1">
      <c r="A11" s="10" t="s">
        <v>56</v>
      </c>
      <c r="B11" s="42" t="s">
        <v>39</v>
      </c>
      <c r="C11" s="11" t="s">
        <v>40</v>
      </c>
      <c r="D11" s="12">
        <v>1040597</v>
      </c>
      <c r="E11" s="13" t="s">
        <v>57</v>
      </c>
      <c r="F11" s="14">
        <v>697428</v>
      </c>
      <c r="G11" s="52"/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hidden="1" customHeight="1">
      <c r="A12" s="10" t="s">
        <v>58</v>
      </c>
      <c r="B12" s="42" t="s">
        <v>39</v>
      </c>
      <c r="C12" s="11" t="s">
        <v>40</v>
      </c>
      <c r="D12" s="12">
        <v>1040539</v>
      </c>
      <c r="E12" s="13" t="s">
        <v>59</v>
      </c>
      <c r="F12" s="14">
        <v>697366</v>
      </c>
      <c r="G12" s="52"/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hidden="1" customHeight="1">
      <c r="A13" s="17" t="s">
        <v>60</v>
      </c>
      <c r="B13" s="47" t="s">
        <v>39</v>
      </c>
      <c r="C13" s="18" t="s">
        <v>40</v>
      </c>
      <c r="D13" s="19">
        <v>1040452</v>
      </c>
      <c r="E13" s="20" t="s">
        <v>61</v>
      </c>
      <c r="F13" s="21">
        <v>697436</v>
      </c>
      <c r="G13" s="53"/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hidden="1" customHeight="1">
      <c r="A14" s="17" t="s">
        <v>62</v>
      </c>
      <c r="B14" s="47" t="s">
        <v>39</v>
      </c>
      <c r="C14" s="18" t="s">
        <v>40</v>
      </c>
      <c r="D14" s="19">
        <v>1040579</v>
      </c>
      <c r="E14" s="20" t="s">
        <v>63</v>
      </c>
      <c r="F14" s="21">
        <v>697483</v>
      </c>
      <c r="G14" s="53"/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hidden="1" customHeight="1">
      <c r="A15" s="17" t="s">
        <v>64</v>
      </c>
      <c r="B15" s="47" t="s">
        <v>39</v>
      </c>
      <c r="C15" s="18" t="s">
        <v>40</v>
      </c>
      <c r="D15" s="19">
        <v>1040559</v>
      </c>
      <c r="E15" s="20" t="s">
        <v>65</v>
      </c>
      <c r="F15" s="21">
        <v>697480</v>
      </c>
      <c r="G15" s="53"/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hidden="1" customHeight="1">
      <c r="A16" s="10" t="s">
        <v>66</v>
      </c>
      <c r="B16" s="42" t="s">
        <v>39</v>
      </c>
      <c r="C16" s="11" t="s">
        <v>21</v>
      </c>
      <c r="D16" s="12">
        <v>887844</v>
      </c>
      <c r="E16" s="13" t="s">
        <v>67</v>
      </c>
      <c r="F16" s="14">
        <v>977235</v>
      </c>
      <c r="G16" s="52"/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hidden="1" customHeight="1">
      <c r="A17" s="17" t="s">
        <v>68</v>
      </c>
      <c r="B17" s="47" t="s">
        <v>39</v>
      </c>
      <c r="C17" s="18" t="s">
        <v>21</v>
      </c>
      <c r="D17" s="19">
        <v>887831</v>
      </c>
      <c r="E17" s="20" t="s">
        <v>69</v>
      </c>
      <c r="F17" s="21">
        <v>977228</v>
      </c>
      <c r="G17" s="53"/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hidden="1" customHeight="1">
      <c r="A18" s="17" t="s">
        <v>70</v>
      </c>
      <c r="B18" s="47" t="s">
        <v>39</v>
      </c>
      <c r="C18" s="18" t="s">
        <v>21</v>
      </c>
      <c r="D18" s="19">
        <v>887815</v>
      </c>
      <c r="E18" s="20" t="s">
        <v>71</v>
      </c>
      <c r="F18" s="21">
        <v>976958</v>
      </c>
      <c r="G18" s="53"/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hidden="1" customHeight="1">
      <c r="A19" s="17" t="s">
        <v>72</v>
      </c>
      <c r="B19" s="47" t="s">
        <v>39</v>
      </c>
      <c r="C19" s="18" t="s">
        <v>21</v>
      </c>
      <c r="D19" s="19">
        <v>887819</v>
      </c>
      <c r="E19" s="20" t="s">
        <v>73</v>
      </c>
      <c r="F19" s="21">
        <v>976961</v>
      </c>
      <c r="G19" s="53"/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hidden="1" customHeight="1">
      <c r="A20" s="10" t="s">
        <v>74</v>
      </c>
      <c r="B20" s="42" t="s">
        <v>75</v>
      </c>
      <c r="C20" s="11" t="s">
        <v>76</v>
      </c>
      <c r="D20" s="12">
        <v>1029678</v>
      </c>
      <c r="E20" s="13" t="s">
        <v>77</v>
      </c>
      <c r="F20" s="14">
        <v>37297</v>
      </c>
      <c r="G20" s="52"/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hidden="1" customHeight="1">
      <c r="A21" s="17" t="s">
        <v>78</v>
      </c>
      <c r="B21" s="47" t="s">
        <v>75</v>
      </c>
      <c r="C21" s="18" t="s">
        <v>76</v>
      </c>
      <c r="D21" s="19">
        <v>1029679</v>
      </c>
      <c r="E21" s="20" t="s">
        <v>79</v>
      </c>
      <c r="F21" s="21">
        <v>37297</v>
      </c>
      <c r="G21" s="53"/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hidden="1" customHeight="1">
      <c r="A22" s="10" t="s">
        <v>80</v>
      </c>
      <c r="B22" s="42" t="s">
        <v>75</v>
      </c>
      <c r="C22" s="11" t="s">
        <v>21</v>
      </c>
      <c r="D22" s="12">
        <v>935064</v>
      </c>
      <c r="E22" s="13" t="s">
        <v>81</v>
      </c>
      <c r="F22" s="14">
        <v>36018</v>
      </c>
      <c r="G22" s="52"/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hidden="1" customHeight="1">
      <c r="A23" s="17" t="s">
        <v>82</v>
      </c>
      <c r="B23" s="47" t="s">
        <v>75</v>
      </c>
      <c r="C23" s="18" t="s">
        <v>21</v>
      </c>
      <c r="D23" s="19">
        <v>935065</v>
      </c>
      <c r="E23" s="20" t="s">
        <v>83</v>
      </c>
      <c r="F23" s="21">
        <v>36018</v>
      </c>
      <c r="G23" s="53"/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hidden="1" customHeight="1">
      <c r="A24" s="17" t="s">
        <v>84</v>
      </c>
      <c r="B24" s="47" t="s">
        <v>75</v>
      </c>
      <c r="C24" s="18" t="s">
        <v>21</v>
      </c>
      <c r="D24" s="19">
        <v>957919</v>
      </c>
      <c r="E24" s="20" t="s">
        <v>85</v>
      </c>
      <c r="F24" s="21">
        <v>39290</v>
      </c>
      <c r="G24" s="53"/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hidden="1" customHeight="1">
      <c r="A25" s="17" t="s">
        <v>86</v>
      </c>
      <c r="B25" s="47" t="s">
        <v>75</v>
      </c>
      <c r="C25" s="18" t="s">
        <v>21</v>
      </c>
      <c r="D25" s="19">
        <v>957949</v>
      </c>
      <c r="E25" s="20" t="s">
        <v>87</v>
      </c>
      <c r="F25" s="21">
        <v>39285</v>
      </c>
      <c r="G25" s="53"/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hidden="1" customHeight="1">
      <c r="A26" s="10" t="s">
        <v>88</v>
      </c>
      <c r="B26" s="42" t="s">
        <v>89</v>
      </c>
      <c r="C26" s="11" t="s">
        <v>90</v>
      </c>
      <c r="D26" s="12">
        <v>938421</v>
      </c>
      <c r="E26" s="13" t="s">
        <v>91</v>
      </c>
      <c r="F26" s="14">
        <v>67843</v>
      </c>
      <c r="G26" s="52"/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2"/>
        <v>Fortinet (FortiGate)</v>
      </c>
      <c r="O26" s="15" t="s">
        <v>92</v>
      </c>
      <c r="P26" s="15" t="s">
        <v>93</v>
      </c>
      <c r="Q26" s="40" t="s">
        <v>94</v>
      </c>
      <c r="R26" s="48"/>
    </row>
    <row r="27" spans="1:18" s="7" customFormat="1" ht="17.100000000000001" hidden="1" customHeight="1">
      <c r="A27" s="17" t="s">
        <v>95</v>
      </c>
      <c r="B27" s="47" t="s">
        <v>96</v>
      </c>
      <c r="C27" s="18" t="s">
        <v>90</v>
      </c>
      <c r="D27" s="19">
        <v>938420</v>
      </c>
      <c r="E27" s="20" t="s">
        <v>97</v>
      </c>
      <c r="F27" s="89">
        <v>67843</v>
      </c>
      <c r="G27" s="53"/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2"/>
        <v>Fortinet (FortiAP)</v>
      </c>
      <c r="O27" s="4"/>
      <c r="P27" s="4"/>
      <c r="Q27" s="5"/>
    </row>
    <row r="28" spans="1:18" s="7" customFormat="1" ht="17.100000000000001" hidden="1" customHeight="1">
      <c r="A28" s="35" t="s">
        <v>98</v>
      </c>
      <c r="B28" s="43" t="s">
        <v>99</v>
      </c>
      <c r="C28" s="36" t="s">
        <v>100</v>
      </c>
      <c r="D28" s="37">
        <v>939441</v>
      </c>
      <c r="E28" s="38" t="s">
        <v>101</v>
      </c>
      <c r="F28" s="39">
        <v>383618</v>
      </c>
      <c r="G28" s="54"/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2"/>
        <v>Switch Aruba</v>
      </c>
      <c r="O28" s="4"/>
      <c r="P28" s="4"/>
      <c r="Q28" s="5"/>
    </row>
    <row r="29" spans="1:18" s="7" customFormat="1" ht="17.100000000000001" hidden="1" customHeight="1">
      <c r="A29" s="78" t="s">
        <v>102</v>
      </c>
      <c r="B29" s="79" t="s">
        <v>103</v>
      </c>
      <c r="C29" s="80" t="s">
        <v>104</v>
      </c>
      <c r="D29" s="81">
        <v>938311</v>
      </c>
      <c r="E29" s="82" t="s">
        <v>105</v>
      </c>
      <c r="F29" s="83">
        <v>27828</v>
      </c>
      <c r="G29" s="52"/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2"/>
        <v>Tablet Verificador de Preço 01</v>
      </c>
      <c r="O29" s="6"/>
      <c r="P29" s="6"/>
      <c r="Q29" s="5"/>
    </row>
    <row r="30" spans="1:18" s="7" customFormat="1" ht="17.100000000000001" hidden="1" customHeight="1">
      <c r="A30" s="84" t="s">
        <v>106</v>
      </c>
      <c r="B30" s="79" t="s">
        <v>103</v>
      </c>
      <c r="C30" s="85" t="s">
        <v>104</v>
      </c>
      <c r="D30" s="86">
        <v>938312</v>
      </c>
      <c r="E30" s="87" t="s">
        <v>107</v>
      </c>
      <c r="F30" s="88">
        <v>27828</v>
      </c>
      <c r="G30" s="53"/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02</v>
      </c>
      <c r="O30" s="6"/>
      <c r="P30" s="6"/>
      <c r="Q30" s="5"/>
    </row>
    <row r="31" spans="1:18" ht="17.100000000000001" hidden="1" customHeight="1">
      <c r="A31" s="10" t="s">
        <v>108</v>
      </c>
      <c r="B31" s="42" t="s">
        <v>109</v>
      </c>
      <c r="C31" s="11" t="s">
        <v>40</v>
      </c>
      <c r="D31" s="25">
        <v>1040837</v>
      </c>
      <c r="E31" s="26" t="s">
        <v>110</v>
      </c>
      <c r="F31" s="14">
        <v>697407</v>
      </c>
      <c r="G31" s="52"/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Micro (PDV) B12               -LENOVO</v>
      </c>
      <c r="K31" s="7" t="str">
        <f>VLOOKUP(J31,CATÁLOGO!A:E,5,)</f>
        <v>THINKCENTRE M20Q</v>
      </c>
      <c r="L31" s="7" t="str">
        <f>VLOOKUP(J31,CATÁLOGO!A:E,4,)</f>
        <v>LENOVO</v>
      </c>
      <c r="M31" s="7" t="str">
        <f t="shared" si="2"/>
        <v xml:space="preserve">Micro (PDV) B12               </v>
      </c>
      <c r="O31" s="22" t="s">
        <v>111</v>
      </c>
      <c r="P31" s="22" t="s">
        <v>24</v>
      </c>
      <c r="Q31" s="23" t="s">
        <v>112</v>
      </c>
      <c r="R31" s="48"/>
    </row>
    <row r="32" spans="1:18" s="7" customFormat="1" ht="17.100000000000001" hidden="1" customHeight="1">
      <c r="A32" s="10" t="s">
        <v>113</v>
      </c>
      <c r="B32" s="42" t="s">
        <v>109</v>
      </c>
      <c r="C32" s="11" t="s">
        <v>40</v>
      </c>
      <c r="D32" s="12">
        <v>1040826</v>
      </c>
      <c r="E32" s="13" t="s">
        <v>114</v>
      </c>
      <c r="F32" s="14">
        <v>697421</v>
      </c>
      <c r="G32" s="52"/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01-LENOVO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>Micro (PDV) CX 01</v>
      </c>
      <c r="O32" s="50" t="s">
        <v>115</v>
      </c>
      <c r="P32" s="50" t="str">
        <f>IFERROR(VLOOKUP($E$1,'BASE PINPAD'!A2:B28,2,0),"EQ. TERC.")</f>
        <v>CIELO</v>
      </c>
      <c r="Q32" s="51" t="s">
        <v>116</v>
      </c>
      <c r="R32" s="48"/>
    </row>
    <row r="33" spans="1:18" s="27" customFormat="1" ht="17.100000000000001" hidden="1" customHeight="1">
      <c r="A33" s="17" t="s">
        <v>117</v>
      </c>
      <c r="B33" s="45" t="s">
        <v>118</v>
      </c>
      <c r="C33" s="18" t="s">
        <v>119</v>
      </c>
      <c r="D33" s="19">
        <v>1033842</v>
      </c>
      <c r="E33" s="20" t="s">
        <v>120</v>
      </c>
      <c r="F33" s="21">
        <v>23271</v>
      </c>
      <c r="G33" s="53"/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</row>
    <row r="34" spans="1:18" s="27" customFormat="1" ht="17.100000000000001" customHeight="1">
      <c r="A34" s="17" t="s">
        <v>121</v>
      </c>
      <c r="B34" s="45" t="s">
        <v>121</v>
      </c>
      <c r="C34" s="28" t="s">
        <v>122</v>
      </c>
      <c r="D34" s="19">
        <v>936875</v>
      </c>
      <c r="E34" s="20" t="s">
        <v>123</v>
      </c>
      <c r="F34" s="21">
        <v>13309</v>
      </c>
      <c r="G34" s="53"/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124</v>
      </c>
      <c r="P34" s="15" t="s">
        <v>93</v>
      </c>
      <c r="Q34" s="16" t="s">
        <v>125</v>
      </c>
      <c r="R34" s="48"/>
    </row>
    <row r="35" spans="1:18" s="7" customFormat="1" ht="17.100000000000001" hidden="1" customHeight="1">
      <c r="A35" s="10" t="s">
        <v>126</v>
      </c>
      <c r="B35" s="42" t="s">
        <v>109</v>
      </c>
      <c r="C35" s="11" t="s">
        <v>40</v>
      </c>
      <c r="D35" s="12">
        <v>1040799</v>
      </c>
      <c r="E35" s="13" t="s">
        <v>127</v>
      </c>
      <c r="F35" s="14">
        <v>697412</v>
      </c>
      <c r="G35" s="52"/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02-LENOVO</v>
      </c>
      <c r="K35" s="7" t="str">
        <f>VLOOKUP(J35,CATÁLOGO!A:E,5,)</f>
        <v>THINKCENTRE M20Q</v>
      </c>
      <c r="L35" s="7" t="str">
        <f>VLOOKUP(J35,CATÁLOGO!A:E,4,)</f>
        <v>LENOVO</v>
      </c>
      <c r="M35" s="7" t="str">
        <f t="shared" si="2"/>
        <v>Micro (PDV) CX 02</v>
      </c>
      <c r="O35" s="50" t="s">
        <v>115</v>
      </c>
      <c r="P35" s="50" t="str">
        <f>IFERROR(VLOOKUP($E$1,'BASE PINPAD'!A2:B28,2,0),"EQ. TERC.")</f>
        <v>CIELO</v>
      </c>
      <c r="Q35" s="51" t="s">
        <v>128</v>
      </c>
      <c r="R35" s="48"/>
    </row>
    <row r="36" spans="1:18" s="27" customFormat="1" ht="17.100000000000001" hidden="1" customHeight="1">
      <c r="A36" s="17" t="s">
        <v>117</v>
      </c>
      <c r="B36" s="45" t="s">
        <v>118</v>
      </c>
      <c r="C36" s="18" t="s">
        <v>119</v>
      </c>
      <c r="D36" s="19">
        <v>1033841</v>
      </c>
      <c r="E36" s="20" t="s">
        <v>129</v>
      </c>
      <c r="F36" s="21">
        <v>23271</v>
      </c>
      <c r="G36" s="53"/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</row>
    <row r="37" spans="1:18" s="27" customFormat="1" ht="17.100000000000001" customHeight="1">
      <c r="A37" s="17" t="s">
        <v>121</v>
      </c>
      <c r="B37" s="45" t="s">
        <v>121</v>
      </c>
      <c r="C37" s="28" t="s">
        <v>122</v>
      </c>
      <c r="D37" s="19">
        <v>936866</v>
      </c>
      <c r="E37" s="20" t="s">
        <v>130</v>
      </c>
      <c r="F37" s="21">
        <v>13309</v>
      </c>
      <c r="G37" s="53"/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124</v>
      </c>
      <c r="P37" s="15" t="s">
        <v>93</v>
      </c>
      <c r="Q37" s="16" t="s">
        <v>131</v>
      </c>
      <c r="R37" s="48"/>
    </row>
    <row r="38" spans="1:18" s="7" customFormat="1" ht="17.100000000000001" hidden="1" customHeight="1">
      <c r="A38" s="10" t="s">
        <v>132</v>
      </c>
      <c r="B38" s="42" t="s">
        <v>109</v>
      </c>
      <c r="C38" s="11" t="s">
        <v>40</v>
      </c>
      <c r="D38" s="12">
        <v>1040784</v>
      </c>
      <c r="E38" s="13" t="s">
        <v>133</v>
      </c>
      <c r="F38" s="14">
        <v>697424</v>
      </c>
      <c r="G38" s="52"/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03-LENOVO</v>
      </c>
      <c r="K38" s="7" t="str">
        <f>VLOOKUP(J38,CATÁLOGO!A:E,5,)</f>
        <v>THINKCENTRE M20Q</v>
      </c>
      <c r="L38" s="7" t="str">
        <f>VLOOKUP(J38,CATÁLOGO!A:E,4,)</f>
        <v>LENOVO</v>
      </c>
      <c r="M38" s="7" t="str">
        <f t="shared" si="2"/>
        <v>Micro (PDV) CX 03</v>
      </c>
      <c r="O38" s="50" t="s">
        <v>115</v>
      </c>
      <c r="P38" s="50" t="str">
        <f>IFERROR(VLOOKUP($E$1,'BASE PINPAD'!A2:B28,2,0),"EQ. TERC.")</f>
        <v>CIELO</v>
      </c>
      <c r="Q38" s="51" t="s">
        <v>134</v>
      </c>
      <c r="R38" s="48"/>
    </row>
    <row r="39" spans="1:18" s="27" customFormat="1" ht="17.100000000000001" hidden="1" customHeight="1">
      <c r="A39" s="17" t="s">
        <v>117</v>
      </c>
      <c r="B39" s="45" t="s">
        <v>118</v>
      </c>
      <c r="C39" s="18" t="s">
        <v>119</v>
      </c>
      <c r="D39" s="19">
        <v>1033840</v>
      </c>
      <c r="E39" s="20" t="s">
        <v>135</v>
      </c>
      <c r="F39" s="21">
        <v>23271</v>
      </c>
      <c r="G39" s="53"/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</row>
    <row r="40" spans="1:18" s="27" customFormat="1" ht="17.100000000000001" customHeight="1">
      <c r="A40" s="17" t="s">
        <v>121</v>
      </c>
      <c r="B40" s="45" t="s">
        <v>121</v>
      </c>
      <c r="C40" s="28" t="s">
        <v>122</v>
      </c>
      <c r="D40" s="19">
        <v>936874</v>
      </c>
      <c r="E40" s="20" t="s">
        <v>136</v>
      </c>
      <c r="F40" s="21">
        <v>13309</v>
      </c>
      <c r="G40" s="53"/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124</v>
      </c>
      <c r="P40" s="15" t="s">
        <v>93</v>
      </c>
      <c r="Q40" s="16" t="s">
        <v>137</v>
      </c>
      <c r="R40" s="48"/>
    </row>
    <row r="41" spans="1:18" s="7" customFormat="1" ht="17.100000000000001" hidden="1" customHeight="1">
      <c r="A41" s="10" t="s">
        <v>138</v>
      </c>
      <c r="B41" s="42" t="s">
        <v>109</v>
      </c>
      <c r="C41" s="11" t="s">
        <v>40</v>
      </c>
      <c r="D41" s="12">
        <v>1040806</v>
      </c>
      <c r="E41" s="13" t="s">
        <v>139</v>
      </c>
      <c r="F41" s="14">
        <v>697414</v>
      </c>
      <c r="G41" s="52"/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(PDV) CX 04-LENOVO</v>
      </c>
      <c r="K41" s="7" t="str">
        <f>VLOOKUP(J41,CATÁLOGO!A:E,5,)</f>
        <v>THINKCENTRE M20Q</v>
      </c>
      <c r="L41" s="7" t="str">
        <f>VLOOKUP(J41,CATÁLOGO!A:E,4,)</f>
        <v>LENOVO</v>
      </c>
      <c r="M41" s="7" t="str">
        <f t="shared" si="2"/>
        <v>Micro (PDV) CX 04</v>
      </c>
      <c r="O41" s="50" t="s">
        <v>115</v>
      </c>
      <c r="P41" s="50" t="str">
        <f>IFERROR(VLOOKUP($E$1,'BASE PINPAD'!A2:B28,2,0),"EQ. TERC.")</f>
        <v>CIELO</v>
      </c>
      <c r="Q41" s="51" t="s">
        <v>140</v>
      </c>
      <c r="R41" s="48"/>
    </row>
    <row r="42" spans="1:18" s="27" customFormat="1" ht="17.100000000000001" hidden="1" customHeight="1">
      <c r="A42" s="17" t="s">
        <v>117</v>
      </c>
      <c r="B42" s="45" t="s">
        <v>118</v>
      </c>
      <c r="C42" s="18" t="s">
        <v>119</v>
      </c>
      <c r="D42" s="19">
        <v>1033839</v>
      </c>
      <c r="E42" s="20" t="s">
        <v>141</v>
      </c>
      <c r="F42" s="21">
        <v>23271</v>
      </c>
      <c r="G42" s="53"/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2"/>
        <v>Leitor Biométrico</v>
      </c>
    </row>
    <row r="43" spans="1:18" s="27" customFormat="1" ht="17.100000000000001" customHeight="1">
      <c r="A43" s="17" t="s">
        <v>121</v>
      </c>
      <c r="B43" s="45" t="s">
        <v>121</v>
      </c>
      <c r="C43" s="28" t="s">
        <v>122</v>
      </c>
      <c r="D43" s="19">
        <v>936878</v>
      </c>
      <c r="E43" s="20" t="s">
        <v>142</v>
      </c>
      <c r="F43" s="21">
        <v>13309</v>
      </c>
      <c r="G43" s="53"/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2"/>
        <v>Tablet</v>
      </c>
      <c r="O43" s="15" t="s">
        <v>124</v>
      </c>
      <c r="P43" s="15" t="s">
        <v>93</v>
      </c>
      <c r="Q43" s="16" t="s">
        <v>143</v>
      </c>
      <c r="R43" s="48"/>
    </row>
    <row r="44" spans="1:18" ht="17.100000000000001" hidden="1" customHeight="1">
      <c r="A44" s="10" t="s">
        <v>144</v>
      </c>
      <c r="B44" s="42" t="s">
        <v>109</v>
      </c>
      <c r="C44" s="29" t="s">
        <v>40</v>
      </c>
      <c r="D44" s="12">
        <v>1018296</v>
      </c>
      <c r="E44" s="13" t="s">
        <v>145</v>
      </c>
      <c r="F44" s="14">
        <v>691122</v>
      </c>
      <c r="G44" s="52"/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E-Learning-LENOVO</v>
      </c>
      <c r="K44" s="7" t="str">
        <f>VLOOKUP(J44,CATÁLOGO!A:E,5,)</f>
        <v>THINKCENTRE M20Q</v>
      </c>
      <c r="L44" s="7" t="str">
        <f>VLOOKUP(J44,CATÁLOGO!A:E,4,)</f>
        <v>LENOVO</v>
      </c>
      <c r="M44" s="7" t="str">
        <f t="shared" si="2"/>
        <v>Micro (TG) E-Learning</v>
      </c>
      <c r="O44" s="22" t="s">
        <v>146</v>
      </c>
      <c r="P44" s="22" t="s">
        <v>93</v>
      </c>
      <c r="Q44" s="23" t="s">
        <v>147</v>
      </c>
      <c r="R44" s="48"/>
    </row>
    <row r="45" spans="1:18" ht="17.100000000000001" hidden="1" customHeight="1">
      <c r="A45" s="10" t="s">
        <v>148</v>
      </c>
      <c r="B45" s="42" t="s">
        <v>109</v>
      </c>
      <c r="C45" s="11" t="s">
        <v>40</v>
      </c>
      <c r="D45" s="12">
        <v>1018327</v>
      </c>
      <c r="E45" s="13" t="s">
        <v>149</v>
      </c>
      <c r="F45" s="14">
        <v>691124</v>
      </c>
      <c r="G45" s="52"/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Gerência-LENOVO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Gerência</v>
      </c>
      <c r="O45" s="15" t="s">
        <v>150</v>
      </c>
      <c r="P45" s="15" t="s">
        <v>93</v>
      </c>
      <c r="Q45" s="24" t="s">
        <v>151</v>
      </c>
      <c r="R45" s="48"/>
    </row>
    <row r="46" spans="1:18" ht="17.100000000000001" hidden="1" customHeight="1">
      <c r="A46" s="17" t="s">
        <v>152</v>
      </c>
      <c r="B46" s="45" t="s">
        <v>118</v>
      </c>
      <c r="C46" s="18" t="s">
        <v>21</v>
      </c>
      <c r="D46" s="19">
        <v>957120</v>
      </c>
      <c r="E46" s="20" t="s">
        <v>153</v>
      </c>
      <c r="F46" s="21">
        <v>98769</v>
      </c>
      <c r="G46" s="53"/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2"/>
        <v>Leitor Cód. Barra - Mão/Sem Fio</v>
      </c>
    </row>
    <row r="47" spans="1:18" ht="17.100000000000001" hidden="1" customHeight="1">
      <c r="A47" s="30" t="s">
        <v>154</v>
      </c>
      <c r="B47" s="46" t="s">
        <v>154</v>
      </c>
      <c r="C47" s="31" t="s">
        <v>155</v>
      </c>
      <c r="D47" s="32">
        <v>937945</v>
      </c>
      <c r="E47" s="33" t="s">
        <v>156</v>
      </c>
      <c r="F47" s="23">
        <v>627</v>
      </c>
      <c r="G47" s="55"/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2"/>
        <v>Celular</v>
      </c>
      <c r="Q47" s="4"/>
    </row>
    <row r="48" spans="1:18" ht="17.100000000000001" hidden="1" customHeight="1">
      <c r="A48" s="10" t="s">
        <v>157</v>
      </c>
      <c r="B48" s="42" t="s">
        <v>109</v>
      </c>
      <c r="C48" s="11" t="s">
        <v>40</v>
      </c>
      <c r="D48" s="12">
        <v>1018277</v>
      </c>
      <c r="E48" s="13" t="s">
        <v>158</v>
      </c>
      <c r="F48" s="14">
        <v>691088</v>
      </c>
      <c r="G48" s="52"/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Micro (TG) Farmacêutico-LENOVO</v>
      </c>
      <c r="K48" s="7" t="str">
        <f>VLOOKUP(J48,CATÁLOGO!A:E,5,)</f>
        <v>THINKCENTRE M20Q</v>
      </c>
      <c r="L48" s="7" t="str">
        <f>VLOOKUP(J48,CATÁLOGO!A:E,4,)</f>
        <v>LENOVO</v>
      </c>
      <c r="M48" s="7" t="str">
        <f t="shared" si="2"/>
        <v>Micro (TG) Farmacêutico</v>
      </c>
      <c r="Q48" s="4"/>
    </row>
    <row r="49" spans="1:17" ht="17.100000000000001" hidden="1" customHeight="1">
      <c r="A49" s="10" t="s">
        <v>159</v>
      </c>
      <c r="B49" s="42" t="s">
        <v>109</v>
      </c>
      <c r="C49" s="11" t="s">
        <v>40</v>
      </c>
      <c r="D49" s="12">
        <v>1040741</v>
      </c>
      <c r="E49" s="13" t="s">
        <v>160</v>
      </c>
      <c r="F49" s="14">
        <v>697449</v>
      </c>
      <c r="G49" s="52"/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01-LENOVO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(TC) Balcão 01</v>
      </c>
      <c r="Q49" s="4"/>
    </row>
    <row r="50" spans="1:17" ht="17.100000000000001" hidden="1" customHeight="1">
      <c r="A50" s="17" t="s">
        <v>161</v>
      </c>
      <c r="B50" s="45" t="s">
        <v>118</v>
      </c>
      <c r="C50" s="18" t="s">
        <v>21</v>
      </c>
      <c r="D50" s="19">
        <v>957333</v>
      </c>
      <c r="E50" s="20" t="s">
        <v>162</v>
      </c>
      <c r="F50" s="21">
        <v>38482</v>
      </c>
      <c r="G50" s="53"/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hidden="1" customHeight="1">
      <c r="A51" s="10" t="s">
        <v>163</v>
      </c>
      <c r="B51" s="42" t="s">
        <v>109</v>
      </c>
      <c r="C51" s="11" t="s">
        <v>40</v>
      </c>
      <c r="D51" s="12">
        <v>1040861</v>
      </c>
      <c r="E51" s="13" t="s">
        <v>164</v>
      </c>
      <c r="F51" s="14">
        <v>697365</v>
      </c>
      <c r="G51" s="52"/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02-LENOVO</v>
      </c>
      <c r="K51" s="7" t="str">
        <f>VLOOKUP(J51,CATÁLOGO!A:E,5,)</f>
        <v>THINKCENTRE M20Q</v>
      </c>
      <c r="L51" s="7" t="str">
        <f>VLOOKUP(J51,CATÁLOGO!A:E,4,)</f>
        <v>LENOVO</v>
      </c>
      <c r="M51" s="7" t="str">
        <f t="shared" si="2"/>
        <v>Micro (TC) Balcão 02</v>
      </c>
      <c r="Q51" s="4"/>
    </row>
    <row r="52" spans="1:17" ht="17.100000000000001" hidden="1" customHeight="1">
      <c r="A52" s="17" t="s">
        <v>161</v>
      </c>
      <c r="B52" s="45" t="s">
        <v>118</v>
      </c>
      <c r="C52" s="18" t="s">
        <v>21</v>
      </c>
      <c r="D52" s="19">
        <v>957328</v>
      </c>
      <c r="E52" s="20" t="s">
        <v>165</v>
      </c>
      <c r="F52" s="21">
        <v>38482</v>
      </c>
      <c r="G52" s="53"/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hidden="1" customHeight="1">
      <c r="A53" s="10" t="s">
        <v>166</v>
      </c>
      <c r="B53" s="42" t="s">
        <v>109</v>
      </c>
      <c r="C53" s="11" t="s">
        <v>40</v>
      </c>
      <c r="D53" s="12">
        <v>1040717</v>
      </c>
      <c r="E53" s="13" t="s">
        <v>167</v>
      </c>
      <c r="F53" s="14">
        <v>697462</v>
      </c>
      <c r="G53" s="52"/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03-LENOVO</v>
      </c>
      <c r="K53" s="7" t="str">
        <f>VLOOKUP(J53,CATÁLOGO!A:E,5,)</f>
        <v>THINKCENTRE M20Q</v>
      </c>
      <c r="L53" s="7" t="str">
        <f>VLOOKUP(J53,CATÁLOGO!A:E,4,)</f>
        <v>LENOVO</v>
      </c>
      <c r="M53" s="7" t="str">
        <f t="shared" si="2"/>
        <v>Micro (TC) Balcão 03</v>
      </c>
      <c r="Q53" s="4"/>
    </row>
    <row r="54" spans="1:17" ht="17.100000000000001" hidden="1" customHeight="1">
      <c r="A54" s="17" t="s">
        <v>161</v>
      </c>
      <c r="B54" s="45" t="s">
        <v>118</v>
      </c>
      <c r="C54" s="18" t="s">
        <v>21</v>
      </c>
      <c r="D54" s="19">
        <v>957329</v>
      </c>
      <c r="E54" s="20" t="s">
        <v>168</v>
      </c>
      <c r="F54" s="21">
        <v>38482</v>
      </c>
      <c r="G54" s="53"/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hidden="1" customHeight="1">
      <c r="A55" s="10" t="s">
        <v>169</v>
      </c>
      <c r="B55" s="42" t="s">
        <v>109</v>
      </c>
      <c r="C55" s="11" t="s">
        <v>40</v>
      </c>
      <c r="D55" s="12">
        <v>1040857</v>
      </c>
      <c r="E55" s="13" t="s">
        <v>170</v>
      </c>
      <c r="F55" s="14">
        <v>697366</v>
      </c>
      <c r="G55" s="52"/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04-LENOVO</v>
      </c>
      <c r="K55" s="7" t="str">
        <f>VLOOKUP(J55,CATÁLOGO!A:E,5,)</f>
        <v>THINKCENTRE M20Q</v>
      </c>
      <c r="L55" s="7" t="str">
        <f>VLOOKUP(J55,CATÁLOGO!A:E,4,)</f>
        <v>LENOVO</v>
      </c>
      <c r="M55" s="7" t="str">
        <f t="shared" si="2"/>
        <v>Micro (TC) Balcão 04</v>
      </c>
      <c r="Q55" s="4"/>
    </row>
    <row r="56" spans="1:17" ht="17.100000000000001" hidden="1" customHeight="1">
      <c r="A56" s="17" t="s">
        <v>161</v>
      </c>
      <c r="B56" s="45" t="s">
        <v>118</v>
      </c>
      <c r="C56" s="18" t="s">
        <v>21</v>
      </c>
      <c r="D56" s="19">
        <v>957332</v>
      </c>
      <c r="E56" s="20" t="s">
        <v>171</v>
      </c>
      <c r="F56" s="21">
        <v>38482</v>
      </c>
      <c r="G56" s="53"/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hidden="1" customHeight="1">
      <c r="A57" s="10" t="s">
        <v>172</v>
      </c>
      <c r="B57" s="42" t="s">
        <v>173</v>
      </c>
      <c r="C57" s="11" t="s">
        <v>21</v>
      </c>
      <c r="D57" s="12">
        <v>1021882</v>
      </c>
      <c r="E57" s="13" t="s">
        <v>174</v>
      </c>
      <c r="F57" s="14">
        <v>267143</v>
      </c>
      <c r="G57" s="52"/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01</v>
      </c>
    </row>
    <row r="58" spans="1:17" ht="17.100000000000001" hidden="1" customHeight="1">
      <c r="A58" s="17" t="s">
        <v>175</v>
      </c>
      <c r="B58" s="45" t="s">
        <v>173</v>
      </c>
      <c r="C58" s="18" t="s">
        <v>21</v>
      </c>
      <c r="D58" s="19">
        <v>1021417</v>
      </c>
      <c r="E58" s="20" t="s">
        <v>176</v>
      </c>
      <c r="F58" s="21">
        <v>264051</v>
      </c>
      <c r="G58" s="53"/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02</v>
      </c>
    </row>
    <row r="59" spans="1:17" ht="17.100000000000001" hidden="1" customHeight="1">
      <c r="A59" s="17" t="s">
        <v>177</v>
      </c>
      <c r="B59" s="45" t="s">
        <v>173</v>
      </c>
      <c r="C59" s="18" t="s">
        <v>21</v>
      </c>
      <c r="D59" s="19">
        <v>1021971</v>
      </c>
      <c r="E59" s="20" t="s">
        <v>178</v>
      </c>
      <c r="F59" s="21">
        <v>267153</v>
      </c>
      <c r="G59" s="53"/>
      <c r="H59" s="6" t="str">
        <f>IF($H$1=1,IFERROR(VLOOKUP(D59,ESCANEAMENTO!A:B,2,),"NÃO SCAN."),IFERROR(VLOOKUP(D59,ESCANEAMENTO!E:F,2,),"NÃO SCAN."))</f>
        <v>NÃO SCAN.</v>
      </c>
      <c r="I59" s="7" t="str">
        <f t="shared" si="0"/>
        <v>NÃO SCAN.</v>
      </c>
      <c r="J59" s="7" t="str">
        <f t="shared" si="1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2"/>
        <v>Impressora TM-T88VII-USB CX 03</v>
      </c>
    </row>
    <row r="60" spans="1:17" ht="17.100000000000001" hidden="1" customHeight="1">
      <c r="A60" s="17" t="s">
        <v>179</v>
      </c>
      <c r="B60" s="45" t="s">
        <v>173</v>
      </c>
      <c r="C60" s="18" t="s">
        <v>21</v>
      </c>
      <c r="D60" s="19">
        <v>935612</v>
      </c>
      <c r="E60" s="20" t="s">
        <v>180</v>
      </c>
      <c r="F60" s="21">
        <v>261740</v>
      </c>
      <c r="G60" s="53"/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04</v>
      </c>
    </row>
    <row r="61" spans="1:17" ht="17.100000000000001" hidden="1" customHeight="1">
      <c r="A61" s="10" t="s">
        <v>181</v>
      </c>
      <c r="B61" s="42" t="s">
        <v>173</v>
      </c>
      <c r="C61" s="11" t="s">
        <v>21</v>
      </c>
      <c r="D61" s="12">
        <v>1021901</v>
      </c>
      <c r="E61" s="13" t="s">
        <v>182</v>
      </c>
      <c r="F61" s="14">
        <v>267145</v>
      </c>
      <c r="G61" s="52"/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TM-T88VII-ETH</v>
      </c>
    </row>
    <row r="62" spans="1:17" ht="17.100000000000001" hidden="1" customHeight="1">
      <c r="A62" s="10" t="s">
        <v>183</v>
      </c>
      <c r="B62" s="42" t="s">
        <v>173</v>
      </c>
      <c r="C62" s="11" t="s">
        <v>21</v>
      </c>
      <c r="D62" s="12">
        <v>938568</v>
      </c>
      <c r="E62" s="13" t="s">
        <v>184</v>
      </c>
      <c r="F62" s="14">
        <v>261493</v>
      </c>
      <c r="G62" s="52"/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2"/>
        <v>Impressora TM-L90-ETH</v>
      </c>
    </row>
  </sheetData>
  <autoFilter ref="A2:G62" xr:uid="{B4BBCC4E-8F4E-409D-868F-B48396FB73CF}">
    <filterColumn colId="0">
      <filters>
        <filter val="Tablet"/>
      </filters>
    </filterColumn>
  </autoFilter>
  <mergeCells count="1">
    <mergeCell ref="F1:H1"/>
  </mergeCells>
  <conditionalFormatting sqref="A2:M2 D1">
    <cfRule type="expression" dxfId="51" priority="86">
      <formula>$F$1="DROGASIL"</formula>
    </cfRule>
  </conditionalFormatting>
  <conditionalFormatting sqref="B1">
    <cfRule type="duplicateValues" dxfId="50" priority="68"/>
  </conditionalFormatting>
  <conditionalFormatting sqref="C1">
    <cfRule type="duplicateValues" dxfId="49" priority="67"/>
  </conditionalFormatting>
  <conditionalFormatting sqref="C3:C62">
    <cfRule type="cellIs" dxfId="48" priority="17" operator="equal">
      <formula>"POSITIVO"</formula>
    </cfRule>
    <cfRule type="cellIs" dxfId="47" priority="18" operator="equal">
      <formula>"SCANSOURCE"</formula>
    </cfRule>
    <cfRule type="cellIs" dxfId="46" priority="19" operator="equal">
      <formula>"DELL"</formula>
    </cfRule>
    <cfRule type="cellIs" dxfId="45" priority="20" operator="equal">
      <formula>"NCR"</formula>
    </cfRule>
    <cfRule type="cellIs" dxfId="44" priority="21" operator="equal">
      <formula>"LENOVO"</formula>
    </cfRule>
  </conditionalFormatting>
  <conditionalFormatting sqref="D1 A2:M2">
    <cfRule type="expression" dxfId="43" priority="87">
      <formula>$F$1="RAIA"</formula>
    </cfRule>
  </conditionalFormatting>
  <conditionalFormatting sqref="D1">
    <cfRule type="duplicateValues" dxfId="42" priority="15"/>
  </conditionalFormatting>
  <conditionalFormatting sqref="D2:E2">
    <cfRule type="duplicateValues" dxfId="41" priority="52"/>
  </conditionalFormatting>
  <conditionalFormatting sqref="D28:E28">
    <cfRule type="duplicateValues" dxfId="40" priority="34"/>
  </conditionalFormatting>
  <conditionalFormatting sqref="D63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2">
    <cfRule type="cellIs" dxfId="35" priority="25" operator="equal">
      <formula>0</formula>
    </cfRule>
  </conditionalFormatting>
  <conditionalFormatting sqref="H3:J62">
    <cfRule type="cellIs" dxfId="34" priority="58" operator="equal">
      <formula>"NÃO SCAN."</formula>
    </cfRule>
  </conditionalFormatting>
  <conditionalFormatting sqref="I3:I62">
    <cfRule type="cellIs" dxfId="33" priority="24" operator="equal">
      <formula>"S/SÉRIE"</formula>
    </cfRule>
  </conditionalFormatting>
  <conditionalFormatting sqref="I3:J62 R3:R32">
    <cfRule type="cellIs" dxfId="32" priority="26" operator="equal">
      <formula>"OK"</formula>
    </cfRule>
  </conditionalFormatting>
  <conditionalFormatting sqref="O32:Q32 O35:Q35 O38:Q38 O41:Q41">
    <cfRule type="expression" dxfId="31" priority="7">
      <formula>$P$32="PAGBANK"</formula>
    </cfRule>
    <cfRule type="expression" dxfId="30" priority="8">
      <formula>$P$32="SAFRAPAY"</formula>
    </cfRule>
    <cfRule type="expression" dxfId="29" priority="9">
      <formula>$P$32="CIELO"</formula>
    </cfRule>
  </conditionalFormatting>
  <conditionalFormatting sqref="Q3:Q5">
    <cfRule type="duplicateValues" dxfId="28" priority="84"/>
  </conditionalFormatting>
  <conditionalFormatting sqref="Q32 Q43:Q44 Q40:Q41 Q37:Q38 Q34:Q35">
    <cfRule type="duplicateValues" dxfId="27" priority="27"/>
  </conditionalFormatting>
  <conditionalFormatting sqref="R2">
    <cfRule type="duplicateValues" dxfId="26" priority="63"/>
  </conditionalFormatting>
  <conditionalFormatting sqref="R3:R10">
    <cfRule type="duplicateValues" dxfId="25" priority="61"/>
  </conditionalFormatting>
  <conditionalFormatting sqref="R34:R35 R37:R38 R40:R41 R43:R45">
    <cfRule type="cellIs" dxfId="24" priority="53" operator="equal">
      <formula>"OK"</formula>
    </cfRule>
  </conditionalFormatting>
  <conditionalFormatting sqref="R26">
    <cfRule type="duplicateValues" dxfId="23" priority="60"/>
  </conditionalFormatting>
  <conditionalFormatting sqref="R31:R32 R34:R35 R37:R38 R40:R41 R43:R45">
    <cfRule type="duplicateValues" dxfId="22" priority="59"/>
  </conditionalFormatting>
  <conditionalFormatting sqref="D29:E62 D3:E27">
    <cfRule type="duplicateValues" dxfId="21" priority="98"/>
  </conditionalFormatting>
  <dataValidations count="4">
    <dataValidation type="list" operator="equal" showErrorMessage="1" sqref="S48 N48 Q45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2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2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8" t="s">
        <v>185</v>
      </c>
      <c r="B1" s="68" t="s">
        <v>186</v>
      </c>
      <c r="C1" s="68" t="s">
        <v>187</v>
      </c>
    </row>
    <row r="2" spans="1:3" ht="14.45">
      <c r="A2" s="72" t="s">
        <v>188</v>
      </c>
      <c r="B2" s="70" t="s">
        <v>189</v>
      </c>
      <c r="C2" s="75"/>
    </row>
    <row r="3" spans="1:3" ht="14.45">
      <c r="A3" s="73" t="s">
        <v>190</v>
      </c>
      <c r="B3" s="71" t="s">
        <v>191</v>
      </c>
      <c r="C3" s="76"/>
    </row>
    <row r="4" spans="1:3" ht="14.45">
      <c r="A4" s="72" t="s">
        <v>192</v>
      </c>
      <c r="B4" s="70" t="s">
        <v>189</v>
      </c>
      <c r="C4" s="75"/>
    </row>
    <row r="5" spans="1:3" ht="14.45">
      <c r="A5" s="72" t="s">
        <v>193</v>
      </c>
      <c r="B5" s="70" t="s">
        <v>189</v>
      </c>
      <c r="C5" s="75"/>
    </row>
    <row r="6" spans="1:3" ht="14.45">
      <c r="A6" s="73" t="s">
        <v>194</v>
      </c>
      <c r="B6" s="71" t="s">
        <v>191</v>
      </c>
      <c r="C6" s="76"/>
    </row>
    <row r="7" spans="1:3" ht="14.45">
      <c r="A7" s="73" t="s">
        <v>195</v>
      </c>
      <c r="B7" s="71" t="s">
        <v>191</v>
      </c>
      <c r="C7" s="76"/>
    </row>
    <row r="8" spans="1:3" ht="14.45">
      <c r="A8" s="72" t="s">
        <v>196</v>
      </c>
      <c r="B8" s="70" t="s">
        <v>189</v>
      </c>
      <c r="C8" s="75"/>
    </row>
    <row r="9" spans="1:3" ht="14.45">
      <c r="A9" s="74" t="s">
        <v>197</v>
      </c>
      <c r="B9" s="69" t="s">
        <v>198</v>
      </c>
      <c r="C9" s="77"/>
    </row>
    <row r="10" spans="1:3" ht="14.45">
      <c r="A10" s="72" t="s">
        <v>199</v>
      </c>
      <c r="B10" s="70" t="s">
        <v>189</v>
      </c>
      <c r="C10" s="75"/>
    </row>
    <row r="11" spans="1:3" ht="14.45">
      <c r="A11" s="73" t="s">
        <v>200</v>
      </c>
      <c r="B11" s="71" t="s">
        <v>191</v>
      </c>
      <c r="C11" s="76"/>
    </row>
    <row r="12" spans="1:3" ht="14.45">
      <c r="A12" s="74" t="s">
        <v>201</v>
      </c>
      <c r="B12" s="69" t="s">
        <v>198</v>
      </c>
      <c r="C12" s="77"/>
    </row>
    <row r="13" spans="1:3" ht="14.45">
      <c r="A13" s="72" t="s">
        <v>202</v>
      </c>
      <c r="B13" s="70" t="s">
        <v>189</v>
      </c>
      <c r="C13" s="75"/>
    </row>
    <row r="14" spans="1:3" ht="14.45">
      <c r="A14" s="72" t="s">
        <v>203</v>
      </c>
      <c r="B14" s="70" t="s">
        <v>189</v>
      </c>
      <c r="C14" s="75"/>
    </row>
    <row r="15" spans="1:3" ht="14.45">
      <c r="A15" s="72" t="s">
        <v>204</v>
      </c>
      <c r="B15" s="70" t="s">
        <v>189</v>
      </c>
      <c r="C15" s="75"/>
    </row>
    <row r="16" spans="1:3" ht="14.45">
      <c r="A16" s="73" t="s">
        <v>205</v>
      </c>
      <c r="B16" s="71" t="s">
        <v>191</v>
      </c>
      <c r="C16" s="76"/>
    </row>
    <row r="17" spans="1:3" ht="14.45">
      <c r="A17" s="73" t="s">
        <v>206</v>
      </c>
      <c r="B17" s="71" t="s">
        <v>191</v>
      </c>
      <c r="C17" s="76"/>
    </row>
    <row r="18" spans="1:3" ht="14.45">
      <c r="A18" s="73" t="s">
        <v>207</v>
      </c>
      <c r="B18" s="71" t="s">
        <v>191</v>
      </c>
      <c r="C18" s="76"/>
    </row>
    <row r="19" spans="1:3" ht="14.45">
      <c r="A19" s="74" t="s">
        <v>3</v>
      </c>
      <c r="B19" s="69" t="s">
        <v>198</v>
      </c>
      <c r="C19" s="77"/>
    </row>
    <row r="20" spans="1:3" ht="14.45">
      <c r="A20" s="74" t="s">
        <v>208</v>
      </c>
      <c r="B20" s="69" t="s">
        <v>198</v>
      </c>
      <c r="C20" s="77"/>
    </row>
    <row r="21" spans="1:3" ht="14.45">
      <c r="A21" s="73" t="s">
        <v>209</v>
      </c>
      <c r="B21" s="71" t="s">
        <v>191</v>
      </c>
      <c r="C21" s="76"/>
    </row>
    <row r="22" spans="1:3" ht="14.45">
      <c r="A22" s="72" t="s">
        <v>210</v>
      </c>
      <c r="B22" s="70" t="s">
        <v>189</v>
      </c>
      <c r="C22" s="75"/>
    </row>
    <row r="23" spans="1:3" ht="14.45">
      <c r="A23" s="72" t="s">
        <v>211</v>
      </c>
      <c r="B23" s="70" t="s">
        <v>189</v>
      </c>
      <c r="C23" s="75"/>
    </row>
    <row r="24" spans="1:3" ht="14.45">
      <c r="A24" s="74" t="s">
        <v>212</v>
      </c>
      <c r="B24" s="69" t="s">
        <v>198</v>
      </c>
      <c r="C24" s="77"/>
    </row>
    <row r="25" spans="1:3" ht="14.45">
      <c r="A25" s="74" t="s">
        <v>213</v>
      </c>
      <c r="B25" s="69" t="s">
        <v>198</v>
      </c>
      <c r="C25" s="77"/>
    </row>
    <row r="26" spans="1:3" ht="14.45">
      <c r="A26" s="73" t="s">
        <v>214</v>
      </c>
      <c r="B26" s="71" t="s">
        <v>191</v>
      </c>
      <c r="C26" s="76"/>
    </row>
    <row r="27" spans="1:3" ht="14.45">
      <c r="A27" s="74" t="s">
        <v>215</v>
      </c>
      <c r="B27" s="69" t="s">
        <v>198</v>
      </c>
      <c r="C27" s="77"/>
    </row>
    <row r="28" spans="1:3" ht="14.45">
      <c r="A28" s="72" t="s">
        <v>216</v>
      </c>
      <c r="B28" s="70" t="s">
        <v>189</v>
      </c>
      <c r="C28" s="7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217</v>
      </c>
      <c r="C1" s="9" t="s">
        <v>218</v>
      </c>
      <c r="D1" s="62">
        <v>1</v>
      </c>
      <c r="E1" s="9" t="s">
        <v>9</v>
      </c>
      <c r="F1" s="9" t="s">
        <v>217</v>
      </c>
      <c r="G1" s="9" t="s">
        <v>218</v>
      </c>
      <c r="H1" s="62">
        <v>2</v>
      </c>
      <c r="I1" s="62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62">
        <v>2</v>
      </c>
    </row>
    <row r="3" spans="1:9">
      <c r="C3" t="str">
        <f>IFERROR(VLOOKUP(A3,'BASE ITENS'!D:N,10,),"NÃO ENCONTRADO")</f>
        <v>NÃO ENCONTRADO</v>
      </c>
      <c r="F3" s="60" t="s">
        <v>219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60" t="s">
        <v>219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60" t="s">
        <v>219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60" t="s">
        <v>219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60" t="s">
        <v>219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60" t="s">
        <v>219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60" t="s">
        <v>219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60" t="s">
        <v>219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60" t="s">
        <v>219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60" t="s">
        <v>219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60" t="s">
        <v>219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60" t="s">
        <v>219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60" t="s">
        <v>219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60" t="s">
        <v>219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60" t="s">
        <v>219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60" t="s">
        <v>219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60" t="s">
        <v>219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60" t="s">
        <v>219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60" t="s">
        <v>219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60" t="s">
        <v>219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60" t="s">
        <v>219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60" t="s">
        <v>219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60" t="s">
        <v>219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60" t="s">
        <v>219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60" t="s">
        <v>219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60" t="s">
        <v>219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60" t="s">
        <v>219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60" t="s">
        <v>219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60" t="s">
        <v>219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60" t="s">
        <v>219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60" t="s">
        <v>219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60" t="s">
        <v>219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60" t="s">
        <v>219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60" t="s">
        <v>219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60" t="s">
        <v>219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60" t="s">
        <v>219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60" t="s">
        <v>219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60" t="s">
        <v>219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60" t="s">
        <v>219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60" t="s">
        <v>219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60" t="s">
        <v>219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60" t="s">
        <v>219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60" t="s">
        <v>219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60" t="s">
        <v>219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60" t="s">
        <v>219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60" t="s">
        <v>219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60" t="s">
        <v>219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60" t="s">
        <v>219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60" t="s">
        <v>219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60" t="s">
        <v>219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60" t="s">
        <v>219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60" t="s">
        <v>219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60" t="s">
        <v>219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60" t="s">
        <v>219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60" t="s">
        <v>219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60" t="s">
        <v>219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60" t="s">
        <v>219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60" t="s">
        <v>219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60" t="s">
        <v>219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60" t="s">
        <v>219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60" t="s">
        <v>219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60" t="s">
        <v>219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60" t="s">
        <v>219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60" t="s">
        <v>219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60" t="s">
        <v>219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60" t="s">
        <v>219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60" t="s">
        <v>219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60" t="s">
        <v>219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60" t="s">
        <v>219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60" t="s">
        <v>219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218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8" customWidth="1"/>
    <col min="5" max="5" width="18.625" bestFit="1" customWidth="1"/>
  </cols>
  <sheetData>
    <row r="1" spans="1:5">
      <c r="A1" s="9" t="s">
        <v>15</v>
      </c>
      <c r="B1" s="9" t="s">
        <v>218</v>
      </c>
      <c r="C1" s="9" t="s">
        <v>220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8" t="s">
        <v>221</v>
      </c>
      <c r="E2" t="s">
        <v>222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8" t="s">
        <v>221</v>
      </c>
      <c r="E3" t="s">
        <v>222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8" t="s">
        <v>221</v>
      </c>
      <c r="E4" t="s">
        <v>222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8" t="s">
        <v>221</v>
      </c>
      <c r="E5" t="s">
        <v>222</v>
      </c>
    </row>
    <row r="6" spans="1:5">
      <c r="A6" s="10" t="str">
        <f t="shared" si="0"/>
        <v>Monitor Gerência-POSITIVO</v>
      </c>
      <c r="B6" s="10" t="s">
        <v>38</v>
      </c>
      <c r="C6" s="11" t="s">
        <v>223</v>
      </c>
      <c r="D6" s="59" t="s">
        <v>223</v>
      </c>
      <c r="E6" t="s">
        <v>224</v>
      </c>
    </row>
    <row r="7" spans="1:5">
      <c r="A7" s="10" t="str">
        <f t="shared" si="0"/>
        <v>Monitor B12-POSITIVO</v>
      </c>
      <c r="B7" s="10" t="s">
        <v>44</v>
      </c>
      <c r="C7" s="11" t="s">
        <v>223</v>
      </c>
      <c r="D7" s="59" t="s">
        <v>223</v>
      </c>
      <c r="E7" t="s">
        <v>224</v>
      </c>
    </row>
    <row r="8" spans="1:5">
      <c r="A8" s="10" t="str">
        <f t="shared" si="0"/>
        <v>Monitor Câmera-POSITIVO</v>
      </c>
      <c r="B8" s="10" t="s">
        <v>49</v>
      </c>
      <c r="C8" s="11" t="s">
        <v>223</v>
      </c>
      <c r="D8" s="59" t="s">
        <v>223</v>
      </c>
      <c r="E8" t="s">
        <v>224</v>
      </c>
    </row>
    <row r="9" spans="1:5">
      <c r="A9" s="10" t="str">
        <f t="shared" si="0"/>
        <v>Monitor E-Learning-POSITIVO</v>
      </c>
      <c r="B9" s="10" t="s">
        <v>52</v>
      </c>
      <c r="C9" s="11" t="s">
        <v>223</v>
      </c>
      <c r="D9" s="59" t="s">
        <v>223</v>
      </c>
      <c r="E9" t="s">
        <v>224</v>
      </c>
    </row>
    <row r="10" spans="1:5">
      <c r="A10" s="10" t="str">
        <f t="shared" si="0"/>
        <v>Monitor Farmacêutico-POSITIVO</v>
      </c>
      <c r="B10" s="10" t="s">
        <v>56</v>
      </c>
      <c r="C10" s="11" t="s">
        <v>223</v>
      </c>
      <c r="D10" s="59" t="s">
        <v>223</v>
      </c>
      <c r="E10" t="s">
        <v>224</v>
      </c>
    </row>
    <row r="11" spans="1:5">
      <c r="A11" s="10" t="str">
        <f t="shared" si="0"/>
        <v>Monitor Balcão 01-POSITIVO</v>
      </c>
      <c r="B11" s="10" t="s">
        <v>58</v>
      </c>
      <c r="C11" s="11" t="s">
        <v>223</v>
      </c>
      <c r="D11" s="59" t="s">
        <v>223</v>
      </c>
      <c r="E11" t="s">
        <v>224</v>
      </c>
    </row>
    <row r="12" spans="1:5">
      <c r="A12" s="10" t="str">
        <f t="shared" si="0"/>
        <v>Monitor Balcão 02-POSITIVO</v>
      </c>
      <c r="B12" s="17" t="s">
        <v>60</v>
      </c>
      <c r="C12" s="18" t="s">
        <v>223</v>
      </c>
      <c r="D12" s="59" t="s">
        <v>223</v>
      </c>
      <c r="E12" t="s">
        <v>224</v>
      </c>
    </row>
    <row r="13" spans="1:5">
      <c r="A13" s="10" t="str">
        <f t="shared" si="0"/>
        <v>Monitor Balcão 03-POSITIVO</v>
      </c>
      <c r="B13" s="17" t="s">
        <v>62</v>
      </c>
      <c r="C13" s="18" t="s">
        <v>223</v>
      </c>
      <c r="D13" s="59" t="s">
        <v>223</v>
      </c>
      <c r="E13" t="s">
        <v>224</v>
      </c>
    </row>
    <row r="14" spans="1:5">
      <c r="A14" s="10" t="str">
        <f t="shared" si="0"/>
        <v>Monitor Balcão 04-POSITIVO</v>
      </c>
      <c r="B14" s="17" t="s">
        <v>64</v>
      </c>
      <c r="C14" s="18" t="s">
        <v>223</v>
      </c>
      <c r="D14" s="59" t="s">
        <v>223</v>
      </c>
      <c r="E14" t="s">
        <v>224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58" t="s">
        <v>225</v>
      </c>
      <c r="E15" t="s">
        <v>226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58" t="s">
        <v>225</v>
      </c>
      <c r="E16" t="s">
        <v>226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58" t="s">
        <v>225</v>
      </c>
      <c r="E17" t="s">
        <v>226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58" t="s">
        <v>225</v>
      </c>
      <c r="E18" t="s">
        <v>226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58" t="s">
        <v>76</v>
      </c>
      <c r="E19" t="s">
        <v>227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58" t="s">
        <v>76</v>
      </c>
      <c r="E20" t="s">
        <v>227</v>
      </c>
    </row>
    <row r="21" spans="1:5">
      <c r="A21" s="10" t="str">
        <f t="shared" si="0"/>
        <v>Leitor Cód. Barra - Mesa CX 01-SCANSOURCE</v>
      </c>
      <c r="B21" s="10" t="s">
        <v>80</v>
      </c>
      <c r="C21" s="11" t="s">
        <v>21</v>
      </c>
      <c r="D21" s="58" t="s">
        <v>228</v>
      </c>
      <c r="E21" t="s">
        <v>229</v>
      </c>
    </row>
    <row r="22" spans="1:5">
      <c r="A22" s="10" t="str">
        <f t="shared" si="0"/>
        <v>Leitor Cód. Barra - Mesa CX 02-SCANSOURCE</v>
      </c>
      <c r="B22" s="17" t="s">
        <v>82</v>
      </c>
      <c r="C22" s="18" t="s">
        <v>21</v>
      </c>
      <c r="D22" s="58" t="s">
        <v>228</v>
      </c>
      <c r="E22" t="s">
        <v>229</v>
      </c>
    </row>
    <row r="23" spans="1:5">
      <c r="A23" s="10" t="str">
        <f t="shared" si="0"/>
        <v>Leitor Cód. Barra - Mesa CX 03-SCANSOURCE</v>
      </c>
      <c r="B23" s="17" t="s">
        <v>84</v>
      </c>
      <c r="C23" s="18" t="s">
        <v>21</v>
      </c>
      <c r="D23" s="58" t="s">
        <v>228</v>
      </c>
      <c r="E23" t="s">
        <v>229</v>
      </c>
    </row>
    <row r="24" spans="1:5">
      <c r="A24" s="10" t="str">
        <f t="shared" si="0"/>
        <v>Leitor Cód. Barra - Mesa CX 04-SCANSOURCE</v>
      </c>
      <c r="B24" s="17" t="s">
        <v>86</v>
      </c>
      <c r="C24" s="18" t="s">
        <v>21</v>
      </c>
      <c r="D24" s="58" t="s">
        <v>228</v>
      </c>
      <c r="E24" t="s">
        <v>229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230</v>
      </c>
      <c r="D25" s="58" t="s">
        <v>231</v>
      </c>
      <c r="E25" t="s">
        <v>232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230</v>
      </c>
      <c r="D26" s="58" t="s">
        <v>231</v>
      </c>
      <c r="E26" t="s">
        <v>233</v>
      </c>
    </row>
    <row r="27" spans="1:5">
      <c r="A27" s="10" t="str">
        <f t="shared" si="0"/>
        <v>Switch Aruba-INGRAM</v>
      </c>
      <c r="B27" s="35" t="s">
        <v>98</v>
      </c>
      <c r="C27" s="36" t="s">
        <v>100</v>
      </c>
      <c r="D27" s="58" t="s">
        <v>234</v>
      </c>
      <c r="E27" t="s">
        <v>235</v>
      </c>
    </row>
    <row r="28" spans="1:5">
      <c r="A28" s="10" t="str">
        <f t="shared" si="0"/>
        <v>Tablet Verificador de Preço 01-AIDC TECNOLOGIA</v>
      </c>
      <c r="B28" s="10" t="s">
        <v>102</v>
      </c>
      <c r="C28" s="11" t="s">
        <v>104</v>
      </c>
      <c r="D28" s="58" t="s">
        <v>236</v>
      </c>
      <c r="E28" t="s">
        <v>237</v>
      </c>
    </row>
    <row r="29" spans="1:5">
      <c r="A29" s="10" t="str">
        <f t="shared" si="0"/>
        <v>Tablet Verificador de Preço 02-AIDC TECNOLOGIA</v>
      </c>
      <c r="B29" s="17" t="s">
        <v>106</v>
      </c>
      <c r="C29" s="18" t="s">
        <v>104</v>
      </c>
      <c r="D29" s="58" t="s">
        <v>236</v>
      </c>
      <c r="E29" t="s">
        <v>237</v>
      </c>
    </row>
    <row r="30" spans="1:5">
      <c r="A30" s="10" t="str">
        <f t="shared" si="0"/>
        <v>Micro (PDV) B12               -POSITIVO</v>
      </c>
      <c r="B30" s="10" t="s">
        <v>108</v>
      </c>
      <c r="C30" s="11" t="s">
        <v>223</v>
      </c>
      <c r="D30" s="59" t="s">
        <v>223</v>
      </c>
      <c r="E30" t="s">
        <v>238</v>
      </c>
    </row>
    <row r="31" spans="1:5">
      <c r="A31" s="10" t="str">
        <f t="shared" si="0"/>
        <v>Micro (PDV) CX 01-POSITIVO</v>
      </c>
      <c r="B31" s="10" t="s">
        <v>113</v>
      </c>
      <c r="C31" s="11" t="s">
        <v>223</v>
      </c>
      <c r="D31" s="59" t="s">
        <v>223</v>
      </c>
      <c r="E31" t="s">
        <v>238</v>
      </c>
    </row>
    <row r="32" spans="1:5">
      <c r="A32" s="10" t="str">
        <f t="shared" si="0"/>
        <v>Leitor Biométrico-TECHMAG</v>
      </c>
      <c r="B32" s="17" t="s">
        <v>117</v>
      </c>
      <c r="C32" s="18" t="s">
        <v>119</v>
      </c>
      <c r="D32" s="58" t="s">
        <v>119</v>
      </c>
      <c r="E32" t="s">
        <v>239</v>
      </c>
    </row>
    <row r="33" spans="1:5">
      <c r="A33" s="10" t="str">
        <f t="shared" si="0"/>
        <v>Tablet-MGITECH</v>
      </c>
      <c r="B33" s="17" t="s">
        <v>121</v>
      </c>
      <c r="C33" s="28" t="s">
        <v>122</v>
      </c>
      <c r="D33" s="58" t="s">
        <v>240</v>
      </c>
      <c r="E33" t="s">
        <v>241</v>
      </c>
    </row>
    <row r="34" spans="1:5">
      <c r="A34" s="10" t="str">
        <f t="shared" si="0"/>
        <v>Micro (PDV) CX 02-POSITIVO</v>
      </c>
      <c r="B34" s="10" t="s">
        <v>126</v>
      </c>
      <c r="C34" s="11" t="s">
        <v>223</v>
      </c>
      <c r="D34" s="59" t="s">
        <v>223</v>
      </c>
      <c r="E34" t="s">
        <v>238</v>
      </c>
    </row>
    <row r="35" spans="1:5">
      <c r="A35" s="10" t="str">
        <f t="shared" si="0"/>
        <v>Leitor Biométrico-TECHMAG</v>
      </c>
      <c r="B35" s="17" t="s">
        <v>117</v>
      </c>
      <c r="C35" s="18" t="s">
        <v>119</v>
      </c>
      <c r="D35" s="58" t="s">
        <v>119</v>
      </c>
      <c r="E35" t="s">
        <v>239</v>
      </c>
    </row>
    <row r="36" spans="1:5">
      <c r="A36" s="10" t="str">
        <f t="shared" si="0"/>
        <v>Tablet-MGITECH</v>
      </c>
      <c r="B36" s="17" t="s">
        <v>121</v>
      </c>
      <c r="C36" s="28" t="s">
        <v>122</v>
      </c>
      <c r="D36" s="58" t="s">
        <v>240</v>
      </c>
      <c r="E36" t="s">
        <v>241</v>
      </c>
    </row>
    <row r="37" spans="1:5">
      <c r="A37" s="10" t="str">
        <f t="shared" si="0"/>
        <v>Micro (PDV) CX 03-POSITIVO</v>
      </c>
      <c r="B37" s="10" t="s">
        <v>132</v>
      </c>
      <c r="C37" s="11" t="s">
        <v>223</v>
      </c>
      <c r="D37" s="59" t="s">
        <v>223</v>
      </c>
      <c r="E37" t="s">
        <v>238</v>
      </c>
    </row>
    <row r="38" spans="1:5">
      <c r="A38" s="10" t="str">
        <f t="shared" si="0"/>
        <v>Leitor Biométrico-TECHMAG</v>
      </c>
      <c r="B38" s="17" t="s">
        <v>117</v>
      </c>
      <c r="C38" s="18" t="s">
        <v>119</v>
      </c>
      <c r="D38" s="58" t="s">
        <v>119</v>
      </c>
      <c r="E38" t="s">
        <v>239</v>
      </c>
    </row>
    <row r="39" spans="1:5">
      <c r="A39" s="10" t="str">
        <f t="shared" si="0"/>
        <v>Tablet-MGITECH</v>
      </c>
      <c r="B39" s="17" t="s">
        <v>121</v>
      </c>
      <c r="C39" s="28" t="s">
        <v>122</v>
      </c>
      <c r="D39" s="58" t="s">
        <v>240</v>
      </c>
      <c r="E39" t="s">
        <v>241</v>
      </c>
    </row>
    <row r="40" spans="1:5">
      <c r="A40" s="10" t="str">
        <f t="shared" si="0"/>
        <v>Micro (PDV) CX 04-POSITIVO</v>
      </c>
      <c r="B40" s="10" t="s">
        <v>138</v>
      </c>
      <c r="C40" s="11" t="s">
        <v>223</v>
      </c>
      <c r="D40" s="59" t="s">
        <v>223</v>
      </c>
      <c r="E40" t="s">
        <v>238</v>
      </c>
    </row>
    <row r="41" spans="1:5">
      <c r="A41" s="10" t="str">
        <f t="shared" si="0"/>
        <v>Leitor Biométrico-TECHMAG</v>
      </c>
      <c r="B41" s="17" t="s">
        <v>117</v>
      </c>
      <c r="C41" s="18" t="s">
        <v>119</v>
      </c>
      <c r="D41" s="58" t="s">
        <v>119</v>
      </c>
      <c r="E41" t="s">
        <v>239</v>
      </c>
    </row>
    <row r="42" spans="1:5">
      <c r="A42" s="10" t="str">
        <f t="shared" si="0"/>
        <v>Tablet-MGITECH</v>
      </c>
      <c r="B42" s="17" t="s">
        <v>121</v>
      </c>
      <c r="C42" s="28" t="s">
        <v>122</v>
      </c>
      <c r="D42" s="58" t="s">
        <v>240</v>
      </c>
      <c r="E42" t="s">
        <v>241</v>
      </c>
    </row>
    <row r="43" spans="1:5">
      <c r="A43" s="10" t="str">
        <f t="shared" si="0"/>
        <v>Micro (TG) E-Learning-POSITIVO</v>
      </c>
      <c r="B43" s="10" t="s">
        <v>144</v>
      </c>
      <c r="C43" s="29" t="s">
        <v>223</v>
      </c>
      <c r="D43" s="59" t="s">
        <v>223</v>
      </c>
      <c r="E43" t="s">
        <v>238</v>
      </c>
    </row>
    <row r="44" spans="1:5">
      <c r="A44" s="10" t="str">
        <f t="shared" si="0"/>
        <v>Micro (TG) Gerência-POSITIVO</v>
      </c>
      <c r="B44" s="10" t="s">
        <v>148</v>
      </c>
      <c r="C44" s="11" t="s">
        <v>223</v>
      </c>
      <c r="D44" s="59" t="s">
        <v>223</v>
      </c>
      <c r="E44" t="s">
        <v>238</v>
      </c>
    </row>
    <row r="45" spans="1:5">
      <c r="A45" s="10" t="str">
        <f t="shared" si="0"/>
        <v>Leitor Cód. Barra - Mão/Sem Fio-SCANSOURCE</v>
      </c>
      <c r="B45" s="17" t="s">
        <v>152</v>
      </c>
      <c r="C45" s="18" t="s">
        <v>21</v>
      </c>
      <c r="D45" s="58" t="s">
        <v>242</v>
      </c>
      <c r="E45" t="s">
        <v>243</v>
      </c>
    </row>
    <row r="46" spans="1:5">
      <c r="A46" s="10" t="str">
        <f t="shared" si="0"/>
        <v>Celular-KWAM</v>
      </c>
      <c r="B46" s="30" t="s">
        <v>154</v>
      </c>
      <c r="C46" s="31" t="s">
        <v>244</v>
      </c>
      <c r="D46" s="58" t="s">
        <v>240</v>
      </c>
      <c r="E46" t="s">
        <v>245</v>
      </c>
    </row>
    <row r="47" spans="1:5">
      <c r="A47" s="10" t="str">
        <f t="shared" si="0"/>
        <v>Micro (TG) Farmacêutico-POSITIVO</v>
      </c>
      <c r="B47" s="10" t="s">
        <v>157</v>
      </c>
      <c r="C47" s="11" t="s">
        <v>223</v>
      </c>
      <c r="D47" s="59" t="s">
        <v>223</v>
      </c>
      <c r="E47" t="s">
        <v>238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223</v>
      </c>
      <c r="D48" s="59" t="s">
        <v>223</v>
      </c>
      <c r="E48" t="s">
        <v>238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21</v>
      </c>
      <c r="D49" s="58" t="s">
        <v>242</v>
      </c>
      <c r="E49" t="s">
        <v>246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223</v>
      </c>
      <c r="D50" s="59" t="s">
        <v>223</v>
      </c>
      <c r="E50" t="s">
        <v>238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21</v>
      </c>
      <c r="D51" s="58" t="s">
        <v>242</v>
      </c>
      <c r="E51" t="s">
        <v>246</v>
      </c>
    </row>
    <row r="52" spans="1:5">
      <c r="A52" s="10" t="str">
        <f t="shared" si="0"/>
        <v>Micro (TC) Balcão 03-POSITIVO</v>
      </c>
      <c r="B52" s="10" t="s">
        <v>166</v>
      </c>
      <c r="C52" s="11" t="s">
        <v>223</v>
      </c>
      <c r="D52" s="59" t="s">
        <v>223</v>
      </c>
      <c r="E52" t="s">
        <v>238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21</v>
      </c>
      <c r="D53" s="58" t="s">
        <v>242</v>
      </c>
      <c r="E53" t="s">
        <v>246</v>
      </c>
    </row>
    <row r="54" spans="1:5">
      <c r="A54" s="10" t="str">
        <f t="shared" si="0"/>
        <v>Micro (TC) Balcão 04-POSITIVO</v>
      </c>
      <c r="B54" s="10" t="s">
        <v>169</v>
      </c>
      <c r="C54" s="11" t="s">
        <v>223</v>
      </c>
      <c r="D54" s="59" t="s">
        <v>223</v>
      </c>
      <c r="E54" t="s">
        <v>238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21</v>
      </c>
      <c r="D55" s="58" t="s">
        <v>242</v>
      </c>
      <c r="E55" t="s">
        <v>246</v>
      </c>
    </row>
    <row r="56" spans="1:5">
      <c r="A56" s="10" t="str">
        <f t="shared" si="0"/>
        <v>Impressora TM-T88VII-USB CX 01-SCANSOURCE</v>
      </c>
      <c r="B56" s="10" t="s">
        <v>172</v>
      </c>
      <c r="C56" s="11" t="s">
        <v>21</v>
      </c>
      <c r="D56" s="58" t="s">
        <v>247</v>
      </c>
      <c r="E56" t="s">
        <v>248</v>
      </c>
    </row>
    <row r="57" spans="1:5">
      <c r="A57" s="10" t="str">
        <f t="shared" si="0"/>
        <v>Impressora TM-T88VII-USB CX 02-SCANSOURCE</v>
      </c>
      <c r="B57" s="17" t="s">
        <v>175</v>
      </c>
      <c r="C57" s="18" t="s">
        <v>21</v>
      </c>
      <c r="D57" s="58" t="s">
        <v>247</v>
      </c>
      <c r="E57" t="s">
        <v>248</v>
      </c>
    </row>
    <row r="58" spans="1:5">
      <c r="A58" s="10" t="str">
        <f t="shared" si="0"/>
        <v>Impressora TM-T88VII-USB CX 03-SCANSOURCE</v>
      </c>
      <c r="B58" s="17" t="s">
        <v>177</v>
      </c>
      <c r="C58" s="18" t="s">
        <v>21</v>
      </c>
      <c r="D58" s="58" t="s">
        <v>247</v>
      </c>
      <c r="E58" t="s">
        <v>248</v>
      </c>
    </row>
    <row r="59" spans="1:5">
      <c r="A59" s="10" t="str">
        <f t="shared" si="0"/>
        <v>Impressora TM-T88VII-USB CX 04-SCANSOURCE</v>
      </c>
      <c r="B59" s="17" t="s">
        <v>179</v>
      </c>
      <c r="C59" s="18" t="s">
        <v>21</v>
      </c>
      <c r="D59" s="58" t="s">
        <v>247</v>
      </c>
      <c r="E59" t="s">
        <v>248</v>
      </c>
    </row>
    <row r="60" spans="1:5">
      <c r="A60" s="10" t="str">
        <f t="shared" si="0"/>
        <v>Impressora TM-T88VII-ETH-SCANSOURCE</v>
      </c>
      <c r="B60" s="10" t="s">
        <v>181</v>
      </c>
      <c r="C60" s="11" t="s">
        <v>21</v>
      </c>
      <c r="D60" s="58" t="s">
        <v>247</v>
      </c>
      <c r="E60" t="s">
        <v>248</v>
      </c>
    </row>
    <row r="61" spans="1:5">
      <c r="A61" s="10" t="str">
        <f t="shared" si="0"/>
        <v>Impressora TM-L90-ETH-SCANSOURCE</v>
      </c>
      <c r="B61" s="10" t="s">
        <v>183</v>
      </c>
      <c r="C61" s="11" t="s">
        <v>21</v>
      </c>
      <c r="D61" s="58" t="s">
        <v>247</v>
      </c>
      <c r="E61" t="s">
        <v>249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8" t="s">
        <v>40</v>
      </c>
      <c r="E62" t="s">
        <v>250</v>
      </c>
    </row>
    <row r="63" spans="1:5">
      <c r="A63" s="10" t="str">
        <f t="shared" si="0"/>
        <v>Monitor B12-LENOVO</v>
      </c>
      <c r="B63" s="10" t="s">
        <v>44</v>
      </c>
      <c r="C63" s="11" t="s">
        <v>40</v>
      </c>
      <c r="D63" s="58" t="s">
        <v>40</v>
      </c>
      <c r="E63" t="s">
        <v>250</v>
      </c>
    </row>
    <row r="64" spans="1:5">
      <c r="A64" s="10" t="str">
        <f t="shared" si="0"/>
        <v>Monitor Câmera-LENOVO</v>
      </c>
      <c r="B64" s="10" t="s">
        <v>49</v>
      </c>
      <c r="C64" s="11" t="s">
        <v>40</v>
      </c>
      <c r="D64" s="58" t="s">
        <v>40</v>
      </c>
      <c r="E64" t="s">
        <v>250</v>
      </c>
    </row>
    <row r="65" spans="1:5">
      <c r="A65" s="10" t="str">
        <f t="shared" si="0"/>
        <v>Monitor E-Learning-LENOVO</v>
      </c>
      <c r="B65" s="10" t="s">
        <v>52</v>
      </c>
      <c r="C65" s="11" t="s">
        <v>40</v>
      </c>
      <c r="D65" s="58" t="s">
        <v>40</v>
      </c>
      <c r="E65" t="s">
        <v>250</v>
      </c>
    </row>
    <row r="66" spans="1:5">
      <c r="A66" s="10" t="str">
        <f t="shared" si="0"/>
        <v>Monitor Farmacêutico-LENOVO</v>
      </c>
      <c r="B66" s="10" t="s">
        <v>56</v>
      </c>
      <c r="C66" s="11" t="s">
        <v>40</v>
      </c>
      <c r="D66" s="58" t="s">
        <v>40</v>
      </c>
      <c r="E66" t="s">
        <v>250</v>
      </c>
    </row>
    <row r="67" spans="1:5">
      <c r="A67" s="10" t="str">
        <f t="shared" ref="A67:A110" si="1">B67&amp;"-"&amp;C67</f>
        <v>Monitor Balcão 01-LENOVO</v>
      </c>
      <c r="B67" s="10" t="s">
        <v>58</v>
      </c>
      <c r="C67" s="11" t="s">
        <v>40</v>
      </c>
      <c r="D67" s="58" t="s">
        <v>40</v>
      </c>
      <c r="E67" t="s">
        <v>250</v>
      </c>
    </row>
    <row r="68" spans="1:5">
      <c r="A68" s="10" t="str">
        <f t="shared" si="1"/>
        <v>Monitor Balcão 02-LENOVO</v>
      </c>
      <c r="B68" s="17" t="s">
        <v>60</v>
      </c>
      <c r="C68" s="11" t="s">
        <v>40</v>
      </c>
      <c r="D68" s="58" t="s">
        <v>40</v>
      </c>
      <c r="E68" t="s">
        <v>250</v>
      </c>
    </row>
    <row r="69" spans="1:5">
      <c r="A69" s="10" t="str">
        <f t="shared" si="1"/>
        <v>Monitor Balcão 03-LENOVO</v>
      </c>
      <c r="B69" s="17" t="s">
        <v>62</v>
      </c>
      <c r="C69" s="11" t="s">
        <v>40</v>
      </c>
      <c r="D69" s="58" t="s">
        <v>40</v>
      </c>
      <c r="E69" t="s">
        <v>250</v>
      </c>
    </row>
    <row r="70" spans="1:5">
      <c r="A70" s="10" t="str">
        <f t="shared" si="1"/>
        <v>Monitor Balcão 04-LENOVO</v>
      </c>
      <c r="B70" s="17" t="s">
        <v>64</v>
      </c>
      <c r="C70" s="11" t="s">
        <v>40</v>
      </c>
      <c r="D70" s="58" t="s">
        <v>40</v>
      </c>
      <c r="E70" t="s">
        <v>250</v>
      </c>
    </row>
    <row r="71" spans="1:5">
      <c r="A71" s="10" t="str">
        <f t="shared" si="1"/>
        <v>Micro (PDV) B12               -LENOVO</v>
      </c>
      <c r="B71" s="10" t="s">
        <v>108</v>
      </c>
      <c r="C71" s="11" t="s">
        <v>40</v>
      </c>
      <c r="D71" s="59" t="s">
        <v>40</v>
      </c>
      <c r="E71" t="s">
        <v>251</v>
      </c>
    </row>
    <row r="72" spans="1:5">
      <c r="A72" s="10" t="str">
        <f t="shared" si="1"/>
        <v>Micro (PDV) CX 01-LENOVO</v>
      </c>
      <c r="B72" s="10" t="s">
        <v>113</v>
      </c>
      <c r="C72" s="11" t="s">
        <v>40</v>
      </c>
      <c r="D72" s="59" t="s">
        <v>40</v>
      </c>
      <c r="E72" t="s">
        <v>251</v>
      </c>
    </row>
    <row r="73" spans="1:5">
      <c r="A73" s="10" t="str">
        <f t="shared" si="1"/>
        <v>Micro (PDV) CX 02-LENOVO</v>
      </c>
      <c r="B73" s="10" t="s">
        <v>126</v>
      </c>
      <c r="C73" s="11" t="s">
        <v>40</v>
      </c>
      <c r="D73" s="59" t="s">
        <v>40</v>
      </c>
      <c r="E73" t="s">
        <v>251</v>
      </c>
    </row>
    <row r="74" spans="1:5">
      <c r="A74" s="10" t="str">
        <f t="shared" si="1"/>
        <v>Micro (PDV) CX 03-LENOVO</v>
      </c>
      <c r="B74" s="10" t="s">
        <v>132</v>
      </c>
      <c r="C74" s="11" t="s">
        <v>40</v>
      </c>
      <c r="D74" s="59" t="s">
        <v>40</v>
      </c>
      <c r="E74" t="s">
        <v>251</v>
      </c>
    </row>
    <row r="75" spans="1:5">
      <c r="A75" s="10" t="str">
        <f t="shared" si="1"/>
        <v>Micro (PDV) CX 04-LENOVO</v>
      </c>
      <c r="B75" s="10" t="s">
        <v>138</v>
      </c>
      <c r="C75" s="11" t="s">
        <v>40</v>
      </c>
      <c r="D75" s="59" t="s">
        <v>40</v>
      </c>
      <c r="E75" t="s">
        <v>251</v>
      </c>
    </row>
    <row r="76" spans="1:5">
      <c r="A76" s="10" t="str">
        <f t="shared" si="1"/>
        <v>Micro (TG) E-Learning-LENOVO</v>
      </c>
      <c r="B76" s="10" t="s">
        <v>144</v>
      </c>
      <c r="C76" s="11" t="s">
        <v>40</v>
      </c>
      <c r="D76" s="59" t="s">
        <v>40</v>
      </c>
      <c r="E76" t="s">
        <v>251</v>
      </c>
    </row>
    <row r="77" spans="1:5">
      <c r="A77" s="10" t="str">
        <f t="shared" si="1"/>
        <v>Micro (TG) Gerência-LENOVO</v>
      </c>
      <c r="B77" s="10" t="s">
        <v>148</v>
      </c>
      <c r="C77" s="11" t="s">
        <v>40</v>
      </c>
      <c r="D77" s="59" t="s">
        <v>40</v>
      </c>
      <c r="E77" t="s">
        <v>251</v>
      </c>
    </row>
    <row r="78" spans="1:5">
      <c r="A78" s="10" t="str">
        <f t="shared" si="1"/>
        <v>Micro (TG) Farmacêutico-LENOVO</v>
      </c>
      <c r="B78" s="10" t="s">
        <v>157</v>
      </c>
      <c r="C78" s="11" t="s">
        <v>40</v>
      </c>
      <c r="D78" s="59" t="s">
        <v>40</v>
      </c>
      <c r="E78" t="s">
        <v>251</v>
      </c>
    </row>
    <row r="79" spans="1:5">
      <c r="A79" s="10" t="str">
        <f t="shared" si="1"/>
        <v>Micro (TC) Balcão 01-LENOVO</v>
      </c>
      <c r="B79" s="10" t="s">
        <v>159</v>
      </c>
      <c r="C79" s="11" t="s">
        <v>40</v>
      </c>
      <c r="D79" s="59" t="s">
        <v>40</v>
      </c>
      <c r="E79" t="s">
        <v>251</v>
      </c>
    </row>
    <row r="80" spans="1:5">
      <c r="A80" s="10" t="str">
        <f t="shared" si="1"/>
        <v>Micro (TC) Balcão 02-LENOVO</v>
      </c>
      <c r="B80" s="10" t="s">
        <v>163</v>
      </c>
      <c r="C80" s="11" t="s">
        <v>40</v>
      </c>
      <c r="D80" s="59" t="s">
        <v>40</v>
      </c>
      <c r="E80" t="s">
        <v>251</v>
      </c>
    </row>
    <row r="81" spans="1:5">
      <c r="A81" s="10" t="str">
        <f t="shared" si="1"/>
        <v>Micro (TC) Balcão 03-LENOVO</v>
      </c>
      <c r="B81" s="10" t="s">
        <v>166</v>
      </c>
      <c r="C81" s="11" t="s">
        <v>40</v>
      </c>
      <c r="D81" s="59" t="s">
        <v>40</v>
      </c>
      <c r="E81" t="s">
        <v>251</v>
      </c>
    </row>
    <row r="82" spans="1:5">
      <c r="A82" s="10" t="str">
        <f t="shared" si="1"/>
        <v>Micro (TC) Balcão 04-LENOVO</v>
      </c>
      <c r="B82" s="10" t="s">
        <v>169</v>
      </c>
      <c r="C82" s="11" t="s">
        <v>40</v>
      </c>
      <c r="D82" s="59" t="s">
        <v>40</v>
      </c>
      <c r="E82" t="s">
        <v>251</v>
      </c>
    </row>
    <row r="83" spans="1:5">
      <c r="A83" s="10" t="str">
        <f t="shared" si="1"/>
        <v>Monitor Gerência-DELL</v>
      </c>
      <c r="B83" s="10" t="s">
        <v>38</v>
      </c>
      <c r="C83" s="11" t="s">
        <v>252</v>
      </c>
      <c r="D83" s="58" t="s">
        <v>252</v>
      </c>
      <c r="E83" t="s">
        <v>253</v>
      </c>
    </row>
    <row r="84" spans="1:5">
      <c r="A84" s="10" t="str">
        <f t="shared" si="1"/>
        <v>Monitor B12-DELL</v>
      </c>
      <c r="B84" s="10" t="s">
        <v>44</v>
      </c>
      <c r="C84" s="11" t="s">
        <v>252</v>
      </c>
      <c r="D84" s="58" t="s">
        <v>252</v>
      </c>
      <c r="E84" t="s">
        <v>253</v>
      </c>
    </row>
    <row r="85" spans="1:5">
      <c r="A85" s="10" t="str">
        <f t="shared" si="1"/>
        <v>Monitor Câmera-DELL</v>
      </c>
      <c r="B85" s="10" t="s">
        <v>49</v>
      </c>
      <c r="C85" s="11" t="s">
        <v>252</v>
      </c>
      <c r="D85" s="58" t="s">
        <v>252</v>
      </c>
      <c r="E85" t="s">
        <v>253</v>
      </c>
    </row>
    <row r="86" spans="1:5">
      <c r="A86" s="10" t="str">
        <f t="shared" si="1"/>
        <v>Monitor E-Learning-DELL</v>
      </c>
      <c r="B86" s="10" t="s">
        <v>52</v>
      </c>
      <c r="C86" s="11" t="s">
        <v>252</v>
      </c>
      <c r="D86" s="58" t="s">
        <v>252</v>
      </c>
      <c r="E86" t="s">
        <v>253</v>
      </c>
    </row>
    <row r="87" spans="1:5">
      <c r="A87" s="10" t="str">
        <f t="shared" si="1"/>
        <v>Monitor Farmacêutico-DELL</v>
      </c>
      <c r="B87" s="10" t="s">
        <v>56</v>
      </c>
      <c r="C87" s="11" t="s">
        <v>252</v>
      </c>
      <c r="D87" s="58" t="s">
        <v>252</v>
      </c>
      <c r="E87" t="s">
        <v>253</v>
      </c>
    </row>
    <row r="88" spans="1:5">
      <c r="A88" s="10" t="str">
        <f t="shared" si="1"/>
        <v>Monitor Balcão 01-DELL</v>
      </c>
      <c r="B88" s="10" t="s">
        <v>58</v>
      </c>
      <c r="C88" s="11" t="s">
        <v>252</v>
      </c>
      <c r="D88" s="58" t="s">
        <v>252</v>
      </c>
      <c r="E88" t="s">
        <v>253</v>
      </c>
    </row>
    <row r="89" spans="1:5">
      <c r="A89" s="10" t="str">
        <f t="shared" si="1"/>
        <v>Monitor Balcão 02-DELL</v>
      </c>
      <c r="B89" s="17" t="s">
        <v>60</v>
      </c>
      <c r="C89" s="11" t="s">
        <v>252</v>
      </c>
      <c r="D89" s="58" t="s">
        <v>252</v>
      </c>
      <c r="E89" t="s">
        <v>253</v>
      </c>
    </row>
    <row r="90" spans="1:5">
      <c r="A90" s="10" t="str">
        <f t="shared" si="1"/>
        <v>Monitor Balcão 03-DELL</v>
      </c>
      <c r="B90" s="17" t="s">
        <v>62</v>
      </c>
      <c r="C90" s="11" t="s">
        <v>252</v>
      </c>
      <c r="D90" s="58" t="s">
        <v>252</v>
      </c>
      <c r="E90" t="s">
        <v>253</v>
      </c>
    </row>
    <row r="91" spans="1:5">
      <c r="A91" s="10" t="str">
        <f t="shared" si="1"/>
        <v>Monitor Balcão 04-DELL</v>
      </c>
      <c r="B91" s="17" t="s">
        <v>64</v>
      </c>
      <c r="C91" s="11" t="s">
        <v>252</v>
      </c>
      <c r="D91" s="58" t="s">
        <v>252</v>
      </c>
      <c r="E91" t="s">
        <v>253</v>
      </c>
    </row>
    <row r="92" spans="1:5">
      <c r="A92" s="10" t="str">
        <f t="shared" si="1"/>
        <v>Micro (PDV) B12               -DELL</v>
      </c>
      <c r="B92" s="10" t="s">
        <v>108</v>
      </c>
      <c r="C92" s="11" t="s">
        <v>252</v>
      </c>
      <c r="D92" s="58" t="s">
        <v>252</v>
      </c>
      <c r="E92" t="s">
        <v>254</v>
      </c>
    </row>
    <row r="93" spans="1:5">
      <c r="A93" s="10" t="str">
        <f t="shared" si="1"/>
        <v>Micro (PDV) CX 01-DELL</v>
      </c>
      <c r="B93" s="10" t="s">
        <v>113</v>
      </c>
      <c r="C93" s="11" t="s">
        <v>252</v>
      </c>
      <c r="D93" s="58" t="s">
        <v>252</v>
      </c>
      <c r="E93" t="s">
        <v>254</v>
      </c>
    </row>
    <row r="94" spans="1:5">
      <c r="A94" s="10" t="str">
        <f t="shared" si="1"/>
        <v>Micro (PDV) CX 02-DELL</v>
      </c>
      <c r="B94" s="10" t="s">
        <v>126</v>
      </c>
      <c r="C94" s="11" t="s">
        <v>252</v>
      </c>
      <c r="D94" s="58" t="s">
        <v>252</v>
      </c>
      <c r="E94" t="s">
        <v>254</v>
      </c>
    </row>
    <row r="95" spans="1:5">
      <c r="A95" s="10" t="str">
        <f t="shared" si="1"/>
        <v>Micro (PDV) CX 03-DELL</v>
      </c>
      <c r="B95" s="10" t="s">
        <v>132</v>
      </c>
      <c r="C95" s="11" t="s">
        <v>252</v>
      </c>
      <c r="D95" s="58" t="s">
        <v>252</v>
      </c>
      <c r="E95" t="s">
        <v>254</v>
      </c>
    </row>
    <row r="96" spans="1:5">
      <c r="A96" s="10" t="str">
        <f t="shared" si="1"/>
        <v>Micro (PDV) CX 04-DELL</v>
      </c>
      <c r="B96" s="10" t="s">
        <v>138</v>
      </c>
      <c r="C96" s="11" t="s">
        <v>252</v>
      </c>
      <c r="D96" s="58" t="s">
        <v>252</v>
      </c>
      <c r="E96" t="s">
        <v>254</v>
      </c>
    </row>
    <row r="97" spans="1:5">
      <c r="A97" s="10" t="str">
        <f t="shared" si="1"/>
        <v>Micro (TG) E-Learning-DELL</v>
      </c>
      <c r="B97" s="10" t="s">
        <v>144</v>
      </c>
      <c r="C97" s="11" t="s">
        <v>252</v>
      </c>
      <c r="D97" s="58" t="s">
        <v>252</v>
      </c>
      <c r="E97" t="s">
        <v>254</v>
      </c>
    </row>
    <row r="98" spans="1:5">
      <c r="A98" s="10" t="str">
        <f t="shared" si="1"/>
        <v>Micro (TG) Gerência-DELL</v>
      </c>
      <c r="B98" s="10" t="s">
        <v>148</v>
      </c>
      <c r="C98" s="11" t="s">
        <v>252</v>
      </c>
      <c r="D98" s="58" t="s">
        <v>252</v>
      </c>
      <c r="E98" t="s">
        <v>254</v>
      </c>
    </row>
    <row r="99" spans="1:5">
      <c r="A99" s="10" t="str">
        <f t="shared" si="1"/>
        <v>Micro (TG) Farmacêutico-DELL</v>
      </c>
      <c r="B99" s="10" t="s">
        <v>157</v>
      </c>
      <c r="C99" s="11" t="s">
        <v>252</v>
      </c>
      <c r="D99" s="58" t="s">
        <v>252</v>
      </c>
      <c r="E99" t="s">
        <v>254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252</v>
      </c>
      <c r="D100" s="58" t="s">
        <v>252</v>
      </c>
      <c r="E100" t="s">
        <v>254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252</v>
      </c>
      <c r="D101" s="58" t="s">
        <v>252</v>
      </c>
      <c r="E101" t="s">
        <v>254</v>
      </c>
    </row>
    <row r="102" spans="1:5">
      <c r="A102" s="10" t="str">
        <f t="shared" si="1"/>
        <v>Micro (TC) Balcão 03-DELL</v>
      </c>
      <c r="B102" s="10" t="s">
        <v>166</v>
      </c>
      <c r="C102" s="11" t="s">
        <v>252</v>
      </c>
      <c r="D102" s="58" t="s">
        <v>252</v>
      </c>
      <c r="E102" t="s">
        <v>254</v>
      </c>
    </row>
    <row r="103" spans="1:5">
      <c r="A103" s="10" t="str">
        <f t="shared" si="1"/>
        <v>Micro (TC) Balcão 04-DELL</v>
      </c>
      <c r="B103" s="10" t="s">
        <v>169</v>
      </c>
      <c r="C103" s="11" t="s">
        <v>252</v>
      </c>
      <c r="D103" s="58" t="s">
        <v>252</v>
      </c>
      <c r="E103" t="s">
        <v>254</v>
      </c>
    </row>
    <row r="104" spans="1:5">
      <c r="A104" s="10" t="str">
        <f t="shared" si="1"/>
        <v>Fortinet (FortiGate)-VIVO</v>
      </c>
      <c r="B104" s="10" t="s">
        <v>88</v>
      </c>
      <c r="C104" s="11" t="s">
        <v>90</v>
      </c>
      <c r="D104" s="58" t="s">
        <v>231</v>
      </c>
      <c r="E104" t="s">
        <v>232</v>
      </c>
    </row>
    <row r="105" spans="1:5">
      <c r="A105" s="10" t="str">
        <f t="shared" si="1"/>
        <v>Fortinet (FortiAP)-VIVO</v>
      </c>
      <c r="B105" s="17" t="s">
        <v>95</v>
      </c>
      <c r="C105" s="18" t="s">
        <v>90</v>
      </c>
      <c r="D105" s="58" t="s">
        <v>231</v>
      </c>
      <c r="E105" t="s">
        <v>233</v>
      </c>
    </row>
    <row r="106" spans="1:5">
      <c r="A106" s="10" t="str">
        <f t="shared" si="1"/>
        <v>Celular-</v>
      </c>
      <c r="B106" s="30" t="s">
        <v>154</v>
      </c>
      <c r="D106" s="58" t="s">
        <v>240</v>
      </c>
      <c r="E106" t="s">
        <v>245</v>
      </c>
    </row>
    <row r="107" spans="1:5">
      <c r="A107" s="10" t="str">
        <f t="shared" si="1"/>
        <v>SAT FISCAL CX 01-SCANSOURCE</v>
      </c>
      <c r="B107" s="10" t="s">
        <v>255</v>
      </c>
      <c r="C107" s="11" t="s">
        <v>21</v>
      </c>
      <c r="D107" s="58" t="s">
        <v>247</v>
      </c>
      <c r="E107" t="s">
        <v>256</v>
      </c>
    </row>
    <row r="108" spans="1:5">
      <c r="A108" s="10" t="str">
        <f t="shared" si="1"/>
        <v>SAT FISCAL CX 02-SCANSOURCE</v>
      </c>
      <c r="B108" s="17" t="s">
        <v>257</v>
      </c>
      <c r="C108" s="18" t="s">
        <v>21</v>
      </c>
      <c r="D108" s="58" t="s">
        <v>247</v>
      </c>
      <c r="E108" t="s">
        <v>256</v>
      </c>
    </row>
    <row r="109" spans="1:5">
      <c r="A109" s="10" t="str">
        <f t="shared" si="1"/>
        <v>SAT FISCAL CX 03-SCANSOURCE</v>
      </c>
      <c r="B109" s="17" t="s">
        <v>258</v>
      </c>
      <c r="C109" s="18" t="s">
        <v>21</v>
      </c>
      <c r="D109" s="58" t="s">
        <v>247</v>
      </c>
      <c r="E109" t="s">
        <v>256</v>
      </c>
    </row>
    <row r="110" spans="1:5">
      <c r="A110" s="10" t="str">
        <f t="shared" si="1"/>
        <v>SAT FISCAL CX 04-SCANSOURCE</v>
      </c>
      <c r="B110" s="17" t="s">
        <v>259</v>
      </c>
      <c r="C110" s="18" t="s">
        <v>21</v>
      </c>
      <c r="D110" s="58" t="s">
        <v>247</v>
      </c>
      <c r="E110" t="s">
        <v>256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1EB78F-3558-4917-A466-8560397F676F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2024-04-26T17:04:40Z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