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 - Aberturas\LISTAS\2024\LISTAS - (08) AGOSTO\"/>
    </mc:Choice>
  </mc:AlternateContent>
  <xr:revisionPtr revIDLastSave="75" documentId="14_{70ABE591-AC61-45E8-A592-8DC403336061}" xr6:coauthVersionLast="47" xr6:coauthVersionMax="47" xr10:uidLastSave="{CBDDE8DE-640C-45A1-B2F1-95BA23364183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2" i="1"/>
  <c r="H61" i="1"/>
  <c r="H60" i="1"/>
  <c r="H59" i="1"/>
  <c r="I59" i="1" s="1"/>
  <c r="H58" i="1"/>
  <c r="H57" i="1"/>
  <c r="H55" i="1"/>
  <c r="H54" i="1"/>
  <c r="H53" i="1"/>
  <c r="H52" i="1"/>
  <c r="H51" i="1"/>
  <c r="H50" i="1"/>
  <c r="H49" i="1"/>
  <c r="H48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I18" i="1" s="1"/>
  <c r="H17" i="1"/>
  <c r="H16" i="1"/>
  <c r="H14" i="1"/>
  <c r="H13" i="1"/>
  <c r="H12" i="1"/>
  <c r="H11" i="1"/>
  <c r="H10" i="1"/>
  <c r="H9" i="1"/>
  <c r="H8" i="1"/>
  <c r="I8" i="1" s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L61" i="1" s="1"/>
  <c r="J60" i="1"/>
  <c r="L60" i="1" s="1"/>
  <c r="J59" i="1"/>
  <c r="L59" i="1" s="1"/>
  <c r="J58" i="1"/>
  <c r="L58" i="1" s="1"/>
  <c r="J57" i="1"/>
  <c r="J55" i="1"/>
  <c r="J54" i="1"/>
  <c r="J53" i="1"/>
  <c r="J52" i="1"/>
  <c r="J51" i="1"/>
  <c r="K51" i="1" s="1"/>
  <c r="J50" i="1"/>
  <c r="K50" i="1" s="1"/>
  <c r="J49" i="1"/>
  <c r="K49" i="1" s="1"/>
  <c r="J48" i="1"/>
  <c r="J46" i="1"/>
  <c r="J45" i="1"/>
  <c r="J44" i="1"/>
  <c r="J43" i="1"/>
  <c r="K43" i="1" s="1"/>
  <c r="J42" i="1"/>
  <c r="L42" i="1" s="1"/>
  <c r="J41" i="1"/>
  <c r="K41" i="1" s="1"/>
  <c r="J40" i="1"/>
  <c r="K40" i="1" s="1"/>
  <c r="J39" i="1"/>
  <c r="J38" i="1"/>
  <c r="J37" i="1"/>
  <c r="J36" i="1"/>
  <c r="J35" i="1"/>
  <c r="K35" i="1" s="1"/>
  <c r="J34" i="1"/>
  <c r="J33" i="1"/>
  <c r="K33" i="1" s="1"/>
  <c r="J32" i="1"/>
  <c r="K32" i="1" s="1"/>
  <c r="J31" i="1"/>
  <c r="J30" i="1"/>
  <c r="J29" i="1"/>
  <c r="J28" i="1"/>
  <c r="L28" i="1" s="1"/>
  <c r="J27" i="1"/>
  <c r="L27" i="1" s="1"/>
  <c r="J26" i="1"/>
  <c r="K26" i="1" s="1"/>
  <c r="J25" i="1"/>
  <c r="J24" i="1"/>
  <c r="K24" i="1" s="1"/>
  <c r="J23" i="1"/>
  <c r="J22" i="1"/>
  <c r="J21" i="1"/>
  <c r="J20" i="1"/>
  <c r="J19" i="1"/>
  <c r="J18" i="1"/>
  <c r="K18" i="1" s="1"/>
  <c r="J17" i="1"/>
  <c r="K17" i="1" s="1"/>
  <c r="J16" i="1"/>
  <c r="K16" i="1" s="1"/>
  <c r="J14" i="1"/>
  <c r="J13" i="1"/>
  <c r="J12" i="1"/>
  <c r="J11" i="1"/>
  <c r="J10" i="1"/>
  <c r="L10" i="1" s="1"/>
  <c r="J9" i="1"/>
  <c r="K9" i="1" s="1"/>
  <c r="J8" i="1"/>
  <c r="K8" i="1" s="1"/>
  <c r="J7" i="1"/>
  <c r="L7" i="1" s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4" i="1"/>
  <c r="K44" i="1"/>
  <c r="K52" i="1"/>
  <c r="L8" i="1"/>
  <c r="L48" i="1"/>
  <c r="K5" i="1"/>
  <c r="K13" i="1"/>
  <c r="K21" i="1"/>
  <c r="K25" i="1"/>
  <c r="K29" i="1"/>
  <c r="K37" i="1"/>
  <c r="K45" i="1"/>
  <c r="K53" i="1"/>
  <c r="K57" i="1"/>
  <c r="K61" i="1"/>
  <c r="L36" i="1"/>
  <c r="L5" i="1"/>
  <c r="L13" i="1"/>
  <c r="L21" i="1"/>
  <c r="L25" i="1"/>
  <c r="L29" i="1"/>
  <c r="L37" i="1"/>
  <c r="L45" i="1"/>
  <c r="L53" i="1"/>
  <c r="L57" i="1"/>
  <c r="K20" i="1"/>
  <c r="K36" i="1"/>
  <c r="K48" i="1"/>
  <c r="L20" i="1"/>
  <c r="L44" i="1"/>
  <c r="K10" i="1"/>
  <c r="K14" i="1"/>
  <c r="K22" i="1"/>
  <c r="K30" i="1"/>
  <c r="K34" i="1"/>
  <c r="K38" i="1"/>
  <c r="K42" i="1"/>
  <c r="K54" i="1"/>
  <c r="K62" i="1"/>
  <c r="L52" i="1"/>
  <c r="K6" i="1"/>
  <c r="L6" i="1"/>
  <c r="L14" i="1"/>
  <c r="L22" i="1"/>
  <c r="L26" i="1"/>
  <c r="L30" i="1"/>
  <c r="L34" i="1"/>
  <c r="L38" i="1"/>
  <c r="L54" i="1"/>
  <c r="L62" i="1"/>
  <c r="L4" i="1"/>
  <c r="L24" i="1"/>
  <c r="K3" i="1"/>
  <c r="K11" i="1"/>
  <c r="K19" i="1"/>
  <c r="K23" i="1"/>
  <c r="K27" i="1"/>
  <c r="K31" i="1"/>
  <c r="K39" i="1"/>
  <c r="K46" i="1"/>
  <c r="K55" i="1"/>
  <c r="K59" i="1"/>
  <c r="K12" i="1"/>
  <c r="L12" i="1"/>
  <c r="L3" i="1"/>
  <c r="L11" i="1"/>
  <c r="L19" i="1"/>
  <c r="L23" i="1"/>
  <c r="L31" i="1"/>
  <c r="L39" i="1"/>
  <c r="L43" i="1"/>
  <c r="L46" i="1"/>
  <c r="L51" i="1"/>
  <c r="L55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8" i="1"/>
  <c r="I57" i="1"/>
  <c r="I55" i="1"/>
  <c r="I54" i="1"/>
  <c r="I53" i="1"/>
  <c r="I52" i="1"/>
  <c r="I51" i="1"/>
  <c r="I50" i="1"/>
  <c r="I49" i="1"/>
  <c r="I48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7" i="1"/>
  <c r="I16" i="1"/>
  <c r="I14" i="1"/>
  <c r="I13" i="1"/>
  <c r="I12" i="1"/>
  <c r="I11" i="1"/>
  <c r="I10" i="1"/>
  <c r="I9" i="1"/>
  <c r="I7" i="1"/>
  <c r="I6" i="1"/>
  <c r="I5" i="1"/>
  <c r="I4" i="1"/>
  <c r="I3" i="1"/>
  <c r="L18" i="1" l="1"/>
  <c r="L41" i="1"/>
  <c r="L9" i="1"/>
  <c r="K60" i="1"/>
  <c r="L35" i="1"/>
  <c r="K7" i="1"/>
  <c r="L50" i="1"/>
  <c r="K58" i="1"/>
  <c r="L17" i="1"/>
  <c r="L32" i="1"/>
  <c r="L33" i="1"/>
  <c r="L49" i="1"/>
  <c r="L40" i="1"/>
  <c r="L16" i="1"/>
  <c r="K28" i="1"/>
</calcChain>
</file>

<file path=xl/sharedStrings.xml><?xml version="1.0" encoding="utf-8"?>
<sst xmlns="http://schemas.openxmlformats.org/spreadsheetml/2006/main" count="912" uniqueCount="273">
  <si>
    <t>CÓD. HISTÓRICO FARMÁCIA</t>
  </si>
  <si>
    <t>JAVA - 4887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</si>
  <si>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</si>
  <si>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</si>
  <si>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</si>
  <si>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</si>
  <si>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</si>
  <si>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</si>
  <si>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</si>
  <si>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</si>
  <si>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</si>
  <si>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</si>
  <si>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</si>
  <si>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</si>
  <si>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</si>
  <si>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</si>
  <si>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</si>
  <si>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</si>
  <si>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</si>
  <si>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</si>
  <si>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</si>
  <si>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</si>
  <si>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P44112023186709</t>
  </si>
  <si>
    <t>IMPR.</t>
  </si>
  <si>
    <t>EQ. TERC.</t>
  </si>
  <si>
    <t>S502933304W3D9</t>
  </si>
  <si>
    <t>Gaveteiro Vertical CX 02</t>
  </si>
  <si>
    <t>P44102023185565</t>
  </si>
  <si>
    <t>CARTUCHO</t>
  </si>
  <si>
    <t>1 UNIDADE</t>
  </si>
  <si>
    <t>Gaveteiro Vertical CX 03</t>
  </si>
  <si>
    <t>P44092023184908</t>
  </si>
  <si>
    <t>TRANSF.</t>
  </si>
  <si>
    <t>-</t>
  </si>
  <si>
    <t>Gaveteiro Vertical CX 04</t>
  </si>
  <si>
    <t>P44102023185575</t>
  </si>
  <si>
    <t>TEL. VOIP</t>
  </si>
  <si>
    <t>23WZ323002NX</t>
  </si>
  <si>
    <t>Monitor Gerência</t>
  </si>
  <si>
    <t>Monitor</t>
  </si>
  <si>
    <t>POSITIVO</t>
  </si>
  <si>
    <t>5A484PH6Y</t>
  </si>
  <si>
    <t>SUP. ND024</t>
  </si>
  <si>
    <t>ACESSO.</t>
  </si>
  <si>
    <t>4 UNIDADES</t>
  </si>
  <si>
    <t>Monitor B12</t>
  </si>
  <si>
    <t>DELL</t>
  </si>
  <si>
    <t>6M3GXK3</t>
  </si>
  <si>
    <t>SUP. ND092</t>
  </si>
  <si>
    <t>Monitor E-Learning</t>
  </si>
  <si>
    <t>5A484NJ5L</t>
  </si>
  <si>
    <t>SUP. ND292</t>
  </si>
  <si>
    <t>2 UNIDADES</t>
  </si>
  <si>
    <t>Monitor Farmacêutico</t>
  </si>
  <si>
    <t>5A484PC34</t>
  </si>
  <si>
    <t>Monitor Balcão 01</t>
  </si>
  <si>
    <t>5A484NN8C</t>
  </si>
  <si>
    <t>Monitor Balcão 02</t>
  </si>
  <si>
    <t>5A484PP6M</t>
  </si>
  <si>
    <t>Monitor Balcão 03</t>
  </si>
  <si>
    <t>5A484PD22</t>
  </si>
  <si>
    <t>Monitor Balcão 04</t>
  </si>
  <si>
    <t>5A484PD4C</t>
  </si>
  <si>
    <t>Monitor Touch CX 01</t>
  </si>
  <si>
    <t>A23C000529</t>
  </si>
  <si>
    <t>Monitor Touch CX 02</t>
  </si>
  <si>
    <t>A23C000112</t>
  </si>
  <si>
    <t>Monitor Touch CX 03</t>
  </si>
  <si>
    <t>A23C000608</t>
  </si>
  <si>
    <t>Monitor Touch CX 04</t>
  </si>
  <si>
    <t>A23C000581</t>
  </si>
  <si>
    <t>Scanner de Mesa A4 01</t>
  </si>
  <si>
    <t>Scanner</t>
  </si>
  <si>
    <t>CANON</t>
  </si>
  <si>
    <t>KPEF15598M</t>
  </si>
  <si>
    <t>Scanner de Mesa A4 02</t>
  </si>
  <si>
    <t>KPEF15061M</t>
  </si>
  <si>
    <t>Leitor Cód. Barra - Fixo CX 01</t>
  </si>
  <si>
    <t>S22235521403535</t>
  </si>
  <si>
    <t>Leitor Cód. Barra - Fixo CX 02</t>
  </si>
  <si>
    <t>S22215521402093</t>
  </si>
  <si>
    <t>Leitor Cód. Barra - Fixo CX 03</t>
  </si>
  <si>
    <t>S22231521401282</t>
  </si>
  <si>
    <t>Leitor Cód. Barra - Fixo CX 04</t>
  </si>
  <si>
    <t>S22235521402325</t>
  </si>
  <si>
    <t>Fortinet (FortiGate)</t>
  </si>
  <si>
    <t>Roteador</t>
  </si>
  <si>
    <t>INGRAM</t>
  </si>
  <si>
    <t>FGT40FTK23061501</t>
  </si>
  <si>
    <t>INJETOR</t>
  </si>
  <si>
    <t>PERIF.</t>
  </si>
  <si>
    <t>C23106582000008399</t>
  </si>
  <si>
    <t>Fortinet (FortiAP)</t>
  </si>
  <si>
    <t>Antena</t>
  </si>
  <si>
    <t>FP231FTF2309EJED</t>
  </si>
  <si>
    <t>Switch (Aruba)</t>
  </si>
  <si>
    <t>Switch</t>
  </si>
  <si>
    <t>S148ENTQ22007498</t>
  </si>
  <si>
    <t>Tablet Verificador de Preço 01</t>
  </si>
  <si>
    <t>Consulta Preço</t>
  </si>
  <si>
    <t>AIDC TECNOLOGIA</t>
  </si>
  <si>
    <t>ST103ANLFKBB036</t>
  </si>
  <si>
    <t>Tablet Verificador de Preço 02</t>
  </si>
  <si>
    <t>ST103ANLFKBB669</t>
  </si>
  <si>
    <t xml:space="preserve">Micro (PDV) B12               </t>
  </si>
  <si>
    <t>CPU</t>
  </si>
  <si>
    <t>5A485K386</t>
  </si>
  <si>
    <t>Micro (PDV) CX 01</t>
  </si>
  <si>
    <t>5A485JN9S</t>
  </si>
  <si>
    <t>PIN PAD</t>
  </si>
  <si>
    <t>7200222312090246</t>
  </si>
  <si>
    <t>Leitor Biométrico</t>
  </si>
  <si>
    <t>Leitor</t>
  </si>
  <si>
    <t>TECHMAG</t>
  </si>
  <si>
    <t>FP955507</t>
  </si>
  <si>
    <t>HUB</t>
  </si>
  <si>
    <t>#022311135600704288</t>
  </si>
  <si>
    <t>Tablet</t>
  </si>
  <si>
    <t>MGITECH</t>
  </si>
  <si>
    <t>354468910976878</t>
  </si>
  <si>
    <t>CABO USB</t>
  </si>
  <si>
    <t>789856404814801</t>
  </si>
  <si>
    <t>Micro (PDV) CX 02</t>
  </si>
  <si>
    <t>5A485K562</t>
  </si>
  <si>
    <t>7200222312089743</t>
  </si>
  <si>
    <t>FP946767</t>
  </si>
  <si>
    <t>#102211135600700781</t>
  </si>
  <si>
    <t>354468910957514</t>
  </si>
  <si>
    <t>789856404814802</t>
  </si>
  <si>
    <t>Micro (PDV) CX 03</t>
  </si>
  <si>
    <t>5A485JJ8B</t>
  </si>
  <si>
    <t>7200222312089553</t>
  </si>
  <si>
    <t>FP955465</t>
  </si>
  <si>
    <t>#022311135600704299</t>
  </si>
  <si>
    <t>354468910952101</t>
  </si>
  <si>
    <t>789856404814803</t>
  </si>
  <si>
    <t>Micro (PDV) CX 04</t>
  </si>
  <si>
    <t>5A485J53G</t>
  </si>
  <si>
    <t>7200222312090302</t>
  </si>
  <si>
    <t>FP955594</t>
  </si>
  <si>
    <t>#022311135600704300</t>
  </si>
  <si>
    <t>354468910957555</t>
  </si>
  <si>
    <t>789856404814804</t>
  </si>
  <si>
    <t>Micro (TG) E-Learning</t>
  </si>
  <si>
    <t>5A483P08Q</t>
  </si>
  <si>
    <t>WEBCAM - IN</t>
  </si>
  <si>
    <t>2422LZ51AV48</t>
  </si>
  <si>
    <t>Micro (TG) Gerência</t>
  </si>
  <si>
    <t>5A483P19Y</t>
  </si>
  <si>
    <t>WEBCAM - CX</t>
  </si>
  <si>
    <t>2422LZ51QDQ9</t>
  </si>
  <si>
    <t>Leitor Cód. Barra - Mão/Sem Fio</t>
  </si>
  <si>
    <t>S23318523701174</t>
  </si>
  <si>
    <t>HEADSET</t>
  </si>
  <si>
    <t>SIM</t>
  </si>
  <si>
    <t>Micro (TG) Farmacêutico</t>
  </si>
  <si>
    <t>5A483X47H</t>
  </si>
  <si>
    <t>Aparelho Celular TREAD</t>
  </si>
  <si>
    <t>Celular</t>
  </si>
  <si>
    <t>KWAN</t>
  </si>
  <si>
    <t>350236435342254</t>
  </si>
  <si>
    <t>Micro (TC) Balcão 01</t>
  </si>
  <si>
    <t>5A483XS42</t>
  </si>
  <si>
    <t>Leitor Cód. Barra - Mão</t>
  </si>
  <si>
    <t>AGIS</t>
  </si>
  <si>
    <t>22016272</t>
  </si>
  <si>
    <t>Micro (TC) Balcão 02</t>
  </si>
  <si>
    <t>5A483XH8P</t>
  </si>
  <si>
    <t>22016287</t>
  </si>
  <si>
    <t>Micro (TC) Balcão 03</t>
  </si>
  <si>
    <t>5A483XK7T</t>
  </si>
  <si>
    <t>22016246</t>
  </si>
  <si>
    <t>Micro (TC) Balcão 04</t>
  </si>
  <si>
    <t>5A483XV7Q</t>
  </si>
  <si>
    <t>22017159</t>
  </si>
  <si>
    <t>Impressora TM-T88VII-USB CX 01</t>
  </si>
  <si>
    <t>Impressora</t>
  </si>
  <si>
    <t>XB4F011613</t>
  </si>
  <si>
    <t>Impressora TM-T88VII-USB CX 02</t>
  </si>
  <si>
    <t>XB4F011629</t>
  </si>
  <si>
    <t>Impressora TM-T88VII-USB CX 03</t>
  </si>
  <si>
    <t>XB4F010852</t>
  </si>
  <si>
    <t>Impressora TM-T88VII-USB CX 04</t>
  </si>
  <si>
    <t>XB4F010845</t>
  </si>
  <si>
    <t>Impressora TM-T88VII-ETH</t>
  </si>
  <si>
    <t>XB4F012351</t>
  </si>
  <si>
    <t>Impressora TM-L90-ETH</t>
  </si>
  <si>
    <t>XAYY014796</t>
  </si>
  <si>
    <t>SAT FISCAL CX 01</t>
  </si>
  <si>
    <t>SAT</t>
  </si>
  <si>
    <t>SATM064619</t>
  </si>
  <si>
    <t>SAT FISCAL CX 02</t>
  </si>
  <si>
    <t>SATM063231</t>
  </si>
  <si>
    <t>SAT FISCAL CX 03</t>
  </si>
  <si>
    <t>SATM063385</t>
  </si>
  <si>
    <t>SAT FISCAL CX 04</t>
  </si>
  <si>
    <t>SATM064622</t>
  </si>
  <si>
    <t>Estado</t>
  </si>
  <si>
    <t>Adquirente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</si>
  <si>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</si>
  <si>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</si>
  <si>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</si>
  <si>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</si>
  <si>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</si>
  <si>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</si>
  <si>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</si>
  <si>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</si>
  <si>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</si>
  <si>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</si>
  <si>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</si>
  <si>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</si>
  <si>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</si>
  <si>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</si>
  <si>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</si>
  <si>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</si>
  <si>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</si>
  <si>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</si>
  <si>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</si>
  <si>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</si>
  <si>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</si>
  <si>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</si>
  <si>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</si>
  <si>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</si>
  <si>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</si>
  <si>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</si>
  <si>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</si>
  <si>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</si>
  <si>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</si>
  <si>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</si>
  <si>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</si>
  <si>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</si>
  <si>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</si>
  <si>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</si>
  <si>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</si>
  <si>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</si>
  <si>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</si>
  <si>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</si>
  <si>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</si>
  <si>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</si>
  <si>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Leitor Cód. Barra - Mesa CX 01</t>
  </si>
  <si>
    <t>SYMBOL</t>
  </si>
  <si>
    <t>DS7708</t>
  </si>
  <si>
    <t>Leitor Cód. Barra - Mesa CX 02</t>
  </si>
  <si>
    <t>Leitor Cód. Barra - Mesa CX 03</t>
  </si>
  <si>
    <t>Leitor Cód. Barra - Mesa CX 04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</si>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</sst>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6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9" borderId="5" xfId="2" applyFont="1" applyFill="1" applyBorder="1" applyAlignment="1">
      <alignment vertical="center"/>
    </xf>
    <xf numFmtId="0" fontId="6" fillId="19" borderId="5" xfId="2" applyFont="1" applyFill="1" applyBorder="1" applyAlignment="1">
      <alignment horizontal="center" vertical="center"/>
    </xf>
    <xf numFmtId="49" fontId="6" fillId="19" borderId="3" xfId="2" applyNumberFormat="1" applyFont="1" applyFill="1" applyBorder="1" applyAlignment="1">
      <alignment horizontal="center" vertical="center"/>
    </xf>
    <xf numFmtId="1" fontId="7" fillId="19" borderId="4" xfId="0" applyNumberFormat="1" applyFont="1" applyFill="1" applyBorder="1" applyAlignment="1">
      <alignment horizontal="center" vertical="center"/>
    </xf>
    <xf numFmtId="49" fontId="7" fillId="19" borderId="3" xfId="0" applyNumberFormat="1" applyFont="1" applyFill="1" applyBorder="1" applyAlignment="1">
      <alignment horizontal="center" vertical="center"/>
    </xf>
    <xf numFmtId="1" fontId="6" fillId="19" borderId="3" xfId="0" applyNumberFormat="1" applyFont="1" applyFill="1" applyBorder="1" applyAlignment="1">
      <alignment horizontal="center" vertical="center"/>
    </xf>
    <xf numFmtId="0" fontId="6" fillId="20" borderId="5" xfId="2" applyFont="1" applyFill="1" applyBorder="1" applyAlignment="1">
      <alignment vertical="center"/>
    </xf>
    <xf numFmtId="0" fontId="6" fillId="20" borderId="5" xfId="2" applyFont="1" applyFill="1" applyBorder="1" applyAlignment="1">
      <alignment horizontal="center" vertical="center"/>
    </xf>
    <xf numFmtId="49" fontId="6" fillId="20" borderId="3" xfId="2" applyNumberFormat="1" applyFont="1" applyFill="1" applyBorder="1" applyAlignment="1">
      <alignment horizontal="center" vertical="center"/>
    </xf>
    <xf numFmtId="1" fontId="7" fillId="20" borderId="4" xfId="0" applyNumberFormat="1" applyFont="1" applyFill="1" applyBorder="1" applyAlignment="1">
      <alignment horizontal="center" vertical="center"/>
    </xf>
    <xf numFmtId="49" fontId="7" fillId="20" borderId="3" xfId="0" applyNumberFormat="1" applyFont="1" applyFill="1" applyBorder="1" applyAlignment="1">
      <alignment horizontal="center" vertical="center"/>
    </xf>
    <xf numFmtId="1" fontId="6" fillId="20" borderId="3" xfId="0" applyNumberFormat="1" applyFont="1" applyFill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10" fontId="12" fillId="15" borderId="0" xfId="14" applyNumberFormat="1" applyFont="1" applyFill="1" applyAlignment="1">
      <alignment horizontal="center" vertical="center"/>
    </xf>
    <xf numFmtId="0" fontId="12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6" fillId="16" borderId="5" xfId="2" applyFont="1" applyFill="1" applyBorder="1" applyAlignment="1">
      <alignment vertical="center"/>
    </xf>
    <xf numFmtId="0" fontId="6" fillId="16" borderId="5" xfId="2" applyFont="1" applyFill="1" applyBorder="1" applyAlignment="1">
      <alignment horizontal="center" vertical="center"/>
    </xf>
    <xf numFmtId="49" fontId="6" fillId="16" borderId="3" xfId="2" applyNumberFormat="1" applyFont="1" applyFill="1" applyBorder="1" applyAlignment="1">
      <alignment horizontal="center" vertical="center"/>
    </xf>
    <xf numFmtId="1" fontId="7" fillId="16" borderId="4" xfId="0" applyNumberFormat="1" applyFont="1" applyFill="1" applyBorder="1" applyAlignment="1">
      <alignment horizontal="center" vertical="center"/>
    </xf>
    <xf numFmtId="49" fontId="7" fillId="16" borderId="3" xfId="0" applyNumberFormat="1" applyFont="1" applyFill="1" applyBorder="1" applyAlignment="1">
      <alignment horizontal="center" vertical="center"/>
    </xf>
    <xf numFmtId="1" fontId="6" fillId="16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4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6"/>
  <sheetViews>
    <sheetView tabSelected="1" zoomScale="85" zoomScaleNormal="85" workbookViewId="0">
      <pane ySplit="2" topLeftCell="A9" activePane="bottomLeft" state="frozen"/>
      <selection pane="bottomLeft" activeCell="P65" sqref="P65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1719</v>
      </c>
      <c r="C1" s="55" t="s">
        <v>1</v>
      </c>
      <c r="D1" s="8" t="s">
        <v>2</v>
      </c>
      <c r="E1" s="57" t="s">
        <v>3</v>
      </c>
      <c r="F1" s="86" t="s">
        <v>4</v>
      </c>
      <c r="G1" s="86"/>
      <c r="H1" s="86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1045077</v>
      </c>
      <c r="E3" s="13" t="s">
        <v>22</v>
      </c>
      <c r="F3" s="14">
        <v>285091</v>
      </c>
      <c r="G3" s="46">
        <v>66012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1044777</v>
      </c>
      <c r="E4" s="20" t="s">
        <v>27</v>
      </c>
      <c r="F4" s="21">
        <v>280241</v>
      </c>
      <c r="G4" s="46">
        <v>66012</v>
      </c>
      <c r="H4" s="6" t="str">
        <f>IF($H$1=1,IFERROR(VLOOKUP(D4,ESCANEAMENTO!A:B,2,),"NÃO SCAN."),IFERROR(VLOOKUP(D4,ESCANEAMENTO!E:F,2,),"NÃO SCAN."))</f>
        <v>NÃO SCAN.</v>
      </c>
      <c r="I4" s="7" t="str">
        <f>IF(H4=E4,"OK",IF(H4=0,"S/SÉRIE","NÃO SCAN."))</f>
        <v>NÃO SCAN.</v>
      </c>
      <c r="J4" s="7" t="str">
        <f t="shared" ref="J4:J8" si="0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1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1023134</v>
      </c>
      <c r="E5" s="20" t="s">
        <v>31</v>
      </c>
      <c r="F5" s="21">
        <v>280236</v>
      </c>
      <c r="G5" s="46">
        <v>66012</v>
      </c>
      <c r="H5" s="6" t="str">
        <f>IF($H$1=1,IFERROR(VLOOKUP(D5,ESCANEAMENTO!A:B,2,),"NÃO SCAN."),IFERROR(VLOOKUP(D5,ESCANEAMENTO!E:F,2,),"NÃO SCAN."))</f>
        <v>NÃO SCAN.</v>
      </c>
      <c r="I5" s="7" t="str">
        <f>IF(H5=E5,"OK",IF(H5=0,"S/SÉRIE","NÃO SCAN."))</f>
        <v>NÃO SCAN.</v>
      </c>
      <c r="J5" s="7" t="str">
        <f t="shared" si="0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1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1044824</v>
      </c>
      <c r="E6" s="20" t="s">
        <v>35</v>
      </c>
      <c r="F6" s="21">
        <v>280246</v>
      </c>
      <c r="G6" s="46">
        <v>66012</v>
      </c>
      <c r="H6" s="6" t="str">
        <f>IF($H$1=1,IFERROR(VLOOKUP(D6,ESCANEAMENTO!A:B,2,),"NÃO SCAN."),IFERROR(VLOOKUP(D6,ESCANEAMENTO!E:F,2,),"NÃO SCAN."))</f>
        <v>NÃO SCAN.</v>
      </c>
      <c r="I6" s="7" t="str">
        <f>IF(H6=E6,"OK",IF(H6=0,"S/SÉRIE","NÃO SCAN."))</f>
        <v>NÃO SCAN.</v>
      </c>
      <c r="J6" s="7" t="str">
        <f t="shared" si="0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1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1085504</v>
      </c>
      <c r="E7" s="13" t="s">
        <v>41</v>
      </c>
      <c r="F7" s="14">
        <v>120246</v>
      </c>
      <c r="G7" s="46">
        <v>66012</v>
      </c>
      <c r="H7" s="6" t="str">
        <f>IF($H$1=1,IFERROR(VLOOKUP(D7,ESCANEAMENTO!A:B,2,),"NÃO SCAN."),IFERROR(VLOOKUP(D7,ESCANEAMENTO!E:F,2,),"NÃO SCAN."))</f>
        <v>NÃO SCAN.</v>
      </c>
      <c r="I7" s="7" t="str">
        <f t="shared" ref="I7:I8" si="2">IF(H7=E7,"OK",IF(H7=0,"S/SÉRIE","NÃO SCAN."))</f>
        <v>NÃO SCAN.</v>
      </c>
      <c r="J7" s="7" t="str">
        <f t="shared" si="0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1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80" t="s">
        <v>45</v>
      </c>
      <c r="B8" s="81" t="s">
        <v>39</v>
      </c>
      <c r="C8" s="82" t="s">
        <v>46</v>
      </c>
      <c r="D8" s="83">
        <v>950006</v>
      </c>
      <c r="E8" s="84" t="s">
        <v>47</v>
      </c>
      <c r="F8" s="85">
        <v>5138332</v>
      </c>
      <c r="G8" s="46">
        <v>66012</v>
      </c>
      <c r="H8" s="6" t="str">
        <f>IF($H$1=1,IFERROR(VLOOKUP(D8,ESCANEAMENTO!A:B,2,),"NÃO SCAN."),IFERROR(VLOOKUP(D8,ESCANEAMENTO!E:F,2,),"NÃO SCAN."))</f>
        <v>NÃO SCAN.</v>
      </c>
      <c r="I8" s="7" t="str">
        <f t="shared" si="2"/>
        <v>NÃO SCAN.</v>
      </c>
      <c r="J8" s="7" t="str">
        <f t="shared" si="0"/>
        <v>Monitor B12-DELL</v>
      </c>
      <c r="K8" s="7" t="str">
        <f>VLOOKUP(J8,CATÁLOGO!A:E,5,)</f>
        <v>E1920H</v>
      </c>
      <c r="L8" s="7" t="str">
        <f>VLOOKUP(J8,CATÁLOGO!A:E,4,)</f>
        <v>DELL</v>
      </c>
      <c r="M8" s="7" t="str">
        <f t="shared" si="1"/>
        <v>Monitor B12</v>
      </c>
      <c r="O8" s="15" t="s">
        <v>48</v>
      </c>
      <c r="P8" s="15" t="s">
        <v>43</v>
      </c>
      <c r="Q8" s="42" t="s">
        <v>44</v>
      </c>
      <c r="R8" s="42"/>
    </row>
    <row r="9" spans="1:18" s="7" customFormat="1" ht="17.100000000000001" customHeight="1">
      <c r="A9" s="10" t="s">
        <v>49</v>
      </c>
      <c r="B9" s="38" t="s">
        <v>39</v>
      </c>
      <c r="C9" s="11" t="s">
        <v>40</v>
      </c>
      <c r="D9" s="12">
        <v>1085787</v>
      </c>
      <c r="E9" s="13" t="s">
        <v>50</v>
      </c>
      <c r="F9" s="14">
        <v>120228</v>
      </c>
      <c r="G9" s="46">
        <v>66012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2" t="s">
        <v>52</v>
      </c>
      <c r="R9" s="42"/>
    </row>
    <row r="10" spans="1:18" s="7" customFormat="1" ht="17.100000000000001" customHeight="1">
      <c r="A10" s="10" t="s">
        <v>53</v>
      </c>
      <c r="B10" s="38" t="s">
        <v>39</v>
      </c>
      <c r="C10" s="11" t="s">
        <v>40</v>
      </c>
      <c r="D10" s="12">
        <v>1086692</v>
      </c>
      <c r="E10" s="13" t="s">
        <v>54</v>
      </c>
      <c r="F10" s="14">
        <v>120190</v>
      </c>
      <c r="G10" s="46">
        <v>66012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2"/>
    </row>
    <row r="11" spans="1:18" s="7" customFormat="1" ht="17.100000000000001" customHeight="1">
      <c r="A11" s="10" t="s">
        <v>55</v>
      </c>
      <c r="B11" s="38" t="s">
        <v>39</v>
      </c>
      <c r="C11" s="11" t="s">
        <v>40</v>
      </c>
      <c r="D11" s="12">
        <v>1085550</v>
      </c>
      <c r="E11" s="13" t="s">
        <v>56</v>
      </c>
      <c r="F11" s="14">
        <v>120192</v>
      </c>
      <c r="G11" s="46">
        <v>66012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1" t="s">
        <v>39</v>
      </c>
      <c r="C12" s="18" t="s">
        <v>40</v>
      </c>
      <c r="D12" s="19">
        <v>1085403</v>
      </c>
      <c r="E12" s="20" t="s">
        <v>58</v>
      </c>
      <c r="F12" s="21">
        <v>120187</v>
      </c>
      <c r="G12" s="46">
        <v>66012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1" t="s">
        <v>39</v>
      </c>
      <c r="C13" s="18" t="s">
        <v>40</v>
      </c>
      <c r="D13" s="19">
        <v>1085615</v>
      </c>
      <c r="E13" s="20" t="s">
        <v>60</v>
      </c>
      <c r="F13" s="21">
        <v>120190</v>
      </c>
      <c r="G13" s="46">
        <v>66012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1" t="s">
        <v>39</v>
      </c>
      <c r="C14" s="18" t="s">
        <v>40</v>
      </c>
      <c r="D14" s="19">
        <v>1085784</v>
      </c>
      <c r="E14" s="20" t="s">
        <v>62</v>
      </c>
      <c r="F14" s="21">
        <v>120197</v>
      </c>
      <c r="G14" s="46">
        <v>66012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63</v>
      </c>
      <c r="B15" s="38" t="s">
        <v>39</v>
      </c>
      <c r="C15" s="11" t="s">
        <v>21</v>
      </c>
      <c r="D15" s="12">
        <v>1016271</v>
      </c>
      <c r="E15" s="13" t="s">
        <v>64</v>
      </c>
      <c r="F15" s="14">
        <v>114033</v>
      </c>
      <c r="G15" s="46">
        <v>66012</v>
      </c>
      <c r="H15" s="6"/>
      <c r="O15" s="6"/>
      <c r="P15" s="6"/>
    </row>
    <row r="16" spans="1:18" s="7" customFormat="1" ht="17.100000000000001" customHeight="1">
      <c r="A16" s="17" t="s">
        <v>65</v>
      </c>
      <c r="B16" s="41" t="s">
        <v>39</v>
      </c>
      <c r="C16" s="18" t="s">
        <v>21</v>
      </c>
      <c r="D16" s="19">
        <v>1015531</v>
      </c>
      <c r="E16" s="20" t="s">
        <v>66</v>
      </c>
      <c r="F16" s="21">
        <v>109713</v>
      </c>
      <c r="G16" s="46">
        <v>66012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67</v>
      </c>
      <c r="B17" s="41" t="s">
        <v>39</v>
      </c>
      <c r="C17" s="18" t="s">
        <v>21</v>
      </c>
      <c r="D17" s="19">
        <v>1016276</v>
      </c>
      <c r="E17" s="20" t="s">
        <v>68</v>
      </c>
      <c r="F17" s="21">
        <v>114032</v>
      </c>
      <c r="G17" s="46">
        <v>66012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69</v>
      </c>
      <c r="B18" s="41" t="s">
        <v>39</v>
      </c>
      <c r="C18" s="18" t="s">
        <v>21</v>
      </c>
      <c r="D18" s="19">
        <v>1015759</v>
      </c>
      <c r="E18" s="20" t="s">
        <v>70</v>
      </c>
      <c r="F18" s="21">
        <v>109828</v>
      </c>
      <c r="G18" s="46">
        <v>66012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71</v>
      </c>
      <c r="B19" s="38" t="s">
        <v>72</v>
      </c>
      <c r="C19" s="11" t="s">
        <v>73</v>
      </c>
      <c r="D19" s="12">
        <v>1065326</v>
      </c>
      <c r="E19" s="13" t="s">
        <v>74</v>
      </c>
      <c r="F19" s="14">
        <v>38060</v>
      </c>
      <c r="G19" s="46">
        <v>66012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75</v>
      </c>
      <c r="B20" s="41" t="s">
        <v>72</v>
      </c>
      <c r="C20" s="18" t="s">
        <v>73</v>
      </c>
      <c r="D20" s="19">
        <v>1065375</v>
      </c>
      <c r="E20" s="20" t="s">
        <v>76</v>
      </c>
      <c r="F20" s="21">
        <v>38067</v>
      </c>
      <c r="G20" s="46">
        <v>66012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77</v>
      </c>
      <c r="B21" s="38" t="s">
        <v>72</v>
      </c>
      <c r="C21" s="11" t="s">
        <v>21</v>
      </c>
      <c r="D21" s="12">
        <v>1015709</v>
      </c>
      <c r="E21" s="13" t="s">
        <v>78</v>
      </c>
      <c r="F21" s="14"/>
      <c r="G21" s="46">
        <v>66012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76" t="s">
        <v>79</v>
      </c>
      <c r="B22" s="41" t="s">
        <v>72</v>
      </c>
      <c r="C22" s="18" t="s">
        <v>21</v>
      </c>
      <c r="D22" s="19">
        <v>1015219</v>
      </c>
      <c r="E22" s="20" t="s">
        <v>80</v>
      </c>
      <c r="F22" s="21">
        <v>41145</v>
      </c>
      <c r="G22" s="46">
        <v>66012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Fixo CX 01-SCANSOURCE</v>
      </c>
      <c r="K22" s="7" t="e">
        <f>VLOOKUP(J22,CATÁLOGO!A:E,5,)</f>
        <v>#N/A</v>
      </c>
      <c r="L22" s="7" t="e">
        <f>VLOOKUP(J22,CATÁLOGO!A:E,4,)</f>
        <v>#N/A</v>
      </c>
      <c r="M22" s="7" t="str">
        <f t="shared" si="8"/>
        <v>Leitor Cód. Barra - Fixo CX 01</v>
      </c>
      <c r="O22" s="6"/>
      <c r="P22" s="6"/>
    </row>
    <row r="23" spans="1:18" s="7" customFormat="1" ht="17.100000000000001" customHeight="1">
      <c r="A23" s="76" t="s">
        <v>81</v>
      </c>
      <c r="B23" s="41" t="s">
        <v>72</v>
      </c>
      <c r="C23" s="18" t="s">
        <v>21</v>
      </c>
      <c r="D23" s="19">
        <v>1015420</v>
      </c>
      <c r="E23" s="20" t="s">
        <v>82</v>
      </c>
      <c r="F23" s="21">
        <v>41723</v>
      </c>
      <c r="G23" s="46">
        <v>66012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Fixo CX 02-SCANSOURCE</v>
      </c>
      <c r="K23" s="7" t="e">
        <f>VLOOKUP(J23,CATÁLOGO!A:E,5,)</f>
        <v>#N/A</v>
      </c>
      <c r="L23" s="7" t="e">
        <f>VLOOKUP(J23,CATÁLOGO!A:E,4,)</f>
        <v>#N/A</v>
      </c>
      <c r="M23" s="7" t="str">
        <f t="shared" si="8"/>
        <v>Leitor Cód. Barra - Fixo CX 02</v>
      </c>
      <c r="O23" s="6"/>
      <c r="P23" s="6"/>
    </row>
    <row r="24" spans="1:18" s="7" customFormat="1" ht="17.100000000000001" customHeight="1">
      <c r="A24" s="76" t="s">
        <v>83</v>
      </c>
      <c r="B24" s="41" t="s">
        <v>72</v>
      </c>
      <c r="C24" s="18" t="s">
        <v>21</v>
      </c>
      <c r="D24" s="19">
        <v>1015808</v>
      </c>
      <c r="E24" s="20" t="s">
        <v>84</v>
      </c>
      <c r="F24" s="21">
        <v>42806</v>
      </c>
      <c r="G24" s="46">
        <v>66012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Fixo CX 03-SCANSOURCE</v>
      </c>
      <c r="K24" s="7" t="e">
        <f>VLOOKUP(J24,CATÁLOGO!A:E,5,)</f>
        <v>#N/A</v>
      </c>
      <c r="L24" s="7" t="e">
        <f>VLOOKUP(J24,CATÁLOGO!A:E,4,)</f>
        <v>#N/A</v>
      </c>
      <c r="M24" s="7" t="str">
        <f t="shared" si="8"/>
        <v>Leitor Cód. Barra - Fixo CX 03</v>
      </c>
      <c r="O24" s="6"/>
      <c r="P24" s="6"/>
    </row>
    <row r="25" spans="1:18" s="7" customFormat="1" ht="17.100000000000001" customHeight="1">
      <c r="A25" s="10" t="s">
        <v>85</v>
      </c>
      <c r="B25" s="38" t="s">
        <v>86</v>
      </c>
      <c r="C25" s="11" t="s">
        <v>87</v>
      </c>
      <c r="D25" s="12">
        <v>1119111</v>
      </c>
      <c r="E25" s="13" t="s">
        <v>88</v>
      </c>
      <c r="F25" s="14"/>
      <c r="G25" s="46">
        <v>66012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Fixo CX 04-SCANSOURCE</v>
      </c>
      <c r="K25" s="7" t="e">
        <f>VLOOKUP(J25,CATÁLOGO!A:E,5,)</f>
        <v>#N/A</v>
      </c>
      <c r="L25" s="7" t="e">
        <f>VLOOKUP(J25,CATÁLOGO!A:E,4,)</f>
        <v>#N/A</v>
      </c>
      <c r="M25" s="7" t="str">
        <f t="shared" si="8"/>
        <v>Leitor Cód. Barra - Fixo CX 04</v>
      </c>
      <c r="O25" s="15" t="s">
        <v>89</v>
      </c>
      <c r="P25" s="15" t="s">
        <v>90</v>
      </c>
      <c r="Q25" s="36" t="s">
        <v>91</v>
      </c>
    </row>
    <row r="26" spans="1:18" s="7" customFormat="1" ht="17.100000000000001" customHeight="1">
      <c r="A26" s="17" t="s">
        <v>92</v>
      </c>
      <c r="B26" s="41" t="s">
        <v>93</v>
      </c>
      <c r="C26" s="18" t="s">
        <v>87</v>
      </c>
      <c r="D26" s="19">
        <v>1119112</v>
      </c>
      <c r="E26" s="20" t="s">
        <v>94</v>
      </c>
      <c r="F26" s="21"/>
      <c r="G26" s="46">
        <v>66012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2"/>
    </row>
    <row r="27" spans="1:18" s="7" customFormat="1" ht="17.100000000000001" customHeight="1">
      <c r="A27" s="70" t="s">
        <v>95</v>
      </c>
      <c r="B27" s="71" t="s">
        <v>96</v>
      </c>
      <c r="C27" s="72" t="s">
        <v>87</v>
      </c>
      <c r="D27" s="73">
        <v>1119023</v>
      </c>
      <c r="E27" s="74" t="s">
        <v>97</v>
      </c>
      <c r="F27" s="75">
        <v>411025</v>
      </c>
      <c r="G27" s="46">
        <v>66012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38" t="s">
        <v>99</v>
      </c>
      <c r="C28" s="11" t="s">
        <v>100</v>
      </c>
      <c r="D28" s="12">
        <v>1110409</v>
      </c>
      <c r="E28" s="13" t="s">
        <v>101</v>
      </c>
      <c r="F28" s="14"/>
      <c r="G28" s="46">
        <v>66012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(Aruba)-INGRAM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(Aruba)</v>
      </c>
      <c r="O28" s="6"/>
      <c r="P28" s="6"/>
      <c r="Q28" s="5"/>
    </row>
    <row r="29" spans="1:18" s="7" customFormat="1" ht="17.100000000000001" customHeight="1">
      <c r="A29" s="17" t="s">
        <v>102</v>
      </c>
      <c r="B29" s="41" t="s">
        <v>99</v>
      </c>
      <c r="C29" s="18" t="s">
        <v>100</v>
      </c>
      <c r="D29" s="19">
        <v>1110411</v>
      </c>
      <c r="E29" s="20" t="s">
        <v>103</v>
      </c>
      <c r="F29" s="21"/>
      <c r="G29" s="46">
        <v>66012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38" t="s">
        <v>105</v>
      </c>
      <c r="C30" s="11" t="s">
        <v>40</v>
      </c>
      <c r="D30" s="25">
        <v>1087822</v>
      </c>
      <c r="E30" s="26" t="s">
        <v>106</v>
      </c>
      <c r="F30" s="14">
        <v>120644</v>
      </c>
      <c r="G30" s="46">
        <v>66012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38" t="s">
        <v>105</v>
      </c>
      <c r="C31" s="11" t="s">
        <v>40</v>
      </c>
      <c r="D31" s="12">
        <v>1087930</v>
      </c>
      <c r="E31" s="13" t="s">
        <v>108</v>
      </c>
      <c r="F31" s="14">
        <v>120627</v>
      </c>
      <c r="G31" s="46">
        <v>66012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44" t="s">
        <v>109</v>
      </c>
      <c r="P31" s="44" t="str">
        <f>IFERROR(VLOOKUP($E$1,'BASE PINPAD'!A2:B28,2,0),"EQ. TERC.")</f>
        <v>CIELO</v>
      </c>
      <c r="Q31" s="45" t="s">
        <v>110</v>
      </c>
      <c r="R31" s="42"/>
    </row>
    <row r="32" spans="1:18" s="7" customFormat="1" ht="17.100000000000001" customHeight="1">
      <c r="A32" s="17" t="s">
        <v>111</v>
      </c>
      <c r="B32" s="40" t="s">
        <v>112</v>
      </c>
      <c r="C32" s="18" t="s">
        <v>113</v>
      </c>
      <c r="D32" s="19">
        <v>1034424</v>
      </c>
      <c r="E32" s="20" t="s">
        <v>114</v>
      </c>
      <c r="F32" s="21">
        <v>24247</v>
      </c>
      <c r="G32" s="46">
        <v>66012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  <c r="O32" s="15" t="s">
        <v>115</v>
      </c>
      <c r="P32" s="15" t="s">
        <v>90</v>
      </c>
      <c r="Q32" s="16" t="s">
        <v>116</v>
      </c>
      <c r="R32" s="42"/>
    </row>
    <row r="33" spans="1:18" s="27" customFormat="1" ht="17.100000000000001" customHeight="1">
      <c r="A33" s="17" t="s">
        <v>117</v>
      </c>
      <c r="B33" s="40" t="s">
        <v>117</v>
      </c>
      <c r="C33" s="28" t="s">
        <v>118</v>
      </c>
      <c r="D33" s="19">
        <v>1110732</v>
      </c>
      <c r="E33" s="20" t="s">
        <v>119</v>
      </c>
      <c r="F33" s="21">
        <v>16079</v>
      </c>
      <c r="G33" s="46">
        <v>66012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120</v>
      </c>
      <c r="P33" s="15" t="s">
        <v>90</v>
      </c>
      <c r="Q33" s="16" t="s">
        <v>121</v>
      </c>
    </row>
    <row r="34" spans="1:18" s="27" customFormat="1" ht="17.100000000000001" customHeight="1">
      <c r="A34" s="10" t="s">
        <v>122</v>
      </c>
      <c r="B34" s="38" t="s">
        <v>105</v>
      </c>
      <c r="C34" s="11" t="s">
        <v>40</v>
      </c>
      <c r="D34" s="12">
        <v>1087729</v>
      </c>
      <c r="E34" s="13" t="s">
        <v>123</v>
      </c>
      <c r="F34" s="14">
        <v>120619</v>
      </c>
      <c r="G34" s="46">
        <v>66012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44" t="s">
        <v>109</v>
      </c>
      <c r="P34" s="44" t="str">
        <f>IFERROR(VLOOKUP($E$1,'BASE PINPAD'!A2:B28,2,0),"EQ. TERC.")</f>
        <v>CIELO</v>
      </c>
      <c r="Q34" s="45" t="s">
        <v>124</v>
      </c>
      <c r="R34" s="42"/>
    </row>
    <row r="35" spans="1:18" s="7" customFormat="1" ht="17.100000000000001" customHeight="1">
      <c r="A35" s="17" t="s">
        <v>111</v>
      </c>
      <c r="B35" s="40" t="s">
        <v>112</v>
      </c>
      <c r="C35" s="18" t="s">
        <v>113</v>
      </c>
      <c r="D35" s="19">
        <v>1034263</v>
      </c>
      <c r="E35" s="20" t="s">
        <v>125</v>
      </c>
      <c r="F35" s="21">
        <v>23896</v>
      </c>
      <c r="G35" s="46">
        <v>66012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  <c r="O35" s="15" t="s">
        <v>115</v>
      </c>
      <c r="P35" s="15" t="s">
        <v>90</v>
      </c>
      <c r="Q35" s="16" t="s">
        <v>126</v>
      </c>
      <c r="R35" s="42"/>
    </row>
    <row r="36" spans="1:18" s="27" customFormat="1" ht="17.100000000000001" customHeight="1">
      <c r="A36" s="17" t="s">
        <v>117</v>
      </c>
      <c r="B36" s="40" t="s">
        <v>117</v>
      </c>
      <c r="C36" s="28" t="s">
        <v>118</v>
      </c>
      <c r="D36" s="19">
        <v>1110677</v>
      </c>
      <c r="E36" s="20" t="s">
        <v>127</v>
      </c>
      <c r="F36" s="21">
        <v>16068</v>
      </c>
      <c r="G36" s="46">
        <v>66012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120</v>
      </c>
      <c r="P36" s="15" t="s">
        <v>90</v>
      </c>
      <c r="Q36" s="16" t="s">
        <v>128</v>
      </c>
    </row>
    <row r="37" spans="1:18" s="27" customFormat="1" ht="17.100000000000001" customHeight="1">
      <c r="A37" s="10" t="s">
        <v>129</v>
      </c>
      <c r="B37" s="38" t="s">
        <v>105</v>
      </c>
      <c r="C37" s="11" t="s">
        <v>40</v>
      </c>
      <c r="D37" s="12">
        <v>1087896</v>
      </c>
      <c r="E37" s="13" t="s">
        <v>130</v>
      </c>
      <c r="F37" s="14">
        <v>120596</v>
      </c>
      <c r="G37" s="46">
        <v>66012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44" t="s">
        <v>109</v>
      </c>
      <c r="P37" s="44" t="str">
        <f>IFERROR(VLOOKUP($E$1,'BASE PINPAD'!A2:B28,2,0),"EQ. TERC.")</f>
        <v>CIELO</v>
      </c>
      <c r="Q37" s="45" t="s">
        <v>131</v>
      </c>
      <c r="R37" s="42"/>
    </row>
    <row r="38" spans="1:18" s="7" customFormat="1" ht="17.100000000000001" customHeight="1">
      <c r="A38" s="17" t="s">
        <v>111</v>
      </c>
      <c r="B38" s="40" t="s">
        <v>112</v>
      </c>
      <c r="C38" s="18" t="s">
        <v>113</v>
      </c>
      <c r="D38" s="19">
        <v>1034382</v>
      </c>
      <c r="E38" s="20" t="s">
        <v>132</v>
      </c>
      <c r="F38" s="21">
        <v>24237</v>
      </c>
      <c r="G38" s="46">
        <v>66012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  <c r="O38" s="15" t="s">
        <v>115</v>
      </c>
      <c r="P38" s="15" t="s">
        <v>90</v>
      </c>
      <c r="Q38" s="16" t="s">
        <v>133</v>
      </c>
      <c r="R38" s="42"/>
    </row>
    <row r="39" spans="1:18" s="27" customFormat="1" ht="17.100000000000001" customHeight="1">
      <c r="A39" s="17" t="s">
        <v>117</v>
      </c>
      <c r="B39" s="40" t="s">
        <v>117</v>
      </c>
      <c r="C39" s="28" t="s">
        <v>118</v>
      </c>
      <c r="D39" s="19">
        <v>1110734</v>
      </c>
      <c r="E39" s="20" t="s">
        <v>134</v>
      </c>
      <c r="F39" s="21">
        <v>16079</v>
      </c>
      <c r="G39" s="46">
        <v>66012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120</v>
      </c>
      <c r="P39" s="15" t="s">
        <v>90</v>
      </c>
      <c r="Q39" s="16" t="s">
        <v>135</v>
      </c>
    </row>
    <row r="40" spans="1:18" s="27" customFormat="1" ht="17.100000000000001" customHeight="1">
      <c r="A40" s="10" t="s">
        <v>136</v>
      </c>
      <c r="B40" s="38" t="s">
        <v>105</v>
      </c>
      <c r="C40" s="11" t="s">
        <v>40</v>
      </c>
      <c r="D40" s="12">
        <v>1087585</v>
      </c>
      <c r="E40" s="13" t="s">
        <v>137</v>
      </c>
      <c r="F40" s="14">
        <v>120585</v>
      </c>
      <c r="G40" s="46">
        <v>66012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44" t="s">
        <v>109</v>
      </c>
      <c r="P40" s="44" t="str">
        <f>IFERROR(VLOOKUP($E$1,'BASE PINPAD'!A2:B28,2,0),"EQ. TERC.")</f>
        <v>CIELO</v>
      </c>
      <c r="Q40" s="45" t="s">
        <v>138</v>
      </c>
      <c r="R40" s="42"/>
    </row>
    <row r="41" spans="1:18" s="7" customFormat="1" ht="17.100000000000001" customHeight="1">
      <c r="A41" s="17" t="s">
        <v>111</v>
      </c>
      <c r="B41" s="40" t="s">
        <v>112</v>
      </c>
      <c r="C41" s="18" t="s">
        <v>113</v>
      </c>
      <c r="D41" s="19">
        <v>1034510</v>
      </c>
      <c r="E41" s="20" t="s">
        <v>139</v>
      </c>
      <c r="F41" s="21">
        <v>24269</v>
      </c>
      <c r="G41" s="46">
        <v>66012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  <c r="O41" s="15" t="s">
        <v>115</v>
      </c>
      <c r="P41" s="15" t="s">
        <v>90</v>
      </c>
      <c r="Q41" s="16" t="s">
        <v>140</v>
      </c>
      <c r="R41" s="42"/>
    </row>
    <row r="42" spans="1:18" s="27" customFormat="1" ht="17.100000000000001" customHeight="1">
      <c r="A42" s="17" t="s">
        <v>117</v>
      </c>
      <c r="B42" s="40" t="s">
        <v>117</v>
      </c>
      <c r="C42" s="28" t="s">
        <v>118</v>
      </c>
      <c r="D42" s="19">
        <v>1110676</v>
      </c>
      <c r="E42" s="20" t="s">
        <v>141</v>
      </c>
      <c r="F42" s="21">
        <v>16068</v>
      </c>
      <c r="G42" s="46">
        <v>66012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120</v>
      </c>
      <c r="P42" s="15" t="s">
        <v>90</v>
      </c>
      <c r="Q42" s="16" t="s">
        <v>142</v>
      </c>
    </row>
    <row r="43" spans="1:18" s="27" customFormat="1" ht="17.100000000000001" customHeight="1">
      <c r="A43" s="10" t="s">
        <v>143</v>
      </c>
      <c r="B43" s="38" t="s">
        <v>105</v>
      </c>
      <c r="C43" s="29" t="s">
        <v>40</v>
      </c>
      <c r="D43" s="12">
        <v>1049506</v>
      </c>
      <c r="E43" s="13" t="s">
        <v>144</v>
      </c>
      <c r="F43" s="14">
        <v>120177</v>
      </c>
      <c r="G43" s="46">
        <v>66012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145</v>
      </c>
      <c r="P43" s="22" t="s">
        <v>90</v>
      </c>
      <c r="Q43" s="23" t="s">
        <v>146</v>
      </c>
      <c r="R43" s="42"/>
    </row>
    <row r="44" spans="1:18" ht="17.100000000000001" customHeight="1">
      <c r="A44" s="10" t="s">
        <v>147</v>
      </c>
      <c r="B44" s="38" t="s">
        <v>105</v>
      </c>
      <c r="C44" s="11" t="s">
        <v>40</v>
      </c>
      <c r="D44" s="12">
        <v>1049501</v>
      </c>
      <c r="E44" s="13" t="s">
        <v>148</v>
      </c>
      <c r="F44" s="14">
        <v>120161</v>
      </c>
      <c r="G44" s="46">
        <v>66012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149</v>
      </c>
      <c r="P44" s="22" t="s">
        <v>90</v>
      </c>
      <c r="Q44" s="23" t="s">
        <v>150</v>
      </c>
      <c r="R44" s="42"/>
    </row>
    <row r="45" spans="1:18" ht="17.100000000000001" customHeight="1">
      <c r="A45" s="17" t="s">
        <v>151</v>
      </c>
      <c r="B45" s="40" t="s">
        <v>112</v>
      </c>
      <c r="C45" s="18" t="s">
        <v>21</v>
      </c>
      <c r="D45" s="19">
        <v>1016825</v>
      </c>
      <c r="E45" s="20" t="s">
        <v>152</v>
      </c>
      <c r="F45" s="21">
        <v>46457</v>
      </c>
      <c r="G45" s="46">
        <v>66012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153</v>
      </c>
      <c r="P45" s="15" t="s">
        <v>90</v>
      </c>
      <c r="Q45" s="24" t="s">
        <v>154</v>
      </c>
      <c r="R45" s="42"/>
    </row>
    <row r="46" spans="1:18" ht="17.100000000000001" customHeight="1">
      <c r="A46" s="10" t="s">
        <v>155</v>
      </c>
      <c r="B46" s="38" t="s">
        <v>105</v>
      </c>
      <c r="C46" s="11" t="s">
        <v>40</v>
      </c>
      <c r="D46" s="12">
        <v>1050425</v>
      </c>
      <c r="E46" s="13" t="s">
        <v>156</v>
      </c>
      <c r="F46" s="14">
        <v>120189</v>
      </c>
      <c r="G46" s="46">
        <v>66012</v>
      </c>
      <c r="H46" s="6" t="str">
        <f>IF($H$1=1,IFERROR(VLOOKUP(#REF!,ESCANEAMENTO!A:B,2,),"NÃO SCAN."),IFERROR(VLOOKUP(#REF!,ESCANEAMENTO!E:F,2,),"NÃO SCAN."))</f>
        <v>NÃO SCAN.</v>
      </c>
      <c r="I46" s="7" t="e">
        <f>IF(H46=#REF!,"OK",IF(H46=0,"S/SÉRIE","NÃO SCAN."))</f>
        <v>#REF!</v>
      </c>
      <c r="J46" s="7" t="e">
        <f>#REF!&amp;"-"&amp;#REF!</f>
        <v>#REF!</v>
      </c>
      <c r="K46" s="7" t="e">
        <f>VLOOKUP(J46,CATÁLOGO!A:E,5,)</f>
        <v>#REF!</v>
      </c>
      <c r="L46" s="7" t="e">
        <f>VLOOKUP(J46,CATÁLOGO!A:E,4,)</f>
        <v>#REF!</v>
      </c>
      <c r="M46" s="7" t="e">
        <f>#REF!</f>
        <v>#REF!</v>
      </c>
      <c r="Q46" s="4"/>
    </row>
    <row r="47" spans="1:18" ht="17.100000000000001" customHeight="1">
      <c r="A47" s="64" t="s">
        <v>157</v>
      </c>
      <c r="B47" s="65" t="s">
        <v>158</v>
      </c>
      <c r="C47" s="66" t="s">
        <v>159</v>
      </c>
      <c r="D47" s="67">
        <v>1110908</v>
      </c>
      <c r="E47" s="68" t="s">
        <v>160</v>
      </c>
      <c r="F47" s="69">
        <v>16595</v>
      </c>
      <c r="G47" s="46">
        <v>66012</v>
      </c>
      <c r="H47" s="6"/>
      <c r="I47" s="7"/>
      <c r="J47" s="7"/>
      <c r="K47" s="7"/>
      <c r="L47" s="7"/>
      <c r="M47" s="7"/>
      <c r="Q47" s="4"/>
    </row>
    <row r="48" spans="1:18" ht="17.100000000000001" customHeight="1">
      <c r="A48" s="10" t="s">
        <v>161</v>
      </c>
      <c r="B48" s="38" t="s">
        <v>105</v>
      </c>
      <c r="C48" s="11" t="s">
        <v>40</v>
      </c>
      <c r="D48" s="12">
        <v>1050162</v>
      </c>
      <c r="E48" s="13" t="s">
        <v>162</v>
      </c>
      <c r="F48" s="14">
        <v>120226</v>
      </c>
      <c r="G48" s="46">
        <v>66012</v>
      </c>
      <c r="H48" s="6" t="str">
        <f>IF($H$1=1,IFERROR(VLOOKUP(D46,ESCANEAMENTO!A:B,2,),"NÃO SCAN."),IFERROR(VLOOKUP(D46,ESCANEAMENTO!E:F,2,),"NÃO SCAN."))</f>
        <v>NÃO SCAN.</v>
      </c>
      <c r="I48" s="7" t="str">
        <f>IF(H48=E46,"OK",IF(H48=0,"S/SÉRIE","NÃO SCAN."))</f>
        <v>NÃO SCAN.</v>
      </c>
      <c r="J48" s="7" t="str">
        <f>A46&amp;"-"&amp;C46</f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>A46</f>
        <v>Micro (TG) Farmacêutico</v>
      </c>
      <c r="Q48" s="4"/>
    </row>
    <row r="49" spans="1:17" ht="17.100000000000001" customHeight="1">
      <c r="A49" s="17" t="s">
        <v>163</v>
      </c>
      <c r="B49" s="40" t="s">
        <v>112</v>
      </c>
      <c r="C49" s="18" t="s">
        <v>164</v>
      </c>
      <c r="D49" s="19">
        <v>932642</v>
      </c>
      <c r="E49" s="20" t="s">
        <v>165</v>
      </c>
      <c r="F49" s="21">
        <v>370523</v>
      </c>
      <c r="G49" s="46">
        <v>66012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166</v>
      </c>
      <c r="B50" s="38" t="s">
        <v>105</v>
      </c>
      <c r="C50" s="11" t="s">
        <v>40</v>
      </c>
      <c r="D50" s="12">
        <v>1050363</v>
      </c>
      <c r="E50" s="13" t="s">
        <v>167</v>
      </c>
      <c r="F50" s="14">
        <v>120228</v>
      </c>
      <c r="G50" s="46">
        <v>66012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Mão-AGIS</v>
      </c>
      <c r="K50" s="7" t="e">
        <f>VLOOKUP(J50,CATÁLOGO!A:E,5,)</f>
        <v>#N/A</v>
      </c>
      <c r="L50" s="7" t="e">
        <f>VLOOKUP(J50,CATÁLOGO!A:E,4,)</f>
        <v>#N/A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163</v>
      </c>
      <c r="B51" s="40" t="s">
        <v>112</v>
      </c>
      <c r="C51" s="18" t="s">
        <v>164</v>
      </c>
      <c r="D51" s="19">
        <v>932647</v>
      </c>
      <c r="E51" s="20" t="s">
        <v>168</v>
      </c>
      <c r="F51" s="21">
        <v>370525</v>
      </c>
      <c r="G51" s="46">
        <v>66012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169</v>
      </c>
      <c r="B52" s="38" t="s">
        <v>105</v>
      </c>
      <c r="C52" s="11" t="s">
        <v>40</v>
      </c>
      <c r="D52" s="12">
        <v>1050284</v>
      </c>
      <c r="E52" s="13" t="s">
        <v>170</v>
      </c>
      <c r="F52" s="14">
        <v>120205</v>
      </c>
      <c r="G52" s="46">
        <v>66012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Mão-AGIS</v>
      </c>
      <c r="K52" s="7" t="e">
        <f>VLOOKUP(J52,CATÁLOGO!A:E,5,)</f>
        <v>#N/A</v>
      </c>
      <c r="L52" s="7" t="e">
        <f>VLOOKUP(J52,CATÁLOGO!A:E,4,)</f>
        <v>#N/A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163</v>
      </c>
      <c r="B53" s="40" t="s">
        <v>112</v>
      </c>
      <c r="C53" s="18" t="s">
        <v>164</v>
      </c>
      <c r="D53" s="19">
        <v>932661</v>
      </c>
      <c r="E53" s="20" t="s">
        <v>171</v>
      </c>
      <c r="F53" s="21">
        <v>370538</v>
      </c>
      <c r="G53" s="46">
        <v>66012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172</v>
      </c>
      <c r="B54" s="38" t="s">
        <v>105</v>
      </c>
      <c r="C54" s="11" t="s">
        <v>40</v>
      </c>
      <c r="D54" s="12">
        <v>1050119</v>
      </c>
      <c r="E54" s="13" t="s">
        <v>173</v>
      </c>
      <c r="F54" s="14">
        <v>120240</v>
      </c>
      <c r="G54" s="46">
        <v>66012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Mão-AGIS</v>
      </c>
      <c r="K54" s="7" t="e">
        <f>VLOOKUP(J54,CATÁLOGO!A:E,5,)</f>
        <v>#N/A</v>
      </c>
      <c r="L54" s="7" t="e">
        <f>VLOOKUP(J54,CATÁLOGO!A:E,4,)</f>
        <v>#N/A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163</v>
      </c>
      <c r="B55" s="40" t="s">
        <v>112</v>
      </c>
      <c r="C55" s="18" t="s">
        <v>164</v>
      </c>
      <c r="D55" s="19">
        <v>932631</v>
      </c>
      <c r="E55" s="20" t="s">
        <v>174</v>
      </c>
      <c r="F55" s="21">
        <v>370516</v>
      </c>
      <c r="G55" s="46">
        <v>66012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175</v>
      </c>
      <c r="B56" s="38" t="s">
        <v>176</v>
      </c>
      <c r="C56" s="11" t="s">
        <v>21</v>
      </c>
      <c r="D56" s="12">
        <v>1022973</v>
      </c>
      <c r="E56" s="13" t="s">
        <v>177</v>
      </c>
      <c r="F56" s="14">
        <v>280218</v>
      </c>
      <c r="G56" s="46">
        <v>66012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178</v>
      </c>
      <c r="B57" s="40" t="s">
        <v>176</v>
      </c>
      <c r="C57" s="18" t="s">
        <v>21</v>
      </c>
      <c r="D57" s="19">
        <v>1022993</v>
      </c>
      <c r="E57" s="20" t="s">
        <v>179</v>
      </c>
      <c r="F57" s="21">
        <v>280220</v>
      </c>
      <c r="G57" s="46">
        <v>66012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2" si="9">IF(H57=E56,"OK",IF(H57=0,"S/SÉRIE","NÃO SCAN."))</f>
        <v>NÃO SCAN.</v>
      </c>
      <c r="J57" s="7" t="str">
        <f t="shared" ref="J57:J62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2" si="11">A56</f>
        <v>Impressora TM-T88VII-USB CX 01</v>
      </c>
    </row>
    <row r="58" spans="1:17" ht="17.100000000000001" customHeight="1">
      <c r="A58" s="17" t="s">
        <v>180</v>
      </c>
      <c r="B58" s="40" t="s">
        <v>176</v>
      </c>
      <c r="C58" s="18" t="s">
        <v>21</v>
      </c>
      <c r="D58" s="19">
        <v>1023138</v>
      </c>
      <c r="E58" s="20" t="s">
        <v>181</v>
      </c>
      <c r="F58" s="21">
        <v>280236</v>
      </c>
      <c r="G58" s="46">
        <v>66012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182</v>
      </c>
      <c r="B59" s="40" t="s">
        <v>176</v>
      </c>
      <c r="C59" s="18" t="s">
        <v>21</v>
      </c>
      <c r="D59" s="19">
        <v>1044816</v>
      </c>
      <c r="E59" s="20" t="s">
        <v>183</v>
      </c>
      <c r="F59" s="21">
        <v>280245</v>
      </c>
      <c r="G59" s="46">
        <v>66012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184</v>
      </c>
      <c r="B60" s="38" t="s">
        <v>176</v>
      </c>
      <c r="C60" s="11" t="s">
        <v>21</v>
      </c>
      <c r="D60" s="12">
        <v>1045063</v>
      </c>
      <c r="E60" s="13" t="s">
        <v>185</v>
      </c>
      <c r="F60" s="14">
        <v>285093</v>
      </c>
      <c r="G60" s="46">
        <v>66012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186</v>
      </c>
      <c r="B61" s="38" t="s">
        <v>176</v>
      </c>
      <c r="C61" s="11" t="s">
        <v>21</v>
      </c>
      <c r="D61" s="12">
        <v>1045685</v>
      </c>
      <c r="E61" s="13" t="s">
        <v>187</v>
      </c>
      <c r="F61" s="14">
        <v>290918</v>
      </c>
      <c r="G61" s="46">
        <v>66012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>
      <c r="A62" s="10" t="s">
        <v>188</v>
      </c>
      <c r="B62" s="38" t="s">
        <v>189</v>
      </c>
      <c r="C62" s="11" t="s">
        <v>21</v>
      </c>
      <c r="D62" s="12">
        <v>1022662</v>
      </c>
      <c r="E62" s="13" t="s">
        <v>190</v>
      </c>
      <c r="F62" s="14">
        <v>275382</v>
      </c>
      <c r="G62" s="46">
        <v>66012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11"/>
        <v>Impressora TM-L90-ETH</v>
      </c>
    </row>
    <row r="63" spans="1:17" ht="17.100000000000001" customHeight="1">
      <c r="A63" s="17" t="s">
        <v>191</v>
      </c>
      <c r="B63" s="40" t="s">
        <v>189</v>
      </c>
      <c r="C63" s="18" t="s">
        <v>21</v>
      </c>
      <c r="D63" s="19">
        <v>937446</v>
      </c>
      <c r="E63" s="20" t="s">
        <v>192</v>
      </c>
      <c r="F63" s="21">
        <v>264049</v>
      </c>
      <c r="G63" s="46">
        <v>66012</v>
      </c>
    </row>
    <row r="64" spans="1:17" ht="17.100000000000001" customHeight="1">
      <c r="A64" s="17" t="s">
        <v>193</v>
      </c>
      <c r="B64" s="40" t="s">
        <v>189</v>
      </c>
      <c r="C64" s="18" t="s">
        <v>21</v>
      </c>
      <c r="D64" s="19">
        <v>937449</v>
      </c>
      <c r="E64" s="20" t="s">
        <v>194</v>
      </c>
      <c r="F64" s="21">
        <v>264049</v>
      </c>
      <c r="G64" s="46">
        <v>66012</v>
      </c>
    </row>
    <row r="65" spans="1:7" ht="17.100000000000001" customHeight="1">
      <c r="A65" s="17" t="s">
        <v>195</v>
      </c>
      <c r="B65" s="40" t="s">
        <v>189</v>
      </c>
      <c r="C65" s="18" t="s">
        <v>21</v>
      </c>
      <c r="D65" s="19">
        <v>1022660</v>
      </c>
      <c r="E65" s="20" t="s">
        <v>196</v>
      </c>
      <c r="F65" s="21">
        <v>275382</v>
      </c>
      <c r="G65" s="46">
        <v>66012</v>
      </c>
    </row>
    <row r="66" spans="1: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63" priority="92">
      <formula>$F$1="DROGASIL"</formula>
    </cfRule>
  </conditionalFormatting>
  <conditionalFormatting sqref="B1">
    <cfRule type="duplicateValues" dxfId="62" priority="74"/>
  </conditionalFormatting>
  <conditionalFormatting sqref="C1">
    <cfRule type="duplicateValues" dxfId="61" priority="73"/>
  </conditionalFormatting>
  <conditionalFormatting sqref="C3:C46 C48:C61">
    <cfRule type="cellIs" dxfId="60" priority="23" operator="equal">
      <formula>"POSITIVO"</formula>
    </cfRule>
    <cfRule type="cellIs" dxfId="59" priority="24" operator="equal">
      <formula>"SCANSOURCE"</formula>
    </cfRule>
    <cfRule type="cellIs" dxfId="58" priority="25" operator="equal">
      <formula>"DELL"</formula>
    </cfRule>
    <cfRule type="cellIs" dxfId="57" priority="26" operator="equal">
      <formula>"NCR"</formula>
    </cfRule>
    <cfRule type="cellIs" dxfId="56" priority="27" operator="equal">
      <formula>"LENOVO"</formula>
    </cfRule>
  </conditionalFormatting>
  <conditionalFormatting sqref="D1 A2:M2">
    <cfRule type="expression" dxfId="55" priority="93">
      <formula>$F$1="RAIA"</formula>
    </cfRule>
  </conditionalFormatting>
  <conditionalFormatting sqref="D1">
    <cfRule type="duplicateValues" dxfId="54" priority="21"/>
  </conditionalFormatting>
  <conditionalFormatting sqref="D2:E2">
    <cfRule type="duplicateValues" dxfId="53" priority="58"/>
  </conditionalFormatting>
  <conditionalFormatting sqref="D27:E27">
    <cfRule type="duplicateValues" dxfId="52" priority="40"/>
  </conditionalFormatting>
  <conditionalFormatting sqref="D66:E1048576">
    <cfRule type="duplicateValues" dxfId="51" priority="89"/>
  </conditionalFormatting>
  <conditionalFormatting sqref="F1">
    <cfRule type="cellIs" dxfId="50" priority="16" operator="equal">
      <formula>"RAIA"</formula>
    </cfRule>
    <cfRule type="cellIs" dxfId="49" priority="17" operator="equal">
      <formula>"DROGASIL"</formula>
    </cfRule>
    <cfRule type="duplicateValues" dxfId="48" priority="18"/>
  </conditionalFormatting>
  <conditionalFormatting sqref="H3:H62">
    <cfRule type="cellIs" dxfId="47" priority="31" operator="equal">
      <formula>0</formula>
    </cfRule>
  </conditionalFormatting>
  <conditionalFormatting sqref="H3:J62">
    <cfRule type="cellIs" dxfId="46" priority="64" operator="equal">
      <formula>"NÃO SCAN."</formula>
    </cfRule>
  </conditionalFormatting>
  <conditionalFormatting sqref="I3:I62">
    <cfRule type="cellIs" dxfId="45" priority="30" operator="equal">
      <formula>"S/SÉRIE"</formula>
    </cfRule>
  </conditionalFormatting>
  <conditionalFormatting sqref="R3:R32 I3:J62">
    <cfRule type="cellIs" dxfId="44" priority="32" operator="equal">
      <formula>"OK"</formula>
    </cfRule>
  </conditionalFormatting>
  <conditionalFormatting sqref="O31:Q31 O34:Q34 O37:Q37 O40:Q40">
    <cfRule type="expression" dxfId="43" priority="13">
      <formula>$P$31="PAGBANK"</formula>
    </cfRule>
    <cfRule type="expression" dxfId="42" priority="14">
      <formula>$P$31="SAFRAPAY"</formula>
    </cfRule>
    <cfRule type="expression" dxfId="41" priority="15">
      <formula>$P$31="CIELO"</formula>
    </cfRule>
  </conditionalFormatting>
  <conditionalFormatting sqref="Q3:Q5">
    <cfRule type="duplicateValues" dxfId="40" priority="90"/>
  </conditionalFormatting>
  <conditionalFormatting sqref="Q31:Q44">
    <cfRule type="duplicateValues" dxfId="39" priority="33"/>
  </conditionalFormatting>
  <conditionalFormatting sqref="R2">
    <cfRule type="duplicateValues" dxfId="38" priority="69"/>
  </conditionalFormatting>
  <conditionalFormatting sqref="R3:R10">
    <cfRule type="duplicateValues" dxfId="37" priority="67"/>
  </conditionalFormatting>
  <conditionalFormatting sqref="R34:R35 R37:R38 R40:R41 R43:R45">
    <cfRule type="cellIs" dxfId="36" priority="59" operator="equal">
      <formula>"OK"</formula>
    </cfRule>
  </conditionalFormatting>
  <conditionalFormatting sqref="R26">
    <cfRule type="duplicateValues" dxfId="35" priority="66"/>
  </conditionalFormatting>
  <conditionalFormatting sqref="R31:R32 R34:R35 R37:R38 R40:R41 R43:R45">
    <cfRule type="duplicateValues" dxfId="34" priority="65"/>
  </conditionalFormatting>
  <conditionalFormatting sqref="C62:C65">
    <cfRule type="cellIs" dxfId="33" priority="7" operator="equal">
      <formula>"POSITIVO"</formula>
    </cfRule>
    <cfRule type="cellIs" dxfId="32" priority="8" operator="equal">
      <formula>"SCANSOURCE"</formula>
    </cfRule>
    <cfRule type="cellIs" dxfId="31" priority="9" operator="equal">
      <formula>"DELL"</formula>
    </cfRule>
    <cfRule type="cellIs" dxfId="30" priority="10" operator="equal">
      <formula>"NCR"</formula>
    </cfRule>
    <cfRule type="cellIs" dxfId="29" priority="11" operator="equal">
      <formula>"LENOVO"</formula>
    </cfRule>
  </conditionalFormatting>
  <conditionalFormatting sqref="D62:E65">
    <cfRule type="duplicateValues" dxfId="28" priority="12"/>
  </conditionalFormatting>
  <conditionalFormatting sqref="C47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47:E47">
    <cfRule type="duplicateValues" dxfId="22" priority="6"/>
  </conditionalFormatting>
  <conditionalFormatting sqref="D28:E46 D3:E26 D48:E61">
    <cfRule type="duplicateValues" dxfId="21" priority="123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53" fitToWidth="0" fitToHeight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16" sqref="C16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197</v>
      </c>
      <c r="B1" s="59" t="s">
        <v>198</v>
      </c>
      <c r="C1" s="59" t="s">
        <v>199</v>
      </c>
    </row>
    <row r="2" spans="1:3" ht="14.45">
      <c r="A2" s="61" t="s">
        <v>200</v>
      </c>
      <c r="B2" s="60" t="s">
        <v>201</v>
      </c>
      <c r="C2" s="63"/>
    </row>
    <row r="3" spans="1:3" ht="14.45">
      <c r="A3" s="79" t="s">
        <v>202</v>
      </c>
      <c r="B3" s="78" t="s">
        <v>203</v>
      </c>
      <c r="C3" s="62"/>
    </row>
    <row r="4" spans="1:3" ht="14.45">
      <c r="A4" s="61" t="s">
        <v>204</v>
      </c>
      <c r="B4" s="60" t="s">
        <v>201</v>
      </c>
      <c r="C4" s="63"/>
    </row>
    <row r="5" spans="1:3" ht="14.45">
      <c r="A5" s="61" t="s">
        <v>205</v>
      </c>
      <c r="B5" s="60" t="s">
        <v>201</v>
      </c>
      <c r="C5" s="63"/>
    </row>
    <row r="6" spans="1:3" ht="14.45">
      <c r="A6" s="79" t="s">
        <v>206</v>
      </c>
      <c r="B6" s="78" t="s">
        <v>203</v>
      </c>
      <c r="C6" s="62"/>
    </row>
    <row r="7" spans="1:3" ht="14.45">
      <c r="A7" s="79" t="s">
        <v>207</v>
      </c>
      <c r="B7" s="78" t="s">
        <v>203</v>
      </c>
      <c r="C7" s="62"/>
    </row>
    <row r="8" spans="1:3" ht="14.45">
      <c r="A8" s="61" t="s">
        <v>208</v>
      </c>
      <c r="B8" s="60" t="s">
        <v>201</v>
      </c>
      <c r="C8" s="63"/>
    </row>
    <row r="9" spans="1:3" ht="14.45">
      <c r="A9" s="61" t="s">
        <v>209</v>
      </c>
      <c r="B9" s="77" t="s">
        <v>201</v>
      </c>
      <c r="C9" s="63"/>
    </row>
    <row r="10" spans="1:3" ht="14.45">
      <c r="A10" s="61" t="s">
        <v>210</v>
      </c>
      <c r="B10" s="60" t="s">
        <v>201</v>
      </c>
      <c r="C10" s="63"/>
    </row>
    <row r="11" spans="1:3" ht="14.45">
      <c r="A11" s="79" t="s">
        <v>211</v>
      </c>
      <c r="B11" s="78" t="s">
        <v>203</v>
      </c>
      <c r="C11" s="62"/>
    </row>
    <row r="12" spans="1:3" ht="14.45">
      <c r="A12" s="61" t="s">
        <v>212</v>
      </c>
      <c r="B12" s="77" t="s">
        <v>201</v>
      </c>
      <c r="C12" s="63"/>
    </row>
    <row r="13" spans="1:3" ht="14.45">
      <c r="A13" s="61" t="s">
        <v>213</v>
      </c>
      <c r="B13" s="60" t="s">
        <v>201</v>
      </c>
      <c r="C13" s="63"/>
    </row>
    <row r="14" spans="1:3" ht="14.45">
      <c r="A14" s="61" t="s">
        <v>214</v>
      </c>
      <c r="B14" s="60" t="s">
        <v>201</v>
      </c>
      <c r="C14" s="63"/>
    </row>
    <row r="15" spans="1:3" ht="14.45">
      <c r="A15" s="61" t="s">
        <v>215</v>
      </c>
      <c r="B15" s="60" t="s">
        <v>201</v>
      </c>
      <c r="C15" s="63"/>
    </row>
    <row r="16" spans="1:3" ht="14.45">
      <c r="A16" s="79" t="s">
        <v>216</v>
      </c>
      <c r="B16" s="78" t="s">
        <v>203</v>
      </c>
      <c r="C16" s="62"/>
    </row>
    <row r="17" spans="1:3" ht="14.45">
      <c r="A17" s="79" t="s">
        <v>217</v>
      </c>
      <c r="B17" s="78" t="s">
        <v>203</v>
      </c>
      <c r="C17" s="62"/>
    </row>
    <row r="18" spans="1:3" ht="14.45">
      <c r="A18" s="79" t="s">
        <v>218</v>
      </c>
      <c r="B18" s="78" t="s">
        <v>203</v>
      </c>
      <c r="C18" s="62"/>
    </row>
    <row r="19" spans="1:3" ht="14.45">
      <c r="A19" s="61" t="s">
        <v>219</v>
      </c>
      <c r="B19" s="77" t="s">
        <v>201</v>
      </c>
      <c r="C19" s="63"/>
    </row>
    <row r="20" spans="1:3" ht="14.45">
      <c r="A20" s="61" t="s">
        <v>220</v>
      </c>
      <c r="B20" s="77" t="s">
        <v>201</v>
      </c>
      <c r="C20" s="63"/>
    </row>
    <row r="21" spans="1:3" ht="14.45">
      <c r="A21" s="79" t="s">
        <v>221</v>
      </c>
      <c r="B21" s="78" t="s">
        <v>203</v>
      </c>
      <c r="C21" s="62"/>
    </row>
    <row r="22" spans="1:3" ht="14.45">
      <c r="A22" s="61" t="s">
        <v>222</v>
      </c>
      <c r="B22" s="60" t="s">
        <v>201</v>
      </c>
      <c r="C22" s="63"/>
    </row>
    <row r="23" spans="1:3" ht="14.45">
      <c r="A23" s="61" t="s">
        <v>223</v>
      </c>
      <c r="B23" s="60" t="s">
        <v>201</v>
      </c>
      <c r="C23" s="63"/>
    </row>
    <row r="24" spans="1:3" ht="14.45">
      <c r="A24" s="61" t="s">
        <v>224</v>
      </c>
      <c r="B24" s="77" t="s">
        <v>201</v>
      </c>
      <c r="C24" s="63"/>
    </row>
    <row r="25" spans="1:3" ht="14.45">
      <c r="A25" s="61" t="s">
        <v>225</v>
      </c>
      <c r="B25" s="77" t="s">
        <v>201</v>
      </c>
      <c r="C25" s="63"/>
    </row>
    <row r="26" spans="1:3" ht="14.45">
      <c r="A26" s="79" t="s">
        <v>226</v>
      </c>
      <c r="B26" s="78" t="s">
        <v>203</v>
      </c>
      <c r="C26" s="62"/>
    </row>
    <row r="27" spans="1:3" ht="14.45">
      <c r="A27" s="61" t="s">
        <v>3</v>
      </c>
      <c r="B27" s="77" t="s">
        <v>201</v>
      </c>
      <c r="C27" s="63"/>
    </row>
    <row r="28" spans="1:3" ht="14.45">
      <c r="A28" s="61" t="s">
        <v>227</v>
      </c>
      <c r="B28" s="60" t="s">
        <v>201</v>
      </c>
      <c r="C28" s="6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228</v>
      </c>
      <c r="C1" s="9" t="s">
        <v>229</v>
      </c>
      <c r="D1" s="53">
        <v>1</v>
      </c>
      <c r="E1" s="9" t="s">
        <v>9</v>
      </c>
      <c r="F1" s="9" t="s">
        <v>228</v>
      </c>
      <c r="G1" s="9" t="s">
        <v>229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230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230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230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230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230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230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230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230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230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230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230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230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230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230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230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230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230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230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230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230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230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230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230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230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230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230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230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230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230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230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230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230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230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230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230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230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230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230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230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230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230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230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230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230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230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230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230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230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230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230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230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230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230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230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230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230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230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230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230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230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230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230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230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230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230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230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230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230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230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230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229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229</v>
      </c>
      <c r="C1" s="9" t="s">
        <v>231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232</v>
      </c>
      <c r="E2" t="s">
        <v>233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232</v>
      </c>
      <c r="E3" t="s">
        <v>233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232</v>
      </c>
      <c r="E4" t="s">
        <v>233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232</v>
      </c>
      <c r="E5" t="s">
        <v>233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234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234</v>
      </c>
    </row>
    <row r="8" spans="1:5">
      <c r="A8" s="10" t="str">
        <f t="shared" si="0"/>
        <v>Monitor Câmera-POSITIVO</v>
      </c>
      <c r="B8" s="10" t="s">
        <v>235</v>
      </c>
      <c r="C8" s="11" t="s">
        <v>40</v>
      </c>
      <c r="D8" s="50" t="s">
        <v>40</v>
      </c>
      <c r="E8" t="s">
        <v>234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0" t="s">
        <v>40</v>
      </c>
      <c r="E9" t="s">
        <v>234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0" t="s">
        <v>40</v>
      </c>
      <c r="E10" t="s">
        <v>234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0" t="s">
        <v>40</v>
      </c>
      <c r="E11" t="s">
        <v>234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0" t="s">
        <v>40</v>
      </c>
      <c r="E12" t="s">
        <v>234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0" t="s">
        <v>40</v>
      </c>
      <c r="E13" t="s">
        <v>234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0" t="s">
        <v>40</v>
      </c>
      <c r="E14" t="s">
        <v>234</v>
      </c>
    </row>
    <row r="15" spans="1:5">
      <c r="A15" s="10" t="str">
        <f t="shared" si="0"/>
        <v>Monitor Touch CX 01-SCANSOURCE</v>
      </c>
      <c r="B15" s="10" t="s">
        <v>63</v>
      </c>
      <c r="C15" s="11" t="s">
        <v>21</v>
      </c>
      <c r="D15" s="49" t="s">
        <v>236</v>
      </c>
      <c r="E15" t="s">
        <v>237</v>
      </c>
    </row>
    <row r="16" spans="1:5">
      <c r="A16" s="10" t="str">
        <f t="shared" si="0"/>
        <v>Monitor Touch CX 02-SCANSOURCE</v>
      </c>
      <c r="B16" s="17" t="s">
        <v>65</v>
      </c>
      <c r="C16" s="18" t="s">
        <v>21</v>
      </c>
      <c r="D16" s="49" t="s">
        <v>236</v>
      </c>
      <c r="E16" t="s">
        <v>237</v>
      </c>
    </row>
    <row r="17" spans="1:5">
      <c r="A17" s="10" t="str">
        <f t="shared" si="0"/>
        <v>Monitor Touch CX 03-SCANSOURCE</v>
      </c>
      <c r="B17" s="17" t="s">
        <v>67</v>
      </c>
      <c r="C17" s="18" t="s">
        <v>21</v>
      </c>
      <c r="D17" s="49" t="s">
        <v>236</v>
      </c>
      <c r="E17" t="s">
        <v>237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49" t="s">
        <v>236</v>
      </c>
      <c r="E18" t="s">
        <v>237</v>
      </c>
    </row>
    <row r="19" spans="1:5">
      <c r="A19" s="10" t="str">
        <f t="shared" si="0"/>
        <v>Scanner de Mesa A4 01-CANON</v>
      </c>
      <c r="B19" s="10" t="s">
        <v>71</v>
      </c>
      <c r="C19" s="11" t="s">
        <v>73</v>
      </c>
      <c r="D19" s="49" t="s">
        <v>73</v>
      </c>
      <c r="E19" t="s">
        <v>238</v>
      </c>
    </row>
    <row r="20" spans="1:5">
      <c r="A20" s="10" t="str">
        <f t="shared" si="0"/>
        <v>Scanner de Mesa A4 02-CANON</v>
      </c>
      <c r="B20" s="17" t="s">
        <v>75</v>
      </c>
      <c r="C20" s="18" t="s">
        <v>73</v>
      </c>
      <c r="D20" s="49" t="s">
        <v>73</v>
      </c>
      <c r="E20" t="s">
        <v>238</v>
      </c>
    </row>
    <row r="21" spans="1:5">
      <c r="A21" s="10" t="str">
        <f t="shared" si="0"/>
        <v>Leitor Cód. Barra - Mesa CX 01-SCANSOURCE</v>
      </c>
      <c r="B21" s="10" t="s">
        <v>239</v>
      </c>
      <c r="C21" s="11" t="s">
        <v>21</v>
      </c>
      <c r="D21" s="49" t="s">
        <v>240</v>
      </c>
      <c r="E21" t="s">
        <v>241</v>
      </c>
    </row>
    <row r="22" spans="1:5">
      <c r="A22" s="10" t="str">
        <f t="shared" si="0"/>
        <v>Leitor Cód. Barra - Mesa CX 02-SCANSOURCE</v>
      </c>
      <c r="B22" s="17" t="s">
        <v>242</v>
      </c>
      <c r="C22" s="18" t="s">
        <v>21</v>
      </c>
      <c r="D22" s="49" t="s">
        <v>240</v>
      </c>
      <c r="E22" t="s">
        <v>241</v>
      </c>
    </row>
    <row r="23" spans="1:5">
      <c r="A23" s="10" t="str">
        <f t="shared" si="0"/>
        <v>Leitor Cód. Barra - Mesa CX 03-SCANSOURCE</v>
      </c>
      <c r="B23" s="17" t="s">
        <v>243</v>
      </c>
      <c r="C23" s="18" t="s">
        <v>21</v>
      </c>
      <c r="D23" s="49" t="s">
        <v>240</v>
      </c>
      <c r="E23" t="s">
        <v>241</v>
      </c>
    </row>
    <row r="24" spans="1:5">
      <c r="A24" s="10" t="str">
        <f t="shared" si="0"/>
        <v>Leitor Cód. Barra - Mesa CX 04-SCANSOURCE</v>
      </c>
      <c r="B24" s="17" t="s">
        <v>244</v>
      </c>
      <c r="C24" s="18" t="s">
        <v>21</v>
      </c>
      <c r="D24" s="49" t="s">
        <v>240</v>
      </c>
      <c r="E24" t="s">
        <v>241</v>
      </c>
    </row>
    <row r="25" spans="1:5">
      <c r="A25" s="10" t="str">
        <f t="shared" si="0"/>
        <v>Fortinet (FortiGate)-VIVO/TELEFONICA</v>
      </c>
      <c r="B25" s="10" t="s">
        <v>85</v>
      </c>
      <c r="C25" s="11" t="s">
        <v>245</v>
      </c>
      <c r="D25" s="49" t="s">
        <v>246</v>
      </c>
      <c r="E25" t="s">
        <v>247</v>
      </c>
    </row>
    <row r="26" spans="1:5">
      <c r="A26" s="10" t="str">
        <f t="shared" si="0"/>
        <v>Fortinet (FortiAP)-VIVO/TELEFONICA</v>
      </c>
      <c r="B26" s="17" t="s">
        <v>92</v>
      </c>
      <c r="C26" s="18" t="s">
        <v>245</v>
      </c>
      <c r="D26" s="49" t="s">
        <v>246</v>
      </c>
      <c r="E26" t="s">
        <v>248</v>
      </c>
    </row>
    <row r="27" spans="1:5">
      <c r="A27" s="10" t="str">
        <f t="shared" si="0"/>
        <v>Switch Aruba-INGRAM</v>
      </c>
      <c r="B27" s="33" t="s">
        <v>249</v>
      </c>
      <c r="C27" s="34" t="s">
        <v>87</v>
      </c>
      <c r="D27" s="49" t="s">
        <v>250</v>
      </c>
      <c r="E27" t="s">
        <v>251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49" t="s">
        <v>252</v>
      </c>
      <c r="E28" t="s">
        <v>253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49" t="s">
        <v>252</v>
      </c>
      <c r="E29" t="s">
        <v>253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0" t="s">
        <v>40</v>
      </c>
      <c r="E30" t="s">
        <v>254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0" t="s">
        <v>40</v>
      </c>
      <c r="E31" t="s">
        <v>254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49" t="s">
        <v>113</v>
      </c>
      <c r="E32" t="s">
        <v>255</v>
      </c>
    </row>
    <row r="33" spans="1:5">
      <c r="A33" s="10" t="str">
        <f t="shared" si="0"/>
        <v>Tablet-MGITECH</v>
      </c>
      <c r="B33" s="17" t="s">
        <v>117</v>
      </c>
      <c r="C33" s="28" t="s">
        <v>118</v>
      </c>
      <c r="D33" s="49" t="s">
        <v>256</v>
      </c>
      <c r="E33" t="s">
        <v>257</v>
      </c>
    </row>
    <row r="34" spans="1:5">
      <c r="A34" s="10" t="str">
        <f t="shared" si="0"/>
        <v>Micro (PDV) CX 02-POSITIVO</v>
      </c>
      <c r="B34" s="10" t="s">
        <v>122</v>
      </c>
      <c r="C34" s="11" t="s">
        <v>40</v>
      </c>
      <c r="D34" s="50" t="s">
        <v>40</v>
      </c>
      <c r="E34" t="s">
        <v>254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49" t="s">
        <v>113</v>
      </c>
      <c r="E35" t="s">
        <v>255</v>
      </c>
    </row>
    <row r="36" spans="1:5">
      <c r="A36" s="10" t="str">
        <f t="shared" si="0"/>
        <v>Tablet-MGITECH</v>
      </c>
      <c r="B36" s="17" t="s">
        <v>117</v>
      </c>
      <c r="C36" s="28" t="s">
        <v>118</v>
      </c>
      <c r="D36" s="49" t="s">
        <v>256</v>
      </c>
      <c r="E36" t="s">
        <v>257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0" t="s">
        <v>40</v>
      </c>
      <c r="E37" t="s">
        <v>254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49" t="s">
        <v>113</v>
      </c>
      <c r="E38" t="s">
        <v>255</v>
      </c>
    </row>
    <row r="39" spans="1:5">
      <c r="A39" s="10" t="str">
        <f t="shared" si="0"/>
        <v>Tablet-MGITECH</v>
      </c>
      <c r="B39" s="17" t="s">
        <v>117</v>
      </c>
      <c r="C39" s="28" t="s">
        <v>118</v>
      </c>
      <c r="D39" s="49" t="s">
        <v>256</v>
      </c>
      <c r="E39" t="s">
        <v>257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0" t="s">
        <v>40</v>
      </c>
      <c r="E40" t="s">
        <v>254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49" t="s">
        <v>113</v>
      </c>
      <c r="E41" t="s">
        <v>255</v>
      </c>
    </row>
    <row r="42" spans="1:5">
      <c r="A42" s="10" t="str">
        <f t="shared" si="0"/>
        <v>Tablet-MGITECH</v>
      </c>
      <c r="B42" s="17" t="s">
        <v>117</v>
      </c>
      <c r="C42" s="28" t="s">
        <v>118</v>
      </c>
      <c r="D42" s="49" t="s">
        <v>256</v>
      </c>
      <c r="E42" t="s">
        <v>257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40</v>
      </c>
      <c r="D43" s="50" t="s">
        <v>40</v>
      </c>
      <c r="E43" t="s">
        <v>254</v>
      </c>
    </row>
    <row r="44" spans="1:5">
      <c r="A44" s="10" t="str">
        <f t="shared" si="0"/>
        <v>Micro (TG) Gerência-POSITIVO</v>
      </c>
      <c r="B44" s="10" t="s">
        <v>147</v>
      </c>
      <c r="C44" s="11" t="s">
        <v>40</v>
      </c>
      <c r="D44" s="50" t="s">
        <v>40</v>
      </c>
      <c r="E44" t="s">
        <v>254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49" t="s">
        <v>258</v>
      </c>
      <c r="E45" t="s">
        <v>259</v>
      </c>
    </row>
    <row r="46" spans="1:5">
      <c r="A46" s="10" t="str">
        <f t="shared" si="0"/>
        <v>Celular-KWAM</v>
      </c>
      <c r="B46" s="30" t="s">
        <v>158</v>
      </c>
      <c r="C46" s="31" t="s">
        <v>260</v>
      </c>
      <c r="D46" s="49" t="s">
        <v>256</v>
      </c>
      <c r="E46" t="s">
        <v>261</v>
      </c>
    </row>
    <row r="47" spans="1:5">
      <c r="A47" s="10" t="str">
        <f t="shared" si="0"/>
        <v>Micro (TG) Farmacêutico-POSITIVO</v>
      </c>
      <c r="B47" s="10" t="s">
        <v>155</v>
      </c>
      <c r="C47" s="11" t="s">
        <v>40</v>
      </c>
      <c r="D47" s="50" t="s">
        <v>40</v>
      </c>
      <c r="E47" t="s">
        <v>254</v>
      </c>
    </row>
    <row r="48" spans="1:5">
      <c r="A48" s="10" t="str">
        <f t="shared" si="0"/>
        <v>Micro (TC) Balcão 01-POSITIVO</v>
      </c>
      <c r="B48" s="10" t="s">
        <v>161</v>
      </c>
      <c r="C48" s="11" t="s">
        <v>40</v>
      </c>
      <c r="D48" s="50" t="s">
        <v>40</v>
      </c>
      <c r="E48" t="s">
        <v>254</v>
      </c>
    </row>
    <row r="49" spans="1:5">
      <c r="A49" s="10" t="str">
        <f t="shared" si="0"/>
        <v>Leitor Cód. Barra - Mão-SCANSOURCE</v>
      </c>
      <c r="B49" s="17" t="s">
        <v>163</v>
      </c>
      <c r="C49" s="18" t="s">
        <v>21</v>
      </c>
      <c r="D49" s="49" t="s">
        <v>258</v>
      </c>
      <c r="E49" t="s">
        <v>262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40</v>
      </c>
      <c r="D50" s="50" t="s">
        <v>40</v>
      </c>
      <c r="E50" t="s">
        <v>254</v>
      </c>
    </row>
    <row r="51" spans="1:5">
      <c r="A51" s="10" t="str">
        <f t="shared" si="0"/>
        <v>Leitor Cód. Barra - Mão-SCANSOURCE</v>
      </c>
      <c r="B51" s="17" t="s">
        <v>163</v>
      </c>
      <c r="C51" s="18" t="s">
        <v>21</v>
      </c>
      <c r="D51" s="49" t="s">
        <v>258</v>
      </c>
      <c r="E51" t="s">
        <v>262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40</v>
      </c>
      <c r="D52" s="50" t="s">
        <v>40</v>
      </c>
      <c r="E52" t="s">
        <v>254</v>
      </c>
    </row>
    <row r="53" spans="1:5">
      <c r="A53" s="10" t="str">
        <f t="shared" si="0"/>
        <v>Leitor Cód. Barra - Mão-SCANSOURCE</v>
      </c>
      <c r="B53" s="17" t="s">
        <v>163</v>
      </c>
      <c r="C53" s="18" t="s">
        <v>21</v>
      </c>
      <c r="D53" s="49" t="s">
        <v>258</v>
      </c>
      <c r="E53" t="s">
        <v>262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40</v>
      </c>
      <c r="D54" s="50" t="s">
        <v>40</v>
      </c>
      <c r="E54" t="s">
        <v>254</v>
      </c>
    </row>
    <row r="55" spans="1:5">
      <c r="A55" s="10" t="str">
        <f t="shared" si="0"/>
        <v>Leitor Cód. Barra - Mão-SCANSOURCE</v>
      </c>
      <c r="B55" s="17" t="s">
        <v>163</v>
      </c>
      <c r="C55" s="18" t="s">
        <v>21</v>
      </c>
      <c r="D55" s="49" t="s">
        <v>258</v>
      </c>
      <c r="E55" t="s">
        <v>262</v>
      </c>
    </row>
    <row r="56" spans="1:5">
      <c r="A56" s="10" t="str">
        <f t="shared" si="0"/>
        <v>Impressora TM-T88VII-USB CX 01-SCANSOURCE</v>
      </c>
      <c r="B56" s="10" t="s">
        <v>175</v>
      </c>
      <c r="C56" s="11" t="s">
        <v>21</v>
      </c>
      <c r="D56" s="49" t="s">
        <v>263</v>
      </c>
      <c r="E56" t="s">
        <v>264</v>
      </c>
    </row>
    <row r="57" spans="1:5">
      <c r="A57" s="10" t="str">
        <f t="shared" si="0"/>
        <v>Impressora TM-T88VII-USB CX 02-SCANSOURCE</v>
      </c>
      <c r="B57" s="17" t="s">
        <v>178</v>
      </c>
      <c r="C57" s="18" t="s">
        <v>21</v>
      </c>
      <c r="D57" s="49" t="s">
        <v>263</v>
      </c>
      <c r="E57" t="s">
        <v>264</v>
      </c>
    </row>
    <row r="58" spans="1:5">
      <c r="A58" s="10" t="str">
        <f t="shared" si="0"/>
        <v>Impressora TM-T88VII-USB CX 03-SCANSOURCE</v>
      </c>
      <c r="B58" s="17" t="s">
        <v>180</v>
      </c>
      <c r="C58" s="18" t="s">
        <v>21</v>
      </c>
      <c r="D58" s="49" t="s">
        <v>263</v>
      </c>
      <c r="E58" t="s">
        <v>264</v>
      </c>
    </row>
    <row r="59" spans="1:5">
      <c r="A59" s="10" t="str">
        <f t="shared" si="0"/>
        <v>Impressora TM-T88VII-USB CX 04-SCANSOURCE</v>
      </c>
      <c r="B59" s="17" t="s">
        <v>182</v>
      </c>
      <c r="C59" s="18" t="s">
        <v>21</v>
      </c>
      <c r="D59" s="49" t="s">
        <v>263</v>
      </c>
      <c r="E59" t="s">
        <v>264</v>
      </c>
    </row>
    <row r="60" spans="1:5">
      <c r="A60" s="10" t="str">
        <f t="shared" si="0"/>
        <v>Impressora TM-T88VII-ETH-SCANSOURCE</v>
      </c>
      <c r="B60" s="10" t="s">
        <v>184</v>
      </c>
      <c r="C60" s="11" t="s">
        <v>21</v>
      </c>
      <c r="D60" s="49" t="s">
        <v>263</v>
      </c>
      <c r="E60" t="s">
        <v>264</v>
      </c>
    </row>
    <row r="61" spans="1:5">
      <c r="A61" s="10" t="str">
        <f t="shared" si="0"/>
        <v>Impressora TM-L90-ETH-SCANSOURCE</v>
      </c>
      <c r="B61" s="10" t="s">
        <v>186</v>
      </c>
      <c r="C61" s="11" t="s">
        <v>21</v>
      </c>
      <c r="D61" s="49" t="s">
        <v>263</v>
      </c>
      <c r="E61" t="s">
        <v>265</v>
      </c>
    </row>
    <row r="62" spans="1:5">
      <c r="A62" s="10" t="str">
        <f t="shared" si="0"/>
        <v>Monitor Gerência-LENOVO</v>
      </c>
      <c r="B62" s="10" t="s">
        <v>38</v>
      </c>
      <c r="C62" s="11" t="s">
        <v>266</v>
      </c>
      <c r="D62" s="49" t="s">
        <v>266</v>
      </c>
      <c r="E62" t="s">
        <v>267</v>
      </c>
    </row>
    <row r="63" spans="1:5">
      <c r="A63" s="10" t="str">
        <f t="shared" si="0"/>
        <v>Monitor B12-LENOVO</v>
      </c>
      <c r="B63" s="10" t="s">
        <v>45</v>
      </c>
      <c r="C63" s="11" t="s">
        <v>266</v>
      </c>
      <c r="D63" s="49" t="s">
        <v>266</v>
      </c>
      <c r="E63" t="s">
        <v>267</v>
      </c>
    </row>
    <row r="64" spans="1:5">
      <c r="A64" s="10" t="str">
        <f t="shared" si="0"/>
        <v>Monitor Câmera-LENOVO</v>
      </c>
      <c r="B64" s="10" t="s">
        <v>235</v>
      </c>
      <c r="C64" s="11" t="s">
        <v>266</v>
      </c>
      <c r="D64" s="49" t="s">
        <v>266</v>
      </c>
      <c r="E64" t="s">
        <v>267</v>
      </c>
    </row>
    <row r="65" spans="1:5">
      <c r="A65" s="10" t="str">
        <f t="shared" si="0"/>
        <v>Monitor E-Learning-LENOVO</v>
      </c>
      <c r="B65" s="10" t="s">
        <v>49</v>
      </c>
      <c r="C65" s="11" t="s">
        <v>266</v>
      </c>
      <c r="D65" s="49" t="s">
        <v>266</v>
      </c>
      <c r="E65" t="s">
        <v>267</v>
      </c>
    </row>
    <row r="66" spans="1:5">
      <c r="A66" s="10" t="str">
        <f t="shared" si="0"/>
        <v>Monitor Farmacêutico-LENOVO</v>
      </c>
      <c r="B66" s="10" t="s">
        <v>53</v>
      </c>
      <c r="C66" s="11" t="s">
        <v>266</v>
      </c>
      <c r="D66" s="49" t="s">
        <v>266</v>
      </c>
      <c r="E66" t="s">
        <v>267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266</v>
      </c>
      <c r="D67" s="49" t="s">
        <v>266</v>
      </c>
      <c r="E67" t="s">
        <v>267</v>
      </c>
    </row>
    <row r="68" spans="1:5">
      <c r="A68" s="10" t="str">
        <f t="shared" si="1"/>
        <v>Monitor Balcão 02-LENOVO</v>
      </c>
      <c r="B68" s="17" t="s">
        <v>57</v>
      </c>
      <c r="C68" s="11" t="s">
        <v>266</v>
      </c>
      <c r="D68" s="49" t="s">
        <v>266</v>
      </c>
      <c r="E68" t="s">
        <v>267</v>
      </c>
    </row>
    <row r="69" spans="1:5">
      <c r="A69" s="10" t="str">
        <f t="shared" si="1"/>
        <v>Monitor Balcão 03-LENOVO</v>
      </c>
      <c r="B69" s="17" t="s">
        <v>59</v>
      </c>
      <c r="C69" s="11" t="s">
        <v>266</v>
      </c>
      <c r="D69" s="49" t="s">
        <v>266</v>
      </c>
      <c r="E69" t="s">
        <v>267</v>
      </c>
    </row>
    <row r="70" spans="1:5">
      <c r="A70" s="10" t="str">
        <f t="shared" si="1"/>
        <v>Monitor Balcão 04-LENOVO</v>
      </c>
      <c r="B70" s="17" t="s">
        <v>61</v>
      </c>
      <c r="C70" s="11" t="s">
        <v>266</v>
      </c>
      <c r="D70" s="49" t="s">
        <v>266</v>
      </c>
      <c r="E70" t="s">
        <v>267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266</v>
      </c>
      <c r="D71" s="50" t="s">
        <v>266</v>
      </c>
      <c r="E71" t="s">
        <v>268</v>
      </c>
    </row>
    <row r="72" spans="1:5">
      <c r="A72" s="10" t="str">
        <f t="shared" si="1"/>
        <v>Micro (PDV) CX 01-LENOVO</v>
      </c>
      <c r="B72" s="10" t="s">
        <v>107</v>
      </c>
      <c r="C72" s="11" t="s">
        <v>266</v>
      </c>
      <c r="D72" s="50" t="s">
        <v>266</v>
      </c>
      <c r="E72" t="s">
        <v>268</v>
      </c>
    </row>
    <row r="73" spans="1:5">
      <c r="A73" s="10" t="str">
        <f t="shared" si="1"/>
        <v>Micro (PDV) CX 02-LENOVO</v>
      </c>
      <c r="B73" s="10" t="s">
        <v>122</v>
      </c>
      <c r="C73" s="11" t="s">
        <v>266</v>
      </c>
      <c r="D73" s="50" t="s">
        <v>266</v>
      </c>
      <c r="E73" t="s">
        <v>268</v>
      </c>
    </row>
    <row r="74" spans="1:5">
      <c r="A74" s="10" t="str">
        <f t="shared" si="1"/>
        <v>Micro (PDV) CX 03-LENOVO</v>
      </c>
      <c r="B74" s="10" t="s">
        <v>129</v>
      </c>
      <c r="C74" s="11" t="s">
        <v>266</v>
      </c>
      <c r="D74" s="50" t="s">
        <v>266</v>
      </c>
      <c r="E74" t="s">
        <v>268</v>
      </c>
    </row>
    <row r="75" spans="1:5">
      <c r="A75" s="10" t="str">
        <f t="shared" si="1"/>
        <v>Micro (PDV) CX 04-LENOVO</v>
      </c>
      <c r="B75" s="10" t="s">
        <v>136</v>
      </c>
      <c r="C75" s="11" t="s">
        <v>266</v>
      </c>
      <c r="D75" s="50" t="s">
        <v>266</v>
      </c>
      <c r="E75" t="s">
        <v>268</v>
      </c>
    </row>
    <row r="76" spans="1:5">
      <c r="A76" s="10" t="str">
        <f t="shared" si="1"/>
        <v>Micro (TG) E-Learning-LENOVO</v>
      </c>
      <c r="B76" s="10" t="s">
        <v>143</v>
      </c>
      <c r="C76" s="11" t="s">
        <v>266</v>
      </c>
      <c r="D76" s="50" t="s">
        <v>266</v>
      </c>
      <c r="E76" t="s">
        <v>268</v>
      </c>
    </row>
    <row r="77" spans="1:5">
      <c r="A77" s="10" t="str">
        <f t="shared" si="1"/>
        <v>Micro (TG) Gerência-LENOVO</v>
      </c>
      <c r="B77" s="10" t="s">
        <v>147</v>
      </c>
      <c r="C77" s="11" t="s">
        <v>266</v>
      </c>
      <c r="D77" s="50" t="s">
        <v>266</v>
      </c>
      <c r="E77" t="s">
        <v>268</v>
      </c>
    </row>
    <row r="78" spans="1:5">
      <c r="A78" s="10" t="str">
        <f t="shared" si="1"/>
        <v>Micro (TG) Farmacêutico-LENOVO</v>
      </c>
      <c r="B78" s="10" t="s">
        <v>155</v>
      </c>
      <c r="C78" s="11" t="s">
        <v>266</v>
      </c>
      <c r="D78" s="50" t="s">
        <v>266</v>
      </c>
      <c r="E78" t="s">
        <v>268</v>
      </c>
    </row>
    <row r="79" spans="1:5">
      <c r="A79" s="10" t="str">
        <f t="shared" si="1"/>
        <v>Micro (TC) Balcão 01-LENOVO</v>
      </c>
      <c r="B79" s="10" t="s">
        <v>161</v>
      </c>
      <c r="C79" s="11" t="s">
        <v>266</v>
      </c>
      <c r="D79" s="50" t="s">
        <v>266</v>
      </c>
      <c r="E79" t="s">
        <v>268</v>
      </c>
    </row>
    <row r="80" spans="1:5">
      <c r="A80" s="10" t="str">
        <f t="shared" si="1"/>
        <v>Micro (TC) Balcão 02-LENOVO</v>
      </c>
      <c r="B80" s="10" t="s">
        <v>166</v>
      </c>
      <c r="C80" s="11" t="s">
        <v>266</v>
      </c>
      <c r="D80" s="50" t="s">
        <v>266</v>
      </c>
      <c r="E80" t="s">
        <v>268</v>
      </c>
    </row>
    <row r="81" spans="1:5">
      <c r="A81" s="10" t="str">
        <f t="shared" si="1"/>
        <v>Micro (TC) Balcão 03-LENOVO</v>
      </c>
      <c r="B81" s="10" t="s">
        <v>169</v>
      </c>
      <c r="C81" s="11" t="s">
        <v>266</v>
      </c>
      <c r="D81" s="50" t="s">
        <v>266</v>
      </c>
      <c r="E81" t="s">
        <v>268</v>
      </c>
    </row>
    <row r="82" spans="1:5">
      <c r="A82" s="10" t="str">
        <f t="shared" si="1"/>
        <v>Micro (TC) Balcão 04-LENOVO</v>
      </c>
      <c r="B82" s="10" t="s">
        <v>172</v>
      </c>
      <c r="C82" s="11" t="s">
        <v>266</v>
      </c>
      <c r="D82" s="50" t="s">
        <v>266</v>
      </c>
      <c r="E82" t="s">
        <v>268</v>
      </c>
    </row>
    <row r="83" spans="1:5">
      <c r="A83" s="10" t="str">
        <f t="shared" si="1"/>
        <v>Monitor Gerência-DELL</v>
      </c>
      <c r="B83" s="10" t="s">
        <v>38</v>
      </c>
      <c r="C83" s="11" t="s">
        <v>46</v>
      </c>
      <c r="D83" s="49" t="s">
        <v>46</v>
      </c>
      <c r="E83" t="s">
        <v>269</v>
      </c>
    </row>
    <row r="84" spans="1:5">
      <c r="A84" s="10" t="str">
        <f t="shared" si="1"/>
        <v>Monitor B12-DELL</v>
      </c>
      <c r="B84" s="10" t="s">
        <v>45</v>
      </c>
      <c r="C84" s="11" t="s">
        <v>46</v>
      </c>
      <c r="D84" s="49" t="s">
        <v>46</v>
      </c>
      <c r="E84" t="s">
        <v>269</v>
      </c>
    </row>
    <row r="85" spans="1:5">
      <c r="A85" s="10" t="str">
        <f t="shared" si="1"/>
        <v>Monitor Câmera-DELL</v>
      </c>
      <c r="B85" s="10" t="s">
        <v>235</v>
      </c>
      <c r="C85" s="11" t="s">
        <v>46</v>
      </c>
      <c r="D85" s="49" t="s">
        <v>46</v>
      </c>
      <c r="E85" t="s">
        <v>269</v>
      </c>
    </row>
    <row r="86" spans="1:5">
      <c r="A86" s="10" t="str">
        <f t="shared" si="1"/>
        <v>Monitor E-Learning-DELL</v>
      </c>
      <c r="B86" s="10" t="s">
        <v>49</v>
      </c>
      <c r="C86" s="11" t="s">
        <v>46</v>
      </c>
      <c r="D86" s="49" t="s">
        <v>46</v>
      </c>
      <c r="E86" t="s">
        <v>269</v>
      </c>
    </row>
    <row r="87" spans="1:5">
      <c r="A87" s="10" t="str">
        <f t="shared" si="1"/>
        <v>Monitor Farmacêutico-DELL</v>
      </c>
      <c r="B87" s="10" t="s">
        <v>53</v>
      </c>
      <c r="C87" s="11" t="s">
        <v>46</v>
      </c>
      <c r="D87" s="49" t="s">
        <v>46</v>
      </c>
      <c r="E87" t="s">
        <v>269</v>
      </c>
    </row>
    <row r="88" spans="1:5">
      <c r="A88" s="10" t="str">
        <f t="shared" si="1"/>
        <v>Monitor Balcão 01-DELL</v>
      </c>
      <c r="B88" s="10" t="s">
        <v>55</v>
      </c>
      <c r="C88" s="11" t="s">
        <v>46</v>
      </c>
      <c r="D88" s="49" t="s">
        <v>46</v>
      </c>
      <c r="E88" t="s">
        <v>269</v>
      </c>
    </row>
    <row r="89" spans="1:5">
      <c r="A89" s="10" t="str">
        <f t="shared" si="1"/>
        <v>Monitor Balcão 02-DELL</v>
      </c>
      <c r="B89" s="17" t="s">
        <v>57</v>
      </c>
      <c r="C89" s="11" t="s">
        <v>46</v>
      </c>
      <c r="D89" s="49" t="s">
        <v>46</v>
      </c>
      <c r="E89" t="s">
        <v>269</v>
      </c>
    </row>
    <row r="90" spans="1:5">
      <c r="A90" s="10" t="str">
        <f t="shared" si="1"/>
        <v>Monitor Balcão 03-DELL</v>
      </c>
      <c r="B90" s="17" t="s">
        <v>59</v>
      </c>
      <c r="C90" s="11" t="s">
        <v>46</v>
      </c>
      <c r="D90" s="49" t="s">
        <v>46</v>
      </c>
      <c r="E90" t="s">
        <v>269</v>
      </c>
    </row>
    <row r="91" spans="1:5">
      <c r="A91" s="10" t="str">
        <f t="shared" si="1"/>
        <v>Monitor Balcão 04-DELL</v>
      </c>
      <c r="B91" s="17" t="s">
        <v>61</v>
      </c>
      <c r="C91" s="11" t="s">
        <v>46</v>
      </c>
      <c r="D91" s="49" t="s">
        <v>46</v>
      </c>
      <c r="E91" t="s">
        <v>269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46</v>
      </c>
      <c r="D92" s="49" t="s">
        <v>46</v>
      </c>
      <c r="E92" t="s">
        <v>270</v>
      </c>
    </row>
    <row r="93" spans="1:5">
      <c r="A93" s="10" t="str">
        <f t="shared" si="1"/>
        <v>Micro (PDV) CX 01-DELL</v>
      </c>
      <c r="B93" s="10" t="s">
        <v>107</v>
      </c>
      <c r="C93" s="11" t="s">
        <v>46</v>
      </c>
      <c r="D93" s="49" t="s">
        <v>46</v>
      </c>
      <c r="E93" t="s">
        <v>270</v>
      </c>
    </row>
    <row r="94" spans="1:5">
      <c r="A94" s="10" t="str">
        <f t="shared" si="1"/>
        <v>Micro (PDV) CX 02-DELL</v>
      </c>
      <c r="B94" s="10" t="s">
        <v>122</v>
      </c>
      <c r="C94" s="11" t="s">
        <v>46</v>
      </c>
      <c r="D94" s="49" t="s">
        <v>46</v>
      </c>
      <c r="E94" t="s">
        <v>270</v>
      </c>
    </row>
    <row r="95" spans="1:5">
      <c r="A95" s="10" t="str">
        <f t="shared" si="1"/>
        <v>Micro (PDV) CX 03-DELL</v>
      </c>
      <c r="B95" s="10" t="s">
        <v>129</v>
      </c>
      <c r="C95" s="11" t="s">
        <v>46</v>
      </c>
      <c r="D95" s="49" t="s">
        <v>46</v>
      </c>
      <c r="E95" t="s">
        <v>270</v>
      </c>
    </row>
    <row r="96" spans="1:5">
      <c r="A96" s="10" t="str">
        <f t="shared" si="1"/>
        <v>Micro (PDV) CX 04-DELL</v>
      </c>
      <c r="B96" s="10" t="s">
        <v>136</v>
      </c>
      <c r="C96" s="11" t="s">
        <v>46</v>
      </c>
      <c r="D96" s="49" t="s">
        <v>46</v>
      </c>
      <c r="E96" t="s">
        <v>270</v>
      </c>
    </row>
    <row r="97" spans="1:5">
      <c r="A97" s="10" t="str">
        <f t="shared" si="1"/>
        <v>Micro (TG) E-Learning-DELL</v>
      </c>
      <c r="B97" s="10" t="s">
        <v>143</v>
      </c>
      <c r="C97" s="11" t="s">
        <v>46</v>
      </c>
      <c r="D97" s="49" t="s">
        <v>46</v>
      </c>
      <c r="E97" t="s">
        <v>270</v>
      </c>
    </row>
    <row r="98" spans="1:5">
      <c r="A98" s="10" t="str">
        <f t="shared" si="1"/>
        <v>Micro (TG) Gerência-DELL</v>
      </c>
      <c r="B98" s="10" t="s">
        <v>147</v>
      </c>
      <c r="C98" s="11" t="s">
        <v>46</v>
      </c>
      <c r="D98" s="49" t="s">
        <v>46</v>
      </c>
      <c r="E98" t="s">
        <v>270</v>
      </c>
    </row>
    <row r="99" spans="1:5">
      <c r="A99" s="10" t="str">
        <f t="shared" si="1"/>
        <v>Micro (TG) Farmacêutico-DELL</v>
      </c>
      <c r="B99" s="10" t="s">
        <v>155</v>
      </c>
      <c r="C99" s="11" t="s">
        <v>46</v>
      </c>
      <c r="D99" s="49" t="s">
        <v>46</v>
      </c>
      <c r="E99" t="s">
        <v>270</v>
      </c>
    </row>
    <row r="100" spans="1:5">
      <c r="A100" s="10" t="str">
        <f t="shared" si="1"/>
        <v>Micro (TC) Balcão 01-DELL</v>
      </c>
      <c r="B100" s="10" t="s">
        <v>161</v>
      </c>
      <c r="C100" s="11" t="s">
        <v>46</v>
      </c>
      <c r="D100" s="49" t="s">
        <v>46</v>
      </c>
      <c r="E100" t="s">
        <v>270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46</v>
      </c>
      <c r="D101" s="49" t="s">
        <v>46</v>
      </c>
      <c r="E101" t="s">
        <v>270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46</v>
      </c>
      <c r="D102" s="49" t="s">
        <v>46</v>
      </c>
      <c r="E102" t="s">
        <v>270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46</v>
      </c>
      <c r="D103" s="49" t="s">
        <v>46</v>
      </c>
      <c r="E103" t="s">
        <v>270</v>
      </c>
    </row>
    <row r="104" spans="1:5">
      <c r="A104" s="10" t="str">
        <f t="shared" si="1"/>
        <v>Fortinet (FortiGate)-VIVO</v>
      </c>
      <c r="B104" s="10" t="s">
        <v>85</v>
      </c>
      <c r="C104" s="11" t="s">
        <v>271</v>
      </c>
      <c r="D104" s="49" t="s">
        <v>246</v>
      </c>
      <c r="E104" t="s">
        <v>247</v>
      </c>
    </row>
    <row r="105" spans="1:5">
      <c r="A105" s="10" t="str">
        <f t="shared" si="1"/>
        <v>Fortinet (FortiAP)-VIVO</v>
      </c>
      <c r="B105" s="17" t="s">
        <v>92</v>
      </c>
      <c r="C105" s="18" t="s">
        <v>271</v>
      </c>
      <c r="D105" s="49" t="s">
        <v>246</v>
      </c>
      <c r="E105" t="s">
        <v>248</v>
      </c>
    </row>
    <row r="106" spans="1:5">
      <c r="A106" s="10" t="str">
        <f t="shared" si="1"/>
        <v>Celular-</v>
      </c>
      <c r="B106" s="30" t="s">
        <v>158</v>
      </c>
      <c r="D106" s="49" t="s">
        <v>256</v>
      </c>
      <c r="E106" t="s">
        <v>261</v>
      </c>
    </row>
    <row r="107" spans="1:5">
      <c r="A107" s="10" t="str">
        <f t="shared" si="1"/>
        <v>SAT FISCAL CX 01-SCANSOURCE</v>
      </c>
      <c r="B107" s="10" t="s">
        <v>188</v>
      </c>
      <c r="C107" s="11" t="s">
        <v>21</v>
      </c>
      <c r="D107" s="49" t="s">
        <v>263</v>
      </c>
      <c r="E107" t="s">
        <v>272</v>
      </c>
    </row>
    <row r="108" spans="1:5">
      <c r="A108" s="10" t="str">
        <f t="shared" si="1"/>
        <v>SAT FISCAL CX 02-SCANSOURCE</v>
      </c>
      <c r="B108" s="17" t="s">
        <v>191</v>
      </c>
      <c r="C108" s="18" t="s">
        <v>21</v>
      </c>
      <c r="D108" s="49" t="s">
        <v>263</v>
      </c>
      <c r="E108" t="s">
        <v>272</v>
      </c>
    </row>
    <row r="109" spans="1:5">
      <c r="A109" s="10" t="str">
        <f t="shared" si="1"/>
        <v>SAT FISCAL CX 03-SCANSOURCE</v>
      </c>
      <c r="B109" s="17" t="s">
        <v>193</v>
      </c>
      <c r="C109" s="18" t="s">
        <v>21</v>
      </c>
      <c r="D109" s="49" t="s">
        <v>263</v>
      </c>
      <c r="E109" t="s">
        <v>272</v>
      </c>
    </row>
    <row r="110" spans="1:5">
      <c r="A110" s="10" t="str">
        <f t="shared" si="1"/>
        <v>SAT FISCAL CX 04-SCANSOURCE</v>
      </c>
      <c r="B110" s="17" t="s">
        <v>195</v>
      </c>
      <c r="C110" s="18" t="s">
        <v>21</v>
      </c>
      <c r="D110" s="49" t="s">
        <v>263</v>
      </c>
      <c r="E110" t="s">
        <v>272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2024-08-26T12:42:49Z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