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2ABED925-7C36-4450-B960-2A9C71E65F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icio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6" l="1"/>
  <c r="E57" i="6"/>
  <c r="F57" i="6"/>
  <c r="D57" i="6"/>
  <c r="C57" i="6"/>
  <c r="B57" i="6"/>
  <c r="K43" i="6"/>
  <c r="L43" i="6"/>
  <c r="M43" i="6"/>
  <c r="C61" i="6"/>
  <c r="C62" i="6" s="1"/>
  <c r="D61" i="6"/>
  <c r="D62" i="6" s="1"/>
  <c r="E61" i="6"/>
  <c r="E62" i="6" s="1"/>
  <c r="F61" i="6"/>
  <c r="F62" i="6" s="1"/>
  <c r="G61" i="6"/>
  <c r="G62" i="6" s="1"/>
  <c r="H61" i="6"/>
  <c r="H62" i="6" s="1"/>
  <c r="I61" i="6"/>
  <c r="I62" i="6" s="1"/>
  <c r="J61" i="6"/>
  <c r="J62" i="6" s="1"/>
  <c r="K61" i="6"/>
  <c r="K62" i="6" s="1"/>
  <c r="L61" i="6"/>
  <c r="L62" i="6" s="1"/>
  <c r="M61" i="6"/>
  <c r="M62" i="6" s="1"/>
  <c r="B61" i="6"/>
  <c r="B62" i="6" s="1"/>
  <c r="F51" i="6" l="1"/>
  <c r="G51" i="6"/>
  <c r="H51" i="6"/>
  <c r="I51" i="6"/>
  <c r="J51" i="6"/>
  <c r="K51" i="6"/>
  <c r="K54" i="6" s="1"/>
  <c r="K60" i="6" s="1"/>
  <c r="L51" i="6"/>
  <c r="L54" i="6" s="1"/>
  <c r="L60" i="6" s="1"/>
  <c r="M51" i="6"/>
  <c r="M54" i="6" s="1"/>
  <c r="M60" i="6" s="1"/>
  <c r="C51" i="6" l="1"/>
  <c r="B51" i="6"/>
  <c r="C43" i="6"/>
  <c r="D43" i="6"/>
  <c r="E43" i="6"/>
  <c r="F43" i="6"/>
  <c r="F54" i="6" s="1"/>
  <c r="F60" i="6" s="1"/>
  <c r="G43" i="6"/>
  <c r="G54" i="6" s="1"/>
  <c r="G60" i="6" s="1"/>
  <c r="H43" i="6"/>
  <c r="H54" i="6" s="1"/>
  <c r="H60" i="6" s="1"/>
  <c r="I43" i="6"/>
  <c r="I54" i="6" s="1"/>
  <c r="I60" i="6" s="1"/>
  <c r="J43" i="6"/>
  <c r="J54" i="6" s="1"/>
  <c r="J60" i="6" s="1"/>
  <c r="C24" i="6"/>
  <c r="C27" i="6" s="1"/>
  <c r="C53" i="6" s="1"/>
  <c r="C59" i="6" s="1"/>
  <c r="D24" i="6"/>
  <c r="D27" i="6" s="1"/>
  <c r="D53" i="6" s="1"/>
  <c r="D59" i="6" s="1"/>
  <c r="E24" i="6"/>
  <c r="E27" i="6" s="1"/>
  <c r="E53" i="6" s="1"/>
  <c r="E59" i="6" s="1"/>
  <c r="F24" i="6"/>
  <c r="F27" i="6" s="1"/>
  <c r="G24" i="6"/>
  <c r="G27" i="6" s="1"/>
  <c r="G53" i="6" s="1"/>
  <c r="G59" i="6" s="1"/>
  <c r="H24" i="6"/>
  <c r="H27" i="6" s="1"/>
  <c r="H53" i="6" s="1"/>
  <c r="H59" i="6" s="1"/>
  <c r="I24" i="6"/>
  <c r="I27" i="6" s="1"/>
  <c r="I53" i="6" s="1"/>
  <c r="J24" i="6"/>
  <c r="J27" i="6" s="1"/>
  <c r="J53" i="6" s="1"/>
  <c r="J59" i="6" s="1"/>
  <c r="K24" i="6"/>
  <c r="K27" i="6" s="1"/>
  <c r="K53" i="6" s="1"/>
  <c r="L24" i="6"/>
  <c r="L27" i="6" s="1"/>
  <c r="L53" i="6" s="1"/>
  <c r="M24" i="6"/>
  <c r="M27" i="6" s="1"/>
  <c r="M53" i="6" s="1"/>
  <c r="B24" i="6"/>
  <c r="B27" i="6" s="1"/>
  <c r="B53" i="6" s="1"/>
  <c r="B59" i="6" s="1"/>
  <c r="M59" i="6" l="1"/>
  <c r="M55" i="6"/>
  <c r="L59" i="6"/>
  <c r="L55" i="6"/>
  <c r="K59" i="6"/>
  <c r="K55" i="6"/>
  <c r="I55" i="6"/>
  <c r="I59" i="6"/>
  <c r="C54" i="6"/>
  <c r="C60" i="6" s="1"/>
  <c r="H55" i="6"/>
  <c r="H57" i="6" s="1"/>
  <c r="I57" i="6" s="1"/>
  <c r="J57" i="6" s="1"/>
  <c r="K57" i="6" s="1"/>
  <c r="L57" i="6" s="1"/>
  <c r="M57" i="6" s="1"/>
  <c r="J55" i="6"/>
  <c r="F52" i="6"/>
  <c r="F53" i="6"/>
  <c r="G55" i="6"/>
  <c r="B52" i="6"/>
  <c r="I52" i="6"/>
  <c r="H52" i="6"/>
  <c r="G52" i="6"/>
  <c r="J52" i="6"/>
  <c r="C52" i="6"/>
  <c r="B43" i="6"/>
  <c r="B54" i="6" s="1"/>
  <c r="F55" i="6" l="1"/>
  <c r="F59" i="6"/>
  <c r="C55" i="6"/>
  <c r="B55" i="6"/>
  <c r="B60" i="6"/>
  <c r="D51" i="6" l="1"/>
  <c r="D54" i="6" s="1"/>
  <c r="D55" i="6" l="1"/>
  <c r="D60" i="6"/>
  <c r="D52" i="6"/>
  <c r="E51" i="6" l="1"/>
  <c r="E54" i="6" s="1"/>
  <c r="E55" i="6" l="1"/>
  <c r="E60" i="6"/>
  <c r="E52" i="6"/>
</calcChain>
</file>

<file path=xl/sharedStrings.xml><?xml version="1.0" encoding="utf-8"?>
<sst xmlns="http://schemas.openxmlformats.org/spreadsheetml/2006/main" count="71" uniqueCount="69">
  <si>
    <t>Aluguel</t>
  </si>
  <si>
    <t>Custo Fixo Mensal</t>
  </si>
  <si>
    <t>Pró Labore</t>
  </si>
  <si>
    <t xml:space="preserve">Informações e Premissas </t>
  </si>
  <si>
    <t>Previsão de Custo Maior /menor em</t>
  </si>
  <si>
    <t>Previsão de investimento maior / menor em</t>
  </si>
  <si>
    <t>Imposto</t>
  </si>
  <si>
    <t>Mão de Obra (funcionarios)</t>
  </si>
  <si>
    <t>Uniformes / EPIs</t>
  </si>
  <si>
    <t>Administrador</t>
  </si>
  <si>
    <t>Custo Variável Mensal</t>
  </si>
  <si>
    <t>ADAIR</t>
  </si>
  <si>
    <t>DOLORES</t>
  </si>
  <si>
    <t>LAZARO</t>
  </si>
  <si>
    <t>MIGUEL</t>
  </si>
  <si>
    <t>NASCIMENTO</t>
  </si>
  <si>
    <t>VALDETE</t>
  </si>
  <si>
    <t>ORÁDIA</t>
  </si>
  <si>
    <t>MARIA ABADIA</t>
  </si>
  <si>
    <t>LYDIA</t>
  </si>
  <si>
    <t>RICARDO</t>
  </si>
  <si>
    <t>MARIA JOSÉ</t>
  </si>
  <si>
    <t>WALTERON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</si>
  <si>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</si>
  <si>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</si>
  <si>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</si>
  <si>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</si>
  <si>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</si>
  <si>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</si>
  <si>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</si>
  <si>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</si>
  <si>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</si>
  <si>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</si>
  <si>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</si>
  <si>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</si>
  <si>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SUB TOTAL</t>
  </si>
  <si>
    <t>Alimentação</t>
  </si>
  <si>
    <t>Farmácia</t>
  </si>
  <si>
    <t>EMPRÉSTIMOS</t>
  </si>
  <si>
    <t>ELIANA</t>
  </si>
  <si>
    <t>Terceirizados</t>
  </si>
  <si>
    <t>Diretora Assistencial</t>
  </si>
  <si>
    <t>TX Custo Variável</t>
  </si>
  <si>
    <t>EDMA</t>
  </si>
  <si>
    <t>GILDA</t>
  </si>
  <si>
    <t>ERNANI</t>
  </si>
  <si>
    <t>HAMILTON</t>
  </si>
  <si>
    <t>DEMONSTRATIVO FINANCEIRO - LA VITTA</t>
  </si>
  <si>
    <t>DAY CAR E DIÁRIAS</t>
  </si>
  <si>
    <t>REPASSE DIVERSOS</t>
  </si>
  <si>
    <t>LANCHONETE RESTAURANTE</t>
  </si>
  <si>
    <t>Administrativo</t>
  </si>
  <si>
    <t>Transporte</t>
  </si>
  <si>
    <t>Manutenção</t>
  </si>
  <si>
    <t>Limpeza e Conservação</t>
  </si>
  <si>
    <t>Empréstimo</t>
  </si>
  <si>
    <t>Lanchonete e Acessorios</t>
  </si>
  <si>
    <t>GILMAR</t>
  </si>
  <si>
    <t>TOTAL -RECEITA</t>
  </si>
  <si>
    <t>RECEITA</t>
  </si>
  <si>
    <t>DESPESA</t>
  </si>
  <si>
    <t>RECEITA - DESPESA</t>
  </si>
  <si>
    <t>SALDO ACUMULADO</t>
  </si>
  <si>
    <t>PETRONILHA/ADRIANA/ ERCY</t>
  </si>
  <si>
    <t>RODOLFO/ GERALDA SANT/ CATARINA</t>
  </si>
  <si>
    <t>CUSTO MÉDIO GERAL</t>
  </si>
  <si>
    <t>RECEITA MÉDIA</t>
  </si>
  <si>
    <t>CUSTO MÉDIO ALIMEN-Mens</t>
  </si>
  <si>
    <t>CUSTO MÉDIO ALIMEN-Diaria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</si>
</sst>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7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Fill="0" applyProtection="0"/>
    <xf numFmtId="0" fontId="10" fillId="0" borderId="0" applyFill="0" applyProtection="0"/>
  </cellStyleXfs>
  <cellXfs count="65">
    <xf numFmtId="0" fontId="0" fillId="0" borderId="0" xfId="0"/>
    <xf numFmtId="0" fontId="2" fillId="0" borderId="0" xfId="0" applyFont="1"/>
    <xf numFmtId="9" fontId="0" fillId="3" borderId="2" xfId="2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left" vertical="center" indent="1"/>
    </xf>
    <xf numFmtId="0" fontId="3" fillId="4" borderId="5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center" vertical="center" wrapText="1"/>
    </xf>
    <xf numFmtId="16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7" fontId="2" fillId="0" borderId="0" xfId="0" applyNumberFormat="1" applyFont="1"/>
    <xf numFmtId="167" fontId="5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 indent="1"/>
      <protection locked="0"/>
    </xf>
    <xf numFmtId="44" fontId="5" fillId="0" borderId="0" xfId="1" applyFont="1"/>
    <xf numFmtId="167" fontId="5" fillId="0" borderId="0" xfId="1" applyNumberFormat="1" applyFont="1"/>
    <xf numFmtId="0" fontId="5" fillId="3" borderId="2" xfId="0" applyFont="1" applyFill="1" applyBorder="1" applyAlignment="1" applyProtection="1">
      <alignment horizontal="left" vertical="center" indent="1"/>
      <protection locked="0"/>
    </xf>
    <xf numFmtId="0" fontId="5" fillId="3" borderId="6" xfId="0" applyFont="1" applyFill="1" applyBorder="1" applyAlignment="1" applyProtection="1">
      <alignment horizontal="left" vertical="center" indent="1"/>
      <protection locked="0"/>
    </xf>
    <xf numFmtId="167" fontId="5" fillId="3" borderId="1" xfId="0" applyNumberFormat="1" applyFont="1" applyFill="1" applyBorder="1" applyAlignment="1" applyProtection="1">
      <alignment horizontal="center" vertical="center"/>
      <protection locked="0"/>
    </xf>
    <xf numFmtId="10" fontId="5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/>
    </xf>
    <xf numFmtId="44" fontId="5" fillId="0" borderId="0" xfId="1" applyFont="1" applyFill="1"/>
    <xf numFmtId="0" fontId="9" fillId="4" borderId="5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/>
    </xf>
    <xf numFmtId="44" fontId="5" fillId="0" borderId="0" xfId="0" applyNumberFormat="1" applyFont="1"/>
    <xf numFmtId="0" fontId="6" fillId="10" borderId="0" xfId="0" applyFont="1" applyFill="1"/>
    <xf numFmtId="0" fontId="6" fillId="11" borderId="0" xfId="0" applyFont="1" applyFill="1"/>
    <xf numFmtId="0" fontId="6" fillId="7" borderId="0" xfId="0" applyFont="1" applyFill="1"/>
    <xf numFmtId="0" fontId="6" fillId="12" borderId="0" xfId="0" applyFont="1" applyFill="1"/>
    <xf numFmtId="0" fontId="2" fillId="5" borderId="0" xfId="0" applyFont="1" applyFill="1" applyAlignment="1">
      <alignment horizontal="right"/>
    </xf>
    <xf numFmtId="0" fontId="2" fillId="13" borderId="0" xfId="0" applyFont="1" applyFill="1" applyAlignment="1">
      <alignment horizontal="right"/>
    </xf>
    <xf numFmtId="0" fontId="9" fillId="14" borderId="5" xfId="0" applyFont="1" applyFill="1" applyBorder="1" applyAlignment="1">
      <alignment horizontal="center" vertical="center"/>
    </xf>
    <xf numFmtId="167" fontId="5" fillId="0" borderId="1" xfId="0" applyNumberFormat="1" applyFont="1" applyBorder="1" applyAlignment="1" applyProtection="1">
      <alignment horizontal="center" vertical="center"/>
      <protection locked="0"/>
    </xf>
    <xf numFmtId="167" fontId="5" fillId="0" borderId="0" xfId="1" applyNumberFormat="1" applyFont="1" applyFill="1"/>
    <xf numFmtId="167" fontId="5" fillId="0" borderId="6" xfId="1" applyNumberFormat="1" applyFont="1" applyFill="1" applyBorder="1" applyAlignment="1" applyProtection="1">
      <alignment horizontal="center" vertical="center"/>
      <protection locked="0"/>
    </xf>
    <xf numFmtId="167" fontId="5" fillId="0" borderId="0" xfId="1" applyNumberFormat="1" applyFont="1" applyFill="1" applyBorder="1" applyAlignment="1" applyProtection="1">
      <alignment horizontal="center" vertical="center"/>
      <protection locked="0"/>
    </xf>
    <xf numFmtId="44" fontId="5" fillId="0" borderId="7" xfId="1" applyFont="1" applyFill="1" applyBorder="1" applyAlignment="1" applyProtection="1">
      <alignment horizontal="center" vertical="center"/>
      <protection locked="0"/>
    </xf>
    <xf numFmtId="44" fontId="5" fillId="0" borderId="1" xfId="1" applyFont="1" applyFill="1" applyBorder="1" applyAlignment="1" applyProtection="1">
      <alignment horizontal="center" vertical="center"/>
      <protection locked="0"/>
    </xf>
    <xf numFmtId="44" fontId="5" fillId="0" borderId="2" xfId="1" applyFont="1" applyFill="1" applyBorder="1" applyAlignment="1" applyProtection="1">
      <alignment horizontal="center" vertical="center"/>
      <protection locked="0"/>
    </xf>
    <xf numFmtId="44" fontId="5" fillId="0" borderId="6" xfId="1" applyFont="1" applyFill="1" applyBorder="1" applyAlignment="1" applyProtection="1">
      <alignment horizontal="center" vertical="center"/>
      <protection locked="0"/>
    </xf>
    <xf numFmtId="0" fontId="2" fillId="15" borderId="0" xfId="0" applyFont="1" applyFill="1" applyAlignment="1">
      <alignment horizontal="right"/>
    </xf>
    <xf numFmtId="0" fontId="5" fillId="6" borderId="1" xfId="0" applyFont="1" applyFill="1" applyBorder="1" applyAlignment="1" applyProtection="1">
      <alignment horizontal="left" vertical="center" indent="1"/>
      <protection locked="0"/>
    </xf>
    <xf numFmtId="167" fontId="5" fillId="6" borderId="1" xfId="0" applyNumberFormat="1" applyFont="1" applyFill="1" applyBorder="1" applyAlignment="1" applyProtection="1">
      <alignment horizontal="center" vertical="center"/>
      <protection locked="0"/>
    </xf>
    <xf numFmtId="167" fontId="5" fillId="6" borderId="0" xfId="1" applyNumberFormat="1" applyFont="1" applyFill="1"/>
    <xf numFmtId="167" fontId="5" fillId="6" borderId="0" xfId="0" applyNumberFormat="1" applyFont="1" applyFill="1"/>
    <xf numFmtId="0" fontId="5" fillId="6" borderId="0" xfId="0" applyFont="1" applyFill="1"/>
    <xf numFmtId="0" fontId="5" fillId="6" borderId="2" xfId="0" applyFont="1" applyFill="1" applyBorder="1" applyAlignment="1" applyProtection="1">
      <alignment horizontal="left" vertical="center" indent="1"/>
      <protection locked="0"/>
    </xf>
    <xf numFmtId="44" fontId="5" fillId="6" borderId="2" xfId="1" applyFont="1" applyFill="1" applyBorder="1" applyAlignment="1" applyProtection="1">
      <alignment horizontal="center" vertical="center"/>
      <protection locked="0"/>
    </xf>
    <xf numFmtId="44" fontId="5" fillId="6" borderId="0" xfId="1" applyFont="1" applyFill="1"/>
    <xf numFmtId="0" fontId="0" fillId="6" borderId="0" xfId="0" applyFill="1"/>
    <xf numFmtId="44" fontId="2" fillId="9" borderId="0" xfId="0" applyNumberFormat="1" applyFont="1" applyFill="1"/>
    <xf numFmtId="44" fontId="2" fillId="7" borderId="0" xfId="0" applyNumberFormat="1" applyFont="1" applyFill="1"/>
    <xf numFmtId="164" fontId="0" fillId="5" borderId="0" xfId="0" applyNumberFormat="1" applyFill="1"/>
    <xf numFmtId="164" fontId="2" fillId="11" borderId="0" xfId="0" applyNumberFormat="1" applyFont="1" applyFill="1"/>
    <xf numFmtId="164" fontId="0" fillId="11" borderId="0" xfId="0" applyNumberFormat="1" applyFill="1"/>
    <xf numFmtId="164" fontId="0" fillId="13" borderId="0" xfId="0" applyNumberFormat="1" applyFill="1"/>
    <xf numFmtId="164" fontId="0" fillId="10" borderId="0" xfId="0" applyNumberFormat="1" applyFill="1"/>
    <xf numFmtId="164" fontId="0" fillId="7" borderId="0" xfId="0" applyNumberFormat="1" applyFill="1"/>
    <xf numFmtId="164" fontId="5" fillId="12" borderId="0" xfId="0" applyNumberFormat="1" applyFont="1" applyFill="1"/>
    <xf numFmtId="44" fontId="2" fillId="0" borderId="0" xfId="0" applyNumberFormat="1" applyFont="1"/>
    <xf numFmtId="44" fontId="7" fillId="7" borderId="5" xfId="0" applyNumberFormat="1" applyFont="1" applyFill="1" applyBorder="1" applyAlignment="1">
      <alignment horizontal="right" vertical="center" wrapText="1"/>
    </xf>
    <xf numFmtId="44" fontId="2" fillId="7" borderId="0" xfId="1" applyFont="1" applyFill="1"/>
    <xf numFmtId="0" fontId="9" fillId="8" borderId="4" xfId="0" applyFont="1" applyFill="1" applyBorder="1" applyAlignment="1">
      <alignment horizontal="right" vertical="center"/>
    </xf>
    <xf numFmtId="0" fontId="0" fillId="0" borderId="0" xfId="0" applyAlignment="1">
      <alignment horizontal="center"/>
    </xf>
  </cellXfs>
  <cellStyles count="5">
    <cellStyle name="Moeda" xfId="1" builtinId="4"/>
    <cellStyle name="Normal" xfId="0" builtinId="0"/>
    <cellStyle name="Normal 2" xfId="3" xr:uid="{D6CA4E56-D28A-450D-9893-38504B4F12C6}"/>
    <cellStyle name="Normal 3" xfId="4" xr:uid="{8D3E546A-E316-45F7-AB9A-8ECDD7ED623F}"/>
    <cellStyle name="Porcentagem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B4AA-7E97-43C5-9238-8D233D285CA9}">
  <dimension ref="A1:O96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56" sqref="B56"/>
    </sheetView>
  </sheetViews>
  <sheetFormatPr defaultRowHeight="14.5" x14ac:dyDescent="0.35"/>
  <cols>
    <col min="1" max="1" width="22.08984375" customWidth="1"/>
    <col min="2" max="2" width="12.81640625" bestFit="1" customWidth="1"/>
    <col min="3" max="3" width="13.81640625" bestFit="1" customWidth="1"/>
    <col min="4" max="4" width="14" bestFit="1" customWidth="1"/>
    <col min="5" max="6" width="13.90625" bestFit="1" customWidth="1"/>
    <col min="7" max="13" width="13.90625" customWidth="1"/>
    <col min="14" max="14" width="8.7265625" customWidth="1"/>
  </cols>
  <sheetData>
    <row r="1" spans="1:13" x14ac:dyDescent="0.35">
      <c r="B1" s="64" t="s">
        <v>47</v>
      </c>
      <c r="C1" s="64"/>
      <c r="D1" s="64"/>
      <c r="E1" s="64"/>
      <c r="F1" s="64"/>
    </row>
    <row r="2" spans="1:13" x14ac:dyDescent="0.35"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31</v>
      </c>
      <c r="K2" s="7" t="s">
        <v>32</v>
      </c>
      <c r="L2" s="7" t="s">
        <v>33</v>
      </c>
      <c r="M2" s="7" t="s">
        <v>34</v>
      </c>
    </row>
    <row r="3" spans="1:13" ht="11" customHeight="1" x14ac:dyDescent="0.35">
      <c r="A3" s="11" t="s">
        <v>11</v>
      </c>
      <c r="B3" s="10">
        <v>8300</v>
      </c>
      <c r="C3" s="10">
        <v>8300</v>
      </c>
      <c r="D3" s="10">
        <v>8300</v>
      </c>
      <c r="E3" s="10">
        <v>8300</v>
      </c>
      <c r="F3" s="10">
        <v>8300</v>
      </c>
      <c r="G3" s="10">
        <v>8300</v>
      </c>
      <c r="H3" s="10">
        <v>8300</v>
      </c>
      <c r="I3" s="10">
        <v>8300</v>
      </c>
      <c r="J3" s="10">
        <v>8300</v>
      </c>
      <c r="K3" s="10">
        <v>8300</v>
      </c>
      <c r="L3" s="10">
        <v>8300</v>
      </c>
      <c r="M3" s="10">
        <v>8300</v>
      </c>
    </row>
    <row r="4" spans="1:13" ht="11" customHeight="1" x14ac:dyDescent="0.35">
      <c r="A4" s="11" t="s">
        <v>43</v>
      </c>
      <c r="B4" s="10"/>
      <c r="C4" s="10"/>
      <c r="D4" s="10"/>
      <c r="E4" s="10"/>
      <c r="F4" s="10"/>
      <c r="G4" s="10">
        <v>4850</v>
      </c>
      <c r="H4" s="10">
        <v>4850</v>
      </c>
      <c r="I4" s="10">
        <v>4850</v>
      </c>
      <c r="J4" s="10">
        <v>4850</v>
      </c>
      <c r="K4" s="10">
        <v>4850</v>
      </c>
      <c r="L4" s="10">
        <v>4850</v>
      </c>
      <c r="M4" s="10">
        <v>4850</v>
      </c>
    </row>
    <row r="5" spans="1:13" ht="11" customHeight="1" x14ac:dyDescent="0.35">
      <c r="A5" s="11" t="s">
        <v>12</v>
      </c>
      <c r="B5" s="10"/>
      <c r="C5" s="10"/>
      <c r="D5" s="10">
        <v>5640</v>
      </c>
      <c r="E5" s="10">
        <v>5640</v>
      </c>
      <c r="F5" s="10">
        <v>5640</v>
      </c>
      <c r="G5" s="10">
        <v>5640</v>
      </c>
      <c r="H5" s="10">
        <v>5640</v>
      </c>
      <c r="I5" s="10">
        <v>5640</v>
      </c>
      <c r="J5" s="10">
        <v>5640</v>
      </c>
      <c r="K5" s="10">
        <v>5640</v>
      </c>
      <c r="L5" s="10">
        <v>5640</v>
      </c>
      <c r="M5" s="10">
        <v>5640</v>
      </c>
    </row>
    <row r="6" spans="1:13" ht="11" customHeight="1" x14ac:dyDescent="0.35">
      <c r="A6" s="11" t="s">
        <v>45</v>
      </c>
      <c r="B6" s="10"/>
      <c r="C6" s="10"/>
      <c r="D6" s="10"/>
      <c r="E6" s="10"/>
      <c r="F6" s="10"/>
      <c r="G6" s="10">
        <v>6850</v>
      </c>
      <c r="H6" s="10">
        <v>6850</v>
      </c>
      <c r="I6" s="10">
        <v>6850</v>
      </c>
      <c r="J6" s="10"/>
      <c r="K6" s="10"/>
      <c r="L6" s="10"/>
      <c r="M6" s="10"/>
    </row>
    <row r="7" spans="1:13" ht="11" customHeight="1" x14ac:dyDescent="0.35">
      <c r="A7" s="11" t="s">
        <v>44</v>
      </c>
      <c r="B7" s="10"/>
      <c r="C7" s="10"/>
      <c r="D7" s="10"/>
      <c r="E7" s="10">
        <v>2000</v>
      </c>
      <c r="F7" s="10">
        <v>9000</v>
      </c>
      <c r="G7" s="10">
        <v>9000</v>
      </c>
      <c r="H7" s="10">
        <v>9000</v>
      </c>
      <c r="I7" s="10">
        <v>9300</v>
      </c>
      <c r="J7" s="10">
        <v>9300</v>
      </c>
      <c r="K7" s="10">
        <v>9300</v>
      </c>
      <c r="L7" s="10">
        <v>9600</v>
      </c>
      <c r="M7" s="10">
        <v>9600</v>
      </c>
    </row>
    <row r="8" spans="1:13" ht="11" customHeight="1" x14ac:dyDescent="0.35">
      <c r="A8" s="11" t="s">
        <v>46</v>
      </c>
      <c r="B8" s="10"/>
      <c r="C8" s="10"/>
      <c r="D8" s="10"/>
      <c r="E8" s="10"/>
      <c r="F8" s="10"/>
      <c r="G8" s="10">
        <v>5999</v>
      </c>
      <c r="H8" s="10">
        <v>5999</v>
      </c>
      <c r="I8" s="10">
        <v>5999</v>
      </c>
      <c r="J8" s="10">
        <v>5999</v>
      </c>
      <c r="K8" s="10">
        <v>5999</v>
      </c>
      <c r="L8" s="10">
        <v>5999</v>
      </c>
      <c r="M8" s="10">
        <v>5999</v>
      </c>
    </row>
    <row r="9" spans="1:13" ht="11" customHeight="1" x14ac:dyDescent="0.35">
      <c r="A9" s="11" t="s">
        <v>13</v>
      </c>
      <c r="B9" s="10"/>
      <c r="C9" s="10"/>
      <c r="D9" s="10">
        <v>7000</v>
      </c>
      <c r="E9" s="10">
        <v>7000</v>
      </c>
      <c r="F9" s="10">
        <v>7000</v>
      </c>
      <c r="G9" s="10">
        <v>7000</v>
      </c>
      <c r="H9" s="10">
        <v>7000</v>
      </c>
      <c r="I9" s="10">
        <v>7000</v>
      </c>
      <c r="J9" s="10">
        <v>7000</v>
      </c>
      <c r="K9" s="10">
        <v>7000</v>
      </c>
      <c r="L9" s="10">
        <v>7000</v>
      </c>
      <c r="M9" s="10">
        <v>7000</v>
      </c>
    </row>
    <row r="10" spans="1:13" ht="11" customHeight="1" x14ac:dyDescent="0.35">
      <c r="A10" s="11" t="s">
        <v>19</v>
      </c>
      <c r="B10" s="10"/>
      <c r="C10" s="10"/>
      <c r="D10" s="10"/>
      <c r="E10" s="10">
        <v>3885</v>
      </c>
      <c r="F10" s="10">
        <v>7020</v>
      </c>
      <c r="G10" s="10">
        <v>7990</v>
      </c>
      <c r="H10" s="10">
        <v>7990</v>
      </c>
      <c r="I10" s="10">
        <v>7990</v>
      </c>
      <c r="J10" s="10">
        <v>7990</v>
      </c>
      <c r="K10" s="10">
        <v>7990</v>
      </c>
      <c r="L10" s="10">
        <v>7990</v>
      </c>
      <c r="M10" s="10">
        <v>7990</v>
      </c>
    </row>
    <row r="11" spans="1:13" ht="11" customHeight="1" x14ac:dyDescent="0.35">
      <c r="A11" s="11" t="s">
        <v>18</v>
      </c>
      <c r="B11" s="10"/>
      <c r="C11" s="10"/>
      <c r="D11" s="10"/>
      <c r="E11" s="10">
        <v>6800</v>
      </c>
      <c r="F11" s="10">
        <v>6800</v>
      </c>
      <c r="G11" s="10">
        <v>6800</v>
      </c>
      <c r="H11" s="10">
        <v>6800</v>
      </c>
      <c r="I11" s="10">
        <v>6800</v>
      </c>
      <c r="J11" s="10">
        <v>6800</v>
      </c>
      <c r="K11" s="10">
        <v>6800</v>
      </c>
      <c r="L11" s="10">
        <v>6800</v>
      </c>
      <c r="M11" s="10">
        <v>6800</v>
      </c>
    </row>
    <row r="12" spans="1:13" ht="11" customHeight="1" x14ac:dyDescent="0.35">
      <c r="A12" s="11" t="s">
        <v>21</v>
      </c>
      <c r="B12" s="10">
        <v>12550</v>
      </c>
      <c r="C12" s="10">
        <v>11430.05</v>
      </c>
      <c r="D12" s="10">
        <v>8297</v>
      </c>
      <c r="E12" s="10"/>
      <c r="F12" s="10"/>
      <c r="G12" s="10"/>
      <c r="H12" s="10">
        <v>12500</v>
      </c>
      <c r="I12" s="10">
        <v>12500</v>
      </c>
      <c r="J12" s="10">
        <v>12500</v>
      </c>
      <c r="K12" s="10">
        <v>12500</v>
      </c>
      <c r="L12" s="10">
        <v>12500</v>
      </c>
      <c r="M12" s="10">
        <v>12500</v>
      </c>
    </row>
    <row r="13" spans="1:13" ht="11" customHeight="1" x14ac:dyDescent="0.35">
      <c r="A13" s="11" t="s">
        <v>14</v>
      </c>
      <c r="B13" s="10"/>
      <c r="C13" s="10">
        <v>2100</v>
      </c>
      <c r="D13" s="10">
        <v>3000</v>
      </c>
      <c r="E13" s="10">
        <v>3000</v>
      </c>
      <c r="F13" s="10">
        <v>3000</v>
      </c>
      <c r="G13" s="10">
        <v>3000</v>
      </c>
      <c r="H13" s="10">
        <v>3500</v>
      </c>
      <c r="I13" s="10">
        <v>3500</v>
      </c>
      <c r="J13" s="10">
        <v>3500</v>
      </c>
      <c r="K13" s="10">
        <v>3500</v>
      </c>
      <c r="L13" s="10">
        <v>3500</v>
      </c>
      <c r="M13" s="10">
        <v>3500</v>
      </c>
    </row>
    <row r="14" spans="1:13" ht="11" customHeight="1" x14ac:dyDescent="0.35">
      <c r="A14" s="11" t="s">
        <v>15</v>
      </c>
      <c r="B14" s="10"/>
      <c r="C14" s="10"/>
      <c r="D14" s="10">
        <v>5500</v>
      </c>
      <c r="E14" s="10">
        <v>6800</v>
      </c>
      <c r="F14" s="10">
        <v>6800</v>
      </c>
      <c r="G14" s="10">
        <v>6800</v>
      </c>
      <c r="H14" s="10"/>
      <c r="I14" s="10"/>
      <c r="J14" s="10"/>
      <c r="K14" s="10"/>
      <c r="L14" s="10"/>
      <c r="M14" s="10"/>
    </row>
    <row r="15" spans="1:13" ht="11" customHeight="1" x14ac:dyDescent="0.35">
      <c r="A15" s="11" t="s">
        <v>17</v>
      </c>
      <c r="B15" s="10"/>
      <c r="C15" s="10">
        <v>6300</v>
      </c>
      <c r="D15" s="10">
        <v>6300</v>
      </c>
      <c r="E15" s="10">
        <v>6300</v>
      </c>
      <c r="F15" s="10">
        <v>6300</v>
      </c>
      <c r="G15" s="10">
        <v>6300</v>
      </c>
      <c r="H15" s="10">
        <v>6300</v>
      </c>
      <c r="I15" s="10">
        <v>6300</v>
      </c>
      <c r="J15" s="10">
        <v>6300</v>
      </c>
      <c r="K15" s="10">
        <v>6300</v>
      </c>
      <c r="L15" s="10">
        <v>6300</v>
      </c>
      <c r="M15" s="10">
        <v>6300</v>
      </c>
    </row>
    <row r="16" spans="1:13" ht="11" customHeight="1" x14ac:dyDescent="0.35">
      <c r="A16" s="11" t="s">
        <v>63</v>
      </c>
      <c r="B16" s="10"/>
      <c r="C16" s="10"/>
      <c r="D16" s="10">
        <v>5000</v>
      </c>
      <c r="E16" s="10">
        <v>5000</v>
      </c>
      <c r="F16" s="10">
        <v>7600</v>
      </c>
      <c r="G16" s="10">
        <v>5958</v>
      </c>
      <c r="H16" s="10">
        <v>5958</v>
      </c>
      <c r="I16" s="10">
        <v>5958</v>
      </c>
      <c r="J16" s="10">
        <v>5958</v>
      </c>
      <c r="K16" s="10">
        <v>5958</v>
      </c>
      <c r="L16" s="10">
        <v>5958</v>
      </c>
      <c r="M16" s="10">
        <v>5958</v>
      </c>
    </row>
    <row r="17" spans="1:15" ht="11" customHeight="1" x14ac:dyDescent="0.35">
      <c r="A17" s="11" t="s">
        <v>20</v>
      </c>
      <c r="B17" s="10"/>
      <c r="C17" s="10"/>
      <c r="D17" s="10"/>
      <c r="E17" s="10">
        <v>9900</v>
      </c>
      <c r="F17" s="10">
        <v>9900</v>
      </c>
      <c r="G17" s="10">
        <v>9900</v>
      </c>
      <c r="H17" s="10">
        <v>9900</v>
      </c>
      <c r="I17" s="10">
        <v>9900</v>
      </c>
      <c r="J17" s="10"/>
      <c r="K17" s="10"/>
      <c r="L17" s="10"/>
      <c r="M17" s="10"/>
    </row>
    <row r="18" spans="1:15" ht="11" customHeight="1" x14ac:dyDescent="0.35">
      <c r="A18" s="11" t="s">
        <v>64</v>
      </c>
      <c r="B18" s="10">
        <v>7800</v>
      </c>
      <c r="C18" s="10">
        <v>7800</v>
      </c>
      <c r="D18" s="10">
        <v>5000</v>
      </c>
      <c r="E18" s="10">
        <v>5000</v>
      </c>
      <c r="F18" s="10">
        <v>5500</v>
      </c>
      <c r="G18" s="10">
        <v>6000</v>
      </c>
      <c r="H18" s="10">
        <v>6100</v>
      </c>
      <c r="I18" s="10"/>
      <c r="J18" s="10"/>
      <c r="K18" s="10"/>
      <c r="L18" s="10"/>
      <c r="M18" s="10"/>
    </row>
    <row r="19" spans="1:15" ht="11" customHeight="1" x14ac:dyDescent="0.35">
      <c r="A19" s="11" t="s">
        <v>16</v>
      </c>
      <c r="B19" s="10"/>
      <c r="C19" s="10"/>
      <c r="D19" s="10">
        <v>1550</v>
      </c>
      <c r="E19" s="10">
        <v>3500</v>
      </c>
      <c r="F19" s="10">
        <v>3500</v>
      </c>
      <c r="G19" s="10">
        <v>3500</v>
      </c>
      <c r="H19" s="10">
        <v>3500</v>
      </c>
      <c r="I19" s="10">
        <v>3500</v>
      </c>
      <c r="J19" s="10">
        <v>3500</v>
      </c>
      <c r="K19" s="10">
        <v>3500</v>
      </c>
      <c r="L19" s="10">
        <v>3500</v>
      </c>
      <c r="M19" s="10">
        <v>3500</v>
      </c>
    </row>
    <row r="20" spans="1:15" ht="11" customHeight="1" x14ac:dyDescent="0.35">
      <c r="A20" s="11" t="s">
        <v>22</v>
      </c>
      <c r="B20" s="10"/>
      <c r="C20" s="10"/>
      <c r="D20" s="10">
        <v>1850</v>
      </c>
      <c r="E20" s="10">
        <v>7500</v>
      </c>
      <c r="F20" s="10">
        <v>9900</v>
      </c>
      <c r="G20" s="10">
        <v>9900</v>
      </c>
      <c r="H20" s="10">
        <v>9900</v>
      </c>
      <c r="I20" s="10">
        <v>9900</v>
      </c>
      <c r="J20" s="10">
        <v>9900</v>
      </c>
      <c r="K20" s="10">
        <v>9900</v>
      </c>
      <c r="L20" s="10">
        <v>9900</v>
      </c>
      <c r="M20" s="10">
        <v>9900</v>
      </c>
    </row>
    <row r="21" spans="1:15" ht="11" customHeight="1" x14ac:dyDescent="0.35">
      <c r="A21" s="11" t="s">
        <v>39</v>
      </c>
      <c r="B21" s="10"/>
      <c r="C21" s="10"/>
      <c r="D21" s="10"/>
      <c r="E21" s="10">
        <v>6800</v>
      </c>
      <c r="F21" s="10">
        <v>6800</v>
      </c>
      <c r="G21" s="10">
        <v>6800</v>
      </c>
      <c r="H21" s="10">
        <v>6800</v>
      </c>
      <c r="I21" s="10">
        <v>6800</v>
      </c>
      <c r="J21" s="10">
        <v>6800</v>
      </c>
      <c r="K21" s="10">
        <v>6800</v>
      </c>
      <c r="L21" s="10">
        <v>6800</v>
      </c>
      <c r="M21" s="10">
        <v>6800</v>
      </c>
    </row>
    <row r="22" spans="1:15" ht="11" customHeight="1" x14ac:dyDescent="0.35">
      <c r="A22" s="11" t="s">
        <v>57</v>
      </c>
      <c r="B22" s="10"/>
      <c r="C22" s="10"/>
      <c r="D22" s="10"/>
      <c r="E22" s="10"/>
      <c r="F22" s="10">
        <v>8000</v>
      </c>
      <c r="G22" s="10"/>
      <c r="H22" s="10"/>
      <c r="I22" s="10"/>
      <c r="J22" s="10"/>
      <c r="K22" s="10"/>
      <c r="L22" s="10"/>
      <c r="M22" s="10"/>
    </row>
    <row r="23" spans="1:15" ht="11" customHeight="1" x14ac:dyDescent="0.35">
      <c r="A23" s="11" t="s">
        <v>49</v>
      </c>
      <c r="B23" s="10"/>
      <c r="C23" s="10"/>
      <c r="D23" s="10"/>
      <c r="E23" s="10">
        <v>2497.54</v>
      </c>
      <c r="F23" s="10">
        <v>2268.87</v>
      </c>
      <c r="G23" s="10"/>
      <c r="H23" s="10"/>
      <c r="I23" s="10"/>
      <c r="J23" s="10"/>
      <c r="K23" s="10"/>
      <c r="L23" s="10"/>
      <c r="M23" s="10"/>
    </row>
    <row r="24" spans="1:15" x14ac:dyDescent="0.35">
      <c r="A24" s="8" t="s">
        <v>35</v>
      </c>
      <c r="B24" s="60">
        <f t="shared" ref="B24:M24" si="0">SUM(B3:B23)</f>
        <v>28650</v>
      </c>
      <c r="C24" s="60">
        <f t="shared" si="0"/>
        <v>35930.050000000003</v>
      </c>
      <c r="D24" s="60">
        <f t="shared" si="0"/>
        <v>57437</v>
      </c>
      <c r="E24" s="60">
        <f t="shared" si="0"/>
        <v>89922.54</v>
      </c>
      <c r="F24" s="60">
        <f t="shared" si="0"/>
        <v>113328.87</v>
      </c>
      <c r="G24" s="60">
        <f t="shared" si="0"/>
        <v>120587</v>
      </c>
      <c r="H24" s="60">
        <f t="shared" si="0"/>
        <v>126887</v>
      </c>
      <c r="I24" s="60">
        <f t="shared" si="0"/>
        <v>121087</v>
      </c>
      <c r="J24" s="60">
        <f t="shared" si="0"/>
        <v>104337</v>
      </c>
      <c r="K24" s="60">
        <f t="shared" si="0"/>
        <v>104337</v>
      </c>
      <c r="L24" s="60">
        <f t="shared" si="0"/>
        <v>104637</v>
      </c>
      <c r="M24" s="60">
        <f t="shared" si="0"/>
        <v>104637</v>
      </c>
      <c r="N24" s="1"/>
      <c r="O24" s="1"/>
    </row>
    <row r="25" spans="1:15" ht="14.5" customHeight="1" x14ac:dyDescent="0.35">
      <c r="A25" s="8" t="s">
        <v>48</v>
      </c>
      <c r="B25" s="60">
        <v>20061.09</v>
      </c>
      <c r="C25" s="60">
        <v>17730.37</v>
      </c>
      <c r="D25" s="60">
        <v>4800</v>
      </c>
      <c r="E25" s="60">
        <v>12402</v>
      </c>
      <c r="F25" s="60">
        <v>13810</v>
      </c>
      <c r="G25" s="60">
        <v>12500</v>
      </c>
      <c r="H25" s="60">
        <v>12500</v>
      </c>
      <c r="I25" s="25"/>
      <c r="J25" s="25"/>
      <c r="K25" s="25"/>
      <c r="L25" s="25"/>
      <c r="M25" s="25"/>
      <c r="N25" s="1"/>
      <c r="O25" s="1"/>
    </row>
    <row r="26" spans="1:15" ht="11" customHeight="1" x14ac:dyDescent="0.35">
      <c r="A26" s="21" t="s">
        <v>50</v>
      </c>
      <c r="B26" s="25">
        <v>2017</v>
      </c>
      <c r="C26" s="25">
        <v>1638</v>
      </c>
      <c r="D26" s="25">
        <v>2443.5</v>
      </c>
      <c r="E26" s="25">
        <v>1324</v>
      </c>
      <c r="F26" s="25">
        <v>1123</v>
      </c>
      <c r="G26" s="25">
        <v>1000</v>
      </c>
      <c r="H26" s="25">
        <v>1000</v>
      </c>
      <c r="I26" s="25"/>
      <c r="J26" s="25"/>
      <c r="K26" s="25"/>
      <c r="L26" s="25"/>
      <c r="M26" s="25"/>
      <c r="N26" s="1"/>
      <c r="O26" s="1"/>
    </row>
    <row r="27" spans="1:15" ht="15" thickBot="1" x14ac:dyDescent="0.4">
      <c r="A27" s="32" t="s">
        <v>58</v>
      </c>
      <c r="B27" s="51">
        <f t="shared" ref="B27:M27" si="1">SUM(B24:B26)</f>
        <v>50728.09</v>
      </c>
      <c r="C27" s="51">
        <f t="shared" si="1"/>
        <v>55298.42</v>
      </c>
      <c r="D27" s="51">
        <f t="shared" si="1"/>
        <v>64680.5</v>
      </c>
      <c r="E27" s="51">
        <f t="shared" si="1"/>
        <v>103648.54</v>
      </c>
      <c r="F27" s="51">
        <f t="shared" si="1"/>
        <v>128261.87</v>
      </c>
      <c r="G27" s="51">
        <f t="shared" si="1"/>
        <v>134087</v>
      </c>
      <c r="H27" s="51">
        <f t="shared" si="1"/>
        <v>140387</v>
      </c>
      <c r="I27" s="51">
        <f t="shared" si="1"/>
        <v>121087</v>
      </c>
      <c r="J27" s="51">
        <f t="shared" si="1"/>
        <v>104337</v>
      </c>
      <c r="K27" s="51">
        <f t="shared" si="1"/>
        <v>104337</v>
      </c>
      <c r="L27" s="51">
        <f t="shared" si="1"/>
        <v>104637</v>
      </c>
      <c r="M27" s="51">
        <f t="shared" si="1"/>
        <v>104637</v>
      </c>
      <c r="N27" s="1"/>
      <c r="O27" s="1"/>
    </row>
    <row r="28" spans="1:15" ht="15.5" thickTop="1" thickBot="1" x14ac:dyDescent="0.4">
      <c r="I28" s="9"/>
      <c r="J28" s="9"/>
      <c r="K28" s="9"/>
      <c r="L28" s="9"/>
      <c r="M28" s="9"/>
      <c r="N28" s="1"/>
      <c r="O28" s="1"/>
    </row>
    <row r="29" spans="1:15" ht="15.5" thickTop="1" thickBot="1" x14ac:dyDescent="0.4">
      <c r="A29" s="5" t="s">
        <v>3</v>
      </c>
      <c r="B29">
        <v>12</v>
      </c>
      <c r="C29">
        <v>12</v>
      </c>
      <c r="D29">
        <v>18</v>
      </c>
      <c r="E29">
        <v>21</v>
      </c>
      <c r="F29">
        <v>21</v>
      </c>
      <c r="G29">
        <v>19</v>
      </c>
      <c r="H29">
        <v>21</v>
      </c>
      <c r="I29">
        <v>22</v>
      </c>
      <c r="J29">
        <v>25</v>
      </c>
      <c r="K29">
        <v>27</v>
      </c>
      <c r="L29">
        <v>29</v>
      </c>
      <c r="M29">
        <v>35</v>
      </c>
    </row>
    <row r="30" spans="1:15" ht="15.5" hidden="1" thickTop="1" thickBot="1" x14ac:dyDescent="0.4">
      <c r="A30" s="4" t="s">
        <v>4</v>
      </c>
      <c r="B30" s="2">
        <v>0.2</v>
      </c>
    </row>
    <row r="31" spans="1:15" ht="15.5" hidden="1" thickTop="1" thickBot="1" x14ac:dyDescent="0.4">
      <c r="A31" s="4" t="s">
        <v>5</v>
      </c>
      <c r="B31" s="2">
        <v>0.15</v>
      </c>
    </row>
    <row r="32" spans="1:15" ht="15.5" hidden="1" thickTop="1" thickBot="1" x14ac:dyDescent="0.4">
      <c r="A32" s="4" t="s">
        <v>5</v>
      </c>
      <c r="B32" s="2">
        <v>0.1</v>
      </c>
    </row>
    <row r="33" spans="1:15" ht="15.5" hidden="1" thickTop="1" thickBot="1" x14ac:dyDescent="0.4">
      <c r="A33" s="4" t="s">
        <v>6</v>
      </c>
      <c r="B33" s="2">
        <v>0.06</v>
      </c>
      <c r="F33" s="12"/>
      <c r="G33" s="12"/>
      <c r="H33" s="12"/>
      <c r="I33" s="12"/>
      <c r="J33" s="12"/>
      <c r="K33" s="12"/>
      <c r="L33" s="12"/>
      <c r="M33" s="12"/>
    </row>
    <row r="34" spans="1:15" ht="11" customHeight="1" thickTop="1" x14ac:dyDescent="0.35">
      <c r="A34" s="13" t="s">
        <v>2</v>
      </c>
      <c r="B34" s="18"/>
      <c r="C34" s="15"/>
      <c r="D34" s="15"/>
      <c r="E34" s="10"/>
      <c r="F34" s="10"/>
      <c r="G34" s="10"/>
      <c r="H34" s="10"/>
      <c r="I34" s="10"/>
      <c r="J34" s="10"/>
      <c r="K34" s="10"/>
      <c r="L34" s="10"/>
      <c r="M34" s="12"/>
      <c r="O34" s="6"/>
    </row>
    <row r="35" spans="1:15" ht="11" customHeight="1" x14ac:dyDescent="0.35">
      <c r="A35" s="13" t="s">
        <v>7</v>
      </c>
      <c r="B35" s="33">
        <v>33771.94</v>
      </c>
      <c r="C35" s="34">
        <v>37396.480000000003</v>
      </c>
      <c r="D35" s="34">
        <v>41504.74</v>
      </c>
      <c r="E35" s="10">
        <v>55795.07</v>
      </c>
      <c r="F35" s="10">
        <v>66841.490000000005</v>
      </c>
      <c r="G35" s="10">
        <v>70000</v>
      </c>
      <c r="H35" s="10">
        <v>70000</v>
      </c>
      <c r="I35" s="10">
        <v>70000</v>
      </c>
      <c r="J35" s="10"/>
      <c r="K35" s="10"/>
      <c r="L35" s="10"/>
      <c r="M35" s="12"/>
      <c r="O35" s="6"/>
    </row>
    <row r="36" spans="1:15" ht="11" customHeight="1" x14ac:dyDescent="0.35">
      <c r="A36" s="42" t="s">
        <v>0</v>
      </c>
      <c r="B36" s="43">
        <v>0</v>
      </c>
      <c r="C36" s="44">
        <v>13981.85</v>
      </c>
      <c r="D36" s="44">
        <v>5700</v>
      </c>
      <c r="E36" s="45">
        <v>18270</v>
      </c>
      <c r="F36" s="45">
        <v>7900</v>
      </c>
      <c r="G36" s="45"/>
      <c r="H36" s="45"/>
      <c r="I36" s="45"/>
      <c r="J36" s="45"/>
      <c r="K36" s="45"/>
      <c r="L36" s="45"/>
      <c r="M36" s="46"/>
      <c r="O36" s="6"/>
    </row>
    <row r="37" spans="1:15" ht="11" customHeight="1" x14ac:dyDescent="0.35">
      <c r="A37" s="13" t="s">
        <v>51</v>
      </c>
      <c r="B37" s="33">
        <v>5142.55</v>
      </c>
      <c r="C37" s="34">
        <v>6005.94</v>
      </c>
      <c r="D37" s="34">
        <v>3544.75</v>
      </c>
      <c r="E37" s="10">
        <v>6160.9</v>
      </c>
      <c r="F37" s="10">
        <v>4439.93</v>
      </c>
      <c r="G37" s="10">
        <v>4500</v>
      </c>
      <c r="H37" s="10">
        <v>4500</v>
      </c>
      <c r="I37" s="10">
        <v>4500</v>
      </c>
      <c r="J37" s="10"/>
      <c r="K37" s="10"/>
      <c r="L37" s="10"/>
      <c r="M37" s="12"/>
      <c r="O37" s="6"/>
    </row>
    <row r="38" spans="1:15" ht="11" customHeight="1" x14ac:dyDescent="0.35">
      <c r="A38" s="16" t="s">
        <v>54</v>
      </c>
      <c r="B38" s="35">
        <v>729.93</v>
      </c>
      <c r="C38" s="34">
        <v>927</v>
      </c>
      <c r="D38" s="34">
        <v>275.5</v>
      </c>
      <c r="E38" s="34">
        <v>1151.5999999999999</v>
      </c>
      <c r="F38" s="34">
        <v>2093.92</v>
      </c>
      <c r="G38" s="15">
        <v>2000</v>
      </c>
      <c r="H38" s="15">
        <v>2000</v>
      </c>
      <c r="I38" s="15">
        <v>2000</v>
      </c>
      <c r="J38" s="10"/>
      <c r="K38" s="10"/>
      <c r="L38" s="10"/>
      <c r="M38" s="12"/>
      <c r="O38" s="6"/>
    </row>
    <row r="39" spans="1:15" ht="11" customHeight="1" x14ac:dyDescent="0.35">
      <c r="A39" s="17" t="s">
        <v>53</v>
      </c>
      <c r="B39" s="35">
        <v>146</v>
      </c>
      <c r="C39" s="34">
        <v>2194.16</v>
      </c>
      <c r="D39" s="34">
        <v>1777.64</v>
      </c>
      <c r="E39" s="34">
        <v>5433.11</v>
      </c>
      <c r="F39" s="34">
        <v>12349.46</v>
      </c>
      <c r="G39" s="15">
        <v>3500</v>
      </c>
      <c r="H39" s="15">
        <v>3500</v>
      </c>
      <c r="I39" s="15">
        <v>3500</v>
      </c>
      <c r="J39" s="10"/>
      <c r="K39" s="10"/>
      <c r="L39" s="10"/>
      <c r="M39" s="12"/>
      <c r="O39" s="6"/>
    </row>
    <row r="40" spans="1:15" ht="11" customHeight="1" x14ac:dyDescent="0.35">
      <c r="A40" s="17" t="s">
        <v>52</v>
      </c>
      <c r="B40" s="36">
        <v>558.57000000000005</v>
      </c>
      <c r="C40" s="34">
        <v>350</v>
      </c>
      <c r="D40" s="34"/>
      <c r="E40" s="34">
        <v>50</v>
      </c>
      <c r="F40" s="34">
        <v>3016.4</v>
      </c>
      <c r="G40" s="15">
        <v>3500</v>
      </c>
      <c r="H40" s="15">
        <v>3500</v>
      </c>
      <c r="I40" s="15">
        <v>3500</v>
      </c>
      <c r="J40" s="10"/>
      <c r="K40" s="10"/>
      <c r="L40" s="10"/>
      <c r="M40" s="12"/>
      <c r="O40" s="6"/>
    </row>
    <row r="41" spans="1:15" ht="11" customHeight="1" x14ac:dyDescent="0.35">
      <c r="A41" s="16" t="s">
        <v>9</v>
      </c>
      <c r="B41" s="34">
        <v>0</v>
      </c>
      <c r="C41" s="34">
        <v>0</v>
      </c>
      <c r="D41" s="34">
        <v>8000</v>
      </c>
      <c r="E41" s="34">
        <v>7500</v>
      </c>
      <c r="F41" s="34">
        <v>8000</v>
      </c>
      <c r="G41" s="15">
        <v>8000</v>
      </c>
      <c r="H41" s="15">
        <v>8000</v>
      </c>
      <c r="I41" s="15">
        <v>8000</v>
      </c>
      <c r="J41" s="10"/>
      <c r="K41" s="10"/>
      <c r="L41" s="10"/>
      <c r="M41" s="12"/>
      <c r="O41" s="6"/>
    </row>
    <row r="42" spans="1:15" ht="11" customHeight="1" x14ac:dyDescent="0.35">
      <c r="A42" s="17" t="s">
        <v>41</v>
      </c>
      <c r="B42" s="34">
        <v>0</v>
      </c>
      <c r="C42" s="34">
        <v>0</v>
      </c>
      <c r="D42" s="34">
        <v>6000</v>
      </c>
      <c r="E42" s="34">
        <v>6060</v>
      </c>
      <c r="F42" s="34">
        <v>8000</v>
      </c>
      <c r="G42" s="15">
        <v>8000</v>
      </c>
      <c r="H42" s="15">
        <v>8000</v>
      </c>
      <c r="I42" s="15">
        <v>8000</v>
      </c>
      <c r="J42" s="10"/>
      <c r="K42" s="10"/>
      <c r="L42" s="10"/>
      <c r="M42" s="12"/>
      <c r="O42" s="6"/>
    </row>
    <row r="43" spans="1:15" ht="15" thickBot="1" x14ac:dyDescent="0.4">
      <c r="A43" s="63" t="s">
        <v>1</v>
      </c>
      <c r="B43" s="61">
        <f t="shared" ref="B43:M43" si="2">SUM(B34:B42)</f>
        <v>40348.990000000005</v>
      </c>
      <c r="C43" s="61">
        <f t="shared" si="2"/>
        <v>60855.430000000008</v>
      </c>
      <c r="D43" s="61">
        <f t="shared" si="2"/>
        <v>66802.63</v>
      </c>
      <c r="E43" s="61">
        <f t="shared" si="2"/>
        <v>100420.68000000001</v>
      </c>
      <c r="F43" s="61">
        <f t="shared" si="2"/>
        <v>112641.20000000001</v>
      </c>
      <c r="G43" s="61">
        <f t="shared" si="2"/>
        <v>99500</v>
      </c>
      <c r="H43" s="61">
        <f t="shared" si="2"/>
        <v>99500</v>
      </c>
      <c r="I43" s="61">
        <f t="shared" si="2"/>
        <v>99500</v>
      </c>
      <c r="J43" s="61">
        <f t="shared" si="2"/>
        <v>0</v>
      </c>
      <c r="K43" s="61">
        <f t="shared" si="2"/>
        <v>0</v>
      </c>
      <c r="L43" s="61">
        <f t="shared" si="2"/>
        <v>0</v>
      </c>
      <c r="M43" s="61">
        <f t="shared" si="2"/>
        <v>0</v>
      </c>
    </row>
    <row r="44" spans="1:15" ht="11" customHeight="1" thickTop="1" x14ac:dyDescent="0.35">
      <c r="A44" s="13" t="s">
        <v>36</v>
      </c>
      <c r="B44" s="37">
        <v>2127.5300000000002</v>
      </c>
      <c r="C44" s="22">
        <v>5595.45</v>
      </c>
      <c r="D44" s="22">
        <v>6792.81</v>
      </c>
      <c r="E44" s="22">
        <v>8212.2900000000009</v>
      </c>
      <c r="F44" s="22">
        <v>13186.25</v>
      </c>
      <c r="G44" s="14">
        <v>15000</v>
      </c>
      <c r="H44" s="14">
        <v>15000</v>
      </c>
      <c r="I44" s="14">
        <v>15000</v>
      </c>
    </row>
    <row r="45" spans="1:15" ht="11" customHeight="1" x14ac:dyDescent="0.35">
      <c r="A45" s="16" t="s">
        <v>37</v>
      </c>
      <c r="B45" s="38">
        <v>2202.6799999999998</v>
      </c>
      <c r="C45" s="22">
        <v>3343.12</v>
      </c>
      <c r="D45" s="22">
        <v>2703.52</v>
      </c>
      <c r="E45" s="22">
        <v>3652.73</v>
      </c>
      <c r="F45" s="22">
        <v>8422.4500000000007</v>
      </c>
      <c r="G45" s="14">
        <v>8500</v>
      </c>
      <c r="H45" s="14">
        <v>8500</v>
      </c>
      <c r="I45" s="14">
        <v>8500</v>
      </c>
    </row>
    <row r="46" spans="1:15" ht="11" customHeight="1" x14ac:dyDescent="0.35">
      <c r="A46" s="47" t="s">
        <v>55</v>
      </c>
      <c r="B46" s="48"/>
      <c r="C46" s="49">
        <v>13600</v>
      </c>
      <c r="D46" s="49">
        <v>34255.480000000003</v>
      </c>
      <c r="E46" s="49">
        <v>100</v>
      </c>
      <c r="F46" s="49">
        <v>6600</v>
      </c>
      <c r="G46" s="49"/>
      <c r="H46" s="49"/>
      <c r="I46" s="49"/>
      <c r="J46" s="50"/>
      <c r="K46" s="50"/>
      <c r="L46" s="50"/>
      <c r="M46" s="50"/>
    </row>
    <row r="47" spans="1:15" ht="11" customHeight="1" x14ac:dyDescent="0.35">
      <c r="A47" s="16" t="s">
        <v>6</v>
      </c>
      <c r="B47" s="40">
        <v>2777.58</v>
      </c>
      <c r="C47" s="22">
        <v>6847.09</v>
      </c>
      <c r="D47" s="22">
        <v>3276.65</v>
      </c>
      <c r="E47" s="22">
        <v>1016.03</v>
      </c>
      <c r="F47" s="22">
        <v>167.63</v>
      </c>
      <c r="G47" s="14">
        <v>6000</v>
      </c>
      <c r="H47" s="14">
        <v>6000</v>
      </c>
      <c r="I47" s="14">
        <v>6000</v>
      </c>
    </row>
    <row r="48" spans="1:15" ht="11" customHeight="1" x14ac:dyDescent="0.35">
      <c r="A48" s="16" t="s">
        <v>40</v>
      </c>
      <c r="B48" s="39">
        <v>0</v>
      </c>
      <c r="C48" s="22">
        <v>7000</v>
      </c>
      <c r="D48" s="22">
        <v>12298.8</v>
      </c>
      <c r="E48" s="22">
        <v>10333.200000000001</v>
      </c>
      <c r="F48" s="22">
        <v>17959.5</v>
      </c>
      <c r="G48" s="14">
        <v>20000</v>
      </c>
      <c r="H48" s="14">
        <v>20000</v>
      </c>
      <c r="I48" s="14">
        <v>20000</v>
      </c>
    </row>
    <row r="49" spans="1:13" ht="11" customHeight="1" x14ac:dyDescent="0.35">
      <c r="A49" s="16" t="s">
        <v>8</v>
      </c>
      <c r="B49" s="38">
        <v>3160</v>
      </c>
      <c r="C49" s="22">
        <v>3170</v>
      </c>
      <c r="D49" s="22">
        <v>3131</v>
      </c>
      <c r="E49" s="22"/>
      <c r="F49" s="22">
        <v>2745</v>
      </c>
      <c r="G49" s="14">
        <v>0</v>
      </c>
      <c r="H49" s="14">
        <v>0</v>
      </c>
      <c r="I49" s="14">
        <v>0</v>
      </c>
    </row>
    <row r="50" spans="1:13" ht="11" customHeight="1" x14ac:dyDescent="0.35">
      <c r="A50" s="16" t="s">
        <v>56</v>
      </c>
      <c r="B50" s="39">
        <v>287.89</v>
      </c>
      <c r="C50" s="22"/>
      <c r="D50" s="22"/>
      <c r="E50" s="22">
        <v>49.5</v>
      </c>
      <c r="F50" s="22">
        <v>20.99</v>
      </c>
      <c r="G50" s="14"/>
      <c r="H50" s="14"/>
      <c r="I50" s="14"/>
    </row>
    <row r="51" spans="1:13" ht="13" customHeight="1" thickBot="1" x14ac:dyDescent="0.4">
      <c r="A51" s="63" t="s">
        <v>10</v>
      </c>
      <c r="B51" s="52">
        <f t="shared" ref="B51:M51" si="3">SUM(B44:B50)</f>
        <v>10555.68</v>
      </c>
      <c r="C51" s="62">
        <f t="shared" si="3"/>
        <v>39555.660000000003</v>
      </c>
      <c r="D51" s="52">
        <f t="shared" si="3"/>
        <v>62458.260000000009</v>
      </c>
      <c r="E51" s="52">
        <f t="shared" si="3"/>
        <v>23363.75</v>
      </c>
      <c r="F51" s="52">
        <f t="shared" si="3"/>
        <v>49101.82</v>
      </c>
      <c r="G51" s="52">
        <f t="shared" si="3"/>
        <v>49500</v>
      </c>
      <c r="H51" s="52">
        <f t="shared" si="3"/>
        <v>49500</v>
      </c>
      <c r="I51" s="52">
        <f t="shared" si="3"/>
        <v>49500</v>
      </c>
      <c r="J51" s="52">
        <f t="shared" si="3"/>
        <v>0</v>
      </c>
      <c r="K51" s="52">
        <f t="shared" si="3"/>
        <v>0</v>
      </c>
      <c r="L51" s="52">
        <f t="shared" si="3"/>
        <v>0</v>
      </c>
      <c r="M51" s="52">
        <f t="shared" si="3"/>
        <v>0</v>
      </c>
    </row>
    <row r="52" spans="1:13" ht="11" customHeight="1" thickTop="1" thickBot="1" x14ac:dyDescent="0.4">
      <c r="A52" s="3" t="s">
        <v>42</v>
      </c>
      <c r="B52" s="19">
        <f t="shared" ref="B52:J52" si="4">B51/B27</f>
        <v>0.20808352926356977</v>
      </c>
      <c r="C52" s="19">
        <f t="shared" si="4"/>
        <v>0.71531266173608588</v>
      </c>
      <c r="D52" s="19">
        <f t="shared" si="4"/>
        <v>0.96564281352184989</v>
      </c>
      <c r="E52" s="19">
        <f t="shared" si="4"/>
        <v>0.22541320890771835</v>
      </c>
      <c r="F52" s="19">
        <f t="shared" si="4"/>
        <v>0.38282476311939007</v>
      </c>
      <c r="G52" s="19">
        <f t="shared" si="4"/>
        <v>0.36916330442175604</v>
      </c>
      <c r="H52" s="19">
        <f t="shared" si="4"/>
        <v>0.3525967504113629</v>
      </c>
      <c r="I52" s="19">
        <f t="shared" si="4"/>
        <v>0.40879698068331033</v>
      </c>
      <c r="J52" s="19">
        <f t="shared" si="4"/>
        <v>0</v>
      </c>
      <c r="K52" s="20"/>
    </row>
    <row r="53" spans="1:13" ht="15" customHeight="1" thickTop="1" thickBot="1" x14ac:dyDescent="0.4">
      <c r="A53" s="23" t="s">
        <v>59</v>
      </c>
      <c r="B53" s="51">
        <f t="shared" ref="B53:M53" si="5">B27</f>
        <v>50728.09</v>
      </c>
      <c r="C53" s="51">
        <f t="shared" si="5"/>
        <v>55298.42</v>
      </c>
      <c r="D53" s="51">
        <f t="shared" si="5"/>
        <v>64680.5</v>
      </c>
      <c r="E53" s="51">
        <f t="shared" si="5"/>
        <v>103648.54</v>
      </c>
      <c r="F53" s="51">
        <f t="shared" si="5"/>
        <v>128261.87</v>
      </c>
      <c r="G53" s="51">
        <f t="shared" si="5"/>
        <v>134087</v>
      </c>
      <c r="H53" s="51">
        <f t="shared" si="5"/>
        <v>140387</v>
      </c>
      <c r="I53" s="51">
        <f t="shared" si="5"/>
        <v>121087</v>
      </c>
      <c r="J53" s="51">
        <f t="shared" si="5"/>
        <v>104337</v>
      </c>
      <c r="K53" s="51">
        <f t="shared" si="5"/>
        <v>104337</v>
      </c>
      <c r="L53" s="51">
        <f t="shared" si="5"/>
        <v>104637</v>
      </c>
      <c r="M53" s="51">
        <f t="shared" si="5"/>
        <v>104637</v>
      </c>
    </row>
    <row r="54" spans="1:13" ht="15" customHeight="1" thickTop="1" x14ac:dyDescent="0.35">
      <c r="A54" s="24" t="s">
        <v>60</v>
      </c>
      <c r="B54" s="52">
        <f t="shared" ref="B54:M54" si="6">B43+B51</f>
        <v>50904.670000000006</v>
      </c>
      <c r="C54" s="52">
        <f t="shared" si="6"/>
        <v>100411.09000000001</v>
      </c>
      <c r="D54" s="52">
        <f t="shared" si="6"/>
        <v>129260.89000000001</v>
      </c>
      <c r="E54" s="52">
        <f t="shared" si="6"/>
        <v>123784.43000000001</v>
      </c>
      <c r="F54" s="52">
        <f t="shared" si="6"/>
        <v>161743.02000000002</v>
      </c>
      <c r="G54" s="52">
        <f t="shared" si="6"/>
        <v>149000</v>
      </c>
      <c r="H54" s="52">
        <f t="shared" si="6"/>
        <v>149000</v>
      </c>
      <c r="I54" s="52">
        <f t="shared" si="6"/>
        <v>149000</v>
      </c>
      <c r="J54" s="52">
        <f t="shared" si="6"/>
        <v>0</v>
      </c>
      <c r="K54" s="52">
        <f t="shared" si="6"/>
        <v>0</v>
      </c>
      <c r="L54" s="52">
        <f t="shared" si="6"/>
        <v>0</v>
      </c>
      <c r="M54" s="52">
        <f t="shared" si="6"/>
        <v>0</v>
      </c>
    </row>
    <row r="55" spans="1:13" ht="15.5" customHeight="1" x14ac:dyDescent="0.35">
      <c r="A55" s="30" t="s">
        <v>61</v>
      </c>
      <c r="B55" s="53">
        <f>B53-B54</f>
        <v>-176.58000000000902</v>
      </c>
      <c r="C55" s="53">
        <f t="shared" ref="C55:M55" si="7">C53-C54</f>
        <v>-45112.670000000013</v>
      </c>
      <c r="D55" s="53">
        <f t="shared" si="7"/>
        <v>-64580.390000000014</v>
      </c>
      <c r="E55" s="53">
        <f t="shared" si="7"/>
        <v>-20135.890000000014</v>
      </c>
      <c r="F55" s="53">
        <f t="shared" si="7"/>
        <v>-33481.150000000023</v>
      </c>
      <c r="G55" s="53">
        <f t="shared" si="7"/>
        <v>-14913</v>
      </c>
      <c r="H55" s="53">
        <f t="shared" si="7"/>
        <v>-8613</v>
      </c>
      <c r="I55" s="53">
        <f t="shared" si="7"/>
        <v>-27913</v>
      </c>
      <c r="J55" s="53">
        <f t="shared" si="7"/>
        <v>104337</v>
      </c>
      <c r="K55" s="53">
        <f t="shared" si="7"/>
        <v>104337</v>
      </c>
      <c r="L55" s="53">
        <f t="shared" si="7"/>
        <v>104637</v>
      </c>
      <c r="M55" s="53">
        <f t="shared" si="7"/>
        <v>104637</v>
      </c>
    </row>
    <row r="56" spans="1:13" ht="15.5" customHeight="1" x14ac:dyDescent="0.35">
      <c r="A56" s="41" t="s">
        <v>38</v>
      </c>
      <c r="B56" s="54">
        <v>10000</v>
      </c>
      <c r="C56" s="54">
        <v>38000</v>
      </c>
      <c r="D56" s="54">
        <v>71000</v>
      </c>
      <c r="E56" s="54">
        <v>20000</v>
      </c>
      <c r="F56" s="54">
        <v>32144</v>
      </c>
      <c r="G56" s="55"/>
      <c r="H56" s="54"/>
      <c r="I56" s="55"/>
      <c r="J56" s="55"/>
      <c r="K56" s="55"/>
      <c r="L56" s="55"/>
      <c r="M56" s="55"/>
    </row>
    <row r="57" spans="1:13" ht="15.5" customHeight="1" x14ac:dyDescent="0.35">
      <c r="A57" s="31" t="s">
        <v>62</v>
      </c>
      <c r="B57" s="56">
        <f>B55+B56</f>
        <v>9823.419999999991</v>
      </c>
      <c r="C57" s="56">
        <f>(B57+C55)+C56</f>
        <v>2710.7499999999782</v>
      </c>
      <c r="D57" s="56">
        <f>(C57+D55)+D56</f>
        <v>9130.3599999999642</v>
      </c>
      <c r="E57" s="56">
        <f t="shared" ref="E57:F57" si="8">(D57+E55)+E56</f>
        <v>8994.4699999999502</v>
      </c>
      <c r="F57" s="56">
        <f t="shared" si="8"/>
        <v>7657.3199999999269</v>
      </c>
      <c r="G57" s="56">
        <f t="shared" ref="G57" si="9">(F57+G55)+G56</f>
        <v>-7255.6800000000731</v>
      </c>
      <c r="H57" s="56">
        <f t="shared" ref="H57" si="10">(G57+H55)+H56</f>
        <v>-15868.680000000073</v>
      </c>
      <c r="I57" s="56">
        <f t="shared" ref="I57" si="11">(H57+I55)+I56</f>
        <v>-43781.680000000073</v>
      </c>
      <c r="J57" s="56">
        <f t="shared" ref="J57" si="12">(I57+J55)+J56</f>
        <v>60555.319999999927</v>
      </c>
      <c r="K57" s="56">
        <f t="shared" ref="K57" si="13">(J57+K55)+K56</f>
        <v>164892.31999999992</v>
      </c>
      <c r="L57" s="56">
        <f t="shared" ref="L57" si="14">(K57+L55)+L56</f>
        <v>269529.31999999995</v>
      </c>
      <c r="M57" s="56">
        <f t="shared" ref="M57" si="15">(L57+M55)+M56</f>
        <v>374166.31999999995</v>
      </c>
    </row>
    <row r="58" spans="1:13" ht="11" customHeight="1" x14ac:dyDescent="0.35"/>
    <row r="59" spans="1:13" ht="18.5" customHeight="1" x14ac:dyDescent="0.35">
      <c r="A59" s="26" t="s">
        <v>66</v>
      </c>
      <c r="B59" s="57">
        <f t="shared" ref="B59:M59" si="16">B53/B29</f>
        <v>4227.3408333333327</v>
      </c>
      <c r="C59" s="57">
        <f t="shared" si="16"/>
        <v>4608.2016666666668</v>
      </c>
      <c r="D59" s="57">
        <f t="shared" si="16"/>
        <v>3593.3611111111113</v>
      </c>
      <c r="E59" s="57">
        <f t="shared" si="16"/>
        <v>4935.6447619047613</v>
      </c>
      <c r="F59" s="57">
        <f t="shared" si="16"/>
        <v>6107.7080952380948</v>
      </c>
      <c r="G59" s="57">
        <f t="shared" si="16"/>
        <v>7057.2105263157891</v>
      </c>
      <c r="H59" s="57">
        <f t="shared" si="16"/>
        <v>6685.0952380952385</v>
      </c>
      <c r="I59" s="57">
        <f t="shared" si="16"/>
        <v>5503.954545454545</v>
      </c>
      <c r="J59" s="57">
        <f t="shared" si="16"/>
        <v>4173.4799999999996</v>
      </c>
      <c r="K59" s="57">
        <f t="shared" si="16"/>
        <v>3864.3333333333335</v>
      </c>
      <c r="L59" s="57">
        <f t="shared" si="16"/>
        <v>3608.1724137931033</v>
      </c>
      <c r="M59" s="57">
        <f t="shared" si="16"/>
        <v>2989.6285714285714</v>
      </c>
    </row>
    <row r="60" spans="1:13" ht="18" customHeight="1" x14ac:dyDescent="0.35">
      <c r="A60" s="27" t="s">
        <v>65</v>
      </c>
      <c r="B60" s="55">
        <f t="shared" ref="B60:M60" si="17">B54/B29</f>
        <v>4242.0558333333338</v>
      </c>
      <c r="C60" s="55">
        <f t="shared" si="17"/>
        <v>8367.5908333333336</v>
      </c>
      <c r="D60" s="55">
        <f t="shared" si="17"/>
        <v>7181.1605555555561</v>
      </c>
      <c r="E60" s="55">
        <f t="shared" si="17"/>
        <v>5894.4966666666669</v>
      </c>
      <c r="F60" s="55">
        <f t="shared" si="17"/>
        <v>7702.0485714285724</v>
      </c>
      <c r="G60" s="55">
        <f t="shared" si="17"/>
        <v>7842.105263157895</v>
      </c>
      <c r="H60" s="55">
        <f t="shared" si="17"/>
        <v>7095.2380952380954</v>
      </c>
      <c r="I60" s="55">
        <f t="shared" si="17"/>
        <v>6772.727272727273</v>
      </c>
      <c r="J60" s="55">
        <f t="shared" si="17"/>
        <v>0</v>
      </c>
      <c r="K60" s="55">
        <f t="shared" si="17"/>
        <v>0</v>
      </c>
      <c r="L60" s="55">
        <f t="shared" si="17"/>
        <v>0</v>
      </c>
      <c r="M60" s="55">
        <f t="shared" si="17"/>
        <v>0</v>
      </c>
    </row>
    <row r="61" spans="1:13" ht="18" customHeight="1" x14ac:dyDescent="0.35">
      <c r="A61" s="28" t="s">
        <v>67</v>
      </c>
      <c r="B61" s="58">
        <f t="shared" ref="B61:M61" si="18">B44/B29</f>
        <v>177.29416666666668</v>
      </c>
      <c r="C61" s="58">
        <f t="shared" si="18"/>
        <v>466.28749999999997</v>
      </c>
      <c r="D61" s="58">
        <f t="shared" si="18"/>
        <v>377.37833333333333</v>
      </c>
      <c r="E61" s="58">
        <f t="shared" si="18"/>
        <v>391.06142857142862</v>
      </c>
      <c r="F61" s="58">
        <f t="shared" si="18"/>
        <v>627.91666666666663</v>
      </c>
      <c r="G61" s="58">
        <f t="shared" si="18"/>
        <v>789.47368421052636</v>
      </c>
      <c r="H61" s="58">
        <f t="shared" si="18"/>
        <v>714.28571428571433</v>
      </c>
      <c r="I61" s="58">
        <f t="shared" si="18"/>
        <v>681.81818181818187</v>
      </c>
      <c r="J61" s="58">
        <f t="shared" si="18"/>
        <v>0</v>
      </c>
      <c r="K61" s="58">
        <f t="shared" si="18"/>
        <v>0</v>
      </c>
      <c r="L61" s="58">
        <f t="shared" si="18"/>
        <v>0</v>
      </c>
      <c r="M61" s="58">
        <f t="shared" si="18"/>
        <v>0</v>
      </c>
    </row>
    <row r="62" spans="1:13" x14ac:dyDescent="0.35">
      <c r="A62" s="29" t="s">
        <v>68</v>
      </c>
      <c r="B62" s="59">
        <f>B61/30</f>
        <v>5.9098055555555558</v>
      </c>
      <c r="C62" s="59">
        <f t="shared" ref="C62:M62" si="19">C61/30</f>
        <v>15.542916666666665</v>
      </c>
      <c r="D62" s="59">
        <f t="shared" si="19"/>
        <v>12.579277777777778</v>
      </c>
      <c r="E62" s="59">
        <f t="shared" si="19"/>
        <v>13.035380952380955</v>
      </c>
      <c r="F62" s="59">
        <f t="shared" si="19"/>
        <v>20.930555555555554</v>
      </c>
      <c r="G62" s="59">
        <f t="shared" si="19"/>
        <v>26.315789473684212</v>
      </c>
      <c r="H62" s="59">
        <f t="shared" si="19"/>
        <v>23.80952380952381</v>
      </c>
      <c r="I62" s="59">
        <f t="shared" si="19"/>
        <v>22.72727272727273</v>
      </c>
      <c r="J62" s="59">
        <f t="shared" si="19"/>
        <v>0</v>
      </c>
      <c r="K62" s="59">
        <f t="shared" si="19"/>
        <v>0</v>
      </c>
      <c r="L62" s="59">
        <f t="shared" si="19"/>
        <v>0</v>
      </c>
      <c r="M62" s="59">
        <f t="shared" si="19"/>
        <v>0</v>
      </c>
    </row>
    <row r="63" spans="1:13" x14ac:dyDescent="0.35">
      <c r="A63" s="12"/>
      <c r="B63" s="12"/>
      <c r="C63" s="12"/>
      <c r="D63" s="12"/>
      <c r="E63" s="12"/>
      <c r="F63" s="12"/>
      <c r="G63" s="12"/>
    </row>
    <row r="64" spans="1:13" x14ac:dyDescent="0.35">
      <c r="A64" s="12"/>
      <c r="B64" s="12"/>
      <c r="C64" s="12"/>
      <c r="D64" s="12"/>
      <c r="E64" s="12"/>
      <c r="F64" s="12"/>
      <c r="G64" s="12"/>
    </row>
    <row r="65" spans="1:7" x14ac:dyDescent="0.35">
      <c r="A65" s="12"/>
      <c r="B65" s="12"/>
      <c r="C65" s="12"/>
      <c r="D65" s="12"/>
      <c r="E65" s="12"/>
      <c r="F65" s="12"/>
      <c r="G65" s="12"/>
    </row>
    <row r="66" spans="1:7" x14ac:dyDescent="0.35">
      <c r="A66" s="12"/>
      <c r="B66" s="12"/>
      <c r="C66" s="12"/>
      <c r="D66" s="12"/>
      <c r="E66" s="12"/>
      <c r="F66" s="12"/>
      <c r="G66" s="12"/>
    </row>
    <row r="67" spans="1:7" x14ac:dyDescent="0.35">
      <c r="A67" s="12"/>
      <c r="B67" s="12"/>
      <c r="C67" s="12"/>
      <c r="D67" s="12"/>
      <c r="E67" s="12"/>
      <c r="F67" s="12"/>
      <c r="G67" s="12"/>
    </row>
    <row r="68" spans="1:7" x14ac:dyDescent="0.35">
      <c r="A68" s="12"/>
      <c r="B68" s="12"/>
      <c r="C68" s="12"/>
      <c r="D68" s="12"/>
      <c r="E68" s="12"/>
      <c r="F68" s="12"/>
      <c r="G68" s="12"/>
    </row>
    <row r="69" spans="1:7" x14ac:dyDescent="0.35">
      <c r="A69" s="12"/>
      <c r="B69" s="12"/>
      <c r="C69" s="12"/>
      <c r="D69" s="12"/>
      <c r="E69" s="12"/>
      <c r="F69" s="12"/>
      <c r="G69" s="12"/>
    </row>
    <row r="70" spans="1:7" x14ac:dyDescent="0.35">
      <c r="A70" s="12"/>
      <c r="B70" s="12"/>
      <c r="C70" s="12"/>
      <c r="D70" s="12"/>
      <c r="E70" s="12"/>
      <c r="F70" s="12"/>
      <c r="G70" s="12"/>
    </row>
    <row r="71" spans="1:7" x14ac:dyDescent="0.35">
      <c r="A71" s="12"/>
      <c r="B71" s="12"/>
      <c r="C71" s="12"/>
      <c r="D71" s="12"/>
      <c r="E71" s="12"/>
      <c r="F71" s="12"/>
      <c r="G71" s="12"/>
    </row>
    <row r="72" spans="1:7" x14ac:dyDescent="0.35">
      <c r="A72" s="12"/>
      <c r="B72" s="12"/>
      <c r="C72" s="12"/>
      <c r="D72" s="12"/>
      <c r="E72" s="12"/>
      <c r="F72" s="12"/>
      <c r="G72" s="12"/>
    </row>
    <row r="73" spans="1:7" x14ac:dyDescent="0.35">
      <c r="A73" s="12"/>
      <c r="B73" s="12"/>
      <c r="C73" s="12"/>
      <c r="D73" s="12"/>
      <c r="E73" s="12"/>
      <c r="F73" s="12"/>
      <c r="G73" s="12"/>
    </row>
    <row r="74" spans="1:7" x14ac:dyDescent="0.35">
      <c r="A74" s="12"/>
      <c r="B74" s="12"/>
      <c r="C74" s="12"/>
      <c r="D74" s="12"/>
      <c r="E74" s="12"/>
      <c r="F74" s="12"/>
      <c r="G74" s="12"/>
    </row>
    <row r="75" spans="1:7" x14ac:dyDescent="0.35">
      <c r="A75" s="12"/>
      <c r="B75" s="12"/>
      <c r="C75" s="12"/>
      <c r="D75" s="12"/>
      <c r="E75" s="12"/>
      <c r="F75" s="12"/>
      <c r="G75" s="12"/>
    </row>
    <row r="76" spans="1:7" x14ac:dyDescent="0.35">
      <c r="A76" s="12"/>
      <c r="B76" s="12"/>
      <c r="C76" s="12"/>
      <c r="D76" s="12"/>
      <c r="E76" s="12"/>
      <c r="F76" s="12"/>
      <c r="G76" s="12"/>
    </row>
    <row r="77" spans="1:7" x14ac:dyDescent="0.35">
      <c r="A77" s="12"/>
      <c r="B77" s="12"/>
      <c r="C77" s="12"/>
      <c r="D77" s="12"/>
      <c r="E77" s="12"/>
      <c r="F77" s="12"/>
      <c r="G77" s="12"/>
    </row>
    <row r="78" spans="1:7" x14ac:dyDescent="0.35">
      <c r="A78" s="12"/>
      <c r="B78" s="12"/>
      <c r="C78" s="12"/>
      <c r="D78" s="12"/>
      <c r="E78" s="12"/>
      <c r="F78" s="12"/>
      <c r="G78" s="12"/>
    </row>
    <row r="79" spans="1:7" x14ac:dyDescent="0.35">
      <c r="A79" s="12"/>
      <c r="B79" s="12"/>
      <c r="C79" s="12"/>
      <c r="D79" s="12"/>
      <c r="E79" s="12"/>
      <c r="F79" s="12"/>
      <c r="G79" s="12"/>
    </row>
    <row r="80" spans="1:7" x14ac:dyDescent="0.35">
      <c r="A80" s="12"/>
      <c r="B80" s="12"/>
      <c r="C80" s="12"/>
      <c r="D80" s="12"/>
      <c r="E80" s="12"/>
      <c r="F80" s="12"/>
      <c r="G80" s="12"/>
    </row>
    <row r="81" spans="1:7" x14ac:dyDescent="0.35">
      <c r="A81" s="12"/>
      <c r="B81" s="12"/>
      <c r="C81" s="12"/>
      <c r="D81" s="12"/>
      <c r="E81" s="12"/>
      <c r="F81" s="12"/>
      <c r="G81" s="12"/>
    </row>
    <row r="82" spans="1:7" x14ac:dyDescent="0.35">
      <c r="A82" s="12"/>
      <c r="B82" s="12"/>
      <c r="C82" s="12"/>
      <c r="D82" s="12"/>
      <c r="E82" s="12"/>
      <c r="F82" s="12"/>
      <c r="G82" s="12"/>
    </row>
    <row r="83" spans="1:7" x14ac:dyDescent="0.35">
      <c r="A83" s="12"/>
      <c r="B83" s="12"/>
      <c r="C83" s="12"/>
      <c r="D83" s="12"/>
      <c r="E83" s="12"/>
      <c r="F83" s="12"/>
      <c r="G83" s="12"/>
    </row>
    <row r="84" spans="1:7" x14ac:dyDescent="0.35">
      <c r="A84" s="12"/>
      <c r="B84" s="12"/>
      <c r="C84" s="12"/>
      <c r="D84" s="12"/>
      <c r="E84" s="12"/>
      <c r="F84" s="12"/>
      <c r="G84" s="12"/>
    </row>
    <row r="85" spans="1:7" x14ac:dyDescent="0.35">
      <c r="A85" s="12"/>
      <c r="B85" s="12"/>
      <c r="C85" s="12"/>
      <c r="D85" s="12"/>
      <c r="E85" s="12"/>
      <c r="F85" s="12"/>
      <c r="G85" s="12"/>
    </row>
    <row r="86" spans="1:7" x14ac:dyDescent="0.35">
      <c r="A86" s="12"/>
      <c r="B86" s="12"/>
      <c r="C86" s="12"/>
      <c r="D86" s="12"/>
      <c r="E86" s="12"/>
      <c r="F86" s="12"/>
      <c r="G86" s="12"/>
    </row>
    <row r="87" spans="1:7" x14ac:dyDescent="0.35">
      <c r="A87" s="12"/>
      <c r="B87" s="12"/>
      <c r="C87" s="12"/>
      <c r="D87" s="12"/>
      <c r="E87" s="12"/>
      <c r="F87" s="12"/>
      <c r="G87" s="12"/>
    </row>
    <row r="88" spans="1:7" x14ac:dyDescent="0.35">
      <c r="A88" s="12"/>
      <c r="B88" s="12"/>
      <c r="C88" s="12"/>
      <c r="D88" s="12"/>
      <c r="E88" s="12"/>
      <c r="F88" s="12"/>
      <c r="G88" s="12"/>
    </row>
    <row r="89" spans="1:7" x14ac:dyDescent="0.35">
      <c r="A89" s="12"/>
      <c r="B89" s="12"/>
      <c r="C89" s="12"/>
      <c r="D89" s="12"/>
      <c r="E89" s="12"/>
      <c r="F89" s="12"/>
      <c r="G89" s="12"/>
    </row>
    <row r="90" spans="1:7" x14ac:dyDescent="0.35">
      <c r="A90" s="12"/>
      <c r="B90" s="12"/>
      <c r="C90" s="12"/>
      <c r="D90" s="12"/>
      <c r="E90" s="12"/>
      <c r="F90" s="12"/>
      <c r="G90" s="12"/>
    </row>
    <row r="91" spans="1:7" x14ac:dyDescent="0.35">
      <c r="A91" s="12"/>
      <c r="B91" s="12"/>
      <c r="C91" s="12"/>
      <c r="D91" s="12"/>
      <c r="E91" s="12"/>
      <c r="F91" s="12"/>
      <c r="G91" s="12"/>
    </row>
    <row r="92" spans="1:7" x14ac:dyDescent="0.35">
      <c r="A92" s="12"/>
      <c r="B92" s="12"/>
      <c r="C92" s="12"/>
      <c r="D92" s="12"/>
      <c r="E92" s="12"/>
      <c r="F92" s="12"/>
      <c r="G92" s="12"/>
    </row>
    <row r="93" spans="1:7" x14ac:dyDescent="0.35">
      <c r="A93" s="12"/>
      <c r="B93" s="12"/>
      <c r="C93" s="12"/>
      <c r="D93" s="12"/>
      <c r="E93" s="12"/>
      <c r="F93" s="12"/>
      <c r="G93" s="12"/>
    </row>
    <row r="94" spans="1:7" x14ac:dyDescent="0.35">
      <c r="A94" s="12"/>
      <c r="B94" s="12"/>
      <c r="C94" s="12"/>
      <c r="D94" s="12"/>
      <c r="E94" s="12"/>
      <c r="F94" s="12"/>
      <c r="G94" s="12"/>
    </row>
    <row r="95" spans="1:7" x14ac:dyDescent="0.35">
      <c r="A95" s="12"/>
      <c r="B95" s="12"/>
      <c r="C95" s="12"/>
      <c r="D95" s="12"/>
      <c r="E95" s="12"/>
      <c r="F95" s="12"/>
      <c r="G95" s="12"/>
    </row>
    <row r="96" spans="1:7" x14ac:dyDescent="0.35">
      <c r="A96" s="12"/>
      <c r="B96" s="12"/>
      <c r="C96" s="12"/>
      <c r="D96" s="12"/>
      <c r="E96" s="12"/>
      <c r="F96" s="12"/>
      <c r="G96" s="12"/>
    </row>
  </sheetData>
  <mergeCells count="1">
    <mergeCell ref="B1:F1"/>
  </mergeCells>
  <phoneticPr fontId="4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2025-06-19T13:29:47Z</dcterms:modified>
</cp:coreProperties>
</file>