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worksheet+xml" PartName="/xl/worksheets/sheet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worksheet+xml" PartName="/xl/worksheets/sheet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7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worksheet+xml" PartName="/xl/worksheets/sheet8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worksheet+xml" PartName="/xl/worksheets/sheet9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worksheet+xml" PartName="/xl/worksheets/sheet10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worksheet+xml" PartName="/xl/worksheets/sheet11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worksheet+xml" PartName="/xl/worksheets/sheet12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worksheet+xml" PartName="/xl/worksheets/sheet13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worksheet+xml" PartName="/xl/worksheets/sheet14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3" minimized="0" showHorizontalScroll="1" showSheetTabs="1" showVerticalScroll="1" tabRatio="600" visibility="visible" windowHeight="12645" windowWidth="22260" xWindow="0" yWindow="0"/>
  </bookViews>
  <sheets>
    <sheet name="herberekening_buizen" sheetId="1" state="hidden" r:id="rId1"/>
    <sheet name="eenheidsprijs" sheetId="2" state="hidden" r:id="rId2"/>
    <sheet name="Backup" sheetId="3" state="hidden" r:id="rId3"/>
    <sheet name="FEED" sheetId="4" state="visible" r:id="rId4"/>
    <sheet name="zone_1" sheetId="5" state="visible" r:id="rId5"/>
    <sheet name="zone_2" sheetId="6" state="visible" r:id="rId6"/>
    <sheet name="zone_3" sheetId="7" state="visible" r:id="rId7"/>
    <sheet name="zone_4" sheetId="8" state="visible" r:id="rId8"/>
    <sheet name="zone_5" sheetId="9" state="visible" r:id="rId9"/>
    <sheet name="zone_6" sheetId="10" state="visible" r:id="rId10"/>
    <sheet name="zone_7" sheetId="11" state="visible" r:id="rId11"/>
    <sheet name="zone_8" sheetId="12" state="visible" r:id="rId12"/>
    <sheet name="zone_9" sheetId="13" state="visible" r:id="rId13"/>
    <sheet name="total_cost" sheetId="14" state="visible" r:id="rId14"/>
    <sheet name="ducts" sheetId="15" state="visible" r:id="rId15"/>
    <sheet name="dtps" sheetId="16" state="visible" r:id="rId16"/>
    <sheet name="manholes" sheetId="17" state="visible" r:id="rId17"/>
    <sheet name="phases" sheetId="18" state="visible" r:id="rId18"/>
    <sheet name="subd_micr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3F3F76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1" numFmtId="0"/>
    <xf borderId="0" fillId="2" fontId="1" numFmtId="0"/>
    <xf borderId="0" fillId="3" fontId="1" numFmtId="0"/>
    <xf borderId="8" fillId="4" fontId="5" numFmtId="0"/>
  </cellStyleXfs>
  <cellXfs count="19">
    <xf borderId="0" fillId="0" fontId="0" numFmtId="0" pivotButton="0" quotePrefix="0" xfId="0"/>
    <xf borderId="0" fillId="0" fontId="0" numFmtId="1" pivotButton="0" quotePrefix="0" xfId="0"/>
    <xf borderId="0" fillId="0" fontId="2" numFmtId="0" pivotButton="0" quotePrefix="0" xfId="0"/>
    <xf borderId="0" fillId="0" fontId="2" numFmtId="1" pivotButton="0" quotePrefix="0" xfId="0"/>
    <xf borderId="1" fillId="2" fontId="1" numFmtId="0" pivotButton="0" quotePrefix="0" xfId="1"/>
    <xf borderId="2" fillId="2" fontId="1" numFmtId="1" pivotButton="0" quotePrefix="0" xfId="1"/>
    <xf borderId="0" fillId="0" fontId="0" numFmtId="2" pivotButton="0" quotePrefix="0" xfId="0"/>
    <xf borderId="3" fillId="0" fontId="0" numFmtId="0" pivotButton="0" quotePrefix="0" xfId="0"/>
    <xf borderId="4" fillId="0" fontId="2" numFmtId="0" pivotButton="0" quotePrefix="0" xfId="0"/>
    <xf borderId="5" fillId="0" fontId="0" numFmtId="1" pivotButton="0" quotePrefix="0" xfId="0"/>
    <xf borderId="6" fillId="0" fontId="0" numFmtId="0" pivotButton="0" quotePrefix="0" xfId="0"/>
    <xf borderId="7" fillId="3" fontId="1" numFmtId="1" pivotButton="0" quotePrefix="0" xfId="2"/>
    <xf borderId="7" fillId="3" fontId="0" numFmtId="0" pivotButton="0" quotePrefix="0" xfId="2"/>
    <xf borderId="3" fillId="0" fontId="3" numFmtId="0" pivotButton="0" quotePrefix="0" xfId="0"/>
    <xf borderId="0" fillId="0" fontId="0" numFmtId="0" pivotButton="0" quotePrefix="0" xfId="0"/>
    <xf borderId="0" fillId="0" fontId="4" numFmtId="0" pivotButton="0" quotePrefix="0" xfId="0"/>
    <xf borderId="6" fillId="0" fontId="0" numFmtId="1" pivotButton="0" quotePrefix="0" xfId="0"/>
    <xf borderId="8" fillId="4" fontId="5" numFmtId="0" pivotButton="0" quotePrefix="0" xfId="3"/>
    <xf borderId="8" fillId="4" fontId="5" numFmtId="2" pivotButton="0" quotePrefix="0" xfId="3"/>
  </cellXfs>
  <cellStyles count="4">
    <cellStyle builtinId="0" name="Normal" xfId="0"/>
    <cellStyle builtinId="46" name="20% - Accent5" xfId="1"/>
    <cellStyle builtinId="30" name="20% - Accent1" xfId="2"/>
    <cellStyle builtinId="20" name="Input" xfId="3"/>
  </cellStyles>
  <dxfs count="37"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" numFmtId="1"/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0" numFmtId="1"/>
    </dxf>
    <dxf>
      <numFmt formatCode="0.00" numFmtId="2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4" headerRowCount="1" id="1" name="Table14" ref="A1:B14" totalsRowShown="0">
  <autoFilter ref="A1:B14"/>
  <tableColumns count="2">
    <tableColumn id="1" name="Eenheidsprijzen"/>
    <tableColumn dataDxfId="36" id="2" name="waarde"/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displayName="Table110872227" headerRowCount="1" id="10" name="Table110872227" ref="A1:C18" totalsRowShown="0">
  <autoFilter ref="A1:C18"/>
  <tableColumns count="3">
    <tableColumn id="1" name="MBB"/>
    <tableColumn dataDxfId="23" id="2" name="waarde"/>
    <tableColumn dataDxfId="22" id="3" name="kost">
      <calculatedColumnFormula>Table110872227[[#This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11.xml><?xml version="1.0" encoding="utf-8"?>
<table xmlns="http://schemas.openxmlformats.org/spreadsheetml/2006/main" displayName="Table2229303238" headerRowCount="1" id="11" name="Table2229303238" ref="A22:B28" totalsRowShown="0">
  <autoFilter ref="A22:B28"/>
  <tableColumns count="2">
    <tableColumn id="1" name="Kostenschatting"/>
    <tableColumn dataDxfId="21" id="2" name="Kost"/>
  </tableColumns>
  <tableStyleInfo name="TableStyleLight13" showColumnStripes="0" showFirstColumn="0" showLastColumn="0" showRowStripes="1"/>
</table>
</file>

<file path=xl/tables/table12.xml><?xml version="1.0" encoding="utf-8"?>
<table xmlns="http://schemas.openxmlformats.org/spreadsheetml/2006/main" displayName="Table110872229" headerRowCount="1" id="12" name="Table110872229" ref="A1:C18" totalsRowShown="0">
  <autoFilter ref="A1:C18"/>
  <tableColumns count="3">
    <tableColumn id="1" name="MBB"/>
    <tableColumn dataDxfId="20" id="2" name="waarde"/>
    <tableColumn dataDxfId="19" id="3" name="kost">
      <calculatedColumnFormula>Table110872229[[#This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13.xml><?xml version="1.0" encoding="utf-8"?>
<table xmlns="http://schemas.openxmlformats.org/spreadsheetml/2006/main" displayName="Table22293032310" headerRowCount="1" id="13" name="Table22293032310" ref="A22:B28" totalsRowShown="0">
  <autoFilter ref="A22:B28"/>
  <tableColumns count="2">
    <tableColumn id="1" name="Kostenschatting"/>
    <tableColumn dataDxfId="18" id="2" name="Kost"/>
  </tableColumns>
  <tableStyleInfo name="TableStyleLight13" showColumnStripes="0" showFirstColumn="0" showLastColumn="0" showRowStripes="1"/>
</table>
</file>

<file path=xl/tables/table14.xml><?xml version="1.0" encoding="utf-8"?>
<table xmlns="http://schemas.openxmlformats.org/spreadsheetml/2006/main" displayName="Table1108722211" headerRowCount="1" id="14" name="Table1108722211" ref="A1:C18" totalsRowShown="0">
  <autoFilter ref="A1:C18"/>
  <tableColumns count="3">
    <tableColumn id="1" name="MBB"/>
    <tableColumn dataDxfId="17" id="2" name="waarde"/>
    <tableColumn dataDxfId="16" id="3" name="kost">
      <calculatedColumnFormula>Table1108722211[[#This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displayName="Table22293032312" headerRowCount="1" id="15" name="Table22293032312" ref="A22:B28" totalsRowShown="0">
  <autoFilter ref="A22:B28"/>
  <tableColumns count="2">
    <tableColumn id="1" name="Kostenschatting"/>
    <tableColumn dataDxfId="15" id="2" name="Kost"/>
  </tableColumns>
  <tableStyleInfo name="TableStyleLight13" showColumnStripes="0" showFirstColumn="0" showLastColumn="0" showRowStripes="1"/>
</table>
</file>

<file path=xl/tables/table16.xml><?xml version="1.0" encoding="utf-8"?>
<table xmlns="http://schemas.openxmlformats.org/spreadsheetml/2006/main" displayName="Table1108722213" headerRowCount="1" id="16" name="Table1108722213" ref="A1:C18" totalsRowShown="0">
  <autoFilter ref="A1:C18"/>
  <tableColumns count="3">
    <tableColumn id="1" name="MBB"/>
    <tableColumn dataDxfId="14" id="2" name="waarde"/>
    <tableColumn dataDxfId="13" id="3" name="kost">
      <calculatedColumnFormula>Table1108722213[[#This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displayName="Table22293032314" headerRowCount="1" id="17" name="Table22293032314" ref="A22:B28" totalsRowShown="0">
  <autoFilter ref="A22:B28"/>
  <tableColumns count="2">
    <tableColumn id="1" name="Kostenschatting"/>
    <tableColumn dataDxfId="12" id="2" name="Kost"/>
  </tableColumns>
  <tableStyleInfo name="TableStyleLight13" showColumnStripes="0" showFirstColumn="0" showLastColumn="0" showRowStripes="1"/>
</table>
</file>

<file path=xl/tables/table18.xml><?xml version="1.0" encoding="utf-8"?>
<table xmlns="http://schemas.openxmlformats.org/spreadsheetml/2006/main" displayName="Table1108722215" headerRowCount="1" id="18" name="Table1108722215" ref="A1:C18" totalsRowShown="0">
  <autoFilter ref="A1:C18"/>
  <tableColumns count="3">
    <tableColumn id="1" name="MBB"/>
    <tableColumn dataDxfId="11" id="2" name="waarde"/>
    <tableColumn dataDxfId="10" id="3" name="kost">
      <calculatedColumnFormula>Table1108722215[[#This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displayName="Table22293032316" headerRowCount="1" id="19" name="Table22293032316" ref="A22:B28" totalsRowShown="0">
  <autoFilter ref="A22:B28"/>
  <tableColumns count="2">
    <tableColumn id="1" name="Kostenschatting"/>
    <tableColumn dataDxfId="9" id="2" name="Kost"/>
  </tableColumns>
  <tableStyleInfo name="TableStyleLight13" showColumnStripes="0" showFirstColumn="0" showLastColumn="0" showRowStripes="1"/>
</table>
</file>

<file path=xl/tables/table2.xml><?xml version="1.0" encoding="utf-8"?>
<table xmlns="http://schemas.openxmlformats.org/spreadsheetml/2006/main" displayName="Table11087222" headerRowCount="1" id="2" name="Table11087222" ref="A1:C18" totalsRowShown="0">
  <autoFilter ref="A1:C18"/>
  <tableColumns count="3">
    <tableColumn id="1" name="MBB"/>
    <tableColumn dataDxfId="35" id="2" name="waarde"/>
    <tableColumn dataDxfId="34" id="3" name="kost">
      <calculatedColumnFormula>Table11087222[[#This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20.xml><?xml version="1.0" encoding="utf-8"?>
<table xmlns="http://schemas.openxmlformats.org/spreadsheetml/2006/main" displayName="Table1108722217" headerRowCount="1" id="20" name="Table1108722217" ref="A1:C18" totalsRowShown="0">
  <autoFilter ref="A1:C18"/>
  <tableColumns count="3">
    <tableColumn id="1" name="MBB"/>
    <tableColumn dataDxfId="8" id="2" name="waarde"/>
    <tableColumn dataDxfId="7" id="3" name="kost">
      <calculatedColumnFormula>Table1108722217[[#This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displayName="Table22293032318" headerRowCount="1" id="21" name="Table22293032318" ref="A22:B28" totalsRowShown="0">
  <autoFilter ref="A22:B28"/>
  <tableColumns count="2">
    <tableColumn id="1" name="Kostenschatting"/>
    <tableColumn dataDxfId="6" id="2" name="Kost"/>
  </tableColumns>
  <tableStyleInfo name="TableStyleLight13" showColumnStripes="0" showFirstColumn="0" showLastColumn="0" showRowStripes="1"/>
</table>
</file>

<file path=xl/tables/table22.xml><?xml version="1.0" encoding="utf-8"?>
<table xmlns="http://schemas.openxmlformats.org/spreadsheetml/2006/main" displayName="Table1108722219" headerRowCount="1" id="22" name="Table1108722219" ref="A1:C18" totalsRowShown="0">
  <autoFilter ref="A1:C18"/>
  <tableColumns count="3">
    <tableColumn id="1" name="MBB"/>
    <tableColumn dataDxfId="5" id="2" name="waarde"/>
    <tableColumn dataDxfId="4" id="3" name="kost">
      <calculatedColumnFormula>Table1108722219[[#This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displayName="Table22293032320" headerRowCount="1" id="23" name="Table22293032320" ref="A22:B28" totalsRowShown="0">
  <autoFilter ref="A22:B28"/>
  <tableColumns count="2">
    <tableColumn id="1" name="Kostenschatting"/>
    <tableColumn dataDxfId="3" id="2" name="Kost"/>
  </tableColumns>
  <tableStyleInfo name="TableStyleLight13" showColumnStripes="0" showFirstColumn="0" showLastColumn="0" showRowStripes="1"/>
</table>
</file>

<file path=xl/tables/table24.xml><?xml version="1.0" encoding="utf-8"?>
<table xmlns="http://schemas.openxmlformats.org/spreadsheetml/2006/main" displayName="Table1102628" headerRowCount="1" id="24" name="Table1102628" ref="A1:C18" totalsRowShown="0">
  <autoFilter ref="A1:C18"/>
  <tableColumns count="3">
    <tableColumn id="1" name="MBB"/>
    <tableColumn dataDxfId="2" id="2" name="waarde"/>
    <tableColumn dataDxfId="1" id="3" name="kost">
      <calculatedColumnFormula>Table1102628[[#This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displayName="Table2222729" headerRowCount="1" id="25" name="Table2222729" ref="A22:B28" totalsRowShown="0">
  <autoFilter ref="A22:B28"/>
  <tableColumns count="2">
    <tableColumn id="1" name="Kostenschatting"/>
    <tableColumn dataDxfId="0" id="2" name="Kost">
      <calculatedColumnFormula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calculatedColumnFormula>
    </tableColumn>
  </tableColumns>
  <tableStyleInfo name="TableStyleLight13" showColumnStripes="0" showFirstColumn="0" showLastColumn="0" showRowStripes="1"/>
</table>
</file>

<file path=xl/tables/table3.xml><?xml version="1.0" encoding="utf-8"?>
<table xmlns="http://schemas.openxmlformats.org/spreadsheetml/2006/main" displayName="Table222930323" headerRowCount="1" id="3" name="Table222930323" ref="A22:B28" totalsRowShown="0">
  <autoFilter ref="A22:B28"/>
  <tableColumns count="2">
    <tableColumn id="1" name="Kostenschatting"/>
    <tableColumn dataDxfId="33" id="2" name="Kost"/>
  </tableColumns>
  <tableStyleInfo name="TableStyleLight13" showColumnStripes="0" showFirstColumn="0" showLastColumn="0" showRowStripes="1"/>
</table>
</file>

<file path=xl/tables/table4.xml><?xml version="1.0" encoding="utf-8"?>
<table xmlns="http://schemas.openxmlformats.org/spreadsheetml/2006/main" displayName="Table1108722231" headerRowCount="1" id="4" name="Table1108722231" ref="A1:C18" totalsRowShown="0">
  <autoFilter ref="A1:C18"/>
  <tableColumns count="3">
    <tableColumn id="1" name="MBB"/>
    <tableColumn dataDxfId="32" id="2" name="waarde"/>
    <tableColumn dataDxfId="31" id="3" name="kost">
      <calculatedColumnFormula>Table1108722231[[#This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5.xml><?xml version="1.0" encoding="utf-8"?>
<table xmlns="http://schemas.openxmlformats.org/spreadsheetml/2006/main" displayName="Table22293032332" headerRowCount="1" id="5" name="Table22293032332" ref="A22:B28" totalsRowShown="0">
  <autoFilter ref="A22:B28"/>
  <tableColumns count="2">
    <tableColumn id="1" name="Kostenschatting"/>
    <tableColumn dataDxfId="30" id="2" name="Kost"/>
  </tableColumns>
  <tableStyleInfo name="TableStyleLight13" showColumnStripes="0" showFirstColumn="0" showLastColumn="0" showRowStripes="1"/>
</table>
</file>

<file path=xl/tables/table6.xml><?xml version="1.0" encoding="utf-8"?>
<table xmlns="http://schemas.openxmlformats.org/spreadsheetml/2006/main" displayName="Table1108722224" headerRowCount="1" id="6" name="Table1108722224" ref="A1:C18" totalsRowShown="0">
  <autoFilter ref="A1:C18"/>
  <tableColumns count="3">
    <tableColumn id="1" name="MBB"/>
    <tableColumn dataDxfId="29" id="2" name="waarde"/>
    <tableColumn dataDxfId="28" id="3" name="kost">
      <calculatedColumnFormula>Table1108722224[[#This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7.xml><?xml version="1.0" encoding="utf-8"?>
<table xmlns="http://schemas.openxmlformats.org/spreadsheetml/2006/main" displayName="Table22293032325" headerRowCount="1" id="7" name="Table22293032325" ref="A22:B28" totalsRowShown="0">
  <autoFilter ref="A22:B28"/>
  <tableColumns count="2">
    <tableColumn id="1" name="Kostenschatting"/>
    <tableColumn dataDxfId="27" id="2" name="Kost"/>
  </tableColumns>
  <tableStyleInfo name="TableStyleLight13" showColumnStripes="0" showFirstColumn="0" showLastColumn="0" showRowStripes="1"/>
</table>
</file>

<file path=xl/tables/table8.xml><?xml version="1.0" encoding="utf-8"?>
<table xmlns="http://schemas.openxmlformats.org/spreadsheetml/2006/main" displayName="Table110872225" headerRowCount="1" id="8" name="Table110872225" ref="A1:C18" totalsRowShown="0">
  <autoFilter ref="A1:C18"/>
  <tableColumns count="3">
    <tableColumn id="1" name="MBB"/>
    <tableColumn dataDxfId="26" id="2" name="waarde"/>
    <tableColumn dataDxfId="25" id="3" name="kost">
      <calculatedColumnFormula>Table110872225[[#This Row],[waarde]]*Table14[[#This Row],[waarde]]</calculatedColumnFormula>
    </tableColumn>
  </tableColumns>
  <tableStyleInfo name="TableStyleLight9" showColumnStripes="0" showFirstColumn="0" showLastColumn="0" showRowStripes="1"/>
</table>
</file>

<file path=xl/tables/table9.xml><?xml version="1.0" encoding="utf-8"?>
<table xmlns="http://schemas.openxmlformats.org/spreadsheetml/2006/main" displayName="Table2229303236" headerRowCount="1" id="9" name="Table2229303236" ref="A22:B28" totalsRowShown="0">
  <autoFilter ref="A22:B28"/>
  <tableColumns count="2">
    <tableColumn id="1" name="Kostenschatting"/>
    <tableColumn dataDxfId="24" id="2" name="Kost"/>
  </tableColumns>
  <tableStyleInfo name="TableStyleLight13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tables/table16.xml" Type="http://schemas.openxmlformats.org/officeDocument/2006/relationships/table" /><Relationship Id="rId2" Target="/xl/tables/table17.xml" Type="http://schemas.openxmlformats.org/officeDocument/2006/relationships/table" /></Relationships>
</file>

<file path=xl/worksheets/_rels/sheet11.xml.rels><Relationships xmlns="http://schemas.openxmlformats.org/package/2006/relationships"><Relationship Id="rId1" Target="/xl/tables/table18.xml" Type="http://schemas.openxmlformats.org/officeDocument/2006/relationships/table" /><Relationship Id="rId2" Target="/xl/tables/table19.xml" Type="http://schemas.openxmlformats.org/officeDocument/2006/relationships/table" /></Relationships>
</file>

<file path=xl/worksheets/_rels/sheet12.xml.rels><Relationships xmlns="http://schemas.openxmlformats.org/package/2006/relationships"><Relationship Id="rId1" Target="/xl/tables/table20.xml" Type="http://schemas.openxmlformats.org/officeDocument/2006/relationships/table" /><Relationship Id="rId2" Target="/xl/tables/table21.xml" Type="http://schemas.openxmlformats.org/officeDocument/2006/relationships/table" /></Relationships>
</file>

<file path=xl/worksheets/_rels/sheet13.xml.rels><Relationships xmlns="http://schemas.openxmlformats.org/package/2006/relationships"><Relationship Id="rId1" Target="/xl/tables/table22.xml" Type="http://schemas.openxmlformats.org/officeDocument/2006/relationships/table" /><Relationship Id="rId2" Target="/xl/tables/table23.xml" Type="http://schemas.openxmlformats.org/officeDocument/2006/relationships/table" /></Relationships>
</file>

<file path=xl/worksheets/_rels/sheet14.xml.rels><Relationships xmlns="http://schemas.openxmlformats.org/package/2006/relationships"><Relationship Id="rId1" Target="/xl/tables/table24.xml" Type="http://schemas.openxmlformats.org/officeDocument/2006/relationships/table" /><Relationship Id="rId2" Target="/xl/tables/table25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 /><Relationship Id="rId2" Target="/xl/tables/table3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4.xml" Type="http://schemas.openxmlformats.org/officeDocument/2006/relationships/table" /><Relationship Id="rId2" Target="/xl/tables/table5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6.xml" Type="http://schemas.openxmlformats.org/officeDocument/2006/relationships/table" /><Relationship Id="rId2" Target="/xl/tables/table7.xml" Type="http://schemas.openxmlformats.org/officeDocument/2006/relationships/table" /></Relationships>
</file>

<file path=xl/worksheets/_rels/sheet6.xml.rels><Relationships xmlns="http://schemas.openxmlformats.org/package/2006/relationships"><Relationship Id="rId1" Target="/xl/tables/table8.xml" Type="http://schemas.openxmlformats.org/officeDocument/2006/relationships/table" /><Relationship Id="rId2" Target="/xl/tables/table9.xml" Type="http://schemas.openxmlformats.org/officeDocument/2006/relationships/table" /></Relationships>
</file>

<file path=xl/worksheets/_rels/sheet7.xml.rels><Relationships xmlns="http://schemas.openxmlformats.org/package/2006/relationships"><Relationship Id="rId1" Target="/xl/tables/table10.xml" Type="http://schemas.openxmlformats.org/officeDocument/2006/relationships/table" /><Relationship Id="rId2" Target="/xl/tables/table11.xml" Type="http://schemas.openxmlformats.org/officeDocument/2006/relationships/table" /></Relationships>
</file>

<file path=xl/worksheets/_rels/sheet8.xml.rels><Relationships xmlns="http://schemas.openxmlformats.org/package/2006/relationships"><Relationship Id="rId1" Target="/xl/tables/table12.xml" Type="http://schemas.openxmlformats.org/officeDocument/2006/relationships/table" /><Relationship Id="rId2" Target="/xl/tables/table13.xml" Type="http://schemas.openxmlformats.org/officeDocument/2006/relationships/table" /></Relationships>
</file>

<file path=xl/worksheets/_rels/sheet9.xml.rels><Relationships xmlns="http://schemas.openxmlformats.org/package/2006/relationships"><Relationship Id="rId1" Target="/xl/tables/table14.xml" Type="http://schemas.openxmlformats.org/officeDocument/2006/relationships/table" /><Relationship Id="rId2" Target="/xl/tables/table15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0"/>
  <sheetViews>
    <sheetView workbookViewId="0">
      <selection activeCell="A2" sqref="A2"/>
    </sheetView>
  </sheetViews>
  <sheetFormatPr baseColWidth="8" defaultRowHeight="15"/>
  <cols>
    <col customWidth="1" max="1" min="1" style="14" width="14.7109375"/>
  </cols>
  <sheetData>
    <row r="1">
      <c r="A1" s="2" t="inlineStr">
        <is>
          <t>lengt_hdpe_srv</t>
        </is>
      </c>
      <c r="B1" s="2" t="inlineStr">
        <is>
          <t>fase_nr</t>
        </is>
      </c>
    </row>
    <row r="2">
      <c r="A2">
        <f>IF(ducts!F2="BUIS", ducts!C2, IF(ducts!F2="BO", ducts!C2,IF(ducts!F2="DOUBLE", ducts!C2*2, IF(ducts!F2="TRIPLE", ducts!C2*3, ducts!C2))))</f>
        <v/>
      </c>
      <c r="B2">
        <f>ducts!G2</f>
        <v/>
      </c>
    </row>
    <row r="3">
      <c r="A3">
        <f>IF(ducts!F3="BUIS", ducts!C3, IF(ducts!F3="BO", ducts!C3,IF(ducts!F3="DOUBLE", ducts!C3*2, IF(ducts!F3="TRIPLE", ducts!C3*3, ducts!C3))))</f>
        <v/>
      </c>
      <c r="B3">
        <f>ducts!G3</f>
        <v/>
      </c>
    </row>
    <row r="4">
      <c r="A4">
        <f>IF(ducts!F4="BUIS", ducts!C4, IF(ducts!F4="BO", ducts!C4,IF(ducts!F4="DOUBLE", ducts!C4*2, IF(ducts!F4="TRIPLE", ducts!C4*3, ducts!C4))))</f>
        <v/>
      </c>
      <c r="B4">
        <f>ducts!G4</f>
        <v/>
      </c>
    </row>
    <row r="5">
      <c r="A5">
        <f>IF(ducts!F5="BUIS", ducts!C5, IF(ducts!F5="BO", ducts!C5,IF(ducts!F5="DOUBLE", ducts!C5*2, IF(ducts!F5="TRIPLE", ducts!C5*3, ducts!C5))))</f>
        <v/>
      </c>
      <c r="B5">
        <f>ducts!G5</f>
        <v/>
      </c>
    </row>
    <row r="6">
      <c r="A6">
        <f>IF(ducts!F6="BUIS", ducts!C6, IF(ducts!F6="BO", ducts!C6,IF(ducts!F6="DOUBLE", ducts!C6*2, IF(ducts!F6="TRIPLE", ducts!C6*3, ducts!C6))))</f>
        <v/>
      </c>
      <c r="B6">
        <f>ducts!G6</f>
        <v/>
      </c>
    </row>
    <row r="7">
      <c r="A7">
        <f>IF(ducts!F7="BUIS", ducts!C7, IF(ducts!F7="BO", ducts!C7,IF(ducts!F7="DOUBLE", ducts!C7*2, IF(ducts!F7="TRIPLE", ducts!C7*3, ducts!C7))))</f>
        <v/>
      </c>
      <c r="B7">
        <f>ducts!G7</f>
        <v/>
      </c>
    </row>
    <row r="8">
      <c r="A8">
        <f>IF(ducts!F8="BUIS", ducts!C8, IF(ducts!F8="BO", ducts!C8,IF(ducts!F8="DOUBLE", ducts!C8*2, IF(ducts!F8="TRIPLE", ducts!C8*3, ducts!C8))))</f>
        <v/>
      </c>
      <c r="B8">
        <f>ducts!G8</f>
        <v/>
      </c>
    </row>
    <row r="9">
      <c r="A9">
        <f>IF(ducts!F9="BUIS", ducts!C9, IF(ducts!F9="BO", ducts!C9,IF(ducts!F9="DOUBLE", ducts!C9*2, IF(ducts!F9="TRIPLE", ducts!C9*3, ducts!C9))))</f>
        <v/>
      </c>
      <c r="B9">
        <f>ducts!G9</f>
        <v/>
      </c>
    </row>
    <row r="10">
      <c r="A10">
        <f>IF(ducts!F10="BUIS", ducts!C10, IF(ducts!F10="BO", ducts!C10,IF(ducts!F10="DOUBLE", ducts!C10*2, IF(ducts!F10="TRIPLE", ducts!C10*3, ducts!C10))))</f>
        <v/>
      </c>
      <c r="B10">
        <f>ducts!G10</f>
        <v/>
      </c>
    </row>
    <row r="11">
      <c r="A11">
        <f>IF(ducts!F11="BUIS", ducts!C11, IF(ducts!F11="BO", ducts!C11,IF(ducts!F11="DOUBLE", ducts!C11*2, IF(ducts!F11="TRIPLE", ducts!C11*3, ducts!C11))))</f>
        <v/>
      </c>
      <c r="B11">
        <f>ducts!G11</f>
        <v/>
      </c>
    </row>
    <row r="12">
      <c r="A12">
        <f>IF(ducts!F12="BUIS", ducts!C12, IF(ducts!F12="BO", ducts!C12,IF(ducts!F12="DOUBLE", ducts!C12*2, IF(ducts!F12="TRIPLE", ducts!C12*3, ducts!C12))))</f>
        <v/>
      </c>
      <c r="B12">
        <f>ducts!G12</f>
        <v/>
      </c>
    </row>
    <row r="13">
      <c r="A13">
        <f>IF(ducts!F13="BUIS", ducts!C13, IF(ducts!F13="BO", ducts!C13,IF(ducts!F13="DOUBLE", ducts!C13*2, IF(ducts!F13="TRIPLE", ducts!C13*3, ducts!C13))))</f>
        <v/>
      </c>
      <c r="B13">
        <f>ducts!G13</f>
        <v/>
      </c>
    </row>
    <row r="14">
      <c r="A14">
        <f>IF(ducts!F14="BUIS", ducts!C14, IF(ducts!F14="BO", ducts!C14,IF(ducts!F14="DOUBLE", ducts!C14*2, IF(ducts!F14="TRIPLE", ducts!C14*3, ducts!C14))))</f>
        <v/>
      </c>
      <c r="B14">
        <f>ducts!G14</f>
        <v/>
      </c>
    </row>
    <row r="15">
      <c r="A15">
        <f>IF(ducts!F15="BUIS", ducts!C15, IF(ducts!F15="BO", ducts!C15,IF(ducts!F15="DOUBLE", ducts!C15*2, IF(ducts!F15="TRIPLE", ducts!C15*3, ducts!C15))))</f>
        <v/>
      </c>
      <c r="B15">
        <f>ducts!G15</f>
        <v/>
      </c>
    </row>
    <row r="16">
      <c r="A16">
        <f>IF(ducts!F16="BUIS", ducts!C16, IF(ducts!F16="BO", ducts!C16,IF(ducts!F16="DOUBLE", ducts!C16*2, IF(ducts!F16="TRIPLE", ducts!C16*3, ducts!C16))))</f>
        <v/>
      </c>
      <c r="B16">
        <f>ducts!G16</f>
        <v/>
      </c>
    </row>
    <row r="17">
      <c r="A17">
        <f>IF(ducts!F17="BUIS", ducts!C17, IF(ducts!F17="BO", ducts!C17,IF(ducts!F17="DOUBLE", ducts!C17*2, IF(ducts!F17="TRIPLE", ducts!C17*3, ducts!C17))))</f>
        <v/>
      </c>
      <c r="B17">
        <f>ducts!G17</f>
        <v/>
      </c>
    </row>
    <row r="18">
      <c r="A18">
        <f>IF(ducts!F18="BUIS", ducts!C18, IF(ducts!F18="BO", ducts!C18,IF(ducts!F18="DOUBLE", ducts!C18*2, IF(ducts!F18="TRIPLE", ducts!C18*3, ducts!C18))))</f>
        <v/>
      </c>
      <c r="B18">
        <f>ducts!G18</f>
        <v/>
      </c>
    </row>
    <row r="19">
      <c r="A19">
        <f>IF(ducts!F19="BUIS", ducts!C19, IF(ducts!F19="BO", ducts!C19,IF(ducts!F19="DOUBLE", ducts!C19*2, IF(ducts!F19="TRIPLE", ducts!C19*3, ducts!C19))))</f>
        <v/>
      </c>
      <c r="B19">
        <f>ducts!G19</f>
        <v/>
      </c>
    </row>
    <row r="20">
      <c r="A20">
        <f>IF(ducts!F20="BUIS", ducts!C20, IF(ducts!F20="BO", ducts!C20,IF(ducts!F20="DOUBLE", ducts!C20*2, IF(ducts!F20="TRIPLE", ducts!C20*3, ducts!C20))))</f>
        <v/>
      </c>
      <c r="B20">
        <f>ducts!G20</f>
        <v/>
      </c>
    </row>
    <row r="21">
      <c r="A21">
        <f>IF(ducts!F21="BUIS", ducts!C21, IF(ducts!F21="BO", ducts!C21,IF(ducts!F21="DOUBLE", ducts!C21*2, IF(ducts!F21="TRIPLE", ducts!C21*3, ducts!C21))))</f>
        <v/>
      </c>
      <c r="B21">
        <f>ducts!G21</f>
        <v/>
      </c>
    </row>
    <row r="22">
      <c r="A22">
        <f>IF(ducts!F22="BUIS", ducts!C22, IF(ducts!F22="BO", ducts!C22,IF(ducts!F22="DOUBLE", ducts!C22*2, IF(ducts!F22="TRIPLE", ducts!C22*3, ducts!C22))))</f>
        <v/>
      </c>
      <c r="B22">
        <f>ducts!G22</f>
        <v/>
      </c>
    </row>
    <row r="23">
      <c r="A23">
        <f>IF(ducts!F23="BUIS", ducts!C23, IF(ducts!F23="BO", ducts!C23,IF(ducts!F23="DOUBLE", ducts!C23*2, IF(ducts!F23="TRIPLE", ducts!C23*3, ducts!C23))))</f>
        <v/>
      </c>
      <c r="B23">
        <f>ducts!G23</f>
        <v/>
      </c>
    </row>
    <row r="24">
      <c r="A24">
        <f>IF(ducts!F24="BUIS", ducts!C24, IF(ducts!F24="BO", ducts!C24,IF(ducts!F24="DOUBLE", ducts!C24*2, IF(ducts!F24="TRIPLE", ducts!C24*3, ducts!C24))))</f>
        <v/>
      </c>
      <c r="B24">
        <f>ducts!G24</f>
        <v/>
      </c>
    </row>
    <row r="25">
      <c r="A25">
        <f>IF(ducts!F25="BUIS", ducts!C25, IF(ducts!F25="BO", ducts!C25,IF(ducts!F25="DOUBLE", ducts!C25*2, IF(ducts!F25="TRIPLE", ducts!C25*3, ducts!C25))))</f>
        <v/>
      </c>
      <c r="B25">
        <f>ducts!G25</f>
        <v/>
      </c>
    </row>
    <row r="26">
      <c r="A26">
        <f>IF(ducts!F26="BUIS", ducts!C26, IF(ducts!F26="BO", ducts!C26,IF(ducts!F26="DOUBLE", ducts!C26*2, IF(ducts!F26="TRIPLE", ducts!C26*3, ducts!C26))))</f>
        <v/>
      </c>
      <c r="B26">
        <f>ducts!G26</f>
        <v/>
      </c>
    </row>
    <row r="27">
      <c r="A27">
        <f>IF(ducts!F27="BUIS", ducts!C27, IF(ducts!F27="BO", ducts!C27,IF(ducts!F27="DOUBLE", ducts!C27*2, IF(ducts!F27="TRIPLE", ducts!C27*3, ducts!C27))))</f>
        <v/>
      </c>
      <c r="B27">
        <f>ducts!G27</f>
        <v/>
      </c>
    </row>
    <row r="28">
      <c r="A28">
        <f>IF(ducts!F28="BUIS", ducts!C28, IF(ducts!F28="BO", ducts!C28,IF(ducts!F28="DOUBLE", ducts!C28*2, IF(ducts!F28="TRIPLE", ducts!C28*3, ducts!C28))))</f>
        <v/>
      </c>
      <c r="B28">
        <f>ducts!G28</f>
        <v/>
      </c>
    </row>
    <row r="29">
      <c r="A29">
        <f>IF(ducts!F29="BUIS", ducts!C29, IF(ducts!F29="BO", ducts!C29,IF(ducts!F29="DOUBLE", ducts!C29*2, IF(ducts!F29="TRIPLE", ducts!C29*3, ducts!C29))))</f>
        <v/>
      </c>
      <c r="B29">
        <f>ducts!G29</f>
        <v/>
      </c>
    </row>
    <row r="30">
      <c r="A30">
        <f>IF(ducts!F30="BUIS", ducts!C30, IF(ducts!F30="BO", ducts!C30,IF(ducts!F30="DOUBLE", ducts!C30*2, IF(ducts!F30="TRIPLE", ducts!C30*3, ducts!C30))))</f>
        <v/>
      </c>
      <c r="B30">
        <f>ducts!G30</f>
        <v/>
      </c>
    </row>
    <row r="31">
      <c r="A31">
        <f>IF(ducts!F31="BUIS", ducts!C31, IF(ducts!F31="BO", ducts!C31,IF(ducts!F31="DOUBLE", ducts!C31*2, IF(ducts!F31="TRIPLE", ducts!C31*3, ducts!C31))))</f>
        <v/>
      </c>
      <c r="B31">
        <f>ducts!G31</f>
        <v/>
      </c>
    </row>
    <row r="32">
      <c r="A32">
        <f>IF(ducts!F32="BUIS", ducts!C32, IF(ducts!F32="BO", ducts!C32,IF(ducts!F32="DOUBLE", ducts!C32*2, IF(ducts!F32="TRIPLE", ducts!C32*3, ducts!C32))))</f>
        <v/>
      </c>
      <c r="B32">
        <f>ducts!G32</f>
        <v/>
      </c>
    </row>
    <row r="33">
      <c r="A33">
        <f>IF(ducts!F33="BUIS", ducts!C33, IF(ducts!F33="BO", ducts!C33,IF(ducts!F33="DOUBLE", ducts!C33*2, IF(ducts!F33="TRIPLE", ducts!C33*3, ducts!C33))))</f>
        <v/>
      </c>
      <c r="B33">
        <f>ducts!G33</f>
        <v/>
      </c>
    </row>
    <row r="34">
      <c r="A34">
        <f>IF(ducts!F34="BUIS", ducts!C34, IF(ducts!F34="BO", ducts!C34,IF(ducts!F34="DOUBLE", ducts!C34*2, IF(ducts!F34="TRIPLE", ducts!C34*3, ducts!C34))))</f>
        <v/>
      </c>
      <c r="B34">
        <f>ducts!G34</f>
        <v/>
      </c>
    </row>
    <row r="35">
      <c r="A35">
        <f>IF(ducts!F35="BUIS", ducts!C35, IF(ducts!F35="BO", ducts!C35,IF(ducts!F35="DOUBLE", ducts!C35*2, IF(ducts!F35="TRIPLE", ducts!C35*3, ducts!C35))))</f>
        <v/>
      </c>
      <c r="B35">
        <f>ducts!G35</f>
        <v/>
      </c>
    </row>
    <row r="36">
      <c r="A36">
        <f>IF(ducts!F36="BUIS", ducts!C36, IF(ducts!F36="BO", ducts!C36,IF(ducts!F36="DOUBLE", ducts!C36*2, IF(ducts!F36="TRIPLE", ducts!C36*3, ducts!C36))))</f>
        <v/>
      </c>
      <c r="B36">
        <f>ducts!G36</f>
        <v/>
      </c>
    </row>
    <row r="37">
      <c r="A37">
        <f>IF(ducts!F37="BUIS", ducts!C37, IF(ducts!F37="BO", ducts!C37,IF(ducts!F37="DOUBLE", ducts!C37*2, IF(ducts!F37="TRIPLE", ducts!C37*3, ducts!C37))))</f>
        <v/>
      </c>
      <c r="B37">
        <f>ducts!G37</f>
        <v/>
      </c>
    </row>
    <row r="38">
      <c r="A38">
        <f>IF(ducts!F38="BUIS", ducts!C38, IF(ducts!F38="BO", ducts!C38,IF(ducts!F38="DOUBLE", ducts!C38*2, IF(ducts!F38="TRIPLE", ducts!C38*3, ducts!C38))))</f>
        <v/>
      </c>
      <c r="B38">
        <f>ducts!G38</f>
        <v/>
      </c>
    </row>
    <row r="39">
      <c r="A39">
        <f>IF(ducts!F39="BUIS", ducts!C39, IF(ducts!F39="BO", ducts!C39,IF(ducts!F39="DOUBLE", ducts!C39*2, IF(ducts!F39="TRIPLE", ducts!C39*3, ducts!C39))))</f>
        <v/>
      </c>
      <c r="B39">
        <f>ducts!G39</f>
        <v/>
      </c>
    </row>
    <row r="40">
      <c r="A40">
        <f>IF(ducts!F40="BUIS", ducts!C40, IF(ducts!F40="BO", ducts!C40,IF(ducts!F40="DOUBLE", ducts!C40*2, IF(ducts!F40="TRIPLE", ducts!C40*3, ducts!C40))))</f>
        <v/>
      </c>
      <c r="B40">
        <f>ducts!G40</f>
        <v/>
      </c>
    </row>
    <row r="41">
      <c r="A41">
        <f>IF(ducts!F41="BUIS", ducts!C41, IF(ducts!F41="BO", ducts!C41,IF(ducts!F41="DOUBLE", ducts!C41*2, IF(ducts!F41="TRIPLE", ducts!C41*3, ducts!C41))))</f>
        <v/>
      </c>
      <c r="B41">
        <f>ducts!G41</f>
        <v/>
      </c>
    </row>
    <row r="42">
      <c r="A42">
        <f>IF(ducts!F42="BUIS", ducts!C42, IF(ducts!F42="BO", ducts!C42,IF(ducts!F42="DOUBLE", ducts!C42*2, IF(ducts!F42="TRIPLE", ducts!C42*3, ducts!C42))))</f>
        <v/>
      </c>
      <c r="B42">
        <f>ducts!G42</f>
        <v/>
      </c>
    </row>
    <row r="43">
      <c r="A43">
        <f>IF(ducts!F43="BUIS", ducts!C43, IF(ducts!F43="BO", ducts!C43,IF(ducts!F43="DOUBLE", ducts!C43*2, IF(ducts!F43="TRIPLE", ducts!C43*3, ducts!C43))))</f>
        <v/>
      </c>
      <c r="B43">
        <f>ducts!G43</f>
        <v/>
      </c>
    </row>
    <row r="44">
      <c r="A44">
        <f>IF(ducts!F44="BUIS", ducts!C44, IF(ducts!F44="BO", ducts!C44,IF(ducts!F44="DOUBLE", ducts!C44*2, IF(ducts!F44="TRIPLE", ducts!C44*3, ducts!C44))))</f>
        <v/>
      </c>
      <c r="B44">
        <f>ducts!G44</f>
        <v/>
      </c>
    </row>
    <row r="45">
      <c r="A45">
        <f>IF(ducts!F45="BUIS", ducts!C45, IF(ducts!F45="BO", ducts!C45,IF(ducts!F45="DOUBLE", ducts!C45*2, IF(ducts!F45="TRIPLE", ducts!C45*3, ducts!C45))))</f>
        <v/>
      </c>
      <c r="B45">
        <f>ducts!G45</f>
        <v/>
      </c>
    </row>
    <row r="46">
      <c r="A46">
        <f>IF(ducts!F46="BUIS", ducts!C46, IF(ducts!F46="BO", ducts!C46,IF(ducts!F46="DOUBLE", ducts!C46*2, IF(ducts!F46="TRIPLE", ducts!C46*3, ducts!C46))))</f>
        <v/>
      </c>
      <c r="B46">
        <f>ducts!G46</f>
        <v/>
      </c>
    </row>
    <row r="47">
      <c r="A47">
        <f>IF(ducts!F47="BUIS", ducts!C47, IF(ducts!F47="BO", ducts!C47,IF(ducts!F47="DOUBLE", ducts!C47*2, IF(ducts!F47="TRIPLE", ducts!C47*3, ducts!C47))))</f>
        <v/>
      </c>
      <c r="B47">
        <f>ducts!G47</f>
        <v/>
      </c>
    </row>
    <row r="48">
      <c r="A48">
        <f>IF(ducts!F48="BUIS", ducts!C48, IF(ducts!F48="BO", ducts!C48,IF(ducts!F48="DOUBLE", ducts!C48*2, IF(ducts!F48="TRIPLE", ducts!C48*3, ducts!C48))))</f>
        <v/>
      </c>
      <c r="B48">
        <f>ducts!G48</f>
        <v/>
      </c>
    </row>
    <row r="49">
      <c r="A49">
        <f>IF(ducts!F49="BUIS", ducts!C49, IF(ducts!F49="BO", ducts!C49,IF(ducts!F49="DOUBLE", ducts!C49*2, IF(ducts!F49="TRIPLE", ducts!C49*3, ducts!C49))))</f>
        <v/>
      </c>
      <c r="B49">
        <f>ducts!G49</f>
        <v/>
      </c>
    </row>
    <row r="50">
      <c r="A50">
        <f>IF(ducts!F50="BUIS", ducts!C50, IF(ducts!F50="BO", ducts!C50,IF(ducts!F50="DOUBLE", ducts!C50*2, IF(ducts!F50="TRIPLE", ducts!C50*3, ducts!C50))))</f>
        <v/>
      </c>
      <c r="B50">
        <f>ducts!G50</f>
        <v/>
      </c>
    </row>
    <row r="51">
      <c r="A51">
        <f>IF(ducts!F51="BUIS", ducts!C51, IF(ducts!F51="BO", ducts!C51,IF(ducts!F51="DOUBLE", ducts!C51*2, IF(ducts!F51="TRIPLE", ducts!C51*3, ducts!C51))))</f>
        <v/>
      </c>
      <c r="B51">
        <f>ducts!G51</f>
        <v/>
      </c>
    </row>
    <row r="52">
      <c r="A52">
        <f>IF(ducts!F52="BUIS", ducts!C52, IF(ducts!F52="BO", ducts!C52,IF(ducts!F52="DOUBLE", ducts!C52*2, IF(ducts!F52="TRIPLE", ducts!C52*3, ducts!C52))))</f>
        <v/>
      </c>
      <c r="B52">
        <f>ducts!G52</f>
        <v/>
      </c>
    </row>
    <row r="53">
      <c r="A53">
        <f>IF(ducts!F53="BUIS", ducts!C53, IF(ducts!F53="BO", ducts!C53,IF(ducts!F53="DOUBLE", ducts!C53*2, IF(ducts!F53="TRIPLE", ducts!C53*3, ducts!C53))))</f>
        <v/>
      </c>
      <c r="B53">
        <f>ducts!G53</f>
        <v/>
      </c>
    </row>
    <row r="54">
      <c r="A54">
        <f>IF(ducts!F54="BUIS", ducts!C54, IF(ducts!F54="BO", ducts!C54,IF(ducts!F54="DOUBLE", ducts!C54*2, IF(ducts!F54="TRIPLE", ducts!C54*3, ducts!C54))))</f>
        <v/>
      </c>
      <c r="B54">
        <f>ducts!G54</f>
        <v/>
      </c>
    </row>
    <row r="55">
      <c r="A55">
        <f>IF(ducts!F55="BUIS", ducts!C55, IF(ducts!F55="BO", ducts!C55,IF(ducts!F55="DOUBLE", ducts!C55*2, IF(ducts!F55="TRIPLE", ducts!C55*3, ducts!C55))))</f>
        <v/>
      </c>
      <c r="B55">
        <f>ducts!G55</f>
        <v/>
      </c>
    </row>
    <row r="56">
      <c r="A56">
        <f>IF(ducts!F56="BUIS", ducts!C56, IF(ducts!F56="BO", ducts!C56,IF(ducts!F56="DOUBLE", ducts!C56*2, IF(ducts!F56="TRIPLE", ducts!C56*3, ducts!C56))))</f>
        <v/>
      </c>
      <c r="B56">
        <f>ducts!G56</f>
        <v/>
      </c>
    </row>
    <row r="57">
      <c r="A57">
        <f>IF(ducts!F57="BUIS", ducts!C57, IF(ducts!F57="BO", ducts!C57,IF(ducts!F57="DOUBLE", ducts!C57*2, IF(ducts!F57="TRIPLE", ducts!C57*3, ducts!C57))))</f>
        <v/>
      </c>
      <c r="B57">
        <f>ducts!G57</f>
        <v/>
      </c>
    </row>
    <row r="58">
      <c r="A58">
        <f>IF(ducts!F58="BUIS", ducts!C58, IF(ducts!F58="BO", ducts!C58,IF(ducts!F58="DOUBLE", ducts!C58*2, IF(ducts!F58="TRIPLE", ducts!C58*3, ducts!C58))))</f>
        <v/>
      </c>
      <c r="B58">
        <f>ducts!G58</f>
        <v/>
      </c>
    </row>
    <row r="59">
      <c r="A59">
        <f>IF(ducts!F59="BUIS", ducts!C59, IF(ducts!F59="BO", ducts!C59,IF(ducts!F59="DOUBLE", ducts!C59*2, IF(ducts!F59="TRIPLE", ducts!C59*3, ducts!C59))))</f>
        <v/>
      </c>
      <c r="B59">
        <f>ducts!G59</f>
        <v/>
      </c>
    </row>
    <row r="60">
      <c r="A60">
        <f>IF(ducts!F60="BUIS", ducts!C60, IF(ducts!F60="BO", ducts!C60,IF(ducts!F60="DOUBLE", ducts!C60*2, IF(ducts!F60="TRIPLE", ducts!C60*3, ducts!C60))))</f>
        <v/>
      </c>
      <c r="B60">
        <f>ducts!G60</f>
        <v/>
      </c>
    </row>
    <row r="61">
      <c r="A61">
        <f>IF(ducts!F61="BUIS", ducts!C61, IF(ducts!F61="BO", ducts!C61,IF(ducts!F61="DOUBLE", ducts!C61*2, IF(ducts!F61="TRIPLE", ducts!C61*3, ducts!C61))))</f>
        <v/>
      </c>
      <c r="B61">
        <f>ducts!G61</f>
        <v/>
      </c>
    </row>
    <row r="62">
      <c r="A62">
        <f>IF(ducts!F62="BUIS", ducts!C62, IF(ducts!F62="BO", ducts!C62,IF(ducts!F62="DOUBLE", ducts!C62*2, IF(ducts!F62="TRIPLE", ducts!C62*3, ducts!C62))))</f>
        <v/>
      </c>
      <c r="B62">
        <f>ducts!G62</f>
        <v/>
      </c>
    </row>
    <row r="63">
      <c r="A63">
        <f>IF(ducts!F63="BUIS", ducts!C63, IF(ducts!F63="BO", ducts!C63,IF(ducts!F63="DOUBLE", ducts!C63*2, IF(ducts!F63="TRIPLE", ducts!C63*3, ducts!C63))))</f>
        <v/>
      </c>
      <c r="B63">
        <f>ducts!G63</f>
        <v/>
      </c>
    </row>
    <row r="64">
      <c r="A64">
        <f>IF(ducts!F64="BUIS", ducts!C64, IF(ducts!F64="BO", ducts!C64,IF(ducts!F64="DOUBLE", ducts!C64*2, IF(ducts!F64="TRIPLE", ducts!C64*3, ducts!C64))))</f>
        <v/>
      </c>
      <c r="B64">
        <f>ducts!G64</f>
        <v/>
      </c>
    </row>
    <row r="65">
      <c r="A65">
        <f>IF(ducts!F65="BUIS", ducts!C65, IF(ducts!F65="BO", ducts!C65,IF(ducts!F65="DOUBLE", ducts!C65*2, IF(ducts!F65="TRIPLE", ducts!C65*3, ducts!C65))))</f>
        <v/>
      </c>
      <c r="B65">
        <f>ducts!G65</f>
        <v/>
      </c>
    </row>
    <row r="66">
      <c r="A66">
        <f>IF(ducts!F66="BUIS", ducts!C66, IF(ducts!F66="BO", ducts!C66,IF(ducts!F66="DOUBLE", ducts!C66*2, IF(ducts!F66="TRIPLE", ducts!C66*3, ducts!C66))))</f>
        <v/>
      </c>
      <c r="B66">
        <f>ducts!G66</f>
        <v/>
      </c>
    </row>
    <row r="67">
      <c r="A67">
        <f>IF(ducts!F67="BUIS", ducts!C67, IF(ducts!F67="BO", ducts!C67,IF(ducts!F67="DOUBLE", ducts!C67*2, IF(ducts!F67="TRIPLE", ducts!C67*3, ducts!C67))))</f>
        <v/>
      </c>
      <c r="B67">
        <f>ducts!G67</f>
        <v/>
      </c>
    </row>
    <row r="68">
      <c r="A68">
        <f>IF(ducts!F68="BUIS", ducts!C68, IF(ducts!F68="BO", ducts!C68,IF(ducts!F68="DOUBLE", ducts!C68*2, IF(ducts!F68="TRIPLE", ducts!C68*3, ducts!C68))))</f>
        <v/>
      </c>
      <c r="B68">
        <f>ducts!G68</f>
        <v/>
      </c>
    </row>
    <row r="69">
      <c r="A69">
        <f>IF(ducts!F69="BUIS", ducts!C69, IF(ducts!F69="BO", ducts!C69,IF(ducts!F69="DOUBLE", ducts!C69*2, IF(ducts!F69="TRIPLE", ducts!C69*3, ducts!C69))))</f>
        <v/>
      </c>
      <c r="B69">
        <f>ducts!G69</f>
        <v/>
      </c>
    </row>
    <row r="70">
      <c r="A70">
        <f>IF(ducts!F70="BUIS", ducts!C70, IF(ducts!F70="BO", ducts!C70,IF(ducts!F70="DOUBLE", ducts!C70*2, IF(ducts!F70="TRIPLE", ducts!C70*3, ducts!C70))))</f>
        <v/>
      </c>
      <c r="B70">
        <f>ducts!G70</f>
        <v/>
      </c>
    </row>
    <row r="71">
      <c r="A71">
        <f>IF(ducts!F71="BUIS", ducts!C71, IF(ducts!F71="BO", ducts!C71,IF(ducts!F71="DOUBLE", ducts!C71*2, IF(ducts!F71="TRIPLE", ducts!C71*3, ducts!C71))))</f>
        <v/>
      </c>
      <c r="B71">
        <f>ducts!G71</f>
        <v/>
      </c>
    </row>
    <row r="72">
      <c r="A72">
        <f>IF(ducts!F72="BUIS", ducts!C72, IF(ducts!F72="BO", ducts!C72,IF(ducts!F72="DOUBLE", ducts!C72*2, IF(ducts!F72="TRIPLE", ducts!C72*3, ducts!C72))))</f>
        <v/>
      </c>
      <c r="B72">
        <f>ducts!G72</f>
        <v/>
      </c>
    </row>
    <row r="73">
      <c r="A73">
        <f>IF(ducts!F73="BUIS", ducts!C73, IF(ducts!F73="BO", ducts!C73,IF(ducts!F73="DOUBLE", ducts!C73*2, IF(ducts!F73="TRIPLE", ducts!C73*3, ducts!C73))))</f>
        <v/>
      </c>
      <c r="B73">
        <f>ducts!G73</f>
        <v/>
      </c>
    </row>
    <row r="74">
      <c r="A74">
        <f>IF(ducts!F74="BUIS", ducts!C74, IF(ducts!F74="BO", ducts!C74,IF(ducts!F74="DOUBLE", ducts!C74*2, IF(ducts!F74="TRIPLE", ducts!C74*3, ducts!C74))))</f>
        <v/>
      </c>
      <c r="B74">
        <f>ducts!G74</f>
        <v/>
      </c>
    </row>
    <row r="75">
      <c r="A75">
        <f>IF(ducts!F75="BUIS", ducts!C75, IF(ducts!F75="BO", ducts!C75,IF(ducts!F75="DOUBLE", ducts!C75*2, IF(ducts!F75="TRIPLE", ducts!C75*3, ducts!C75))))</f>
        <v/>
      </c>
      <c r="B75">
        <f>ducts!G75</f>
        <v/>
      </c>
    </row>
    <row r="76">
      <c r="A76">
        <f>IF(ducts!F76="BUIS", ducts!C76, IF(ducts!F76="BO", ducts!C76,IF(ducts!F76="DOUBLE", ducts!C76*2, IF(ducts!F76="TRIPLE", ducts!C76*3, ducts!C76))))</f>
        <v/>
      </c>
      <c r="B76">
        <f>ducts!G76</f>
        <v/>
      </c>
    </row>
    <row r="77">
      <c r="A77">
        <f>IF(ducts!F77="BUIS", ducts!C77, IF(ducts!F77="BO", ducts!C77,IF(ducts!F77="DOUBLE", ducts!C77*2, IF(ducts!F77="TRIPLE", ducts!C77*3, ducts!C77))))</f>
        <v/>
      </c>
      <c r="B77">
        <f>ducts!G77</f>
        <v/>
      </c>
    </row>
    <row r="78">
      <c r="A78">
        <f>IF(ducts!F78="BUIS", ducts!C78, IF(ducts!F78="BO", ducts!C78,IF(ducts!F78="DOUBLE", ducts!C78*2, IF(ducts!F78="TRIPLE", ducts!C78*3, ducts!C78))))</f>
        <v/>
      </c>
      <c r="B78">
        <f>ducts!G78</f>
        <v/>
      </c>
    </row>
    <row r="79">
      <c r="A79">
        <f>IF(ducts!F79="BUIS", ducts!C79, IF(ducts!F79="BO", ducts!C79,IF(ducts!F79="DOUBLE", ducts!C79*2, IF(ducts!F79="TRIPLE", ducts!C79*3, ducts!C79))))</f>
        <v/>
      </c>
      <c r="B79">
        <f>ducts!G79</f>
        <v/>
      </c>
    </row>
    <row r="80">
      <c r="A80">
        <f>IF(ducts!F80="BUIS", ducts!C80, IF(ducts!F80="BO", ducts!C80,IF(ducts!F80="DOUBLE", ducts!C80*2, IF(ducts!F80="TRIPLE", ducts!C80*3, ducts!C80))))</f>
        <v/>
      </c>
      <c r="B80">
        <f>ducts!G80</f>
        <v/>
      </c>
    </row>
    <row r="81">
      <c r="A81">
        <f>IF(ducts!F81="BUIS", ducts!C81, IF(ducts!F81="BO", ducts!C81,IF(ducts!F81="DOUBLE", ducts!C81*2, IF(ducts!F81="TRIPLE", ducts!C81*3, ducts!C81))))</f>
        <v/>
      </c>
      <c r="B81">
        <f>ducts!G81</f>
        <v/>
      </c>
    </row>
    <row r="82">
      <c r="A82">
        <f>IF(ducts!F82="BUIS", ducts!C82, IF(ducts!F82="BO", ducts!C82,IF(ducts!F82="DOUBLE", ducts!C82*2, IF(ducts!F82="TRIPLE", ducts!C82*3, ducts!C82))))</f>
        <v/>
      </c>
      <c r="B82">
        <f>ducts!G82</f>
        <v/>
      </c>
    </row>
    <row r="83">
      <c r="A83">
        <f>IF(ducts!F83="BUIS", ducts!C83, IF(ducts!F83="BO", ducts!C83,IF(ducts!F83="DOUBLE", ducts!C83*2, IF(ducts!F83="TRIPLE", ducts!C83*3, ducts!C83))))</f>
        <v/>
      </c>
      <c r="B83">
        <f>ducts!G83</f>
        <v/>
      </c>
    </row>
    <row r="84">
      <c r="A84">
        <f>IF(ducts!F84="BUIS", ducts!C84, IF(ducts!F84="BO", ducts!C84,IF(ducts!F84="DOUBLE", ducts!C84*2, IF(ducts!F84="TRIPLE", ducts!C84*3, ducts!C84))))</f>
        <v/>
      </c>
      <c r="B84">
        <f>ducts!G84</f>
        <v/>
      </c>
    </row>
    <row r="85">
      <c r="A85">
        <f>IF(ducts!F85="BUIS", ducts!C85, IF(ducts!F85="BO", ducts!C85,IF(ducts!F85="DOUBLE", ducts!C85*2, IF(ducts!F85="TRIPLE", ducts!C85*3, ducts!C85))))</f>
        <v/>
      </c>
      <c r="B85">
        <f>ducts!G85</f>
        <v/>
      </c>
    </row>
    <row r="86">
      <c r="A86">
        <f>IF(ducts!F86="BUIS", ducts!C86, IF(ducts!F86="BO", ducts!C86,IF(ducts!F86="DOUBLE", ducts!C86*2, IF(ducts!F86="TRIPLE", ducts!C86*3, ducts!C86))))</f>
        <v/>
      </c>
      <c r="B86">
        <f>ducts!G86</f>
        <v/>
      </c>
    </row>
    <row r="87">
      <c r="A87">
        <f>IF(ducts!F87="BUIS", ducts!C87, IF(ducts!F87="BO", ducts!C87,IF(ducts!F87="DOUBLE", ducts!C87*2, IF(ducts!F87="TRIPLE", ducts!C87*3, ducts!C87))))</f>
        <v/>
      </c>
      <c r="B87">
        <f>ducts!G87</f>
        <v/>
      </c>
    </row>
    <row r="88">
      <c r="A88">
        <f>IF(ducts!F88="BUIS", ducts!C88, IF(ducts!F88="BO", ducts!C88,IF(ducts!F88="DOUBLE", ducts!C88*2, IF(ducts!F88="TRIPLE", ducts!C88*3, ducts!C88))))</f>
        <v/>
      </c>
      <c r="B88">
        <f>ducts!G88</f>
        <v/>
      </c>
    </row>
    <row r="89">
      <c r="A89">
        <f>IF(ducts!F89="BUIS", ducts!C89, IF(ducts!F89="BO", ducts!C89,IF(ducts!F89="DOUBLE", ducts!C89*2, IF(ducts!F89="TRIPLE", ducts!C89*3, ducts!C89))))</f>
        <v/>
      </c>
      <c r="B89">
        <f>ducts!G89</f>
        <v/>
      </c>
    </row>
    <row r="90">
      <c r="A90">
        <f>IF(ducts!F90="BUIS", ducts!C90, IF(ducts!F90="BO", ducts!C90,IF(ducts!F90="DOUBLE", ducts!C90*2, IF(ducts!F90="TRIPLE", ducts!C90*3, ducts!C90))))</f>
        <v/>
      </c>
      <c r="B90">
        <f>ducts!G90</f>
        <v/>
      </c>
    </row>
    <row r="91">
      <c r="A91">
        <f>IF(ducts!F91="BUIS", ducts!C91, IF(ducts!F91="BO", ducts!C91,IF(ducts!F91="DOUBLE", ducts!C91*2, IF(ducts!F91="TRIPLE", ducts!C91*3, ducts!C91))))</f>
        <v/>
      </c>
      <c r="B91">
        <f>ducts!G91</f>
        <v/>
      </c>
    </row>
    <row r="92">
      <c r="A92">
        <f>IF(ducts!F92="BUIS", ducts!C92, IF(ducts!F92="BO", ducts!C92,IF(ducts!F92="DOUBLE", ducts!C92*2, IF(ducts!F92="TRIPLE", ducts!C92*3, ducts!C92))))</f>
        <v/>
      </c>
      <c r="B92">
        <f>ducts!G92</f>
        <v/>
      </c>
    </row>
    <row r="93">
      <c r="A93">
        <f>IF(ducts!F93="BUIS", ducts!C93, IF(ducts!F93="BO", ducts!C93,IF(ducts!F93="DOUBLE", ducts!C93*2, IF(ducts!F93="TRIPLE", ducts!C93*3, ducts!C93))))</f>
        <v/>
      </c>
      <c r="B93">
        <f>ducts!G93</f>
        <v/>
      </c>
    </row>
    <row r="94">
      <c r="A94">
        <f>IF(ducts!F94="BUIS", ducts!C94, IF(ducts!F94="BO", ducts!C94,IF(ducts!F94="DOUBLE", ducts!C94*2, IF(ducts!F94="TRIPLE", ducts!C94*3, ducts!C94))))</f>
        <v/>
      </c>
      <c r="B94">
        <f>ducts!G94</f>
        <v/>
      </c>
    </row>
    <row r="95">
      <c r="A95">
        <f>IF(ducts!F95="BUIS", ducts!C95, IF(ducts!F95="BO", ducts!C95,IF(ducts!F95="DOUBLE", ducts!C95*2, IF(ducts!F95="TRIPLE", ducts!C95*3, ducts!C95))))</f>
        <v/>
      </c>
      <c r="B95">
        <f>ducts!G95</f>
        <v/>
      </c>
    </row>
    <row r="96">
      <c r="A96">
        <f>IF(ducts!F96="BUIS", ducts!C96, IF(ducts!F96="BO", ducts!C96,IF(ducts!F96="DOUBLE", ducts!C96*2, IF(ducts!F96="TRIPLE", ducts!C96*3, ducts!C96))))</f>
        <v/>
      </c>
      <c r="B96">
        <f>ducts!G96</f>
        <v/>
      </c>
    </row>
    <row r="97">
      <c r="A97">
        <f>IF(ducts!F97="BUIS", ducts!C97, IF(ducts!F97="BO", ducts!C97,IF(ducts!F97="DOUBLE", ducts!C97*2, IF(ducts!F97="TRIPLE", ducts!C97*3, ducts!C97))))</f>
        <v/>
      </c>
      <c r="B97">
        <f>ducts!G97</f>
        <v/>
      </c>
    </row>
    <row r="98">
      <c r="A98">
        <f>IF(ducts!F98="BUIS", ducts!C98, IF(ducts!F98="BO", ducts!C98,IF(ducts!F98="DOUBLE", ducts!C98*2, IF(ducts!F98="TRIPLE", ducts!C98*3, ducts!C98))))</f>
        <v/>
      </c>
      <c r="B98">
        <f>ducts!G98</f>
        <v/>
      </c>
    </row>
    <row r="99">
      <c r="A99">
        <f>IF(ducts!F99="BUIS", ducts!C99, IF(ducts!F99="BO", ducts!C99,IF(ducts!F99="DOUBLE", ducts!C99*2, IF(ducts!F99="TRIPLE", ducts!C99*3, ducts!C99))))</f>
        <v/>
      </c>
      <c r="B99">
        <f>ducts!G99</f>
        <v/>
      </c>
    </row>
    <row r="100">
      <c r="A100">
        <f>IF(ducts!F100="BUIS", ducts!C100, IF(ducts!F100="BO", ducts!C100,IF(ducts!F100="DOUBLE", ducts!C100*2, IF(ducts!F100="TRIPLE", ducts!C100*3, ducts!C100))))</f>
        <v/>
      </c>
      <c r="B100">
        <f>ducts!G100</f>
        <v/>
      </c>
    </row>
    <row r="101">
      <c r="A101">
        <f>IF(ducts!F101="BUIS", ducts!C101, IF(ducts!F101="BO", ducts!C101,IF(ducts!F101="DOUBLE", ducts!C101*2, IF(ducts!F101="TRIPLE", ducts!C101*3, ducts!C101))))</f>
        <v/>
      </c>
      <c r="B101">
        <f>ducts!G101</f>
        <v/>
      </c>
    </row>
    <row r="102">
      <c r="A102">
        <f>IF(ducts!F102="BUIS", ducts!C102, IF(ducts!F102="BO", ducts!C102,IF(ducts!F102="DOUBLE", ducts!C102*2, IF(ducts!F102="TRIPLE", ducts!C102*3, ducts!C102))))</f>
        <v/>
      </c>
      <c r="B102">
        <f>ducts!G102</f>
        <v/>
      </c>
    </row>
    <row r="103">
      <c r="A103">
        <f>IF(ducts!F103="BUIS", ducts!C103, IF(ducts!F103="BO", ducts!C103,IF(ducts!F103="DOUBLE", ducts!C103*2, IF(ducts!F103="TRIPLE", ducts!C103*3, ducts!C103))))</f>
        <v/>
      </c>
      <c r="B103">
        <f>ducts!G103</f>
        <v/>
      </c>
    </row>
    <row r="104">
      <c r="A104">
        <f>IF(ducts!F104="BUIS", ducts!C104, IF(ducts!F104="BO", ducts!C104,IF(ducts!F104="DOUBLE", ducts!C104*2, IF(ducts!F104="TRIPLE", ducts!C104*3, ducts!C104))))</f>
        <v/>
      </c>
      <c r="B104">
        <f>ducts!G104</f>
        <v/>
      </c>
    </row>
    <row r="105">
      <c r="A105">
        <f>IF(ducts!F105="BUIS", ducts!C105, IF(ducts!F105="BO", ducts!C105,IF(ducts!F105="DOUBLE", ducts!C105*2, IF(ducts!F105="TRIPLE", ducts!C105*3, ducts!C105))))</f>
        <v/>
      </c>
      <c r="B105">
        <f>ducts!G105</f>
        <v/>
      </c>
    </row>
    <row r="106">
      <c r="A106">
        <f>IF(ducts!F106="BUIS", ducts!C106, IF(ducts!F106="BO", ducts!C106,IF(ducts!F106="DOUBLE", ducts!C106*2, IF(ducts!F106="TRIPLE", ducts!C106*3, ducts!C106))))</f>
        <v/>
      </c>
      <c r="B106">
        <f>ducts!G106</f>
        <v/>
      </c>
    </row>
    <row r="107">
      <c r="A107">
        <f>IF(ducts!F107="BUIS", ducts!C107, IF(ducts!F107="BO", ducts!C107,IF(ducts!F107="DOUBLE", ducts!C107*2, IF(ducts!F107="TRIPLE", ducts!C107*3, ducts!C107))))</f>
        <v/>
      </c>
      <c r="B107">
        <f>ducts!G107</f>
        <v/>
      </c>
    </row>
    <row r="108">
      <c r="A108">
        <f>IF(ducts!F108="BUIS", ducts!C108, IF(ducts!F108="BO", ducts!C108,IF(ducts!F108="DOUBLE", ducts!C108*2, IF(ducts!F108="TRIPLE", ducts!C108*3, ducts!C108))))</f>
        <v/>
      </c>
      <c r="B108">
        <f>ducts!G108</f>
        <v/>
      </c>
    </row>
    <row r="109">
      <c r="A109">
        <f>IF(ducts!F109="BUIS", ducts!C109, IF(ducts!F109="BO", ducts!C109,IF(ducts!F109="DOUBLE", ducts!C109*2, IF(ducts!F109="TRIPLE", ducts!C109*3, ducts!C109))))</f>
        <v/>
      </c>
      <c r="B109">
        <f>ducts!G109</f>
        <v/>
      </c>
    </row>
    <row r="110">
      <c r="A110">
        <f>IF(ducts!F110="BUIS", ducts!C110, IF(ducts!F110="BO", ducts!C110,IF(ducts!F110="DOUBLE", ducts!C110*2, IF(ducts!F110="TRIPLE", ducts!C110*3, ducts!C110))))</f>
        <v/>
      </c>
      <c r="B110">
        <f>ducts!G110</f>
        <v/>
      </c>
    </row>
    <row r="111">
      <c r="A111">
        <f>IF(ducts!F111="BUIS", ducts!C111, IF(ducts!F111="BO", ducts!C111,IF(ducts!F111="DOUBLE", ducts!C111*2, IF(ducts!F111="TRIPLE", ducts!C111*3, ducts!C111))))</f>
        <v/>
      </c>
      <c r="B111">
        <f>ducts!G111</f>
        <v/>
      </c>
    </row>
    <row r="112">
      <c r="A112">
        <f>IF(ducts!F112="BUIS", ducts!C112, IF(ducts!F112="BO", ducts!C112,IF(ducts!F112="DOUBLE", ducts!C112*2, IF(ducts!F112="TRIPLE", ducts!C112*3, ducts!C112))))</f>
        <v/>
      </c>
      <c r="B112">
        <f>ducts!G112</f>
        <v/>
      </c>
    </row>
    <row r="113">
      <c r="A113">
        <f>IF(ducts!F113="BUIS", ducts!C113, IF(ducts!F113="BO", ducts!C113,IF(ducts!F113="DOUBLE", ducts!C113*2, IF(ducts!F113="TRIPLE", ducts!C113*3, ducts!C113))))</f>
        <v/>
      </c>
      <c r="B113">
        <f>ducts!G113</f>
        <v/>
      </c>
    </row>
    <row r="114">
      <c r="A114">
        <f>IF(ducts!F114="BUIS", ducts!C114, IF(ducts!F114="BO", ducts!C114,IF(ducts!F114="DOUBLE", ducts!C114*2, IF(ducts!F114="TRIPLE", ducts!C114*3, ducts!C114))))</f>
        <v/>
      </c>
      <c r="B114">
        <f>ducts!G114</f>
        <v/>
      </c>
    </row>
    <row r="115">
      <c r="A115">
        <f>IF(ducts!F115="BUIS", ducts!C115, IF(ducts!F115="BO", ducts!C115,IF(ducts!F115="DOUBLE", ducts!C115*2, IF(ducts!F115="TRIPLE", ducts!C115*3, ducts!C115))))</f>
        <v/>
      </c>
      <c r="B115">
        <f>ducts!G115</f>
        <v/>
      </c>
    </row>
    <row r="116">
      <c r="A116">
        <f>IF(ducts!F116="BUIS", ducts!C116, IF(ducts!F116="BO", ducts!C116,IF(ducts!F116="DOUBLE", ducts!C116*2, IF(ducts!F116="TRIPLE", ducts!C116*3, ducts!C116))))</f>
        <v/>
      </c>
      <c r="B116">
        <f>ducts!G116</f>
        <v/>
      </c>
    </row>
    <row r="117">
      <c r="A117">
        <f>IF(ducts!F117="BUIS", ducts!C117, IF(ducts!F117="BO", ducts!C117,IF(ducts!F117="DOUBLE", ducts!C117*2, IF(ducts!F117="TRIPLE", ducts!C117*3, ducts!C117))))</f>
        <v/>
      </c>
      <c r="B117">
        <f>ducts!G117</f>
        <v/>
      </c>
    </row>
    <row r="118">
      <c r="A118">
        <f>IF(ducts!F118="BUIS", ducts!C118, IF(ducts!F118="BO", ducts!C118,IF(ducts!F118="DOUBLE", ducts!C118*2, IF(ducts!F118="TRIPLE", ducts!C118*3, ducts!C118))))</f>
        <v/>
      </c>
      <c r="B118">
        <f>ducts!G118</f>
        <v/>
      </c>
    </row>
    <row r="119">
      <c r="A119">
        <f>IF(ducts!F119="BUIS", ducts!C119, IF(ducts!F119="BO", ducts!C119,IF(ducts!F119="DOUBLE", ducts!C119*2, IF(ducts!F119="TRIPLE", ducts!C119*3, ducts!C119))))</f>
        <v/>
      </c>
      <c r="B119">
        <f>ducts!G119</f>
        <v/>
      </c>
    </row>
    <row r="120">
      <c r="A120">
        <f>IF(ducts!F120="BUIS", ducts!C120, IF(ducts!F120="BO", ducts!C120,IF(ducts!F120="DOUBLE", ducts!C120*2, IF(ducts!F120="TRIPLE", ducts!C120*3, ducts!C120))))</f>
        <v/>
      </c>
      <c r="B120">
        <f>ducts!G120</f>
        <v/>
      </c>
    </row>
    <row r="121">
      <c r="A121">
        <f>IF(ducts!F121="BUIS", ducts!C121, IF(ducts!F121="BO", ducts!C121,IF(ducts!F121="DOUBLE", ducts!C121*2, IF(ducts!F121="TRIPLE", ducts!C121*3, ducts!C121))))</f>
        <v/>
      </c>
      <c r="B121">
        <f>ducts!G121</f>
        <v/>
      </c>
    </row>
    <row r="122">
      <c r="A122">
        <f>IF(ducts!F122="BUIS", ducts!C122, IF(ducts!F122="BO", ducts!C122,IF(ducts!F122="DOUBLE", ducts!C122*2, IF(ducts!F122="TRIPLE", ducts!C122*3, ducts!C122))))</f>
        <v/>
      </c>
      <c r="B122">
        <f>ducts!G122</f>
        <v/>
      </c>
    </row>
    <row r="123">
      <c r="A123">
        <f>IF(ducts!F123="BUIS", ducts!C123, IF(ducts!F123="BO", ducts!C123,IF(ducts!F123="DOUBLE", ducts!C123*2, IF(ducts!F123="TRIPLE", ducts!C123*3, ducts!C123))))</f>
        <v/>
      </c>
      <c r="B123">
        <f>ducts!G123</f>
        <v/>
      </c>
    </row>
    <row r="124">
      <c r="A124">
        <f>IF(ducts!F124="BUIS", ducts!C124, IF(ducts!F124="BO", ducts!C124,IF(ducts!F124="DOUBLE", ducts!C124*2, IF(ducts!F124="TRIPLE", ducts!C124*3, ducts!C124))))</f>
        <v/>
      </c>
      <c r="B124">
        <f>ducts!G124</f>
        <v/>
      </c>
    </row>
    <row r="125">
      <c r="A125">
        <f>IF(ducts!F125="BUIS", ducts!C125, IF(ducts!F125="BO", ducts!C125,IF(ducts!F125="DOUBLE", ducts!C125*2, IF(ducts!F125="TRIPLE", ducts!C125*3, ducts!C125))))</f>
        <v/>
      </c>
      <c r="B125">
        <f>ducts!G125</f>
        <v/>
      </c>
    </row>
    <row r="126">
      <c r="A126">
        <f>IF(ducts!F126="BUIS", ducts!C126, IF(ducts!F126="BO", ducts!C126,IF(ducts!F126="DOUBLE", ducts!C126*2, IF(ducts!F126="TRIPLE", ducts!C126*3, ducts!C126))))</f>
        <v/>
      </c>
      <c r="B126">
        <f>ducts!G126</f>
        <v/>
      </c>
    </row>
    <row r="127">
      <c r="A127">
        <f>IF(ducts!F127="BUIS", ducts!C127, IF(ducts!F127="BO", ducts!C127,IF(ducts!F127="DOUBLE", ducts!C127*2, IF(ducts!F127="TRIPLE", ducts!C127*3, ducts!C127))))</f>
        <v/>
      </c>
      <c r="B127">
        <f>ducts!G127</f>
        <v/>
      </c>
    </row>
    <row r="128">
      <c r="A128">
        <f>IF(ducts!F128="BUIS", ducts!C128, IF(ducts!F128="BO", ducts!C128,IF(ducts!F128="DOUBLE", ducts!C128*2, IF(ducts!F128="TRIPLE", ducts!C128*3, ducts!C128))))</f>
        <v/>
      </c>
      <c r="B128">
        <f>ducts!G128</f>
        <v/>
      </c>
    </row>
    <row r="129">
      <c r="A129">
        <f>IF(ducts!F129="BUIS", ducts!C129, IF(ducts!F129="BO", ducts!C129,IF(ducts!F129="DOUBLE", ducts!C129*2, IF(ducts!F129="TRIPLE", ducts!C129*3, ducts!C129))))</f>
        <v/>
      </c>
      <c r="B129">
        <f>ducts!G129</f>
        <v/>
      </c>
    </row>
    <row r="130">
      <c r="A130">
        <f>IF(ducts!F130="BUIS", ducts!C130, IF(ducts!F130="BO", ducts!C130,IF(ducts!F130="DOUBLE", ducts!C130*2, IF(ducts!F130="TRIPLE", ducts!C130*3, ducts!C130))))</f>
        <v/>
      </c>
      <c r="B130">
        <f>ducts!G130</f>
        <v/>
      </c>
    </row>
    <row r="131">
      <c r="A131">
        <f>IF(ducts!F131="BUIS", ducts!C131, IF(ducts!F131="BO", ducts!C131,IF(ducts!F131="DOUBLE", ducts!C131*2, IF(ducts!F131="TRIPLE", ducts!C131*3, ducts!C131))))</f>
        <v/>
      </c>
      <c r="B131">
        <f>ducts!G131</f>
        <v/>
      </c>
    </row>
    <row r="132">
      <c r="A132">
        <f>IF(ducts!F132="BUIS", ducts!C132, IF(ducts!F132="BO", ducts!C132,IF(ducts!F132="DOUBLE", ducts!C132*2, IF(ducts!F132="TRIPLE", ducts!C132*3, ducts!C132))))</f>
        <v/>
      </c>
      <c r="B132">
        <f>ducts!G132</f>
        <v/>
      </c>
    </row>
    <row r="133">
      <c r="A133">
        <f>IF(ducts!F133="BUIS", ducts!C133, IF(ducts!F133="BO", ducts!C133,IF(ducts!F133="DOUBLE", ducts!C133*2, IF(ducts!F133="TRIPLE", ducts!C133*3, ducts!C133))))</f>
        <v/>
      </c>
      <c r="B133">
        <f>ducts!G133</f>
        <v/>
      </c>
    </row>
    <row r="134">
      <c r="A134">
        <f>IF(ducts!F134="BUIS", ducts!C134, IF(ducts!F134="BO", ducts!C134,IF(ducts!F134="DOUBLE", ducts!C134*2, IF(ducts!F134="TRIPLE", ducts!C134*3, ducts!C134))))</f>
        <v/>
      </c>
      <c r="B134">
        <f>ducts!G134</f>
        <v/>
      </c>
    </row>
    <row r="135">
      <c r="A135">
        <f>IF(ducts!F135="BUIS", ducts!C135, IF(ducts!F135="BO", ducts!C135,IF(ducts!F135="DOUBLE", ducts!C135*2, IF(ducts!F135="TRIPLE", ducts!C135*3, ducts!C135))))</f>
        <v/>
      </c>
      <c r="B135">
        <f>ducts!G135</f>
        <v/>
      </c>
    </row>
    <row r="136">
      <c r="A136">
        <f>IF(ducts!F136="BUIS", ducts!C136, IF(ducts!F136="BO", ducts!C136,IF(ducts!F136="DOUBLE", ducts!C136*2, IF(ducts!F136="TRIPLE", ducts!C136*3, ducts!C136))))</f>
        <v/>
      </c>
      <c r="B136">
        <f>ducts!G136</f>
        <v/>
      </c>
    </row>
    <row r="137">
      <c r="A137">
        <f>IF(ducts!F137="BUIS", ducts!C137, IF(ducts!F137="BO", ducts!C137,IF(ducts!F137="DOUBLE", ducts!C137*2, IF(ducts!F137="TRIPLE", ducts!C137*3, ducts!C137))))</f>
        <v/>
      </c>
      <c r="B137">
        <f>ducts!G137</f>
        <v/>
      </c>
    </row>
    <row r="138">
      <c r="A138">
        <f>IF(ducts!F138="BUIS", ducts!C138, IF(ducts!F138="BO", ducts!C138,IF(ducts!F138="DOUBLE", ducts!C138*2, IF(ducts!F138="TRIPLE", ducts!C138*3, ducts!C138))))</f>
        <v/>
      </c>
      <c r="B138">
        <f>ducts!G138</f>
        <v/>
      </c>
    </row>
    <row r="139">
      <c r="A139">
        <f>IF(ducts!F139="BUIS", ducts!C139, IF(ducts!F139="BO", ducts!C139,IF(ducts!F139="DOUBLE", ducts!C139*2, IF(ducts!F139="TRIPLE", ducts!C139*3, ducts!C139))))</f>
        <v/>
      </c>
      <c r="B139">
        <f>ducts!G139</f>
        <v/>
      </c>
    </row>
    <row r="140">
      <c r="A140">
        <f>IF(ducts!F140="BUIS", ducts!C140, IF(ducts!F140="BO", ducts!C140,IF(ducts!F140="DOUBLE", ducts!C140*2, IF(ducts!F140="TRIPLE", ducts!C140*3, ducts!C140))))</f>
        <v/>
      </c>
      <c r="B140">
        <f>ducts!G140</f>
        <v/>
      </c>
    </row>
    <row r="141">
      <c r="A141">
        <f>IF(ducts!F141="BUIS", ducts!C141, IF(ducts!F141="BO", ducts!C141,IF(ducts!F141="DOUBLE", ducts!C141*2, IF(ducts!F141="TRIPLE", ducts!C141*3, ducts!C141))))</f>
        <v/>
      </c>
      <c r="B141">
        <f>ducts!G141</f>
        <v/>
      </c>
    </row>
    <row r="142">
      <c r="A142">
        <f>IF(ducts!F142="BUIS", ducts!C142, IF(ducts!F142="BO", ducts!C142,IF(ducts!F142="DOUBLE", ducts!C142*2, IF(ducts!F142="TRIPLE", ducts!C142*3, ducts!C142))))</f>
        <v/>
      </c>
      <c r="B142">
        <f>ducts!G142</f>
        <v/>
      </c>
    </row>
    <row r="143">
      <c r="A143">
        <f>IF(ducts!F143="BUIS", ducts!C143, IF(ducts!F143="BO", ducts!C143,IF(ducts!F143="DOUBLE", ducts!C143*2, IF(ducts!F143="TRIPLE", ducts!C143*3, ducts!C143))))</f>
        <v/>
      </c>
      <c r="B143">
        <f>ducts!G143</f>
        <v/>
      </c>
    </row>
    <row r="144">
      <c r="A144">
        <f>IF(ducts!F144="BUIS", ducts!C144, IF(ducts!F144="BO", ducts!C144,IF(ducts!F144="DOUBLE", ducts!C144*2, IF(ducts!F144="TRIPLE", ducts!C144*3, ducts!C144))))</f>
        <v/>
      </c>
      <c r="B144">
        <f>ducts!G144</f>
        <v/>
      </c>
    </row>
    <row r="145">
      <c r="A145">
        <f>IF(ducts!F145="BUIS", ducts!C145, IF(ducts!F145="BO", ducts!C145,IF(ducts!F145="DOUBLE", ducts!C145*2, IF(ducts!F145="TRIPLE", ducts!C145*3, ducts!C145))))</f>
        <v/>
      </c>
      <c r="B145">
        <f>ducts!G145</f>
        <v/>
      </c>
    </row>
    <row r="146">
      <c r="A146">
        <f>IF(ducts!F146="BUIS", ducts!C146, IF(ducts!F146="BO", ducts!C146,IF(ducts!F146="DOUBLE", ducts!C146*2, IF(ducts!F146="TRIPLE", ducts!C146*3, ducts!C146))))</f>
        <v/>
      </c>
      <c r="B146">
        <f>ducts!G146</f>
        <v/>
      </c>
    </row>
    <row r="147">
      <c r="A147">
        <f>IF(ducts!F147="BUIS", ducts!C147, IF(ducts!F147="BO", ducts!C147,IF(ducts!F147="DOUBLE", ducts!C147*2, IF(ducts!F147="TRIPLE", ducts!C147*3, ducts!C147))))</f>
        <v/>
      </c>
      <c r="B147">
        <f>ducts!G147</f>
        <v/>
      </c>
    </row>
    <row r="148">
      <c r="A148">
        <f>IF(ducts!F148="BUIS", ducts!C148, IF(ducts!F148="BO", ducts!C148,IF(ducts!F148="DOUBLE", ducts!C148*2, IF(ducts!F148="TRIPLE", ducts!C148*3, ducts!C148))))</f>
        <v/>
      </c>
      <c r="B148">
        <f>ducts!G148</f>
        <v/>
      </c>
    </row>
    <row r="149">
      <c r="A149">
        <f>IF(ducts!F149="BUIS", ducts!C149, IF(ducts!F149="BO", ducts!C149,IF(ducts!F149="DOUBLE", ducts!C149*2, IF(ducts!F149="TRIPLE", ducts!C149*3, ducts!C149))))</f>
        <v/>
      </c>
      <c r="B149">
        <f>ducts!G149</f>
        <v/>
      </c>
    </row>
    <row r="150">
      <c r="A150">
        <f>IF(ducts!F150="BUIS", ducts!C150, IF(ducts!F150="BO", ducts!C150,IF(ducts!F150="DOUBLE", ducts!C150*2, IF(ducts!F150="TRIPLE", ducts!C150*3, ducts!C150))))</f>
        <v/>
      </c>
      <c r="B150">
        <f>ducts!G150</f>
        <v/>
      </c>
    </row>
    <row r="151">
      <c r="A151">
        <f>IF(ducts!F151="BUIS", ducts!C151, IF(ducts!F151="BO", ducts!C151,IF(ducts!F151="DOUBLE", ducts!C151*2, IF(ducts!F151="TRIPLE", ducts!C151*3, ducts!C151))))</f>
        <v/>
      </c>
      <c r="B151">
        <f>ducts!G151</f>
        <v/>
      </c>
    </row>
    <row r="152">
      <c r="A152">
        <f>IF(ducts!F152="BUIS", ducts!C152, IF(ducts!F152="BO", ducts!C152,IF(ducts!F152="DOUBLE", ducts!C152*2, IF(ducts!F152="TRIPLE", ducts!C152*3, ducts!C152))))</f>
        <v/>
      </c>
      <c r="B152">
        <f>ducts!G152</f>
        <v/>
      </c>
    </row>
    <row r="153">
      <c r="A153">
        <f>IF(ducts!F153="BUIS", ducts!C153, IF(ducts!F153="BO", ducts!C153,IF(ducts!F153="DOUBLE", ducts!C153*2, IF(ducts!F153="TRIPLE", ducts!C153*3, ducts!C153))))</f>
        <v/>
      </c>
      <c r="B153">
        <f>ducts!G153</f>
        <v/>
      </c>
    </row>
    <row r="154">
      <c r="A154">
        <f>IF(ducts!F154="BUIS", ducts!C154, IF(ducts!F154="BO", ducts!C154,IF(ducts!F154="DOUBLE", ducts!C154*2, IF(ducts!F154="TRIPLE", ducts!C154*3, ducts!C154))))</f>
        <v/>
      </c>
      <c r="B154">
        <f>ducts!G154</f>
        <v/>
      </c>
    </row>
    <row r="155">
      <c r="A155">
        <f>IF(ducts!F155="BUIS", ducts!C155, IF(ducts!F155="BO", ducts!C155,IF(ducts!F155="DOUBLE", ducts!C155*2, IF(ducts!F155="TRIPLE", ducts!C155*3, ducts!C155))))</f>
        <v/>
      </c>
      <c r="B155">
        <f>ducts!G155</f>
        <v/>
      </c>
    </row>
    <row r="156">
      <c r="A156">
        <f>IF(ducts!F156="BUIS", ducts!C156, IF(ducts!F156="BO", ducts!C156,IF(ducts!F156="DOUBLE", ducts!C156*2, IF(ducts!F156="TRIPLE", ducts!C156*3, ducts!C156))))</f>
        <v/>
      </c>
      <c r="B156">
        <f>ducts!G156</f>
        <v/>
      </c>
    </row>
    <row r="157">
      <c r="A157">
        <f>IF(ducts!F157="BUIS", ducts!C157, IF(ducts!F157="BO", ducts!C157,IF(ducts!F157="DOUBLE", ducts!C157*2, IF(ducts!F157="TRIPLE", ducts!C157*3, ducts!C157))))</f>
        <v/>
      </c>
      <c r="B157">
        <f>ducts!G157</f>
        <v/>
      </c>
    </row>
    <row r="158">
      <c r="A158">
        <f>IF(ducts!F158="BUIS", ducts!C158, IF(ducts!F158="BO", ducts!C158,IF(ducts!F158="DOUBLE", ducts!C158*2, IF(ducts!F158="TRIPLE", ducts!C158*3, ducts!C158))))</f>
        <v/>
      </c>
      <c r="B158">
        <f>ducts!G158</f>
        <v/>
      </c>
    </row>
    <row r="159">
      <c r="A159">
        <f>IF(ducts!F159="BUIS", ducts!C159, IF(ducts!F159="BO", ducts!C159,IF(ducts!F159="DOUBLE", ducts!C159*2, IF(ducts!F159="TRIPLE", ducts!C159*3, ducts!C159))))</f>
        <v/>
      </c>
      <c r="B159">
        <f>ducts!G159</f>
        <v/>
      </c>
    </row>
    <row r="160">
      <c r="A160">
        <f>IF(ducts!F160="BUIS", ducts!C160, IF(ducts!F160="BO", ducts!C160,IF(ducts!F160="DOUBLE", ducts!C160*2, IF(ducts!F160="TRIPLE", ducts!C160*3, ducts!C160))))</f>
        <v/>
      </c>
      <c r="B160">
        <f>ducts!G160</f>
        <v/>
      </c>
    </row>
    <row r="161">
      <c r="A161">
        <f>IF(ducts!F161="BUIS", ducts!C161, IF(ducts!F161="BO", ducts!C161,IF(ducts!F161="DOUBLE", ducts!C161*2, IF(ducts!F161="TRIPLE", ducts!C161*3, ducts!C161))))</f>
        <v/>
      </c>
      <c r="B161">
        <f>ducts!G161</f>
        <v/>
      </c>
    </row>
    <row r="162">
      <c r="A162">
        <f>IF(ducts!F162="BUIS", ducts!C162, IF(ducts!F162="BO", ducts!C162,IF(ducts!F162="DOUBLE", ducts!C162*2, IF(ducts!F162="TRIPLE", ducts!C162*3, ducts!C162))))</f>
        <v/>
      </c>
      <c r="B162">
        <f>ducts!G162</f>
        <v/>
      </c>
    </row>
    <row r="163">
      <c r="A163">
        <f>IF(ducts!F163="BUIS", ducts!C163, IF(ducts!F163="BO", ducts!C163,IF(ducts!F163="DOUBLE", ducts!C163*2, IF(ducts!F163="TRIPLE", ducts!C163*3, ducts!C163))))</f>
        <v/>
      </c>
      <c r="B163">
        <f>ducts!G163</f>
        <v/>
      </c>
    </row>
    <row r="164">
      <c r="A164">
        <f>IF(ducts!F164="BUIS", ducts!C164, IF(ducts!F164="BO", ducts!C164,IF(ducts!F164="DOUBLE", ducts!C164*2, IF(ducts!F164="TRIPLE", ducts!C164*3, ducts!C164))))</f>
        <v/>
      </c>
      <c r="B164">
        <f>ducts!G164</f>
        <v/>
      </c>
    </row>
    <row r="165">
      <c r="A165">
        <f>IF(ducts!F165="BUIS", ducts!C165, IF(ducts!F165="BO", ducts!C165,IF(ducts!F165="DOUBLE", ducts!C165*2, IF(ducts!F165="TRIPLE", ducts!C165*3, ducts!C165))))</f>
        <v/>
      </c>
      <c r="B165">
        <f>ducts!G165</f>
        <v/>
      </c>
    </row>
    <row r="166">
      <c r="A166">
        <f>IF(ducts!F166="BUIS", ducts!C166, IF(ducts!F166="BO", ducts!C166,IF(ducts!F166="DOUBLE", ducts!C166*2, IF(ducts!F166="TRIPLE", ducts!C166*3, ducts!C166))))</f>
        <v/>
      </c>
      <c r="B166">
        <f>ducts!G166</f>
        <v/>
      </c>
    </row>
    <row r="167">
      <c r="A167">
        <f>IF(ducts!F167="BUIS", ducts!C167, IF(ducts!F167="BO", ducts!C167,IF(ducts!F167="DOUBLE", ducts!C167*2, IF(ducts!F167="TRIPLE", ducts!C167*3, ducts!C167))))</f>
        <v/>
      </c>
      <c r="B167">
        <f>ducts!G167</f>
        <v/>
      </c>
    </row>
    <row r="168">
      <c r="A168">
        <f>IF(ducts!F168="BUIS", ducts!C168, IF(ducts!F168="BO", ducts!C168,IF(ducts!F168="DOUBLE", ducts!C168*2, IF(ducts!F168="TRIPLE", ducts!C168*3, ducts!C168))))</f>
        <v/>
      </c>
      <c r="B168">
        <f>ducts!G168</f>
        <v/>
      </c>
    </row>
    <row r="169">
      <c r="A169">
        <f>IF(ducts!F169="BUIS", ducts!C169, IF(ducts!F169="BO", ducts!C169,IF(ducts!F169="DOUBLE", ducts!C169*2, IF(ducts!F169="TRIPLE", ducts!C169*3, ducts!C169))))</f>
        <v/>
      </c>
      <c r="B169">
        <f>ducts!G169</f>
        <v/>
      </c>
    </row>
    <row r="170">
      <c r="A170">
        <f>IF(ducts!F170="BUIS", ducts!C170, IF(ducts!F170="BO", ducts!C170,IF(ducts!F170="DOUBLE", ducts!C170*2, IF(ducts!F170="TRIPLE", ducts!C170*3, ducts!C170))))</f>
        <v/>
      </c>
      <c r="B170">
        <f>ducts!G170</f>
        <v/>
      </c>
    </row>
    <row r="171">
      <c r="A171">
        <f>IF(ducts!F171="BUIS", ducts!C171, IF(ducts!F171="BO", ducts!C171,IF(ducts!F171="DOUBLE", ducts!C171*2, IF(ducts!F171="TRIPLE", ducts!C171*3, ducts!C171))))</f>
        <v/>
      </c>
      <c r="B171">
        <f>ducts!G171</f>
        <v/>
      </c>
    </row>
    <row r="172">
      <c r="A172">
        <f>IF(ducts!F172="BUIS", ducts!C172, IF(ducts!F172="BO", ducts!C172,IF(ducts!F172="DOUBLE", ducts!C172*2, IF(ducts!F172="TRIPLE", ducts!C172*3, ducts!C172))))</f>
        <v/>
      </c>
      <c r="B172">
        <f>ducts!G172</f>
        <v/>
      </c>
    </row>
    <row r="173">
      <c r="A173">
        <f>IF(ducts!F173="BUIS", ducts!C173, IF(ducts!F173="BO", ducts!C173,IF(ducts!F173="DOUBLE", ducts!C173*2, IF(ducts!F173="TRIPLE", ducts!C173*3, ducts!C173))))</f>
        <v/>
      </c>
      <c r="B173">
        <f>ducts!G173</f>
        <v/>
      </c>
    </row>
    <row r="174">
      <c r="A174">
        <f>IF(ducts!F174="BUIS", ducts!C174, IF(ducts!F174="BO", ducts!C174,IF(ducts!F174="DOUBLE", ducts!C174*2, IF(ducts!F174="TRIPLE", ducts!C174*3, ducts!C174))))</f>
        <v/>
      </c>
      <c r="B174">
        <f>ducts!G174</f>
        <v/>
      </c>
    </row>
    <row r="175">
      <c r="A175">
        <f>IF(ducts!F175="BUIS", ducts!C175, IF(ducts!F175="BO", ducts!C175,IF(ducts!F175="DOUBLE", ducts!C175*2, IF(ducts!F175="TRIPLE", ducts!C175*3, ducts!C175))))</f>
        <v/>
      </c>
      <c r="B175">
        <f>ducts!G175</f>
        <v/>
      </c>
    </row>
    <row r="176">
      <c r="A176">
        <f>IF(ducts!F176="BUIS", ducts!C176, IF(ducts!F176="BO", ducts!C176,IF(ducts!F176="DOUBLE", ducts!C176*2, IF(ducts!F176="TRIPLE", ducts!C176*3, ducts!C176))))</f>
        <v/>
      </c>
      <c r="B176">
        <f>ducts!G176</f>
        <v/>
      </c>
    </row>
    <row r="177">
      <c r="A177">
        <f>IF(ducts!F177="BUIS", ducts!C177, IF(ducts!F177="BO", ducts!C177,IF(ducts!F177="DOUBLE", ducts!C177*2, IF(ducts!F177="TRIPLE", ducts!C177*3, ducts!C177))))</f>
        <v/>
      </c>
      <c r="B177">
        <f>ducts!G177</f>
        <v/>
      </c>
    </row>
    <row r="178">
      <c r="A178">
        <f>IF(ducts!F178="BUIS", ducts!C178, IF(ducts!F178="BO", ducts!C178,IF(ducts!F178="DOUBLE", ducts!C178*2, IF(ducts!F178="TRIPLE", ducts!C178*3, ducts!C178))))</f>
        <v/>
      </c>
      <c r="B178">
        <f>ducts!G178</f>
        <v/>
      </c>
    </row>
    <row r="179">
      <c r="A179">
        <f>IF(ducts!F179="BUIS", ducts!C179, IF(ducts!F179="BO", ducts!C179,IF(ducts!F179="DOUBLE", ducts!C179*2, IF(ducts!F179="TRIPLE", ducts!C179*3, ducts!C179))))</f>
        <v/>
      </c>
      <c r="B179">
        <f>ducts!G179</f>
        <v/>
      </c>
    </row>
    <row r="180">
      <c r="A180">
        <f>IF(ducts!F180="BUIS", ducts!C180, IF(ducts!F180="BO", ducts!C180,IF(ducts!F180="DOUBLE", ducts!C180*2, IF(ducts!F180="TRIPLE", ducts!C180*3, ducts!C180))))</f>
        <v/>
      </c>
      <c r="B180">
        <f>ducts!G180</f>
        <v/>
      </c>
    </row>
    <row r="181">
      <c r="A181">
        <f>IF(ducts!F181="BUIS", ducts!C181, IF(ducts!F181="BO", ducts!C181,IF(ducts!F181="DOUBLE", ducts!C181*2, IF(ducts!F181="TRIPLE", ducts!C181*3, ducts!C181))))</f>
        <v/>
      </c>
      <c r="B181">
        <f>ducts!G181</f>
        <v/>
      </c>
    </row>
    <row r="182">
      <c r="A182">
        <f>IF(ducts!F182="BUIS", ducts!C182, IF(ducts!F182="BO", ducts!C182,IF(ducts!F182="DOUBLE", ducts!C182*2, IF(ducts!F182="TRIPLE", ducts!C182*3, ducts!C182))))</f>
        <v/>
      </c>
      <c r="B182">
        <f>ducts!G182</f>
        <v/>
      </c>
    </row>
    <row r="183">
      <c r="A183">
        <f>IF(ducts!F183="BUIS", ducts!C183, IF(ducts!F183="BO", ducts!C183,IF(ducts!F183="DOUBLE", ducts!C183*2, IF(ducts!F183="TRIPLE", ducts!C183*3, ducts!C183))))</f>
        <v/>
      </c>
      <c r="B183">
        <f>ducts!G183</f>
        <v/>
      </c>
    </row>
    <row r="184">
      <c r="A184">
        <f>IF(ducts!F184="BUIS", ducts!C184, IF(ducts!F184="BO", ducts!C184,IF(ducts!F184="DOUBLE", ducts!C184*2, IF(ducts!F184="TRIPLE", ducts!C184*3, ducts!C184))))</f>
        <v/>
      </c>
      <c r="B184">
        <f>ducts!G184</f>
        <v/>
      </c>
    </row>
    <row r="185">
      <c r="A185">
        <f>IF(ducts!F185="BUIS", ducts!C185, IF(ducts!F185="BO", ducts!C185,IF(ducts!F185="DOUBLE", ducts!C185*2, IF(ducts!F185="TRIPLE", ducts!C185*3, ducts!C185))))</f>
        <v/>
      </c>
      <c r="B185">
        <f>ducts!G185</f>
        <v/>
      </c>
    </row>
    <row r="186">
      <c r="A186">
        <f>IF(ducts!F186="BUIS", ducts!C186, IF(ducts!F186="BO", ducts!C186,IF(ducts!F186="DOUBLE", ducts!C186*2, IF(ducts!F186="TRIPLE", ducts!C186*3, ducts!C186))))</f>
        <v/>
      </c>
      <c r="B186">
        <f>ducts!G186</f>
        <v/>
      </c>
    </row>
    <row r="187">
      <c r="A187">
        <f>IF(ducts!F187="BUIS", ducts!C187, IF(ducts!F187="BO", ducts!C187,IF(ducts!F187="DOUBLE", ducts!C187*2, IF(ducts!F187="TRIPLE", ducts!C187*3, ducts!C187))))</f>
        <v/>
      </c>
      <c r="B187">
        <f>ducts!G187</f>
        <v/>
      </c>
    </row>
    <row r="188">
      <c r="A188">
        <f>IF(ducts!F188="BUIS", ducts!C188, IF(ducts!F188="BO", ducts!C188,IF(ducts!F188="DOUBLE", ducts!C188*2, IF(ducts!F188="TRIPLE", ducts!C188*3, ducts!C188))))</f>
        <v/>
      </c>
      <c r="B188">
        <f>ducts!G188</f>
        <v/>
      </c>
    </row>
    <row r="189">
      <c r="A189">
        <f>IF(ducts!F189="BUIS", ducts!C189, IF(ducts!F189="BO", ducts!C189,IF(ducts!F189="DOUBLE", ducts!C189*2, IF(ducts!F189="TRIPLE", ducts!C189*3, ducts!C189))))</f>
        <v/>
      </c>
      <c r="B189">
        <f>ducts!G189</f>
        <v/>
      </c>
    </row>
    <row r="190">
      <c r="A190">
        <f>IF(ducts!F190="BUIS", ducts!C190, IF(ducts!F190="BO", ducts!C190,IF(ducts!F190="DOUBLE", ducts!C190*2, IF(ducts!F190="TRIPLE", ducts!C190*3, ducts!C190))))</f>
        <v/>
      </c>
      <c r="B190">
        <f>ducts!G190</f>
        <v/>
      </c>
    </row>
    <row r="191">
      <c r="A191">
        <f>IF(ducts!F191="BUIS", ducts!C191, IF(ducts!F191="BO", ducts!C191,IF(ducts!F191="DOUBLE", ducts!C191*2, IF(ducts!F191="TRIPLE", ducts!C191*3, ducts!C191))))</f>
        <v/>
      </c>
      <c r="B191">
        <f>ducts!G191</f>
        <v/>
      </c>
    </row>
    <row r="192">
      <c r="A192">
        <f>IF(ducts!F192="BUIS", ducts!C192, IF(ducts!F192="BO", ducts!C192,IF(ducts!F192="DOUBLE", ducts!C192*2, IF(ducts!F192="TRIPLE", ducts!C192*3, ducts!C192))))</f>
        <v/>
      </c>
      <c r="B192">
        <f>ducts!G192</f>
        <v/>
      </c>
    </row>
    <row r="193">
      <c r="A193">
        <f>IF(ducts!F193="BUIS", ducts!C193, IF(ducts!F193="BO", ducts!C193,IF(ducts!F193="DOUBLE", ducts!C193*2, IF(ducts!F193="TRIPLE", ducts!C193*3, ducts!C193))))</f>
        <v/>
      </c>
      <c r="B193">
        <f>ducts!G193</f>
        <v/>
      </c>
    </row>
    <row r="194">
      <c r="A194">
        <f>IF(ducts!F194="BUIS", ducts!C194, IF(ducts!F194="BO", ducts!C194,IF(ducts!F194="DOUBLE", ducts!C194*2, IF(ducts!F194="TRIPLE", ducts!C194*3, ducts!C194))))</f>
        <v/>
      </c>
      <c r="B194">
        <f>ducts!G194</f>
        <v/>
      </c>
    </row>
    <row r="195">
      <c r="A195">
        <f>IF(ducts!F195="BUIS", ducts!C195, IF(ducts!F195="BO", ducts!C195,IF(ducts!F195="DOUBLE", ducts!C195*2, IF(ducts!F195="TRIPLE", ducts!C195*3, ducts!C195))))</f>
        <v/>
      </c>
      <c r="B195">
        <f>ducts!G195</f>
        <v/>
      </c>
    </row>
    <row r="196">
      <c r="A196">
        <f>IF(ducts!F196="BUIS", ducts!C196, IF(ducts!F196="BO", ducts!C196,IF(ducts!F196="DOUBLE", ducts!C196*2, IF(ducts!F196="TRIPLE", ducts!C196*3, ducts!C196))))</f>
        <v/>
      </c>
      <c r="B196">
        <f>ducts!G196</f>
        <v/>
      </c>
    </row>
    <row r="197">
      <c r="A197">
        <f>IF(ducts!F197="BUIS", ducts!C197, IF(ducts!F197="BO", ducts!C197,IF(ducts!F197="DOUBLE", ducts!C197*2, IF(ducts!F197="TRIPLE", ducts!C197*3, ducts!C197))))</f>
        <v/>
      </c>
      <c r="B197">
        <f>ducts!G197</f>
        <v/>
      </c>
    </row>
    <row r="198">
      <c r="A198">
        <f>IF(ducts!F198="BUIS", ducts!C198, IF(ducts!F198="BO", ducts!C198,IF(ducts!F198="DOUBLE", ducts!C198*2, IF(ducts!F198="TRIPLE", ducts!C198*3, ducts!C198))))</f>
        <v/>
      </c>
      <c r="B198">
        <f>ducts!G198</f>
        <v/>
      </c>
    </row>
    <row r="199">
      <c r="A199">
        <f>IF(ducts!F199="BUIS", ducts!C199, IF(ducts!F199="BO", ducts!C199,IF(ducts!F199="DOUBLE", ducts!C199*2, IF(ducts!F199="TRIPLE", ducts!C199*3, ducts!C199))))</f>
        <v/>
      </c>
      <c r="B199">
        <f>ducts!G199</f>
        <v/>
      </c>
    </row>
    <row r="200">
      <c r="A200">
        <f>IF(ducts!F200="BUIS", ducts!C200, IF(ducts!F200="BO", ducts!C200,IF(ducts!F200="DOUBLE", ducts!C200*2, IF(ducts!F200="TRIPLE", ducts!C200*3, ducts!C200))))</f>
        <v/>
      </c>
      <c r="B200">
        <f>ducts!G200</f>
        <v/>
      </c>
    </row>
    <row r="201">
      <c r="A201">
        <f>IF(ducts!F201="BUIS", ducts!C201, IF(ducts!F201="BO", ducts!C201,IF(ducts!F201="DOUBLE", ducts!C201*2, IF(ducts!F201="TRIPLE", ducts!C201*3, ducts!C201))))</f>
        <v/>
      </c>
      <c r="B201">
        <f>ducts!G201</f>
        <v/>
      </c>
    </row>
    <row r="202">
      <c r="A202">
        <f>IF(ducts!F202="BUIS", ducts!C202, IF(ducts!F202="BO", ducts!C202,IF(ducts!F202="DOUBLE", ducts!C202*2, IF(ducts!F202="TRIPLE", ducts!C202*3, ducts!C202))))</f>
        <v/>
      </c>
      <c r="B202">
        <f>ducts!G202</f>
        <v/>
      </c>
    </row>
    <row r="203">
      <c r="A203">
        <f>IF(ducts!F203="BUIS", ducts!C203, IF(ducts!F203="BO", ducts!C203,IF(ducts!F203="DOUBLE", ducts!C203*2, IF(ducts!F203="TRIPLE", ducts!C203*3, ducts!C203))))</f>
        <v/>
      </c>
      <c r="B203">
        <f>ducts!G203</f>
        <v/>
      </c>
    </row>
    <row r="204">
      <c r="A204">
        <f>IF(ducts!F204="BUIS", ducts!C204, IF(ducts!F204="BO", ducts!C204,IF(ducts!F204="DOUBLE", ducts!C204*2, IF(ducts!F204="TRIPLE", ducts!C204*3, ducts!C204))))</f>
        <v/>
      </c>
      <c r="B204">
        <f>ducts!G204</f>
        <v/>
      </c>
    </row>
    <row r="205">
      <c r="A205">
        <f>IF(ducts!F205="BUIS", ducts!C205, IF(ducts!F205="BO", ducts!C205,IF(ducts!F205="DOUBLE", ducts!C205*2, IF(ducts!F205="TRIPLE", ducts!C205*3, ducts!C205))))</f>
        <v/>
      </c>
      <c r="B205">
        <f>ducts!G205</f>
        <v/>
      </c>
    </row>
    <row r="206">
      <c r="A206">
        <f>IF(ducts!F206="BUIS", ducts!C206, IF(ducts!F206="BO", ducts!C206,IF(ducts!F206="DOUBLE", ducts!C206*2, IF(ducts!F206="TRIPLE", ducts!C206*3, ducts!C206))))</f>
        <v/>
      </c>
      <c r="B206">
        <f>ducts!G206</f>
        <v/>
      </c>
    </row>
    <row r="207">
      <c r="A207">
        <f>IF(ducts!F207="BUIS", ducts!C207, IF(ducts!F207="BO", ducts!C207,IF(ducts!F207="DOUBLE", ducts!C207*2, IF(ducts!F207="TRIPLE", ducts!C207*3, ducts!C207))))</f>
        <v/>
      </c>
      <c r="B207">
        <f>ducts!G207</f>
        <v/>
      </c>
    </row>
    <row r="208">
      <c r="A208">
        <f>IF(ducts!F208="BUIS", ducts!C208, IF(ducts!F208="BO", ducts!C208,IF(ducts!F208="DOUBLE", ducts!C208*2, IF(ducts!F208="TRIPLE", ducts!C208*3, ducts!C208))))</f>
        <v/>
      </c>
      <c r="B208">
        <f>ducts!G208</f>
        <v/>
      </c>
    </row>
    <row r="209">
      <c r="A209">
        <f>IF(ducts!F209="BUIS", ducts!C209, IF(ducts!F209="BO", ducts!C209,IF(ducts!F209="DOUBLE", ducts!C209*2, IF(ducts!F209="TRIPLE", ducts!C209*3, ducts!C209))))</f>
        <v/>
      </c>
      <c r="B209">
        <f>ducts!G209</f>
        <v/>
      </c>
    </row>
    <row r="210">
      <c r="A210">
        <f>IF(ducts!F210="BUIS", ducts!C210, IF(ducts!F210="BO", ducts!C210,IF(ducts!F210="DOUBLE", ducts!C210*2, IF(ducts!F210="TRIPLE", ducts!C210*3, ducts!C210))))</f>
        <v/>
      </c>
      <c r="B210">
        <f>ducts!G210</f>
        <v/>
      </c>
    </row>
    <row r="211">
      <c r="A211">
        <f>IF(ducts!F211="BUIS", ducts!C211, IF(ducts!F211="BO", ducts!C211,IF(ducts!F211="DOUBLE", ducts!C211*2, IF(ducts!F211="TRIPLE", ducts!C211*3, ducts!C211))))</f>
        <v/>
      </c>
      <c r="B211">
        <f>ducts!G211</f>
        <v/>
      </c>
    </row>
    <row r="212">
      <c r="A212">
        <f>IF(ducts!F212="BUIS", ducts!C212, IF(ducts!F212="BO", ducts!C212,IF(ducts!F212="DOUBLE", ducts!C212*2, IF(ducts!F212="TRIPLE", ducts!C212*3, ducts!C212))))</f>
        <v/>
      </c>
      <c r="B212">
        <f>ducts!G212</f>
        <v/>
      </c>
    </row>
    <row r="213">
      <c r="A213">
        <f>IF(ducts!F213="BUIS", ducts!C213, IF(ducts!F213="BO", ducts!C213,IF(ducts!F213="DOUBLE", ducts!C213*2, IF(ducts!F213="TRIPLE", ducts!C213*3, ducts!C213))))</f>
        <v/>
      </c>
      <c r="B213">
        <f>ducts!G213</f>
        <v/>
      </c>
    </row>
    <row r="214">
      <c r="A214">
        <f>IF(ducts!F214="BUIS", ducts!C214, IF(ducts!F214="BO", ducts!C214,IF(ducts!F214="DOUBLE", ducts!C214*2, IF(ducts!F214="TRIPLE", ducts!C214*3, ducts!C214))))</f>
        <v/>
      </c>
      <c r="B214">
        <f>ducts!G214</f>
        <v/>
      </c>
    </row>
    <row r="215">
      <c r="A215">
        <f>IF(ducts!F215="BUIS", ducts!C215, IF(ducts!F215="BO", ducts!C215,IF(ducts!F215="DOUBLE", ducts!C215*2, IF(ducts!F215="TRIPLE", ducts!C215*3, ducts!C215))))</f>
        <v/>
      </c>
      <c r="B215">
        <f>ducts!G215</f>
        <v/>
      </c>
    </row>
    <row r="216">
      <c r="A216">
        <f>IF(ducts!F216="BUIS", ducts!C216, IF(ducts!F216="BO", ducts!C216,IF(ducts!F216="DOUBLE", ducts!C216*2, IF(ducts!F216="TRIPLE", ducts!C216*3, ducts!C216))))</f>
        <v/>
      </c>
      <c r="B216">
        <f>ducts!G216</f>
        <v/>
      </c>
    </row>
    <row r="217">
      <c r="A217">
        <f>IF(ducts!F217="BUIS", ducts!C217, IF(ducts!F217="BO", ducts!C217,IF(ducts!F217="DOUBLE", ducts!C217*2, IF(ducts!F217="TRIPLE", ducts!C217*3, ducts!C217))))</f>
        <v/>
      </c>
      <c r="B217">
        <f>ducts!G217</f>
        <v/>
      </c>
    </row>
    <row r="218">
      <c r="A218">
        <f>IF(ducts!F218="BUIS", ducts!C218, IF(ducts!F218="BO", ducts!C218,IF(ducts!F218="DOUBLE", ducts!C218*2, IF(ducts!F218="TRIPLE", ducts!C218*3, ducts!C218))))</f>
        <v/>
      </c>
      <c r="B218">
        <f>ducts!G218</f>
        <v/>
      </c>
    </row>
    <row r="219">
      <c r="A219">
        <f>IF(ducts!F219="BUIS", ducts!C219, IF(ducts!F219="BO", ducts!C219,IF(ducts!F219="DOUBLE", ducts!C219*2, IF(ducts!F219="TRIPLE", ducts!C219*3, ducts!C219))))</f>
        <v/>
      </c>
      <c r="B219">
        <f>ducts!G219</f>
        <v/>
      </c>
    </row>
    <row r="220">
      <c r="A220">
        <f>IF(ducts!F220="BUIS", ducts!C220, IF(ducts!F220="BO", ducts!C220,IF(ducts!F220="DOUBLE", ducts!C220*2, IF(ducts!F220="TRIPLE", ducts!C220*3, ducts!C220))))</f>
        <v/>
      </c>
      <c r="B220">
        <f>ducts!G220</f>
        <v/>
      </c>
    </row>
    <row r="221">
      <c r="A221">
        <f>IF(ducts!F221="BUIS", ducts!C221, IF(ducts!F221="BO", ducts!C221,IF(ducts!F221="DOUBLE", ducts!C221*2, IF(ducts!F221="TRIPLE", ducts!C221*3, ducts!C221))))</f>
        <v/>
      </c>
      <c r="B221">
        <f>ducts!G221</f>
        <v/>
      </c>
    </row>
    <row r="222">
      <c r="A222">
        <f>IF(ducts!F222="BUIS", ducts!C222, IF(ducts!F222="BO", ducts!C222,IF(ducts!F222="DOUBLE", ducts!C222*2, IF(ducts!F222="TRIPLE", ducts!C222*3, ducts!C222))))</f>
        <v/>
      </c>
      <c r="B222">
        <f>ducts!G222</f>
        <v/>
      </c>
    </row>
    <row r="223">
      <c r="A223">
        <f>IF(ducts!F223="BUIS", ducts!C223, IF(ducts!F223="BO", ducts!C223,IF(ducts!F223="DOUBLE", ducts!C223*2, IF(ducts!F223="TRIPLE", ducts!C223*3, ducts!C223))))</f>
        <v/>
      </c>
      <c r="B223">
        <f>ducts!G223</f>
        <v/>
      </c>
    </row>
    <row r="224">
      <c r="A224">
        <f>IF(ducts!F224="BUIS", ducts!C224, IF(ducts!F224="BO", ducts!C224,IF(ducts!F224="DOUBLE", ducts!C224*2, IF(ducts!F224="TRIPLE", ducts!C224*3, ducts!C224))))</f>
        <v/>
      </c>
      <c r="B224">
        <f>ducts!G224</f>
        <v/>
      </c>
    </row>
    <row r="225">
      <c r="A225">
        <f>IF(ducts!F225="BUIS", ducts!C225, IF(ducts!F225="BO", ducts!C225,IF(ducts!F225="DOUBLE", ducts!C225*2, IF(ducts!F225="TRIPLE", ducts!C225*3, ducts!C225))))</f>
        <v/>
      </c>
      <c r="B225">
        <f>ducts!G225</f>
        <v/>
      </c>
    </row>
    <row r="226">
      <c r="A226">
        <f>IF(ducts!F226="BUIS", ducts!C226, IF(ducts!F226="BO", ducts!C226,IF(ducts!F226="DOUBLE", ducts!C226*2, IF(ducts!F226="TRIPLE", ducts!C226*3, ducts!C226))))</f>
        <v/>
      </c>
      <c r="B226">
        <f>ducts!G226</f>
        <v/>
      </c>
    </row>
    <row r="227">
      <c r="A227">
        <f>IF(ducts!F227="BUIS", ducts!C227, IF(ducts!F227="BO", ducts!C227,IF(ducts!F227="DOUBLE", ducts!C227*2, IF(ducts!F227="TRIPLE", ducts!C227*3, ducts!C227))))</f>
        <v/>
      </c>
      <c r="B227">
        <f>ducts!G227</f>
        <v/>
      </c>
    </row>
    <row r="228">
      <c r="A228">
        <f>IF(ducts!F228="BUIS", ducts!C228, IF(ducts!F228="BO", ducts!C228,IF(ducts!F228="DOUBLE", ducts!C228*2, IF(ducts!F228="TRIPLE", ducts!C228*3, ducts!C228))))</f>
        <v/>
      </c>
      <c r="B228">
        <f>ducts!G228</f>
        <v/>
      </c>
    </row>
    <row r="229">
      <c r="A229">
        <f>IF(ducts!F229="BUIS", ducts!C229, IF(ducts!F229="BO", ducts!C229,IF(ducts!F229="DOUBLE", ducts!C229*2, IF(ducts!F229="TRIPLE", ducts!C229*3, ducts!C229))))</f>
        <v/>
      </c>
      <c r="B229">
        <f>ducts!G229</f>
        <v/>
      </c>
    </row>
    <row r="230">
      <c r="A230">
        <f>IF(ducts!F230="BUIS", ducts!C230, IF(ducts!F230="BO", ducts!C230,IF(ducts!F230="DOUBLE", ducts!C230*2, IF(ducts!F230="TRIPLE", ducts!C230*3, ducts!C230))))</f>
        <v/>
      </c>
      <c r="B230">
        <f>ducts!G230</f>
        <v/>
      </c>
    </row>
    <row r="231">
      <c r="A231">
        <f>IF(ducts!F231="BUIS", ducts!C231, IF(ducts!F231="BO", ducts!C231,IF(ducts!F231="DOUBLE", ducts!C231*2, IF(ducts!F231="TRIPLE", ducts!C231*3, ducts!C231))))</f>
        <v/>
      </c>
      <c r="B231">
        <f>ducts!G231</f>
        <v/>
      </c>
    </row>
    <row r="232">
      <c r="A232">
        <f>IF(ducts!F232="BUIS", ducts!C232, IF(ducts!F232="BO", ducts!C232,IF(ducts!F232="DOUBLE", ducts!C232*2, IF(ducts!F232="TRIPLE", ducts!C232*3, ducts!C232))))</f>
        <v/>
      </c>
      <c r="B232">
        <f>ducts!G232</f>
        <v/>
      </c>
    </row>
    <row r="233">
      <c r="A233">
        <f>IF(ducts!F233="BUIS", ducts!C233, IF(ducts!F233="BO", ducts!C233,IF(ducts!F233="DOUBLE", ducts!C233*2, IF(ducts!F233="TRIPLE", ducts!C233*3, ducts!C233))))</f>
        <v/>
      </c>
      <c r="B233">
        <f>ducts!G233</f>
        <v/>
      </c>
    </row>
    <row r="234">
      <c r="A234">
        <f>IF(ducts!F234="BUIS", ducts!C234, IF(ducts!F234="BO", ducts!C234,IF(ducts!F234="DOUBLE", ducts!C234*2, IF(ducts!F234="TRIPLE", ducts!C234*3, ducts!C234))))</f>
        <v/>
      </c>
      <c r="B234">
        <f>ducts!G234</f>
        <v/>
      </c>
    </row>
    <row r="235">
      <c r="A235">
        <f>IF(ducts!F235="BUIS", ducts!C235, IF(ducts!F235="BO", ducts!C235,IF(ducts!F235="DOUBLE", ducts!C235*2, IF(ducts!F235="TRIPLE", ducts!C235*3, ducts!C235))))</f>
        <v/>
      </c>
      <c r="B235">
        <f>ducts!G235</f>
        <v/>
      </c>
    </row>
    <row r="236">
      <c r="A236">
        <f>IF(ducts!F236="BUIS", ducts!C236, IF(ducts!F236="BO", ducts!C236,IF(ducts!F236="DOUBLE", ducts!C236*2, IF(ducts!F236="TRIPLE", ducts!C236*3, ducts!C236))))</f>
        <v/>
      </c>
      <c r="B236">
        <f>ducts!G236</f>
        <v/>
      </c>
    </row>
    <row r="237">
      <c r="A237">
        <f>IF(ducts!F237="BUIS", ducts!C237, IF(ducts!F237="BO", ducts!C237,IF(ducts!F237="DOUBLE", ducts!C237*2, IF(ducts!F237="TRIPLE", ducts!C237*3, ducts!C237))))</f>
        <v/>
      </c>
      <c r="B237">
        <f>ducts!G237</f>
        <v/>
      </c>
    </row>
    <row r="238">
      <c r="A238">
        <f>IF(ducts!F238="BUIS", ducts!C238, IF(ducts!F238="BO", ducts!C238,IF(ducts!F238="DOUBLE", ducts!C238*2, IF(ducts!F238="TRIPLE", ducts!C238*3, ducts!C238))))</f>
        <v/>
      </c>
      <c r="B238">
        <f>ducts!G238</f>
        <v/>
      </c>
    </row>
    <row r="239">
      <c r="A239">
        <f>IF(ducts!F239="BUIS", ducts!C239, IF(ducts!F239="BO", ducts!C239,IF(ducts!F239="DOUBLE", ducts!C239*2, IF(ducts!F239="TRIPLE", ducts!C239*3, ducts!C239))))</f>
        <v/>
      </c>
      <c r="B239">
        <f>ducts!G239</f>
        <v/>
      </c>
    </row>
    <row r="240">
      <c r="A240">
        <f>IF(ducts!F240="BUIS", ducts!C240, IF(ducts!F240="BO", ducts!C240,IF(ducts!F240="DOUBLE", ducts!C240*2, IF(ducts!F240="TRIPLE", ducts!C240*3, ducts!C240))))</f>
        <v/>
      </c>
      <c r="B240">
        <f>ducts!G240</f>
        <v/>
      </c>
    </row>
    <row r="241">
      <c r="A241">
        <f>IF(ducts!F241="BUIS", ducts!C241, IF(ducts!F241="BO", ducts!C241,IF(ducts!F241="DOUBLE", ducts!C241*2, IF(ducts!F241="TRIPLE", ducts!C241*3, ducts!C241))))</f>
        <v/>
      </c>
      <c r="B241">
        <f>ducts!G241</f>
        <v/>
      </c>
    </row>
    <row r="242">
      <c r="A242">
        <f>IF(ducts!F242="BUIS", ducts!C242, IF(ducts!F242="BO", ducts!C242,IF(ducts!F242="DOUBLE", ducts!C242*2, IF(ducts!F242="TRIPLE", ducts!C242*3, ducts!C242))))</f>
        <v/>
      </c>
      <c r="B242">
        <f>ducts!G242</f>
        <v/>
      </c>
    </row>
    <row r="243">
      <c r="A243">
        <f>IF(ducts!F243="BUIS", ducts!C243, IF(ducts!F243="BO", ducts!C243,IF(ducts!F243="DOUBLE", ducts!C243*2, IF(ducts!F243="TRIPLE", ducts!C243*3, ducts!C243))))</f>
        <v/>
      </c>
      <c r="B243">
        <f>ducts!G243</f>
        <v/>
      </c>
    </row>
    <row r="244">
      <c r="A244">
        <f>IF(ducts!F244="BUIS", ducts!C244, IF(ducts!F244="BO", ducts!C244,IF(ducts!F244="DOUBLE", ducts!C244*2, IF(ducts!F244="TRIPLE", ducts!C244*3, ducts!C244))))</f>
        <v/>
      </c>
      <c r="B244">
        <f>ducts!G244</f>
        <v/>
      </c>
    </row>
    <row r="245">
      <c r="A245">
        <f>IF(ducts!F245="BUIS", ducts!C245, IF(ducts!F245="BO", ducts!C245,IF(ducts!F245="DOUBLE", ducts!C245*2, IF(ducts!F245="TRIPLE", ducts!C245*3, ducts!C245))))</f>
        <v/>
      </c>
      <c r="B245">
        <f>ducts!G245</f>
        <v/>
      </c>
    </row>
    <row r="246">
      <c r="A246">
        <f>IF(ducts!F246="BUIS", ducts!C246, IF(ducts!F246="BO", ducts!C246,IF(ducts!F246="DOUBLE", ducts!C246*2, IF(ducts!F246="TRIPLE", ducts!C246*3, ducts!C246))))</f>
        <v/>
      </c>
      <c r="B246">
        <f>ducts!G246</f>
        <v/>
      </c>
    </row>
    <row r="247">
      <c r="A247">
        <f>IF(ducts!F247="BUIS", ducts!C247, IF(ducts!F247="BO", ducts!C247,IF(ducts!F247="DOUBLE", ducts!C247*2, IF(ducts!F247="TRIPLE", ducts!C247*3, ducts!C247))))</f>
        <v/>
      </c>
      <c r="B247">
        <f>ducts!G247</f>
        <v/>
      </c>
    </row>
    <row r="248">
      <c r="A248">
        <f>IF(ducts!F248="BUIS", ducts!C248, IF(ducts!F248="BO", ducts!C248,IF(ducts!F248="DOUBLE", ducts!C248*2, IF(ducts!F248="TRIPLE", ducts!C248*3, ducts!C248))))</f>
        <v/>
      </c>
      <c r="B248">
        <f>ducts!G248</f>
        <v/>
      </c>
    </row>
    <row r="249">
      <c r="A249">
        <f>IF(ducts!F249="BUIS", ducts!C249, IF(ducts!F249="BO", ducts!C249,IF(ducts!F249="DOUBLE", ducts!C249*2, IF(ducts!F249="TRIPLE", ducts!C249*3, ducts!C249))))</f>
        <v/>
      </c>
      <c r="B249">
        <f>ducts!G249</f>
        <v/>
      </c>
    </row>
    <row r="250">
      <c r="A250">
        <f>IF(ducts!F250="BUIS", ducts!C250, IF(ducts!F250="BO", ducts!C250,IF(ducts!F250="DOUBLE", ducts!C250*2, IF(ducts!F250="TRIPLE", ducts!C250*3, ducts!C250))))</f>
        <v/>
      </c>
      <c r="B250">
        <f>ducts!G250</f>
        <v/>
      </c>
    </row>
    <row r="251">
      <c r="A251">
        <f>IF(ducts!F251="BUIS", ducts!C251, IF(ducts!F251="BO", ducts!C251,IF(ducts!F251="DOUBLE", ducts!C251*2, IF(ducts!F251="TRIPLE", ducts!C251*3, ducts!C251))))</f>
        <v/>
      </c>
      <c r="B251">
        <f>ducts!G251</f>
        <v/>
      </c>
    </row>
    <row r="252">
      <c r="A252">
        <f>IF(ducts!F252="BUIS", ducts!C252, IF(ducts!F252="BO", ducts!C252,IF(ducts!F252="DOUBLE", ducts!C252*2, IF(ducts!F252="TRIPLE", ducts!C252*3, ducts!C252))))</f>
        <v/>
      </c>
      <c r="B252">
        <f>ducts!G252</f>
        <v/>
      </c>
    </row>
    <row r="253">
      <c r="A253">
        <f>IF(ducts!F253="BUIS", ducts!C253, IF(ducts!F253="BO", ducts!C253,IF(ducts!F253="DOUBLE", ducts!C253*2, IF(ducts!F253="TRIPLE", ducts!C253*3, ducts!C253))))</f>
        <v/>
      </c>
      <c r="B253">
        <f>ducts!G253</f>
        <v/>
      </c>
    </row>
    <row r="254">
      <c r="A254">
        <f>IF(ducts!F254="BUIS", ducts!C254, IF(ducts!F254="BO", ducts!C254,IF(ducts!F254="DOUBLE", ducts!C254*2, IF(ducts!F254="TRIPLE", ducts!C254*3, ducts!C254))))</f>
        <v/>
      </c>
      <c r="B254">
        <f>ducts!G254</f>
        <v/>
      </c>
    </row>
    <row r="255">
      <c r="A255">
        <f>IF(ducts!F255="BUIS", ducts!C255, IF(ducts!F255="BO", ducts!C255,IF(ducts!F255="DOUBLE", ducts!C255*2, IF(ducts!F255="TRIPLE", ducts!C255*3, ducts!C255))))</f>
        <v/>
      </c>
      <c r="B255">
        <f>ducts!G255</f>
        <v/>
      </c>
    </row>
    <row r="256">
      <c r="A256">
        <f>IF(ducts!F256="BUIS", ducts!C256, IF(ducts!F256="BO", ducts!C256,IF(ducts!F256="DOUBLE", ducts!C256*2, IF(ducts!F256="TRIPLE", ducts!C256*3, ducts!C256))))</f>
        <v/>
      </c>
      <c r="B256">
        <f>ducts!G256</f>
        <v/>
      </c>
    </row>
    <row r="257">
      <c r="A257">
        <f>IF(ducts!F257="BUIS", ducts!C257, IF(ducts!F257="BO", ducts!C257,IF(ducts!F257="DOUBLE", ducts!C257*2, IF(ducts!F257="TRIPLE", ducts!C257*3, ducts!C257))))</f>
        <v/>
      </c>
      <c r="B257">
        <f>ducts!G257</f>
        <v/>
      </c>
    </row>
    <row r="258">
      <c r="A258">
        <f>IF(ducts!F258="BUIS", ducts!C258, IF(ducts!F258="BO", ducts!C258,IF(ducts!F258="DOUBLE", ducts!C258*2, IF(ducts!F258="TRIPLE", ducts!C258*3, ducts!C258))))</f>
        <v/>
      </c>
      <c r="B258">
        <f>ducts!G258</f>
        <v/>
      </c>
    </row>
    <row r="259">
      <c r="A259">
        <f>IF(ducts!F259="BUIS", ducts!C259, IF(ducts!F259="BO", ducts!C259,IF(ducts!F259="DOUBLE", ducts!C259*2, IF(ducts!F259="TRIPLE", ducts!C259*3, ducts!C259))))</f>
        <v/>
      </c>
      <c r="B259">
        <f>ducts!G259</f>
        <v/>
      </c>
    </row>
    <row r="260">
      <c r="A260">
        <f>IF(ducts!F260="BUIS", ducts!C260, IF(ducts!F260="BO", ducts!C260,IF(ducts!F260="DOUBLE", ducts!C260*2, IF(ducts!F260="TRIPLE", ducts!C260*3, ducts!C260))))</f>
        <v/>
      </c>
      <c r="B260">
        <f>ducts!G260</f>
        <v/>
      </c>
    </row>
    <row r="261">
      <c r="A261">
        <f>IF(ducts!F261="BUIS", ducts!C261, IF(ducts!F261="BO", ducts!C261,IF(ducts!F261="DOUBLE", ducts!C261*2, IF(ducts!F261="TRIPLE", ducts!C261*3, ducts!C261))))</f>
        <v/>
      </c>
      <c r="B261">
        <f>ducts!G261</f>
        <v/>
      </c>
    </row>
    <row r="262">
      <c r="A262">
        <f>IF(ducts!F262="BUIS", ducts!C262, IF(ducts!F262="BO", ducts!C262,IF(ducts!F262="DOUBLE", ducts!C262*2, IF(ducts!F262="TRIPLE", ducts!C262*3, ducts!C262))))</f>
        <v/>
      </c>
      <c r="B262">
        <f>ducts!G262</f>
        <v/>
      </c>
    </row>
    <row r="263">
      <c r="A263">
        <f>IF(ducts!F263="BUIS", ducts!C263, IF(ducts!F263="BO", ducts!C263,IF(ducts!F263="DOUBLE", ducts!C263*2, IF(ducts!F263="TRIPLE", ducts!C263*3, ducts!C263))))</f>
        <v/>
      </c>
      <c r="B263">
        <f>ducts!G263</f>
        <v/>
      </c>
    </row>
    <row r="264">
      <c r="A264">
        <f>IF(ducts!F264="BUIS", ducts!C264, IF(ducts!F264="BO", ducts!C264,IF(ducts!F264="DOUBLE", ducts!C264*2, IF(ducts!F264="TRIPLE", ducts!C264*3, ducts!C264))))</f>
        <v/>
      </c>
      <c r="B264">
        <f>ducts!G264</f>
        <v/>
      </c>
    </row>
    <row r="265">
      <c r="A265">
        <f>IF(ducts!F265="BUIS", ducts!C265, IF(ducts!F265="BO", ducts!C265,IF(ducts!F265="DOUBLE", ducts!C265*2, IF(ducts!F265="TRIPLE", ducts!C265*3, ducts!C265))))</f>
        <v/>
      </c>
      <c r="B265">
        <f>ducts!G265</f>
        <v/>
      </c>
    </row>
    <row r="266">
      <c r="A266">
        <f>IF(ducts!F266="BUIS", ducts!C266, IF(ducts!F266="BO", ducts!C266,IF(ducts!F266="DOUBLE", ducts!C266*2, IF(ducts!F266="TRIPLE", ducts!C266*3, ducts!C266))))</f>
        <v/>
      </c>
      <c r="B266">
        <f>ducts!G266</f>
        <v/>
      </c>
    </row>
    <row r="267">
      <c r="A267">
        <f>IF(ducts!F267="BUIS", ducts!C267, IF(ducts!F267="BO", ducts!C267,IF(ducts!F267="DOUBLE", ducts!C267*2, IF(ducts!F267="TRIPLE", ducts!C267*3, ducts!C267))))</f>
        <v/>
      </c>
      <c r="B267">
        <f>ducts!G267</f>
        <v/>
      </c>
    </row>
    <row r="268">
      <c r="A268">
        <f>IF(ducts!F268="BUIS", ducts!C268, IF(ducts!F268="BO", ducts!C268,IF(ducts!F268="DOUBLE", ducts!C268*2, IF(ducts!F268="TRIPLE", ducts!C268*3, ducts!C268))))</f>
        <v/>
      </c>
      <c r="B268">
        <f>ducts!G268</f>
        <v/>
      </c>
    </row>
    <row r="269">
      <c r="A269">
        <f>IF(ducts!F269="BUIS", ducts!C269, IF(ducts!F269="BO", ducts!C269,IF(ducts!F269="DOUBLE", ducts!C269*2, IF(ducts!F269="TRIPLE", ducts!C269*3, ducts!C269))))</f>
        <v/>
      </c>
      <c r="B269">
        <f>ducts!G269</f>
        <v/>
      </c>
    </row>
    <row r="270">
      <c r="A270">
        <f>IF(ducts!F270="BUIS", ducts!C270, IF(ducts!F270="BO", ducts!C270,IF(ducts!F270="DOUBLE", ducts!C270*2, IF(ducts!F270="TRIPLE", ducts!C270*3, ducts!C270))))</f>
        <v/>
      </c>
      <c r="B270">
        <f>ducts!G270</f>
        <v/>
      </c>
    </row>
    <row r="271">
      <c r="A271">
        <f>IF(ducts!F271="BUIS", ducts!C271, IF(ducts!F271="BO", ducts!C271,IF(ducts!F271="DOUBLE", ducts!C271*2, IF(ducts!F271="TRIPLE", ducts!C271*3, ducts!C271))))</f>
        <v/>
      </c>
      <c r="B271">
        <f>ducts!G271</f>
        <v/>
      </c>
    </row>
    <row r="272">
      <c r="A272">
        <f>IF(ducts!F272="BUIS", ducts!C272, IF(ducts!F272="BO", ducts!C272,IF(ducts!F272="DOUBLE", ducts!C272*2, IF(ducts!F272="TRIPLE", ducts!C272*3, ducts!C272))))</f>
        <v/>
      </c>
      <c r="B272">
        <f>ducts!G272</f>
        <v/>
      </c>
    </row>
    <row r="273">
      <c r="A273">
        <f>IF(ducts!F273="BUIS", ducts!C273, IF(ducts!F273="BO", ducts!C273,IF(ducts!F273="DOUBLE", ducts!C273*2, IF(ducts!F273="TRIPLE", ducts!C273*3, ducts!C273))))</f>
        <v/>
      </c>
      <c r="B273">
        <f>ducts!G273</f>
        <v/>
      </c>
    </row>
    <row r="274">
      <c r="A274">
        <f>IF(ducts!F274="BUIS", ducts!C274, IF(ducts!F274="BO", ducts!C274,IF(ducts!F274="DOUBLE", ducts!C274*2, IF(ducts!F274="TRIPLE", ducts!C274*3, ducts!C274))))</f>
        <v/>
      </c>
      <c r="B274">
        <f>ducts!G274</f>
        <v/>
      </c>
    </row>
    <row r="275">
      <c r="A275">
        <f>IF(ducts!F275="BUIS", ducts!C275, IF(ducts!F275="BO", ducts!C275,IF(ducts!F275="DOUBLE", ducts!C275*2, IF(ducts!F275="TRIPLE", ducts!C275*3, ducts!C275))))</f>
        <v/>
      </c>
      <c r="B275">
        <f>ducts!G275</f>
        <v/>
      </c>
    </row>
    <row r="276">
      <c r="A276">
        <f>IF(ducts!F276="BUIS", ducts!C276, IF(ducts!F276="BO", ducts!C276,IF(ducts!F276="DOUBLE", ducts!C276*2, IF(ducts!F276="TRIPLE", ducts!C276*3, ducts!C276))))</f>
        <v/>
      </c>
      <c r="B276">
        <f>ducts!G276</f>
        <v/>
      </c>
    </row>
    <row r="277">
      <c r="A277">
        <f>IF(ducts!F277="BUIS", ducts!C277, IF(ducts!F277="BO", ducts!C277,IF(ducts!F277="DOUBLE", ducts!C277*2, IF(ducts!F277="TRIPLE", ducts!C277*3, ducts!C277))))</f>
        <v/>
      </c>
      <c r="B277">
        <f>ducts!G277</f>
        <v/>
      </c>
    </row>
    <row r="278">
      <c r="A278">
        <f>IF(ducts!F278="BUIS", ducts!C278, IF(ducts!F278="BO", ducts!C278,IF(ducts!F278="DOUBLE", ducts!C278*2, IF(ducts!F278="TRIPLE", ducts!C278*3, ducts!C278))))</f>
        <v/>
      </c>
      <c r="B278">
        <f>ducts!G278</f>
        <v/>
      </c>
    </row>
    <row r="279">
      <c r="A279">
        <f>IF(ducts!F279="BUIS", ducts!C279, IF(ducts!F279="BO", ducts!C279,IF(ducts!F279="DOUBLE", ducts!C279*2, IF(ducts!F279="TRIPLE", ducts!C279*3, ducts!C279))))</f>
        <v/>
      </c>
      <c r="B279">
        <f>ducts!G279</f>
        <v/>
      </c>
    </row>
    <row r="280">
      <c r="A280">
        <f>IF(ducts!F280="BUIS", ducts!C280, IF(ducts!F280="BO", ducts!C280,IF(ducts!F280="DOUBLE", ducts!C280*2, IF(ducts!F280="TRIPLE", ducts!C280*3, ducts!C280))))</f>
        <v/>
      </c>
      <c r="B280">
        <f>ducts!G280</f>
        <v/>
      </c>
    </row>
    <row r="281">
      <c r="A281">
        <f>IF(ducts!F281="BUIS", ducts!C281, IF(ducts!F281="BO", ducts!C281,IF(ducts!F281="DOUBLE", ducts!C281*2, IF(ducts!F281="TRIPLE", ducts!C281*3, ducts!C281))))</f>
        <v/>
      </c>
      <c r="B281">
        <f>ducts!G281</f>
        <v/>
      </c>
    </row>
    <row r="282">
      <c r="A282">
        <f>IF(ducts!F282="BUIS", ducts!C282, IF(ducts!F282="BO", ducts!C282,IF(ducts!F282="DOUBLE", ducts!C282*2, IF(ducts!F282="TRIPLE", ducts!C282*3, ducts!C282))))</f>
        <v/>
      </c>
      <c r="B282">
        <f>ducts!G282</f>
        <v/>
      </c>
    </row>
    <row r="283">
      <c r="A283">
        <f>IF(ducts!F283="BUIS", ducts!C283, IF(ducts!F283="BO", ducts!C283,IF(ducts!F283="DOUBLE", ducts!C283*2, IF(ducts!F283="TRIPLE", ducts!C283*3, ducts!C283))))</f>
        <v/>
      </c>
      <c r="B283">
        <f>ducts!G283</f>
        <v/>
      </c>
    </row>
    <row r="284">
      <c r="A284">
        <f>IF(ducts!F284="BUIS", ducts!C284, IF(ducts!F284="BO", ducts!C284,IF(ducts!F284="DOUBLE", ducts!C284*2, IF(ducts!F284="TRIPLE", ducts!C284*3, ducts!C284))))</f>
        <v/>
      </c>
      <c r="B284">
        <f>ducts!G284</f>
        <v/>
      </c>
    </row>
    <row r="285">
      <c r="A285">
        <f>IF(ducts!F285="BUIS", ducts!C285, IF(ducts!F285="BO", ducts!C285,IF(ducts!F285="DOUBLE", ducts!C285*2, IF(ducts!F285="TRIPLE", ducts!C285*3, ducts!C285))))</f>
        <v/>
      </c>
      <c r="B285">
        <f>ducts!G285</f>
        <v/>
      </c>
    </row>
    <row r="286">
      <c r="A286">
        <f>IF(ducts!F286="BUIS", ducts!C286, IF(ducts!F286="BO", ducts!C286,IF(ducts!F286="DOUBLE", ducts!C286*2, IF(ducts!F286="TRIPLE", ducts!C286*3, ducts!C286))))</f>
        <v/>
      </c>
      <c r="B286">
        <f>ducts!G286</f>
        <v/>
      </c>
    </row>
    <row r="287">
      <c r="A287">
        <f>IF(ducts!F287="BUIS", ducts!C287, IF(ducts!F287="BO", ducts!C287,IF(ducts!F287="DOUBLE", ducts!C287*2, IF(ducts!F287="TRIPLE", ducts!C287*3, ducts!C287))))</f>
        <v/>
      </c>
      <c r="B287">
        <f>ducts!G287</f>
        <v/>
      </c>
    </row>
    <row r="288">
      <c r="A288">
        <f>IF(ducts!F288="BUIS", ducts!C288, IF(ducts!F288="BO", ducts!C288,IF(ducts!F288="DOUBLE", ducts!C288*2, IF(ducts!F288="TRIPLE", ducts!C288*3, ducts!C288))))</f>
        <v/>
      </c>
      <c r="B288">
        <f>ducts!G288</f>
        <v/>
      </c>
    </row>
    <row r="289">
      <c r="A289">
        <f>IF(ducts!F289="BUIS", ducts!C289, IF(ducts!F289="BO", ducts!C289,IF(ducts!F289="DOUBLE", ducts!C289*2, IF(ducts!F289="TRIPLE", ducts!C289*3, ducts!C289))))</f>
        <v/>
      </c>
      <c r="B289">
        <f>ducts!G289</f>
        <v/>
      </c>
    </row>
    <row r="290">
      <c r="A290">
        <f>IF(ducts!F290="BUIS", ducts!C290, IF(ducts!F290="BO", ducts!C290,IF(ducts!F290="DOUBLE", ducts!C290*2, IF(ducts!F290="TRIPLE", ducts!C290*3, ducts!C290))))</f>
        <v/>
      </c>
      <c r="B290">
        <f>ducts!G290</f>
        <v/>
      </c>
    </row>
    <row r="291">
      <c r="A291">
        <f>IF(ducts!F291="BUIS", ducts!C291, IF(ducts!F291="BO", ducts!C291,IF(ducts!F291="DOUBLE", ducts!C291*2, IF(ducts!F291="TRIPLE", ducts!C291*3, ducts!C291))))</f>
        <v/>
      </c>
      <c r="B291">
        <f>ducts!G291</f>
        <v/>
      </c>
    </row>
    <row r="292">
      <c r="A292">
        <f>IF(ducts!F292="BUIS", ducts!C292, IF(ducts!F292="BO", ducts!C292,IF(ducts!F292="DOUBLE", ducts!C292*2, IF(ducts!F292="TRIPLE", ducts!C292*3, ducts!C292))))</f>
        <v/>
      </c>
      <c r="B292">
        <f>ducts!G292</f>
        <v/>
      </c>
    </row>
    <row r="293">
      <c r="A293">
        <f>IF(ducts!F293="BUIS", ducts!C293, IF(ducts!F293="BO", ducts!C293,IF(ducts!F293="DOUBLE", ducts!C293*2, IF(ducts!F293="TRIPLE", ducts!C293*3, ducts!C293))))</f>
        <v/>
      </c>
      <c r="B293">
        <f>ducts!G293</f>
        <v/>
      </c>
    </row>
    <row r="294">
      <c r="A294">
        <f>IF(ducts!F294="BUIS", ducts!C294, IF(ducts!F294="BO", ducts!C294,IF(ducts!F294="DOUBLE", ducts!C294*2, IF(ducts!F294="TRIPLE", ducts!C294*3, ducts!C294))))</f>
        <v/>
      </c>
      <c r="B294">
        <f>ducts!G294</f>
        <v/>
      </c>
    </row>
    <row r="295">
      <c r="A295">
        <f>IF(ducts!F295="BUIS", ducts!C295, IF(ducts!F295="BO", ducts!C295,IF(ducts!F295="DOUBLE", ducts!C295*2, IF(ducts!F295="TRIPLE", ducts!C295*3, ducts!C295))))</f>
        <v/>
      </c>
      <c r="B295">
        <f>ducts!G295</f>
        <v/>
      </c>
    </row>
    <row r="296">
      <c r="A296">
        <f>IF(ducts!F296="BUIS", ducts!C296, IF(ducts!F296="BO", ducts!C296,IF(ducts!F296="DOUBLE", ducts!C296*2, IF(ducts!F296="TRIPLE", ducts!C296*3, ducts!C296))))</f>
        <v/>
      </c>
      <c r="B296">
        <f>ducts!G296</f>
        <v/>
      </c>
    </row>
    <row r="297">
      <c r="A297">
        <f>IF(ducts!F297="BUIS", ducts!C297, IF(ducts!F297="BO", ducts!C297,IF(ducts!F297="DOUBLE", ducts!C297*2, IF(ducts!F297="TRIPLE", ducts!C297*3, ducts!C297))))</f>
        <v/>
      </c>
      <c r="B297">
        <f>ducts!G297</f>
        <v/>
      </c>
    </row>
    <row r="298">
      <c r="A298">
        <f>IF(ducts!F298="BUIS", ducts!C298, IF(ducts!F298="BO", ducts!C298,IF(ducts!F298="DOUBLE", ducts!C298*2, IF(ducts!F298="TRIPLE", ducts!C298*3, ducts!C298))))</f>
        <v/>
      </c>
      <c r="B298">
        <f>ducts!G298</f>
        <v/>
      </c>
    </row>
    <row r="299">
      <c r="A299">
        <f>IF(ducts!F299="BUIS", ducts!C299, IF(ducts!F299="BO", ducts!C299,IF(ducts!F299="DOUBLE", ducts!C299*2, IF(ducts!F299="TRIPLE", ducts!C299*3, ducts!C299))))</f>
        <v/>
      </c>
      <c r="B299">
        <f>ducts!G299</f>
        <v/>
      </c>
    </row>
    <row r="300">
      <c r="A300">
        <f>IF(ducts!F300="BUIS", ducts!C300, IF(ducts!F300="BO", ducts!C300,IF(ducts!F300="DOUBLE", ducts!C300*2, IF(ducts!F300="TRIPLE", ducts!C300*3, ducts!C300))))</f>
        <v/>
      </c>
      <c r="B300">
        <f>ducts!G300</f>
        <v/>
      </c>
    </row>
    <row r="301">
      <c r="A301">
        <f>IF(ducts!F301="BUIS", ducts!C301, IF(ducts!F301="BO", ducts!C301,IF(ducts!F301="DOUBLE", ducts!C301*2, IF(ducts!F301="TRIPLE", ducts!C301*3, ducts!C301))))</f>
        <v/>
      </c>
      <c r="B301">
        <f>ducts!G301</f>
        <v/>
      </c>
    </row>
    <row r="302">
      <c r="A302">
        <f>IF(ducts!F302="BUIS", ducts!C302, IF(ducts!F302="BO", ducts!C302,IF(ducts!F302="DOUBLE", ducts!C302*2, IF(ducts!F302="TRIPLE", ducts!C302*3, ducts!C302))))</f>
        <v/>
      </c>
      <c r="B302">
        <f>ducts!G302</f>
        <v/>
      </c>
    </row>
    <row r="303">
      <c r="A303">
        <f>IF(ducts!F303="BUIS", ducts!C303, IF(ducts!F303="BO", ducts!C303,IF(ducts!F303="DOUBLE", ducts!C303*2, IF(ducts!F303="TRIPLE", ducts!C303*3, ducts!C303))))</f>
        <v/>
      </c>
      <c r="B303">
        <f>ducts!G303</f>
        <v/>
      </c>
    </row>
    <row r="304">
      <c r="A304">
        <f>IF(ducts!F304="BUIS", ducts!C304, IF(ducts!F304="BO", ducts!C304,IF(ducts!F304="DOUBLE", ducts!C304*2, IF(ducts!F304="TRIPLE", ducts!C304*3, ducts!C304))))</f>
        <v/>
      </c>
      <c r="B304">
        <f>ducts!G304</f>
        <v/>
      </c>
    </row>
    <row r="305">
      <c r="A305">
        <f>IF(ducts!F305="BUIS", ducts!C305, IF(ducts!F305="BO", ducts!C305,IF(ducts!F305="DOUBLE", ducts!C305*2, IF(ducts!F305="TRIPLE", ducts!C305*3, ducts!C305))))</f>
        <v/>
      </c>
      <c r="B305">
        <f>ducts!G305</f>
        <v/>
      </c>
    </row>
    <row r="306">
      <c r="A306">
        <f>IF(ducts!F306="BUIS", ducts!C306, IF(ducts!F306="BO", ducts!C306,IF(ducts!F306="DOUBLE", ducts!C306*2, IF(ducts!F306="TRIPLE", ducts!C306*3, ducts!C306))))</f>
        <v/>
      </c>
      <c r="B306">
        <f>ducts!G306</f>
        <v/>
      </c>
    </row>
    <row r="307">
      <c r="A307">
        <f>IF(ducts!F307="BUIS", ducts!C307, IF(ducts!F307="BO", ducts!C307,IF(ducts!F307="DOUBLE", ducts!C307*2, IF(ducts!F307="TRIPLE", ducts!C307*3, ducts!C307))))</f>
        <v/>
      </c>
      <c r="B307">
        <f>ducts!G307</f>
        <v/>
      </c>
    </row>
    <row r="308">
      <c r="A308">
        <f>IF(ducts!F308="BUIS", ducts!C308, IF(ducts!F308="BO", ducts!C308,IF(ducts!F308="DOUBLE", ducts!C308*2, IF(ducts!F308="TRIPLE", ducts!C308*3, ducts!C308))))</f>
        <v/>
      </c>
      <c r="B308">
        <f>ducts!G308</f>
        <v/>
      </c>
    </row>
    <row r="309">
      <c r="A309">
        <f>IF(ducts!F309="BUIS", ducts!C309, IF(ducts!F309="BO", ducts!C309,IF(ducts!F309="DOUBLE", ducts!C309*2, IF(ducts!F309="TRIPLE", ducts!C309*3, ducts!C309))))</f>
        <v/>
      </c>
      <c r="B309">
        <f>ducts!G309</f>
        <v/>
      </c>
    </row>
    <row r="310">
      <c r="A310">
        <f>IF(ducts!F310="BUIS", ducts!C310, IF(ducts!F310="BO", ducts!C310,IF(ducts!F310="DOUBLE", ducts!C310*2, IF(ducts!F310="TRIPLE", ducts!C310*3, ducts!C310))))</f>
        <v/>
      </c>
      <c r="B310">
        <f>ducts!G310</f>
        <v/>
      </c>
    </row>
    <row r="311">
      <c r="A311">
        <f>IF(ducts!F311="BUIS", ducts!C311, IF(ducts!F311="BO", ducts!C311,IF(ducts!F311="DOUBLE", ducts!C311*2, IF(ducts!F311="TRIPLE", ducts!C311*3, ducts!C311))))</f>
        <v/>
      </c>
      <c r="B311">
        <f>ducts!G311</f>
        <v/>
      </c>
    </row>
    <row r="312">
      <c r="A312">
        <f>IF(ducts!F312="BUIS", ducts!C312, IF(ducts!F312="BO", ducts!C312,IF(ducts!F312="DOUBLE", ducts!C312*2, IF(ducts!F312="TRIPLE", ducts!C312*3, ducts!C312))))</f>
        <v/>
      </c>
      <c r="B312">
        <f>ducts!G312</f>
        <v/>
      </c>
    </row>
    <row r="313">
      <c r="A313">
        <f>IF(ducts!F313="BUIS", ducts!C313, IF(ducts!F313="BO", ducts!C313,IF(ducts!F313="DOUBLE", ducts!C313*2, IF(ducts!F313="TRIPLE", ducts!C313*3, ducts!C313))))</f>
        <v/>
      </c>
      <c r="B313">
        <f>ducts!G313</f>
        <v/>
      </c>
    </row>
    <row r="314">
      <c r="A314">
        <f>IF(ducts!F314="BUIS", ducts!C314, IF(ducts!F314="BO", ducts!C314,IF(ducts!F314="DOUBLE", ducts!C314*2, IF(ducts!F314="TRIPLE", ducts!C314*3, ducts!C314))))</f>
        <v/>
      </c>
      <c r="B314">
        <f>ducts!G314</f>
        <v/>
      </c>
    </row>
    <row r="315">
      <c r="A315">
        <f>IF(ducts!F315="BUIS", ducts!C315, IF(ducts!F315="BO", ducts!C315,IF(ducts!F315="DOUBLE", ducts!C315*2, IF(ducts!F315="TRIPLE", ducts!C315*3, ducts!C315))))</f>
        <v/>
      </c>
      <c r="B315">
        <f>ducts!G315</f>
        <v/>
      </c>
    </row>
    <row r="316">
      <c r="A316">
        <f>IF(ducts!F316="BUIS", ducts!C316, IF(ducts!F316="BO", ducts!C316,IF(ducts!F316="DOUBLE", ducts!C316*2, IF(ducts!F316="TRIPLE", ducts!C316*3, ducts!C316))))</f>
        <v/>
      </c>
      <c r="B316">
        <f>ducts!G316</f>
        <v/>
      </c>
    </row>
    <row r="317">
      <c r="A317">
        <f>IF(ducts!F317="BUIS", ducts!C317, IF(ducts!F317="BO", ducts!C317,IF(ducts!F317="DOUBLE", ducts!C317*2, IF(ducts!F317="TRIPLE", ducts!C317*3, ducts!C317))))</f>
        <v/>
      </c>
      <c r="B317">
        <f>ducts!G317</f>
        <v/>
      </c>
    </row>
    <row r="318">
      <c r="A318">
        <f>IF(ducts!F318="BUIS", ducts!C318, IF(ducts!F318="BO", ducts!C318,IF(ducts!F318="DOUBLE", ducts!C318*2, IF(ducts!F318="TRIPLE", ducts!C318*3, ducts!C318))))</f>
        <v/>
      </c>
      <c r="B318">
        <f>ducts!G318</f>
        <v/>
      </c>
    </row>
    <row r="319">
      <c r="A319">
        <f>IF(ducts!F319="BUIS", ducts!C319, IF(ducts!F319="BO", ducts!C319,IF(ducts!F319="DOUBLE", ducts!C319*2, IF(ducts!F319="TRIPLE", ducts!C319*3, ducts!C319))))</f>
        <v/>
      </c>
      <c r="B319">
        <f>ducts!G319</f>
        <v/>
      </c>
    </row>
    <row r="320">
      <c r="A320">
        <f>IF(ducts!F320="BUIS", ducts!C320, IF(ducts!F320="BO", ducts!C320,IF(ducts!F320="DOUBLE", ducts!C320*2, IF(ducts!F320="TRIPLE", ducts!C320*3, ducts!C320))))</f>
        <v/>
      </c>
      <c r="B320">
        <f>ducts!G320</f>
        <v/>
      </c>
    </row>
    <row r="321">
      <c r="A321">
        <f>IF(ducts!F321="BUIS", ducts!C321, IF(ducts!F321="BO", ducts!C321,IF(ducts!F321="DOUBLE", ducts!C321*2, IF(ducts!F321="TRIPLE", ducts!C321*3, ducts!C321))))</f>
        <v/>
      </c>
      <c r="B321">
        <f>ducts!G321</f>
        <v/>
      </c>
    </row>
    <row r="322">
      <c r="A322">
        <f>IF(ducts!F322="BUIS", ducts!C322, IF(ducts!F322="BO", ducts!C322,IF(ducts!F322="DOUBLE", ducts!C322*2, IF(ducts!F322="TRIPLE", ducts!C322*3, ducts!C322))))</f>
        <v/>
      </c>
      <c r="B322">
        <f>ducts!G322</f>
        <v/>
      </c>
    </row>
    <row r="323">
      <c r="A323">
        <f>IF(ducts!F323="BUIS", ducts!C323, IF(ducts!F323="BO", ducts!C323,IF(ducts!F323="DOUBLE", ducts!C323*2, IF(ducts!F323="TRIPLE", ducts!C323*3, ducts!C323))))</f>
        <v/>
      </c>
      <c r="B323">
        <f>ducts!G323</f>
        <v/>
      </c>
    </row>
    <row r="324">
      <c r="A324">
        <f>IF(ducts!F324="BUIS", ducts!C324, IF(ducts!F324="BO", ducts!C324,IF(ducts!F324="DOUBLE", ducts!C324*2, IF(ducts!F324="TRIPLE", ducts!C324*3, ducts!C324))))</f>
        <v/>
      </c>
      <c r="B324">
        <f>ducts!G324</f>
        <v/>
      </c>
    </row>
    <row r="325">
      <c r="A325">
        <f>IF(ducts!F325="BUIS", ducts!C325, IF(ducts!F325="BO", ducts!C325,IF(ducts!F325="DOUBLE", ducts!C325*2, IF(ducts!F325="TRIPLE", ducts!C325*3, ducts!C325))))</f>
        <v/>
      </c>
      <c r="B325">
        <f>ducts!G325</f>
        <v/>
      </c>
    </row>
    <row r="326">
      <c r="A326">
        <f>IF(ducts!F326="BUIS", ducts!C326, IF(ducts!F326="BO", ducts!C326,IF(ducts!F326="DOUBLE", ducts!C326*2, IF(ducts!F326="TRIPLE", ducts!C326*3, ducts!C326))))</f>
        <v/>
      </c>
      <c r="B326">
        <f>ducts!G326</f>
        <v/>
      </c>
    </row>
    <row r="327">
      <c r="A327">
        <f>IF(ducts!F327="BUIS", ducts!C327, IF(ducts!F327="BO", ducts!C327,IF(ducts!F327="DOUBLE", ducts!C327*2, IF(ducts!F327="TRIPLE", ducts!C327*3, ducts!C327))))</f>
        <v/>
      </c>
      <c r="B327">
        <f>ducts!G327</f>
        <v/>
      </c>
    </row>
    <row r="328">
      <c r="A328">
        <f>IF(ducts!F328="BUIS", ducts!C328, IF(ducts!F328="BO", ducts!C328,IF(ducts!F328="DOUBLE", ducts!C328*2, IF(ducts!F328="TRIPLE", ducts!C328*3, ducts!C328))))</f>
        <v/>
      </c>
      <c r="B328">
        <f>ducts!G328</f>
        <v/>
      </c>
    </row>
    <row r="329">
      <c r="A329">
        <f>IF(ducts!F329="BUIS", ducts!C329, IF(ducts!F329="BO", ducts!C329,IF(ducts!F329="DOUBLE", ducts!C329*2, IF(ducts!F329="TRIPLE", ducts!C329*3, ducts!C329))))</f>
        <v/>
      </c>
      <c r="B329">
        <f>ducts!G329</f>
        <v/>
      </c>
    </row>
    <row r="330">
      <c r="A330">
        <f>IF(ducts!F330="BUIS", ducts!C330, IF(ducts!F330="BO", ducts!C330,IF(ducts!F330="DOUBLE", ducts!C330*2, IF(ducts!F330="TRIPLE", ducts!C330*3, ducts!C330))))</f>
        <v/>
      </c>
      <c r="B330">
        <f>ducts!G330</f>
        <v/>
      </c>
    </row>
    <row r="331">
      <c r="A331">
        <f>IF(ducts!F331="BUIS", ducts!C331, IF(ducts!F331="BO", ducts!C331,IF(ducts!F331="DOUBLE", ducts!C331*2, IF(ducts!F331="TRIPLE", ducts!C331*3, ducts!C331))))</f>
        <v/>
      </c>
      <c r="B331">
        <f>ducts!G331</f>
        <v/>
      </c>
    </row>
    <row r="332">
      <c r="A332">
        <f>IF(ducts!F332="BUIS", ducts!C332, IF(ducts!F332="BO", ducts!C332,IF(ducts!F332="DOUBLE", ducts!C332*2, IF(ducts!F332="TRIPLE", ducts!C332*3, ducts!C332))))</f>
        <v/>
      </c>
      <c r="B332">
        <f>ducts!G332</f>
        <v/>
      </c>
    </row>
    <row r="333">
      <c r="A333">
        <f>IF(ducts!F333="BUIS", ducts!C333, IF(ducts!F333="BO", ducts!C333,IF(ducts!F333="DOUBLE", ducts!C333*2, IF(ducts!F333="TRIPLE", ducts!C333*3, ducts!C333))))</f>
        <v/>
      </c>
      <c r="B333">
        <f>ducts!G333</f>
        <v/>
      </c>
    </row>
    <row r="334">
      <c r="A334">
        <f>IF(ducts!F334="BUIS", ducts!C334, IF(ducts!F334="BO", ducts!C334,IF(ducts!F334="DOUBLE", ducts!C334*2, IF(ducts!F334="TRIPLE", ducts!C334*3, ducts!C334))))</f>
        <v/>
      </c>
      <c r="B334">
        <f>ducts!G334</f>
        <v/>
      </c>
    </row>
    <row r="335">
      <c r="A335">
        <f>IF(ducts!F335="BUIS", ducts!C335, IF(ducts!F335="BO", ducts!C335,IF(ducts!F335="DOUBLE", ducts!C335*2, IF(ducts!F335="TRIPLE", ducts!C335*3, ducts!C335))))</f>
        <v/>
      </c>
      <c r="B335">
        <f>ducts!G335</f>
        <v/>
      </c>
    </row>
    <row r="336">
      <c r="A336">
        <f>IF(ducts!F336="BUIS", ducts!C336, IF(ducts!F336="BO", ducts!C336,IF(ducts!F336="DOUBLE", ducts!C336*2, IF(ducts!F336="TRIPLE", ducts!C336*3, ducts!C336))))</f>
        <v/>
      </c>
      <c r="B336">
        <f>ducts!G336</f>
        <v/>
      </c>
    </row>
    <row r="337">
      <c r="A337">
        <f>IF(ducts!F337="BUIS", ducts!C337, IF(ducts!F337="BO", ducts!C337,IF(ducts!F337="DOUBLE", ducts!C337*2, IF(ducts!F337="TRIPLE", ducts!C337*3, ducts!C337))))</f>
        <v/>
      </c>
      <c r="B337">
        <f>ducts!G337</f>
        <v/>
      </c>
    </row>
    <row r="338">
      <c r="A338">
        <f>IF(ducts!F338="BUIS", ducts!C338, IF(ducts!F338="BO", ducts!C338,IF(ducts!F338="DOUBLE", ducts!C338*2, IF(ducts!F338="TRIPLE", ducts!C338*3, ducts!C338))))</f>
        <v/>
      </c>
      <c r="B338">
        <f>ducts!G338</f>
        <v/>
      </c>
    </row>
    <row r="339">
      <c r="A339">
        <f>IF(ducts!F339="BUIS", ducts!C339, IF(ducts!F339="BO", ducts!C339,IF(ducts!F339="DOUBLE", ducts!C339*2, IF(ducts!F339="TRIPLE", ducts!C339*3, ducts!C339))))</f>
        <v/>
      </c>
      <c r="B339">
        <f>ducts!G339</f>
        <v/>
      </c>
    </row>
    <row r="340">
      <c r="A340">
        <f>IF(ducts!F340="BUIS", ducts!C340, IF(ducts!F340="BO", ducts!C340,IF(ducts!F340="DOUBLE", ducts!C340*2, IF(ducts!F340="TRIPLE", ducts!C340*3, ducts!C340))))</f>
        <v/>
      </c>
      <c r="B340">
        <f>ducts!G340</f>
        <v/>
      </c>
    </row>
    <row r="341">
      <c r="A341">
        <f>IF(ducts!F341="BUIS", ducts!C341, IF(ducts!F341="BO", ducts!C341,IF(ducts!F341="DOUBLE", ducts!C341*2, IF(ducts!F341="TRIPLE", ducts!C341*3, ducts!C341))))</f>
        <v/>
      </c>
      <c r="B341">
        <f>ducts!G341</f>
        <v/>
      </c>
    </row>
    <row r="342">
      <c r="A342">
        <f>IF(ducts!F342="BUIS", ducts!C342, IF(ducts!F342="BO", ducts!C342,IF(ducts!F342="DOUBLE", ducts!C342*2, IF(ducts!F342="TRIPLE", ducts!C342*3, ducts!C342))))</f>
        <v/>
      </c>
      <c r="B342">
        <f>ducts!G342</f>
        <v/>
      </c>
    </row>
    <row r="343">
      <c r="A343">
        <f>IF(ducts!F343="BUIS", ducts!C343, IF(ducts!F343="BO", ducts!C343,IF(ducts!F343="DOUBLE", ducts!C343*2, IF(ducts!F343="TRIPLE", ducts!C343*3, ducts!C343))))</f>
        <v/>
      </c>
      <c r="B343">
        <f>ducts!G343</f>
        <v/>
      </c>
    </row>
    <row r="344">
      <c r="A344">
        <f>IF(ducts!F344="BUIS", ducts!C344, IF(ducts!F344="BO", ducts!C344,IF(ducts!F344="DOUBLE", ducts!C344*2, IF(ducts!F344="TRIPLE", ducts!C344*3, ducts!C344))))</f>
        <v/>
      </c>
      <c r="B344">
        <f>ducts!G344</f>
        <v/>
      </c>
    </row>
    <row r="345">
      <c r="A345">
        <f>IF(ducts!F345="BUIS", ducts!C345, IF(ducts!F345="BO", ducts!C345,IF(ducts!F345="DOUBLE", ducts!C345*2, IF(ducts!F345="TRIPLE", ducts!C345*3, ducts!C345))))</f>
        <v/>
      </c>
      <c r="B345">
        <f>ducts!G345</f>
        <v/>
      </c>
    </row>
    <row r="346">
      <c r="A346">
        <f>IF(ducts!F346="BUIS", ducts!C346, IF(ducts!F346="BO", ducts!C346,IF(ducts!F346="DOUBLE", ducts!C346*2, IF(ducts!F346="TRIPLE", ducts!C346*3, ducts!C346))))</f>
        <v/>
      </c>
      <c r="B346">
        <f>ducts!G346</f>
        <v/>
      </c>
    </row>
    <row r="347">
      <c r="A347">
        <f>IF(ducts!F347="BUIS", ducts!C347, IF(ducts!F347="BO", ducts!C347,IF(ducts!F347="DOUBLE", ducts!C347*2, IF(ducts!F347="TRIPLE", ducts!C347*3, ducts!C347))))</f>
        <v/>
      </c>
      <c r="B347">
        <f>ducts!G347</f>
        <v/>
      </c>
    </row>
    <row r="348">
      <c r="A348">
        <f>IF(ducts!F348="BUIS", ducts!C348, IF(ducts!F348="BO", ducts!C348,IF(ducts!F348="DOUBLE", ducts!C348*2, IF(ducts!F348="TRIPLE", ducts!C348*3, ducts!C348))))</f>
        <v/>
      </c>
      <c r="B348">
        <f>ducts!G348</f>
        <v/>
      </c>
    </row>
    <row r="349">
      <c r="A349">
        <f>IF(ducts!F349="BUIS", ducts!C349, IF(ducts!F349="BO", ducts!C349,IF(ducts!F349="DOUBLE", ducts!C349*2, IF(ducts!F349="TRIPLE", ducts!C349*3, ducts!C349))))</f>
        <v/>
      </c>
      <c r="B349">
        <f>ducts!G349</f>
        <v/>
      </c>
    </row>
    <row r="350">
      <c r="A350">
        <f>IF(ducts!F350="BUIS", ducts!C350, IF(ducts!F350="BO", ducts!C350,IF(ducts!F350="DOUBLE", ducts!C350*2, IF(ducts!F350="TRIPLE", ducts!C350*3, ducts!C350))))</f>
        <v/>
      </c>
      <c r="B350">
        <f>ducts!G350</f>
        <v/>
      </c>
    </row>
    <row r="351">
      <c r="A351">
        <f>IF(ducts!F351="BUIS", ducts!C351, IF(ducts!F351="BO", ducts!C351,IF(ducts!F351="DOUBLE", ducts!C351*2, IF(ducts!F351="TRIPLE", ducts!C351*3, ducts!C351))))</f>
        <v/>
      </c>
      <c r="B351">
        <f>ducts!G351</f>
        <v/>
      </c>
    </row>
    <row r="352">
      <c r="A352">
        <f>IF(ducts!F352="BUIS", ducts!C352, IF(ducts!F352="BO", ducts!C352,IF(ducts!F352="DOUBLE", ducts!C352*2, IF(ducts!F352="TRIPLE", ducts!C352*3, ducts!C352))))</f>
        <v/>
      </c>
      <c r="B352">
        <f>ducts!G352</f>
        <v/>
      </c>
    </row>
    <row r="353">
      <c r="A353">
        <f>IF(ducts!F353="BUIS", ducts!C353, IF(ducts!F353="BO", ducts!C353,IF(ducts!F353="DOUBLE", ducts!C353*2, IF(ducts!F353="TRIPLE", ducts!C353*3, ducts!C353))))</f>
        <v/>
      </c>
      <c r="B353">
        <f>ducts!G353</f>
        <v/>
      </c>
    </row>
    <row r="354">
      <c r="A354">
        <f>IF(ducts!F354="BUIS", ducts!C354, IF(ducts!F354="BO", ducts!C354,IF(ducts!F354="DOUBLE", ducts!C354*2, IF(ducts!F354="TRIPLE", ducts!C354*3, ducts!C354))))</f>
        <v/>
      </c>
      <c r="B354">
        <f>ducts!G354</f>
        <v/>
      </c>
    </row>
    <row r="355">
      <c r="A355">
        <f>IF(ducts!F355="BUIS", ducts!C355, IF(ducts!F355="BO", ducts!C355,IF(ducts!F355="DOUBLE", ducts!C355*2, IF(ducts!F355="TRIPLE", ducts!C355*3, ducts!C355))))</f>
        <v/>
      </c>
      <c r="B355">
        <f>ducts!G355</f>
        <v/>
      </c>
    </row>
    <row r="356">
      <c r="A356">
        <f>IF(ducts!F356="BUIS", ducts!C356, IF(ducts!F356="BO", ducts!C356,IF(ducts!F356="DOUBLE", ducts!C356*2, IF(ducts!F356="TRIPLE", ducts!C356*3, ducts!C356))))</f>
        <v/>
      </c>
      <c r="B356">
        <f>ducts!G356</f>
        <v/>
      </c>
    </row>
    <row r="357">
      <c r="A357">
        <f>IF(ducts!F357="BUIS", ducts!C357, IF(ducts!F357="BO", ducts!C357,IF(ducts!F357="DOUBLE", ducts!C357*2, IF(ducts!F357="TRIPLE", ducts!C357*3, ducts!C357))))</f>
        <v/>
      </c>
      <c r="B357">
        <f>ducts!G357</f>
        <v/>
      </c>
    </row>
    <row r="358">
      <c r="A358">
        <f>IF(ducts!F358="BUIS", ducts!C358, IF(ducts!F358="BO", ducts!C358,IF(ducts!F358="DOUBLE", ducts!C358*2, IF(ducts!F358="TRIPLE", ducts!C358*3, ducts!C358))))</f>
        <v/>
      </c>
      <c r="B358">
        <f>ducts!G358</f>
        <v/>
      </c>
    </row>
    <row r="359">
      <c r="A359">
        <f>IF(ducts!F359="BUIS", ducts!C359, IF(ducts!F359="BO", ducts!C359,IF(ducts!F359="DOUBLE", ducts!C359*2, IF(ducts!F359="TRIPLE", ducts!C359*3, ducts!C359))))</f>
        <v/>
      </c>
      <c r="B359">
        <f>ducts!G359</f>
        <v/>
      </c>
    </row>
    <row r="360">
      <c r="A360">
        <f>IF(ducts!F360="BUIS", ducts!C360, IF(ducts!F360="BO", ducts!C360,IF(ducts!F360="DOUBLE", ducts!C360*2, IF(ducts!F360="TRIPLE", ducts!C360*3, ducts!C360))))</f>
        <v/>
      </c>
      <c r="B360">
        <f>ducts!G360</f>
        <v/>
      </c>
    </row>
    <row r="361">
      <c r="A361">
        <f>IF(ducts!F361="BUIS", ducts!C361, IF(ducts!F361="BO", ducts!C361,IF(ducts!F361="DOUBLE", ducts!C361*2, IF(ducts!F361="TRIPLE", ducts!C361*3, ducts!C361))))</f>
        <v/>
      </c>
      <c r="B361">
        <f>ducts!G361</f>
        <v/>
      </c>
    </row>
    <row r="362">
      <c r="A362">
        <f>IF(ducts!F362="BUIS", ducts!C362, IF(ducts!F362="BO", ducts!C362,IF(ducts!F362="DOUBLE", ducts!C362*2, IF(ducts!F362="TRIPLE", ducts!C362*3, ducts!C362))))</f>
        <v/>
      </c>
      <c r="B362">
        <f>ducts!G362</f>
        <v/>
      </c>
    </row>
    <row r="363">
      <c r="A363">
        <f>IF(ducts!F363="BUIS", ducts!C363, IF(ducts!F363="BO", ducts!C363,IF(ducts!F363="DOUBLE", ducts!C363*2, IF(ducts!F363="TRIPLE", ducts!C363*3, ducts!C363))))</f>
        <v/>
      </c>
      <c r="B363">
        <f>ducts!G363</f>
        <v/>
      </c>
    </row>
    <row r="364">
      <c r="A364">
        <f>IF(ducts!F364="BUIS", ducts!C364, IF(ducts!F364="BO", ducts!C364,IF(ducts!F364="DOUBLE", ducts!C364*2, IF(ducts!F364="TRIPLE", ducts!C364*3, ducts!C364))))</f>
        <v/>
      </c>
      <c r="B364">
        <f>ducts!G364</f>
        <v/>
      </c>
    </row>
    <row r="365">
      <c r="A365">
        <f>IF(ducts!F365="BUIS", ducts!C365, IF(ducts!F365="BO", ducts!C365,IF(ducts!F365="DOUBLE", ducts!C365*2, IF(ducts!F365="TRIPLE", ducts!C365*3, ducts!C365))))</f>
        <v/>
      </c>
      <c r="B365">
        <f>ducts!G365</f>
        <v/>
      </c>
    </row>
    <row r="366">
      <c r="A366">
        <f>IF(ducts!F366="BUIS", ducts!C366, IF(ducts!F366="BO", ducts!C366,IF(ducts!F366="DOUBLE", ducts!C366*2, IF(ducts!F366="TRIPLE", ducts!C366*3, ducts!C366))))</f>
        <v/>
      </c>
      <c r="B366">
        <f>ducts!G366</f>
        <v/>
      </c>
    </row>
    <row r="367">
      <c r="A367">
        <f>IF(ducts!F367="BUIS", ducts!C367, IF(ducts!F367="BO", ducts!C367,IF(ducts!F367="DOUBLE", ducts!C367*2, IF(ducts!F367="TRIPLE", ducts!C367*3, ducts!C367))))</f>
        <v/>
      </c>
      <c r="B367">
        <f>ducts!G367</f>
        <v/>
      </c>
    </row>
    <row r="368">
      <c r="A368">
        <f>IF(ducts!F368="BUIS", ducts!C368, IF(ducts!F368="BO", ducts!C368,IF(ducts!F368="DOUBLE", ducts!C368*2, IF(ducts!F368="TRIPLE", ducts!C368*3, ducts!C368))))</f>
        <v/>
      </c>
      <c r="B368">
        <f>ducts!G368</f>
        <v/>
      </c>
    </row>
    <row r="369">
      <c r="A369">
        <f>IF(ducts!F369="BUIS", ducts!C369, IF(ducts!F369="BO", ducts!C369,IF(ducts!F369="DOUBLE", ducts!C369*2, IF(ducts!F369="TRIPLE", ducts!C369*3, ducts!C369))))</f>
        <v/>
      </c>
      <c r="B369">
        <f>ducts!G369</f>
        <v/>
      </c>
    </row>
    <row r="370">
      <c r="A370">
        <f>IF(ducts!F370="BUIS", ducts!C370, IF(ducts!F370="BO", ducts!C370,IF(ducts!F370="DOUBLE", ducts!C370*2, IF(ducts!F370="TRIPLE", ducts!C370*3, ducts!C370))))</f>
        <v/>
      </c>
      <c r="B370">
        <f>ducts!G370</f>
        <v/>
      </c>
    </row>
    <row r="371">
      <c r="A371">
        <f>IF(ducts!F371="BUIS", ducts!C371, IF(ducts!F371="BO", ducts!C371,IF(ducts!F371="DOUBLE", ducts!C371*2, IF(ducts!F371="TRIPLE", ducts!C371*3, ducts!C371))))</f>
        <v/>
      </c>
      <c r="B371">
        <f>ducts!G371</f>
        <v/>
      </c>
    </row>
    <row r="372">
      <c r="A372">
        <f>IF(ducts!F372="BUIS", ducts!C372, IF(ducts!F372="BO", ducts!C372,IF(ducts!F372="DOUBLE", ducts!C372*2, IF(ducts!F372="TRIPLE", ducts!C372*3, ducts!C372))))</f>
        <v/>
      </c>
      <c r="B372">
        <f>ducts!G372</f>
        <v/>
      </c>
    </row>
    <row r="373">
      <c r="A373">
        <f>IF(ducts!F373="BUIS", ducts!C373, IF(ducts!F373="BO", ducts!C373,IF(ducts!F373="DOUBLE", ducts!C373*2, IF(ducts!F373="TRIPLE", ducts!C373*3, ducts!C373))))</f>
        <v/>
      </c>
      <c r="B373">
        <f>ducts!G373</f>
        <v/>
      </c>
    </row>
    <row r="374">
      <c r="A374">
        <f>IF(ducts!F374="BUIS", ducts!C374, IF(ducts!F374="BO", ducts!C374,IF(ducts!F374="DOUBLE", ducts!C374*2, IF(ducts!F374="TRIPLE", ducts!C374*3, ducts!C374))))</f>
        <v/>
      </c>
      <c r="B374">
        <f>ducts!G374</f>
        <v/>
      </c>
    </row>
    <row r="375">
      <c r="A375">
        <f>IF(ducts!F375="BUIS", ducts!C375, IF(ducts!F375="BO", ducts!C375,IF(ducts!F375="DOUBLE", ducts!C375*2, IF(ducts!F375="TRIPLE", ducts!C375*3, ducts!C375))))</f>
        <v/>
      </c>
      <c r="B375">
        <f>ducts!G375</f>
        <v/>
      </c>
    </row>
    <row r="376">
      <c r="A376">
        <f>IF(ducts!F376="BUIS", ducts!C376, IF(ducts!F376="BO", ducts!C376,IF(ducts!F376="DOUBLE", ducts!C376*2, IF(ducts!F376="TRIPLE", ducts!C376*3, ducts!C376))))</f>
        <v/>
      </c>
      <c r="B376">
        <f>ducts!G376</f>
        <v/>
      </c>
    </row>
    <row r="377">
      <c r="A377">
        <f>IF(ducts!F377="BUIS", ducts!C377, IF(ducts!F377="BO", ducts!C377,IF(ducts!F377="DOUBLE", ducts!C377*2, IF(ducts!F377="TRIPLE", ducts!C377*3, ducts!C377))))</f>
        <v/>
      </c>
      <c r="B377">
        <f>ducts!G377</f>
        <v/>
      </c>
    </row>
    <row r="378">
      <c r="A378">
        <f>IF(ducts!F378="BUIS", ducts!C378, IF(ducts!F378="BO", ducts!C378,IF(ducts!F378="DOUBLE", ducts!C378*2, IF(ducts!F378="TRIPLE", ducts!C378*3, ducts!C378))))</f>
        <v/>
      </c>
      <c r="B378">
        <f>ducts!G378</f>
        <v/>
      </c>
    </row>
    <row r="379">
      <c r="A379">
        <f>IF(ducts!F379="BUIS", ducts!C379, IF(ducts!F379="BO", ducts!C379,IF(ducts!F379="DOUBLE", ducts!C379*2, IF(ducts!F379="TRIPLE", ducts!C379*3, ducts!C379))))</f>
        <v/>
      </c>
      <c r="B379">
        <f>ducts!G379</f>
        <v/>
      </c>
    </row>
    <row r="380">
      <c r="A380">
        <f>IF(ducts!F380="BUIS", ducts!C380, IF(ducts!F380="BO", ducts!C380,IF(ducts!F380="DOUBLE", ducts!C380*2, IF(ducts!F380="TRIPLE", ducts!C380*3, ducts!C380))))</f>
        <v/>
      </c>
      <c r="B380">
        <f>ducts!G380</f>
        <v/>
      </c>
    </row>
    <row r="381">
      <c r="A381">
        <f>IF(ducts!F381="BUIS", ducts!C381, IF(ducts!F381="BO", ducts!C381,IF(ducts!F381="DOUBLE", ducts!C381*2, IF(ducts!F381="TRIPLE", ducts!C381*3, ducts!C381))))</f>
        <v/>
      </c>
      <c r="B381">
        <f>ducts!G381</f>
        <v/>
      </c>
    </row>
    <row r="382">
      <c r="A382">
        <f>IF(ducts!F382="BUIS", ducts!C382, IF(ducts!F382="BO", ducts!C382,IF(ducts!F382="DOUBLE", ducts!C382*2, IF(ducts!F382="TRIPLE", ducts!C382*3, ducts!C382))))</f>
        <v/>
      </c>
      <c r="B382">
        <f>ducts!G382</f>
        <v/>
      </c>
    </row>
    <row r="383">
      <c r="A383">
        <f>IF(ducts!F383="BUIS", ducts!C383, IF(ducts!F383="BO", ducts!C383,IF(ducts!F383="DOUBLE", ducts!C383*2, IF(ducts!F383="TRIPLE", ducts!C383*3, ducts!C383))))</f>
        <v/>
      </c>
      <c r="B383">
        <f>ducts!G383</f>
        <v/>
      </c>
    </row>
    <row r="384">
      <c r="A384">
        <f>IF(ducts!F384="BUIS", ducts!C384, IF(ducts!F384="BO", ducts!C384,IF(ducts!F384="DOUBLE", ducts!C384*2, IF(ducts!F384="TRIPLE", ducts!C384*3, ducts!C384))))</f>
        <v/>
      </c>
      <c r="B384">
        <f>ducts!G384</f>
        <v/>
      </c>
    </row>
    <row r="385">
      <c r="A385">
        <f>IF(ducts!F385="BUIS", ducts!C385, IF(ducts!F385="BO", ducts!C385,IF(ducts!F385="DOUBLE", ducts!C385*2, IF(ducts!F385="TRIPLE", ducts!C385*3, ducts!C385))))</f>
        <v/>
      </c>
      <c r="B385">
        <f>ducts!G385</f>
        <v/>
      </c>
    </row>
    <row r="386">
      <c r="A386">
        <f>IF(ducts!F386="BUIS", ducts!C386, IF(ducts!F386="BO", ducts!C386,IF(ducts!F386="DOUBLE", ducts!C386*2, IF(ducts!F386="TRIPLE", ducts!C386*3, ducts!C386))))</f>
        <v/>
      </c>
      <c r="B386">
        <f>ducts!G386</f>
        <v/>
      </c>
    </row>
    <row r="387">
      <c r="A387">
        <f>IF(ducts!F387="BUIS", ducts!C387, IF(ducts!F387="BO", ducts!C387,IF(ducts!F387="DOUBLE", ducts!C387*2, IF(ducts!F387="TRIPLE", ducts!C387*3, ducts!C387))))</f>
        <v/>
      </c>
      <c r="B387">
        <f>ducts!G387</f>
        <v/>
      </c>
    </row>
    <row r="388">
      <c r="A388">
        <f>IF(ducts!F388="BUIS", ducts!C388, IF(ducts!F388="BO", ducts!C388,IF(ducts!F388="DOUBLE", ducts!C388*2, IF(ducts!F388="TRIPLE", ducts!C388*3, ducts!C388))))</f>
        <v/>
      </c>
      <c r="B388">
        <f>ducts!G388</f>
        <v/>
      </c>
    </row>
    <row r="389">
      <c r="A389">
        <f>IF(ducts!F389="BUIS", ducts!C389, IF(ducts!F389="BO", ducts!C389,IF(ducts!F389="DOUBLE", ducts!C389*2, IF(ducts!F389="TRIPLE", ducts!C389*3, ducts!C389))))</f>
        <v/>
      </c>
      <c r="B389">
        <f>ducts!G389</f>
        <v/>
      </c>
    </row>
    <row r="390">
      <c r="A390">
        <f>IF(ducts!F390="BUIS", ducts!C390, IF(ducts!F390="BO", ducts!C390,IF(ducts!F390="DOUBLE", ducts!C390*2, IF(ducts!F390="TRIPLE", ducts!C390*3, ducts!C390))))</f>
        <v/>
      </c>
      <c r="B390">
        <f>ducts!G390</f>
        <v/>
      </c>
    </row>
    <row r="391">
      <c r="A391">
        <f>IF(ducts!F391="BUIS", ducts!C391, IF(ducts!F391="BO", ducts!C391,IF(ducts!F391="DOUBLE", ducts!C391*2, IF(ducts!F391="TRIPLE", ducts!C391*3, ducts!C391))))</f>
        <v/>
      </c>
      <c r="B391">
        <f>ducts!G391</f>
        <v/>
      </c>
    </row>
    <row r="392">
      <c r="A392">
        <f>IF(ducts!F392="BUIS", ducts!C392, IF(ducts!F392="BO", ducts!C392,IF(ducts!F392="DOUBLE", ducts!C392*2, IF(ducts!F392="TRIPLE", ducts!C392*3, ducts!C392))))</f>
        <v/>
      </c>
      <c r="B392">
        <f>ducts!G392</f>
        <v/>
      </c>
    </row>
    <row r="393">
      <c r="A393">
        <f>IF(ducts!F393="BUIS", ducts!C393, IF(ducts!F393="BO", ducts!C393,IF(ducts!F393="DOUBLE", ducts!C393*2, IF(ducts!F393="TRIPLE", ducts!C393*3, ducts!C393))))</f>
        <v/>
      </c>
      <c r="B393">
        <f>ducts!G393</f>
        <v/>
      </c>
    </row>
    <row r="394">
      <c r="A394">
        <f>IF(ducts!F394="BUIS", ducts!C394, IF(ducts!F394="BO", ducts!C394,IF(ducts!F394="DOUBLE", ducts!C394*2, IF(ducts!F394="TRIPLE", ducts!C394*3, ducts!C394))))</f>
        <v/>
      </c>
      <c r="B394">
        <f>ducts!G394</f>
        <v/>
      </c>
    </row>
    <row r="395">
      <c r="A395">
        <f>IF(ducts!F395="BUIS", ducts!C395, IF(ducts!F395="BO", ducts!C395,IF(ducts!F395="DOUBLE", ducts!C395*2, IF(ducts!F395="TRIPLE", ducts!C395*3, ducts!C395))))</f>
        <v/>
      </c>
      <c r="B395">
        <f>ducts!G395</f>
        <v/>
      </c>
    </row>
    <row r="396">
      <c r="A396">
        <f>IF(ducts!F396="BUIS", ducts!C396, IF(ducts!F396="BO", ducts!C396,IF(ducts!F396="DOUBLE", ducts!C396*2, IF(ducts!F396="TRIPLE", ducts!C396*3, ducts!C396))))</f>
        <v/>
      </c>
      <c r="B396">
        <f>ducts!G396</f>
        <v/>
      </c>
    </row>
    <row r="397">
      <c r="A397">
        <f>IF(ducts!F397="BUIS", ducts!C397, IF(ducts!F397="BO", ducts!C397,IF(ducts!F397="DOUBLE", ducts!C397*2, IF(ducts!F397="TRIPLE", ducts!C397*3, ducts!C397))))</f>
        <v/>
      </c>
      <c r="B397">
        <f>ducts!G397</f>
        <v/>
      </c>
    </row>
    <row r="398">
      <c r="A398">
        <f>IF(ducts!F398="BUIS", ducts!C398, IF(ducts!F398="BO", ducts!C398,IF(ducts!F398="DOUBLE", ducts!C398*2, IF(ducts!F398="TRIPLE", ducts!C398*3, ducts!C398))))</f>
        <v/>
      </c>
      <c r="B398">
        <f>ducts!G398</f>
        <v/>
      </c>
    </row>
    <row r="399">
      <c r="A399">
        <f>IF(ducts!F399="BUIS", ducts!C399, IF(ducts!F399="BO", ducts!C399,IF(ducts!F399="DOUBLE", ducts!C399*2, IF(ducts!F399="TRIPLE", ducts!C399*3, ducts!C399))))</f>
        <v/>
      </c>
      <c r="B399">
        <f>ducts!G399</f>
        <v/>
      </c>
    </row>
    <row r="400">
      <c r="A400">
        <f>IF(ducts!F400="BUIS", ducts!C400, IF(ducts!F400="BO", ducts!C400,IF(ducts!F400="DOUBLE", ducts!C400*2, IF(ducts!F400="TRIPLE", ducts!C400*3, ducts!C400))))</f>
        <v/>
      </c>
      <c r="B400">
        <f>ducts!G400</f>
        <v/>
      </c>
    </row>
    <row r="401">
      <c r="A401">
        <f>IF(ducts!F401="BUIS", ducts!C401, IF(ducts!F401="BO", ducts!C401,IF(ducts!F401="DOUBLE", ducts!C401*2, IF(ducts!F401="TRIPLE", ducts!C401*3, ducts!C401))))</f>
        <v/>
      </c>
      <c r="B401">
        <f>ducts!G401</f>
        <v/>
      </c>
    </row>
    <row r="402">
      <c r="A402">
        <f>IF(ducts!F402="BUIS", ducts!C402, IF(ducts!F402="BO", ducts!C402,IF(ducts!F402="DOUBLE", ducts!C402*2, IF(ducts!F402="TRIPLE", ducts!C402*3, ducts!C402))))</f>
        <v/>
      </c>
      <c r="B402">
        <f>ducts!G402</f>
        <v/>
      </c>
    </row>
    <row r="403">
      <c r="A403">
        <f>IF(ducts!F403="BUIS", ducts!C403, IF(ducts!F403="BO", ducts!C403,IF(ducts!F403="DOUBLE", ducts!C403*2, IF(ducts!F403="TRIPLE", ducts!C403*3, ducts!C403))))</f>
        <v/>
      </c>
      <c r="B403">
        <f>ducts!G403</f>
        <v/>
      </c>
    </row>
    <row r="404">
      <c r="A404">
        <f>IF(ducts!F404="BUIS", ducts!C404, IF(ducts!F404="BO", ducts!C404,IF(ducts!F404="DOUBLE", ducts!C404*2, IF(ducts!F404="TRIPLE", ducts!C404*3, ducts!C404))))</f>
        <v/>
      </c>
      <c r="B404">
        <f>ducts!G404</f>
        <v/>
      </c>
    </row>
    <row r="405">
      <c r="A405">
        <f>IF(ducts!F405="BUIS", ducts!C405, IF(ducts!F405="BO", ducts!C405,IF(ducts!F405="DOUBLE", ducts!C405*2, IF(ducts!F405="TRIPLE", ducts!C405*3, ducts!C405))))</f>
        <v/>
      </c>
      <c r="B405">
        <f>ducts!G405</f>
        <v/>
      </c>
    </row>
    <row r="406">
      <c r="A406">
        <f>IF(ducts!F406="BUIS", ducts!C406, IF(ducts!F406="BO", ducts!C406,IF(ducts!F406="DOUBLE", ducts!C406*2, IF(ducts!F406="TRIPLE", ducts!C406*3, ducts!C406))))</f>
        <v/>
      </c>
      <c r="B406">
        <f>ducts!G406</f>
        <v/>
      </c>
    </row>
    <row r="407">
      <c r="A407">
        <f>IF(ducts!F407="BUIS", ducts!C407, IF(ducts!F407="BO", ducts!C407,IF(ducts!F407="DOUBLE", ducts!C407*2, IF(ducts!F407="TRIPLE", ducts!C407*3, ducts!C407))))</f>
        <v/>
      </c>
      <c r="B407">
        <f>ducts!G407</f>
        <v/>
      </c>
    </row>
    <row r="408">
      <c r="A408">
        <f>IF(ducts!F408="BUIS", ducts!C408, IF(ducts!F408="BO", ducts!C408,IF(ducts!F408="DOUBLE", ducts!C408*2, IF(ducts!F408="TRIPLE", ducts!C408*3, ducts!C408))))</f>
        <v/>
      </c>
      <c r="B408">
        <f>ducts!G408</f>
        <v/>
      </c>
    </row>
    <row r="409">
      <c r="A409">
        <f>IF(ducts!F409="BUIS", ducts!C409, IF(ducts!F409="BO", ducts!C409,IF(ducts!F409="DOUBLE", ducts!C409*2, IF(ducts!F409="TRIPLE", ducts!C409*3, ducts!C409))))</f>
        <v/>
      </c>
      <c r="B409">
        <f>ducts!G409</f>
        <v/>
      </c>
    </row>
    <row r="410">
      <c r="A410">
        <f>IF(ducts!F410="BUIS", ducts!C410, IF(ducts!F410="BO", ducts!C410,IF(ducts!F410="DOUBLE", ducts!C410*2, IF(ducts!F410="TRIPLE", ducts!C410*3, ducts!C410))))</f>
        <v/>
      </c>
      <c r="B410">
        <f>ducts!G410</f>
        <v/>
      </c>
    </row>
    <row r="411">
      <c r="A411">
        <f>IF(ducts!F411="BUIS", ducts!C411, IF(ducts!F411="BO", ducts!C411,IF(ducts!F411="DOUBLE", ducts!C411*2, IF(ducts!F411="TRIPLE", ducts!C411*3, ducts!C411))))</f>
        <v/>
      </c>
      <c r="B411">
        <f>ducts!G411</f>
        <v/>
      </c>
    </row>
    <row r="412">
      <c r="A412">
        <f>IF(ducts!F412="BUIS", ducts!C412, IF(ducts!F412="BO", ducts!C412,IF(ducts!F412="DOUBLE", ducts!C412*2, IF(ducts!F412="TRIPLE", ducts!C412*3, ducts!C412))))</f>
        <v/>
      </c>
      <c r="B412">
        <f>ducts!G412</f>
        <v/>
      </c>
    </row>
    <row r="413">
      <c r="A413">
        <f>IF(ducts!F413="BUIS", ducts!C413, IF(ducts!F413="BO", ducts!C413,IF(ducts!F413="DOUBLE", ducts!C413*2, IF(ducts!F413="TRIPLE", ducts!C413*3, ducts!C413))))</f>
        <v/>
      </c>
      <c r="B413">
        <f>ducts!G413</f>
        <v/>
      </c>
    </row>
    <row r="414">
      <c r="A414">
        <f>IF(ducts!F414="BUIS", ducts!C414, IF(ducts!F414="BO", ducts!C414,IF(ducts!F414="DOUBLE", ducts!C414*2, IF(ducts!F414="TRIPLE", ducts!C414*3, ducts!C414))))</f>
        <v/>
      </c>
      <c r="B414">
        <f>ducts!G414</f>
        <v/>
      </c>
    </row>
    <row r="415">
      <c r="A415">
        <f>IF(ducts!F415="BUIS", ducts!C415, IF(ducts!F415="BO", ducts!C415,IF(ducts!F415="DOUBLE", ducts!C415*2, IF(ducts!F415="TRIPLE", ducts!C415*3, ducts!C415))))</f>
        <v/>
      </c>
      <c r="B415">
        <f>ducts!G415</f>
        <v/>
      </c>
    </row>
    <row r="416">
      <c r="A416">
        <f>IF(ducts!F416="BUIS", ducts!C416, IF(ducts!F416="BO", ducts!C416,IF(ducts!F416="DOUBLE", ducts!C416*2, IF(ducts!F416="TRIPLE", ducts!C416*3, ducts!C416))))</f>
        <v/>
      </c>
      <c r="B416">
        <f>ducts!G416</f>
        <v/>
      </c>
    </row>
    <row r="417">
      <c r="A417">
        <f>IF(ducts!F417="BUIS", ducts!C417, IF(ducts!F417="BO", ducts!C417,IF(ducts!F417="DOUBLE", ducts!C417*2, IF(ducts!F417="TRIPLE", ducts!C417*3, ducts!C417))))</f>
        <v/>
      </c>
      <c r="B417">
        <f>ducts!G417</f>
        <v/>
      </c>
    </row>
    <row r="418">
      <c r="A418">
        <f>IF(ducts!F418="BUIS", ducts!C418, IF(ducts!F418="BO", ducts!C418,IF(ducts!F418="DOUBLE", ducts!C418*2, IF(ducts!F418="TRIPLE", ducts!C418*3, ducts!C418))))</f>
        <v/>
      </c>
      <c r="B418">
        <f>ducts!G418</f>
        <v/>
      </c>
    </row>
    <row r="419">
      <c r="A419">
        <f>IF(ducts!F419="BUIS", ducts!C419, IF(ducts!F419="BO", ducts!C419,IF(ducts!F419="DOUBLE", ducts!C419*2, IF(ducts!F419="TRIPLE", ducts!C419*3, ducts!C419))))</f>
        <v/>
      </c>
      <c r="B419">
        <f>ducts!G419</f>
        <v/>
      </c>
    </row>
    <row r="420">
      <c r="A420">
        <f>IF(ducts!F420="BUIS", ducts!C420, IF(ducts!F420="BO", ducts!C420,IF(ducts!F420="DOUBLE", ducts!C420*2, IF(ducts!F420="TRIPLE", ducts!C420*3, ducts!C420))))</f>
        <v/>
      </c>
      <c r="B420">
        <f>ducts!G420</f>
        <v/>
      </c>
    </row>
    <row r="421">
      <c r="A421">
        <f>IF(ducts!F421="BUIS", ducts!C421, IF(ducts!F421="BO", ducts!C421,IF(ducts!F421="DOUBLE", ducts!C421*2, IF(ducts!F421="TRIPLE", ducts!C421*3, ducts!C421))))</f>
        <v/>
      </c>
      <c r="B421">
        <f>ducts!G421</f>
        <v/>
      </c>
    </row>
    <row r="422">
      <c r="A422">
        <f>IF(ducts!F422="BUIS", ducts!C422, IF(ducts!F422="BO", ducts!C422,IF(ducts!F422="DOUBLE", ducts!C422*2, IF(ducts!F422="TRIPLE", ducts!C422*3, ducts!C422))))</f>
        <v/>
      </c>
      <c r="B422">
        <f>ducts!G422</f>
        <v/>
      </c>
    </row>
    <row r="423">
      <c r="A423">
        <f>IF(ducts!F423="BUIS", ducts!C423, IF(ducts!F423="BO", ducts!C423,IF(ducts!F423="DOUBLE", ducts!C423*2, IF(ducts!F423="TRIPLE", ducts!C423*3, ducts!C423))))</f>
        <v/>
      </c>
      <c r="B423">
        <f>ducts!G423</f>
        <v/>
      </c>
    </row>
    <row r="424">
      <c r="A424">
        <f>IF(ducts!F424="BUIS", ducts!C424, IF(ducts!F424="BO", ducts!C424,IF(ducts!F424="DOUBLE", ducts!C424*2, IF(ducts!F424="TRIPLE", ducts!C424*3, ducts!C424))))</f>
        <v/>
      </c>
      <c r="B424">
        <f>ducts!G424</f>
        <v/>
      </c>
    </row>
    <row r="425">
      <c r="A425">
        <f>IF(ducts!F425="BUIS", ducts!C425, IF(ducts!F425="BO", ducts!C425,IF(ducts!F425="DOUBLE", ducts!C425*2, IF(ducts!F425="TRIPLE", ducts!C425*3, ducts!C425))))</f>
        <v/>
      </c>
      <c r="B425">
        <f>ducts!G425</f>
        <v/>
      </c>
    </row>
    <row r="426">
      <c r="A426">
        <f>IF(ducts!F426="BUIS", ducts!C426, IF(ducts!F426="BO", ducts!C426,IF(ducts!F426="DOUBLE", ducts!C426*2, IF(ducts!F426="TRIPLE", ducts!C426*3, ducts!C426))))</f>
        <v/>
      </c>
      <c r="B426">
        <f>ducts!G426</f>
        <v/>
      </c>
    </row>
    <row r="427">
      <c r="A427">
        <f>IF(ducts!F427="BUIS", ducts!C427, IF(ducts!F427="BO", ducts!C427,IF(ducts!F427="DOUBLE", ducts!C427*2, IF(ducts!F427="TRIPLE", ducts!C427*3, ducts!C427))))</f>
        <v/>
      </c>
      <c r="B427">
        <f>ducts!G427</f>
        <v/>
      </c>
    </row>
    <row r="428">
      <c r="A428">
        <f>IF(ducts!F428="BUIS", ducts!C428, IF(ducts!F428="BO", ducts!C428,IF(ducts!F428="DOUBLE", ducts!C428*2, IF(ducts!F428="TRIPLE", ducts!C428*3, ducts!C428))))</f>
        <v/>
      </c>
      <c r="B428">
        <f>ducts!G428</f>
        <v/>
      </c>
    </row>
    <row r="429">
      <c r="A429">
        <f>IF(ducts!F429="BUIS", ducts!C429, IF(ducts!F429="BO", ducts!C429,IF(ducts!F429="DOUBLE", ducts!C429*2, IF(ducts!F429="TRIPLE", ducts!C429*3, ducts!C429))))</f>
        <v/>
      </c>
      <c r="B429">
        <f>ducts!G429</f>
        <v/>
      </c>
    </row>
    <row r="430">
      <c r="A430">
        <f>IF(ducts!F430="BUIS", ducts!C430, IF(ducts!F430="BO", ducts!C430,IF(ducts!F430="DOUBLE", ducts!C430*2, IF(ducts!F430="TRIPLE", ducts!C430*3, ducts!C430))))</f>
        <v/>
      </c>
      <c r="B430">
        <f>ducts!G430</f>
        <v/>
      </c>
    </row>
    <row r="431">
      <c r="A431">
        <f>IF(ducts!F431="BUIS", ducts!C431, IF(ducts!F431="BO", ducts!C431,IF(ducts!F431="DOUBLE", ducts!C431*2, IF(ducts!F431="TRIPLE", ducts!C431*3, ducts!C431))))</f>
        <v/>
      </c>
      <c r="B431">
        <f>ducts!G431</f>
        <v/>
      </c>
    </row>
    <row r="432">
      <c r="A432">
        <f>IF(ducts!F432="BUIS", ducts!C432, IF(ducts!F432="BO", ducts!C432,IF(ducts!F432="DOUBLE", ducts!C432*2, IF(ducts!F432="TRIPLE", ducts!C432*3, ducts!C432))))</f>
        <v/>
      </c>
      <c r="B432">
        <f>ducts!G432</f>
        <v/>
      </c>
    </row>
    <row r="433">
      <c r="A433">
        <f>IF(ducts!F433="BUIS", ducts!C433, IF(ducts!F433="BO", ducts!C433,IF(ducts!F433="DOUBLE", ducts!C433*2, IF(ducts!F433="TRIPLE", ducts!C433*3, ducts!C433))))</f>
        <v/>
      </c>
      <c r="B433">
        <f>ducts!G433</f>
        <v/>
      </c>
    </row>
    <row r="434">
      <c r="A434">
        <f>IF(ducts!F434="BUIS", ducts!C434, IF(ducts!F434="BO", ducts!C434,IF(ducts!F434="DOUBLE", ducts!C434*2, IF(ducts!F434="TRIPLE", ducts!C434*3, ducts!C434))))</f>
        <v/>
      </c>
      <c r="B434">
        <f>ducts!G434</f>
        <v/>
      </c>
    </row>
    <row r="435">
      <c r="A435">
        <f>IF(ducts!F435="BUIS", ducts!C435, IF(ducts!F435="BO", ducts!C435,IF(ducts!F435="DOUBLE", ducts!C435*2, IF(ducts!F435="TRIPLE", ducts!C435*3, ducts!C435))))</f>
        <v/>
      </c>
      <c r="B435">
        <f>ducts!G435</f>
        <v/>
      </c>
    </row>
    <row r="436">
      <c r="A436">
        <f>IF(ducts!F436="BUIS", ducts!C436, IF(ducts!F436="BO", ducts!C436,IF(ducts!F436="DOUBLE", ducts!C436*2, IF(ducts!F436="TRIPLE", ducts!C436*3, ducts!C436))))</f>
        <v/>
      </c>
      <c r="B436">
        <f>ducts!G436</f>
        <v/>
      </c>
    </row>
    <row r="437">
      <c r="A437">
        <f>IF(ducts!F437="BUIS", ducts!C437, IF(ducts!F437="BO", ducts!C437,IF(ducts!F437="DOUBLE", ducts!C437*2, IF(ducts!F437="TRIPLE", ducts!C437*3, ducts!C437))))</f>
        <v/>
      </c>
      <c r="B437">
        <f>ducts!G437</f>
        <v/>
      </c>
    </row>
    <row r="438">
      <c r="A438">
        <f>IF(ducts!F438="BUIS", ducts!C438, IF(ducts!F438="BO", ducts!C438,IF(ducts!F438="DOUBLE", ducts!C438*2, IF(ducts!F438="TRIPLE", ducts!C438*3, ducts!C438))))</f>
        <v/>
      </c>
      <c r="B438">
        <f>ducts!G438</f>
        <v/>
      </c>
    </row>
    <row r="439">
      <c r="A439">
        <f>IF(ducts!F439="BUIS", ducts!C439, IF(ducts!F439="BO", ducts!C439,IF(ducts!F439="DOUBLE", ducts!C439*2, IF(ducts!F439="TRIPLE", ducts!C439*3, ducts!C439))))</f>
        <v/>
      </c>
      <c r="B439">
        <f>ducts!G439</f>
        <v/>
      </c>
    </row>
    <row r="440">
      <c r="A440">
        <f>IF(ducts!F440="BUIS", ducts!C440, IF(ducts!F440="BO", ducts!C440,IF(ducts!F440="DOUBLE", ducts!C440*2, IF(ducts!F440="TRIPLE", ducts!C440*3, ducts!C440))))</f>
        <v/>
      </c>
      <c r="B440">
        <f>ducts!G440</f>
        <v/>
      </c>
    </row>
    <row r="441">
      <c r="A441">
        <f>IF(ducts!F441="BUIS", ducts!C441, IF(ducts!F441="BO", ducts!C441,IF(ducts!F441="DOUBLE", ducts!C441*2, IF(ducts!F441="TRIPLE", ducts!C441*3, ducts!C441))))</f>
        <v/>
      </c>
      <c r="B441">
        <f>ducts!G441</f>
        <v/>
      </c>
    </row>
    <row r="442">
      <c r="A442">
        <f>IF(ducts!F442="BUIS", ducts!C442, IF(ducts!F442="BO", ducts!C442,IF(ducts!F442="DOUBLE", ducts!C442*2, IF(ducts!F442="TRIPLE", ducts!C442*3, ducts!C442))))</f>
        <v/>
      </c>
      <c r="B442">
        <f>ducts!G442</f>
        <v/>
      </c>
    </row>
    <row r="443">
      <c r="A443">
        <f>IF(ducts!F443="BUIS", ducts!C443, IF(ducts!F443="BO", ducts!C443,IF(ducts!F443="DOUBLE", ducts!C443*2, IF(ducts!F443="TRIPLE", ducts!C443*3, ducts!C443))))</f>
        <v/>
      </c>
      <c r="B443">
        <f>ducts!G443</f>
        <v/>
      </c>
    </row>
    <row r="444">
      <c r="A444">
        <f>IF(ducts!F444="BUIS", ducts!C444, IF(ducts!F444="BO", ducts!C444,IF(ducts!F444="DOUBLE", ducts!C444*2, IF(ducts!F444="TRIPLE", ducts!C444*3, ducts!C444))))</f>
        <v/>
      </c>
      <c r="B444">
        <f>ducts!G444</f>
        <v/>
      </c>
    </row>
    <row r="445">
      <c r="A445">
        <f>IF(ducts!F445="BUIS", ducts!C445, IF(ducts!F445="BO", ducts!C445,IF(ducts!F445="DOUBLE", ducts!C445*2, IF(ducts!F445="TRIPLE", ducts!C445*3, ducts!C445))))</f>
        <v/>
      </c>
      <c r="B445">
        <f>ducts!G445</f>
        <v/>
      </c>
    </row>
    <row r="446">
      <c r="A446">
        <f>IF(ducts!F446="BUIS", ducts!C446, IF(ducts!F446="BO", ducts!C446,IF(ducts!F446="DOUBLE", ducts!C446*2, IF(ducts!F446="TRIPLE", ducts!C446*3, ducts!C446))))</f>
        <v/>
      </c>
      <c r="B446">
        <f>ducts!G446</f>
        <v/>
      </c>
    </row>
    <row r="447">
      <c r="A447">
        <f>IF(ducts!F447="BUIS", ducts!C447, IF(ducts!F447="BO", ducts!C447,IF(ducts!F447="DOUBLE", ducts!C447*2, IF(ducts!F447="TRIPLE", ducts!C447*3, ducts!C447))))</f>
        <v/>
      </c>
      <c r="B447">
        <f>ducts!G447</f>
        <v/>
      </c>
    </row>
    <row r="448">
      <c r="A448">
        <f>IF(ducts!F448="BUIS", ducts!C448, IF(ducts!F448="BO", ducts!C448,IF(ducts!F448="DOUBLE", ducts!C448*2, IF(ducts!F448="TRIPLE", ducts!C448*3, ducts!C448))))</f>
        <v/>
      </c>
      <c r="B448">
        <f>ducts!G448</f>
        <v/>
      </c>
    </row>
    <row r="449">
      <c r="A449">
        <f>IF(ducts!F449="BUIS", ducts!C449, IF(ducts!F449="BO", ducts!C449,IF(ducts!F449="DOUBLE", ducts!C449*2, IF(ducts!F449="TRIPLE", ducts!C449*3, ducts!C449))))</f>
        <v/>
      </c>
      <c r="B449">
        <f>ducts!G449</f>
        <v/>
      </c>
    </row>
    <row r="450">
      <c r="A450">
        <f>IF(ducts!F450="BUIS", ducts!C450, IF(ducts!F450="BO", ducts!C450,IF(ducts!F450="DOUBLE", ducts!C450*2, IF(ducts!F450="TRIPLE", ducts!C450*3, ducts!C450))))</f>
        <v/>
      </c>
      <c r="B450">
        <f>ducts!G450</f>
        <v/>
      </c>
    </row>
    <row r="451">
      <c r="A451">
        <f>IF(ducts!F451="BUIS", ducts!C451, IF(ducts!F451="BO", ducts!C451,IF(ducts!F451="DOUBLE", ducts!C451*2, IF(ducts!F451="TRIPLE", ducts!C451*3, ducts!C451))))</f>
        <v/>
      </c>
      <c r="B451">
        <f>ducts!G451</f>
        <v/>
      </c>
    </row>
    <row r="452">
      <c r="A452">
        <f>IF(ducts!F452="BUIS", ducts!C452, IF(ducts!F452="BO", ducts!C452,IF(ducts!F452="DOUBLE", ducts!C452*2, IF(ducts!F452="TRIPLE", ducts!C452*3, ducts!C452))))</f>
        <v/>
      </c>
      <c r="B452">
        <f>ducts!G452</f>
        <v/>
      </c>
    </row>
    <row r="453">
      <c r="A453">
        <f>IF(ducts!F453="BUIS", ducts!C453, IF(ducts!F453="BO", ducts!C453,IF(ducts!F453="DOUBLE", ducts!C453*2, IF(ducts!F453="TRIPLE", ducts!C453*3, ducts!C453))))</f>
        <v/>
      </c>
      <c r="B453">
        <f>ducts!G453</f>
        <v/>
      </c>
    </row>
    <row r="454">
      <c r="A454">
        <f>IF(ducts!F454="BUIS", ducts!C454, IF(ducts!F454="BO", ducts!C454,IF(ducts!F454="DOUBLE", ducts!C454*2, IF(ducts!F454="TRIPLE", ducts!C454*3, ducts!C454))))</f>
        <v/>
      </c>
      <c r="B454">
        <f>ducts!G454</f>
        <v/>
      </c>
    </row>
    <row r="455">
      <c r="A455">
        <f>IF(ducts!F455="BUIS", ducts!C455, IF(ducts!F455="BO", ducts!C455,IF(ducts!F455="DOUBLE", ducts!C455*2, IF(ducts!F455="TRIPLE", ducts!C455*3, ducts!C455))))</f>
        <v/>
      </c>
      <c r="B455">
        <f>ducts!G455</f>
        <v/>
      </c>
    </row>
    <row r="456">
      <c r="A456">
        <f>IF(ducts!F456="BUIS", ducts!C456, IF(ducts!F456="BO", ducts!C456,IF(ducts!F456="DOUBLE", ducts!C456*2, IF(ducts!F456="TRIPLE", ducts!C456*3, ducts!C456))))</f>
        <v/>
      </c>
      <c r="B456">
        <f>ducts!G456</f>
        <v/>
      </c>
    </row>
    <row r="457">
      <c r="A457">
        <f>IF(ducts!F457="BUIS", ducts!C457, IF(ducts!F457="BO", ducts!C457,IF(ducts!F457="DOUBLE", ducts!C457*2, IF(ducts!F457="TRIPLE", ducts!C457*3, ducts!C457))))</f>
        <v/>
      </c>
      <c r="B457">
        <f>ducts!G457</f>
        <v/>
      </c>
    </row>
    <row r="458">
      <c r="A458">
        <f>IF(ducts!F458="BUIS", ducts!C458, IF(ducts!F458="BO", ducts!C458,IF(ducts!F458="DOUBLE", ducts!C458*2, IF(ducts!F458="TRIPLE", ducts!C458*3, ducts!C458))))</f>
        <v/>
      </c>
      <c r="B458">
        <f>ducts!G458</f>
        <v/>
      </c>
    </row>
    <row r="459">
      <c r="A459">
        <f>IF(ducts!F459="BUIS", ducts!C459, IF(ducts!F459="BO", ducts!C459,IF(ducts!F459="DOUBLE", ducts!C459*2, IF(ducts!F459="TRIPLE", ducts!C459*3, ducts!C459))))</f>
        <v/>
      </c>
      <c r="B459">
        <f>ducts!G459</f>
        <v/>
      </c>
    </row>
    <row r="460">
      <c r="A460">
        <f>IF(ducts!F460="BUIS", ducts!C460, IF(ducts!F460="BO", ducts!C460,IF(ducts!F460="DOUBLE", ducts!C460*2, IF(ducts!F460="TRIPLE", ducts!C460*3, ducts!C460))))</f>
        <v/>
      </c>
      <c r="B460">
        <f>ducts!G460</f>
        <v/>
      </c>
    </row>
    <row r="461">
      <c r="A461">
        <f>IF(ducts!F461="BUIS", ducts!C461, IF(ducts!F461="BO", ducts!C461,IF(ducts!F461="DOUBLE", ducts!C461*2, IF(ducts!F461="TRIPLE", ducts!C461*3, ducts!C461))))</f>
        <v/>
      </c>
      <c r="B461">
        <f>ducts!G461</f>
        <v/>
      </c>
    </row>
    <row r="462">
      <c r="A462">
        <f>IF(ducts!F462="BUIS", ducts!C462, IF(ducts!F462="BO", ducts!C462,IF(ducts!F462="DOUBLE", ducts!C462*2, IF(ducts!F462="TRIPLE", ducts!C462*3, ducts!C462))))</f>
        <v/>
      </c>
      <c r="B462">
        <f>ducts!G462</f>
        <v/>
      </c>
    </row>
    <row r="463">
      <c r="A463">
        <f>IF(ducts!F463="BUIS", ducts!C463, IF(ducts!F463="BO", ducts!C463,IF(ducts!F463="DOUBLE", ducts!C463*2, IF(ducts!F463="TRIPLE", ducts!C463*3, ducts!C463))))</f>
        <v/>
      </c>
      <c r="B463">
        <f>ducts!G463</f>
        <v/>
      </c>
    </row>
    <row r="464">
      <c r="A464">
        <f>IF(ducts!F464="BUIS", ducts!C464, IF(ducts!F464="BO", ducts!C464,IF(ducts!F464="DOUBLE", ducts!C464*2, IF(ducts!F464="TRIPLE", ducts!C464*3, ducts!C464))))</f>
        <v/>
      </c>
      <c r="B464">
        <f>ducts!G464</f>
        <v/>
      </c>
    </row>
    <row r="465">
      <c r="A465">
        <f>IF(ducts!F465="BUIS", ducts!C465, IF(ducts!F465="BO", ducts!C465,IF(ducts!F465="DOUBLE", ducts!C465*2, IF(ducts!F465="TRIPLE", ducts!C465*3, ducts!C465))))</f>
        <v/>
      </c>
      <c r="B465">
        <f>ducts!G465</f>
        <v/>
      </c>
    </row>
    <row r="466">
      <c r="A466">
        <f>IF(ducts!F466="BUIS", ducts!C466, IF(ducts!F466="BO", ducts!C466,IF(ducts!F466="DOUBLE", ducts!C466*2, IF(ducts!F466="TRIPLE", ducts!C466*3, ducts!C466))))</f>
        <v/>
      </c>
      <c r="B466">
        <f>ducts!G466</f>
        <v/>
      </c>
    </row>
    <row r="467">
      <c r="A467">
        <f>IF(ducts!F467="BUIS", ducts!C467, IF(ducts!F467="BO", ducts!C467,IF(ducts!F467="DOUBLE", ducts!C467*2, IF(ducts!F467="TRIPLE", ducts!C467*3, ducts!C467))))</f>
        <v/>
      </c>
      <c r="B467">
        <f>ducts!G467</f>
        <v/>
      </c>
    </row>
    <row r="468">
      <c r="A468">
        <f>IF(ducts!F468="BUIS", ducts!C468, IF(ducts!F468="BO", ducts!C468,IF(ducts!F468="DOUBLE", ducts!C468*2, IF(ducts!F468="TRIPLE", ducts!C468*3, ducts!C468))))</f>
        <v/>
      </c>
      <c r="B468">
        <f>ducts!G468</f>
        <v/>
      </c>
    </row>
    <row r="469">
      <c r="A469">
        <f>IF(ducts!F469="BUIS", ducts!C469, IF(ducts!F469="BO", ducts!C469,IF(ducts!F469="DOUBLE", ducts!C469*2, IF(ducts!F469="TRIPLE", ducts!C469*3, ducts!C469))))</f>
        <v/>
      </c>
      <c r="B469">
        <f>ducts!G469</f>
        <v/>
      </c>
    </row>
    <row r="470">
      <c r="A470">
        <f>IF(ducts!F470="BUIS", ducts!C470, IF(ducts!F470="BO", ducts!C470,IF(ducts!F470="DOUBLE", ducts!C470*2, IF(ducts!F470="TRIPLE", ducts!C470*3, ducts!C470))))</f>
        <v/>
      </c>
      <c r="B470">
        <f>ducts!G470</f>
        <v/>
      </c>
    </row>
    <row r="471">
      <c r="A471">
        <f>IF(ducts!F471="BUIS", ducts!C471, IF(ducts!F471="BO", ducts!C471,IF(ducts!F471="DOUBLE", ducts!C471*2, IF(ducts!F471="TRIPLE", ducts!C471*3, ducts!C471))))</f>
        <v/>
      </c>
      <c r="B471">
        <f>ducts!G471</f>
        <v/>
      </c>
    </row>
    <row r="472">
      <c r="A472">
        <f>IF(ducts!F472="BUIS", ducts!C472, IF(ducts!F472="BO", ducts!C472,IF(ducts!F472="DOUBLE", ducts!C472*2, IF(ducts!F472="TRIPLE", ducts!C472*3, ducts!C472))))</f>
        <v/>
      </c>
      <c r="B472">
        <f>ducts!G472</f>
        <v/>
      </c>
    </row>
    <row r="473">
      <c r="A473">
        <f>IF(ducts!F473="BUIS", ducts!C473, IF(ducts!F473="BO", ducts!C473,IF(ducts!F473="DOUBLE", ducts!C473*2, IF(ducts!F473="TRIPLE", ducts!C473*3, ducts!C473))))</f>
        <v/>
      </c>
      <c r="B473">
        <f>ducts!G473</f>
        <v/>
      </c>
    </row>
    <row r="474">
      <c r="A474">
        <f>IF(ducts!F474="BUIS", ducts!C474, IF(ducts!F474="BO", ducts!C474,IF(ducts!F474="DOUBLE", ducts!C474*2, IF(ducts!F474="TRIPLE", ducts!C474*3, ducts!C474))))</f>
        <v/>
      </c>
      <c r="B474">
        <f>ducts!G474</f>
        <v/>
      </c>
    </row>
    <row r="475">
      <c r="A475">
        <f>IF(ducts!F475="BUIS", ducts!C475, IF(ducts!F475="BO", ducts!C475,IF(ducts!F475="DOUBLE", ducts!C475*2, IF(ducts!F475="TRIPLE", ducts!C475*3, ducts!C475))))</f>
        <v/>
      </c>
      <c r="B475">
        <f>ducts!G475</f>
        <v/>
      </c>
    </row>
    <row r="476">
      <c r="A476">
        <f>IF(ducts!F476="BUIS", ducts!C476, IF(ducts!F476="BO", ducts!C476,IF(ducts!F476="DOUBLE", ducts!C476*2, IF(ducts!F476="TRIPLE", ducts!C476*3, ducts!C476))))</f>
        <v/>
      </c>
      <c r="B476">
        <f>ducts!G476</f>
        <v/>
      </c>
    </row>
    <row r="477">
      <c r="A477">
        <f>IF(ducts!F477="BUIS", ducts!C477, IF(ducts!F477="BO", ducts!C477,IF(ducts!F477="DOUBLE", ducts!C477*2, IF(ducts!F477="TRIPLE", ducts!C477*3, ducts!C477))))</f>
        <v/>
      </c>
      <c r="B477">
        <f>ducts!G477</f>
        <v/>
      </c>
    </row>
    <row r="478">
      <c r="A478">
        <f>IF(ducts!F478="BUIS", ducts!C478, IF(ducts!F478="BO", ducts!C478,IF(ducts!F478="DOUBLE", ducts!C478*2, IF(ducts!F478="TRIPLE", ducts!C478*3, ducts!C478))))</f>
        <v/>
      </c>
      <c r="B478">
        <f>ducts!G478</f>
        <v/>
      </c>
    </row>
    <row r="479">
      <c r="A479">
        <f>IF(ducts!F479="BUIS", ducts!C479, IF(ducts!F479="BO", ducts!C479,IF(ducts!F479="DOUBLE", ducts!C479*2, IF(ducts!F479="TRIPLE", ducts!C479*3, ducts!C479))))</f>
        <v/>
      </c>
      <c r="B479">
        <f>ducts!G479</f>
        <v/>
      </c>
    </row>
    <row r="480">
      <c r="A480">
        <f>IF(ducts!F480="BUIS", ducts!C480, IF(ducts!F480="BO", ducts!C480,IF(ducts!F480="DOUBLE", ducts!C480*2, IF(ducts!F480="TRIPLE", ducts!C480*3, ducts!C480))))</f>
        <v/>
      </c>
      <c r="B480">
        <f>ducts!G480</f>
        <v/>
      </c>
    </row>
    <row r="481">
      <c r="A481">
        <f>IF(ducts!F481="BUIS", ducts!C481, IF(ducts!F481="BO", ducts!C481,IF(ducts!F481="DOUBLE", ducts!C481*2, IF(ducts!F481="TRIPLE", ducts!C481*3, ducts!C481))))</f>
        <v/>
      </c>
      <c r="B481">
        <f>ducts!G481</f>
        <v/>
      </c>
    </row>
    <row r="482">
      <c r="A482">
        <f>IF(ducts!F482="BUIS", ducts!C482, IF(ducts!F482="BO", ducts!C482,IF(ducts!F482="DOUBLE", ducts!C482*2, IF(ducts!F482="TRIPLE", ducts!C482*3, ducts!C482))))</f>
        <v/>
      </c>
      <c r="B482">
        <f>ducts!G482</f>
        <v/>
      </c>
    </row>
    <row r="483">
      <c r="A483">
        <f>IF(ducts!F483="BUIS", ducts!C483, IF(ducts!F483="BO", ducts!C483,IF(ducts!F483="DOUBLE", ducts!C483*2, IF(ducts!F483="TRIPLE", ducts!C483*3, ducts!C483))))</f>
        <v/>
      </c>
      <c r="B483">
        <f>ducts!G483</f>
        <v/>
      </c>
    </row>
    <row r="484">
      <c r="A484">
        <f>IF(ducts!F484="BUIS", ducts!C484, IF(ducts!F484="BO", ducts!C484,IF(ducts!F484="DOUBLE", ducts!C484*2, IF(ducts!F484="TRIPLE", ducts!C484*3, ducts!C484))))</f>
        <v/>
      </c>
      <c r="B484">
        <f>ducts!G484</f>
        <v/>
      </c>
    </row>
    <row r="485">
      <c r="A485">
        <f>IF(ducts!F485="BUIS", ducts!C485, IF(ducts!F485="BO", ducts!C485,IF(ducts!F485="DOUBLE", ducts!C485*2, IF(ducts!F485="TRIPLE", ducts!C485*3, ducts!C485))))</f>
        <v/>
      </c>
      <c r="B485">
        <f>ducts!G485</f>
        <v/>
      </c>
    </row>
    <row r="486">
      <c r="A486">
        <f>IF(ducts!F486="BUIS", ducts!C486, IF(ducts!F486="BO", ducts!C486,IF(ducts!F486="DOUBLE", ducts!C486*2, IF(ducts!F486="TRIPLE", ducts!C486*3, ducts!C486))))</f>
        <v/>
      </c>
      <c r="B486">
        <f>ducts!G486</f>
        <v/>
      </c>
    </row>
    <row r="487">
      <c r="A487">
        <f>IF(ducts!F487="BUIS", ducts!C487, IF(ducts!F487="BO", ducts!C487,IF(ducts!F487="DOUBLE", ducts!C487*2, IF(ducts!F487="TRIPLE", ducts!C487*3, ducts!C487))))</f>
        <v/>
      </c>
      <c r="B487">
        <f>ducts!G487</f>
        <v/>
      </c>
    </row>
    <row r="488">
      <c r="A488">
        <f>IF(ducts!F488="BUIS", ducts!C488, IF(ducts!F488="BO", ducts!C488,IF(ducts!F488="DOUBLE", ducts!C488*2, IF(ducts!F488="TRIPLE", ducts!C488*3, ducts!C488))))</f>
        <v/>
      </c>
      <c r="B488">
        <f>ducts!G488</f>
        <v/>
      </c>
    </row>
    <row r="489">
      <c r="A489">
        <f>IF(ducts!F489="BUIS", ducts!C489, IF(ducts!F489="BO", ducts!C489,IF(ducts!F489="DOUBLE", ducts!C489*2, IF(ducts!F489="TRIPLE", ducts!C489*3, ducts!C489))))</f>
        <v/>
      </c>
      <c r="B489">
        <f>ducts!G489</f>
        <v/>
      </c>
    </row>
    <row r="490">
      <c r="A490">
        <f>IF(ducts!F490="BUIS", ducts!C490, IF(ducts!F490="BO", ducts!C490,IF(ducts!F490="DOUBLE", ducts!C490*2, IF(ducts!F490="TRIPLE", ducts!C490*3, ducts!C490))))</f>
        <v/>
      </c>
      <c r="B490">
        <f>ducts!G490</f>
        <v/>
      </c>
    </row>
    <row r="491">
      <c r="A491">
        <f>IF(ducts!F491="BUIS", ducts!C491, IF(ducts!F491="BO", ducts!C491,IF(ducts!F491="DOUBLE", ducts!C491*2, IF(ducts!F491="TRIPLE", ducts!C491*3, ducts!C491))))</f>
        <v/>
      </c>
      <c r="B491">
        <f>ducts!G491</f>
        <v/>
      </c>
    </row>
    <row r="492">
      <c r="A492">
        <f>IF(ducts!F492="BUIS", ducts!C492, IF(ducts!F492="BO", ducts!C492,IF(ducts!F492="DOUBLE", ducts!C492*2, IF(ducts!F492="TRIPLE", ducts!C492*3, ducts!C492))))</f>
        <v/>
      </c>
      <c r="B492">
        <f>ducts!G492</f>
        <v/>
      </c>
    </row>
    <row r="493">
      <c r="A493">
        <f>IF(ducts!F493="BUIS", ducts!C493, IF(ducts!F493="BO", ducts!C493,IF(ducts!F493="DOUBLE", ducts!C493*2, IF(ducts!F493="TRIPLE", ducts!C493*3, ducts!C493))))</f>
        <v/>
      </c>
      <c r="B493">
        <f>ducts!G493</f>
        <v/>
      </c>
    </row>
    <row r="494">
      <c r="A494">
        <f>IF(ducts!F494="BUIS", ducts!C494, IF(ducts!F494="BO", ducts!C494,IF(ducts!F494="DOUBLE", ducts!C494*2, IF(ducts!F494="TRIPLE", ducts!C494*3, ducts!C494))))</f>
        <v/>
      </c>
      <c r="B494">
        <f>ducts!G494</f>
        <v/>
      </c>
    </row>
    <row r="495">
      <c r="A495">
        <f>IF(ducts!F495="BUIS", ducts!C495, IF(ducts!F495="BO", ducts!C495,IF(ducts!F495="DOUBLE", ducts!C495*2, IF(ducts!F495="TRIPLE", ducts!C495*3, ducts!C495))))</f>
        <v/>
      </c>
      <c r="B495">
        <f>ducts!G495</f>
        <v/>
      </c>
    </row>
    <row r="496">
      <c r="A496">
        <f>IF(ducts!F496="BUIS", ducts!C496, IF(ducts!F496="BO", ducts!C496,IF(ducts!F496="DOUBLE", ducts!C496*2, IF(ducts!F496="TRIPLE", ducts!C496*3, ducts!C496))))</f>
        <v/>
      </c>
      <c r="B496">
        <f>ducts!G496</f>
        <v/>
      </c>
    </row>
    <row r="497">
      <c r="A497">
        <f>IF(ducts!F497="BUIS", ducts!C497, IF(ducts!F497="BO", ducts!C497,IF(ducts!F497="DOUBLE", ducts!C497*2, IF(ducts!F497="TRIPLE", ducts!C497*3, ducts!C497))))</f>
        <v/>
      </c>
      <c r="B497">
        <f>ducts!G497</f>
        <v/>
      </c>
    </row>
    <row r="498">
      <c r="A498">
        <f>IF(ducts!F498="BUIS", ducts!C498, IF(ducts!F498="BO", ducts!C498,IF(ducts!F498="DOUBLE", ducts!C498*2, IF(ducts!F498="TRIPLE", ducts!C498*3, ducts!C498))))</f>
        <v/>
      </c>
      <c r="B498">
        <f>ducts!G498</f>
        <v/>
      </c>
    </row>
    <row r="499">
      <c r="A499">
        <f>IF(ducts!F499="BUIS", ducts!C499, IF(ducts!F499="BO", ducts!C499,IF(ducts!F499="DOUBLE", ducts!C499*2, IF(ducts!F499="TRIPLE", ducts!C499*3, ducts!C499))))</f>
        <v/>
      </c>
      <c r="B499">
        <f>ducts!G499</f>
        <v/>
      </c>
    </row>
    <row r="500">
      <c r="A500">
        <f>IF(ducts!F500="BUIS", ducts!C500, IF(ducts!F500="BO", ducts!C500,IF(ducts!F500="DOUBLE", ducts!C500*2, IF(ducts!F500="TRIPLE", ducts!C500*3, ducts!C500))))</f>
        <v/>
      </c>
      <c r="B500">
        <f>ducts!G500</f>
        <v/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&amp;C&amp;"Calibri"&amp;11&amp;K000000&amp;"Calibri"&amp;11&amp;K000000&amp;"Calibri"&amp;11&amp;K000000&amp;"Calibri"&amp;11&amp;K000000&amp;"Calibri"&amp;11&amp;K000000&amp;"Calibri"&amp;7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6, ducts!F:F, "&lt;&gt;BO", ducts!F:F, "&lt;&gt;OV")-SUMIFS(ducts!C:C, ducts!C:C, "&gt;0", ducts!G:G, 6, ducts!F:F, "BO")</f>
        <v/>
      </c>
      <c r="C2" s="13">
        <f>Table1108722213[[#This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6, herberekening_buizen!A:A)-SUMIFS(ducts!C:C, ducts!C:C, "&gt;0", ducts!G:G, 6, ducts!F:F, "BO")-SUMIFS(ducts!C:C, ducts!C:C, "&gt;0", ducts!G:G, 6, ducts!F:F, "OV")</f>
        <v/>
      </c>
      <c r="C3" s="13">
        <f>Table1108722213[[#This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6)-COUNTIFS(manholes!D:D, "End Cap", manholes!E:E, 6)-COUNTIFS(manholes!D:D, "Cable Room", manholes!E:E, 6)-COUNTIFS(manholes!D:D, "T Branch", manholes!E:E, 6)-COUNTIFS(manholes!D:D, "Link", manholes!E:E, 6)-COUNTIFS(manholes!D:D, "Left-right coupling", manholes!E:E, 6)</f>
        <v/>
      </c>
      <c r="C4" s="13">
        <f>Table1108722213[[#This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6, ducts!F:F, "&lt;&gt;BO", ducts!F:F, "&lt;&gt;OV")-SUMIFS(ducts!C:C, ducts!C:C, "&gt;0", ducts!G:G, 6, ducts!F:F, "BO"))*B32+SUMIFS(ducts!C:C, ducts!C:C, "&gt;0", ducts!G:G, 6, ducts!F:F, "OV")*(1-B32)</f>
        <v/>
      </c>
      <c r="C5" s="13">
        <f>Table1108722213[[#This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6)</f>
        <v/>
      </c>
      <c r="C6" s="13">
        <f>Table1108722213[[#This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6, ducts!F:F, "BO")</f>
        <v/>
      </c>
      <c r="C7" s="13">
        <f>Table1108722213[[#This Row],[waarde]]*Table14[[#This Row],[waarde]]</f>
        <v/>
      </c>
    </row>
    <row r="8">
      <c r="A8" t="inlineStr">
        <is>
          <t>11 - FOD - LENGTE SUBDUCTS</t>
        </is>
      </c>
      <c r="B8" s="1">
        <f>SUMIF(subd_micr!H:H, 6, subd_micr!D:D)</f>
        <v/>
      </c>
      <c r="C8" s="13">
        <f>Table1108722213[[#This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6, subd_micr!E:E)</f>
        <v/>
      </c>
      <c r="C9" s="13">
        <f>Table1108722213[[#This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6)</f>
        <v/>
      </c>
      <c r="C10" s="13">
        <f>Table1108722213[[#This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6, dtps!G:G)</f>
        <v/>
      </c>
      <c r="C11" s="13">
        <f>Table1108722213[[#This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Table1108722213[[#This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6, manholes!G:G)</f>
        <v/>
      </c>
      <c r="C13" s="13">
        <f>Table1108722213[[#This Row],[waarde]]*Table14[[#This Row],[waarde]]</f>
        <v/>
      </c>
    </row>
    <row r="14">
      <c r="A14" t="inlineStr">
        <is>
          <t>63 - FTTH - AANTAL DTP-X</t>
        </is>
      </c>
      <c r="B14" s="1">
        <f>COUNTIF(dtps!I:I, 6)</f>
        <v/>
      </c>
      <c r="C14" s="13">
        <f>Table1108722213[[#This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6)+COUNTIFS(dtps!F:F, 0, dtps!I:I, 6))</f>
        <v/>
      </c>
      <c r="C15" s="13" t="n"/>
    </row>
    <row r="16">
      <c r="A16" t="inlineStr">
        <is>
          <t>92 - INFO - AANTAL WOONEENHEDEN</t>
        </is>
      </c>
      <c r="B16" s="1">
        <f>SUMIF(dtps!I:I, 6, dtps!E:E)+SUMIF(dtps!I:I, 6,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6, dtps!K:K, -1)*290 + COUNTIFS(dtps!I:I, 6,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6, dtps!H:H)</f>
        <v/>
      </c>
    </row>
    <row r="24">
      <c r="A24" t="inlineStr">
        <is>
          <t>manholes</t>
        </is>
      </c>
      <c r="B24" s="1">
        <f>SUMIF(manholes!E:E, 6, manholes!C:C)</f>
        <v/>
      </c>
    </row>
    <row r="25">
      <c r="A25" t="inlineStr">
        <is>
          <t>ducts</t>
        </is>
      </c>
      <c r="B25" s="1">
        <f>SUMIF(ducts!G:G, 6, ducts!D:D)</f>
        <v/>
      </c>
    </row>
    <row r="26">
      <c r="A26" t="inlineStr">
        <is>
          <t>subd_micr</t>
        </is>
      </c>
      <c r="B26" s="1">
        <f>SUMIF(subd_micr!H:H, 6, subd_micr!F:F)</f>
        <v/>
      </c>
    </row>
    <row r="27">
      <c r="A27" t="inlineStr">
        <is>
          <t>zones</t>
        </is>
      </c>
      <c r="B27" s="1">
        <f>SUMIF(phases!D:D, 6,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7, ducts!F:F, "&lt;&gt;BO", ducts!F:F, "&lt;&gt;OV")-SUMIFS(ducts!C:C, ducts!C:C, "&gt;0", ducts!G:G, 7, ducts!F:F, "BO")</f>
        <v/>
      </c>
      <c r="C2" s="13">
        <f>Table1108722215[[#This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7, herberekening_buizen!A:A)-SUMIFS(ducts!C:C, ducts!C:C, "&gt;0", ducts!G:G, 7, ducts!F:F, "BO")-SUMIFS(ducts!C:C, ducts!C:C, "&gt;0", ducts!G:G, 7, ducts!F:F, "OV")</f>
        <v/>
      </c>
      <c r="C3" s="13">
        <f>Table1108722215[[#This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7)-COUNTIFS(manholes!D:D, "End Cap", manholes!E:E, 7)-COUNTIFS(manholes!D:D, "Cable Room", manholes!E:E, 7)-COUNTIFS(manholes!D:D, "T Branch", manholes!E:E, 7)-COUNTIFS(manholes!D:D, "Link", manholes!E:E, 7)-COUNTIFS(manholes!D:D, "Left-right coupling", manholes!E:E, 7)</f>
        <v/>
      </c>
      <c r="C4" s="13">
        <f>Table1108722215[[#This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7, ducts!F:F, "&lt;&gt;BO", ducts!F:F, "&lt;&gt;OV")-SUMIFS(ducts!C:C, ducts!C:C, "&gt;0", ducts!G:G, 7, ducts!F:F, "BO"))*B32+SUMIFS(ducts!C:C, ducts!C:C, "&gt;0", ducts!G:G, 7, ducts!F:F, "OV")*(1-B32)</f>
        <v/>
      </c>
      <c r="C5" s="13">
        <f>Table1108722215[[#This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7)</f>
        <v/>
      </c>
      <c r="C6" s="13">
        <f>Table1108722215[[#This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7, ducts!F:F, "BO")</f>
        <v/>
      </c>
      <c r="C7" s="13">
        <f>Table1108722215[[#This Row],[waarde]]*Table14[[#This Row],[waarde]]</f>
        <v/>
      </c>
    </row>
    <row r="8">
      <c r="A8" t="inlineStr">
        <is>
          <t>11 - FOD - LENGTE SUBDUCTS</t>
        </is>
      </c>
      <c r="B8" s="1">
        <f>SUMIF(subd_micr!H:H, 7, subd_micr!D:D)</f>
        <v/>
      </c>
      <c r="C8" s="13">
        <f>Table1108722215[[#This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7, subd_micr!E:E)</f>
        <v/>
      </c>
      <c r="C9" s="13">
        <f>Table1108722215[[#This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7)</f>
        <v/>
      </c>
      <c r="C10" s="13">
        <f>Table1108722215[[#This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7, dtps!G:G)</f>
        <v/>
      </c>
      <c r="C11" s="13">
        <f>Table1108722215[[#This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Table1108722215[[#This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7, manholes!G:G)</f>
        <v/>
      </c>
      <c r="C13" s="13">
        <f>Table1108722215[[#This Row],[waarde]]*Table14[[#This Row],[waarde]]</f>
        <v/>
      </c>
    </row>
    <row r="14">
      <c r="A14" t="inlineStr">
        <is>
          <t>63 - FTTH - AANTAL DTP-X</t>
        </is>
      </c>
      <c r="B14" s="1">
        <f>COUNTIF(dtps!I:I, 7)</f>
        <v/>
      </c>
      <c r="C14" s="13">
        <f>Table1108722215[[#This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7)+COUNTIFS(dtps!F:F, 0, dtps!I:I, 7))</f>
        <v/>
      </c>
      <c r="C15" s="13" t="n"/>
    </row>
    <row r="16">
      <c r="A16" t="inlineStr">
        <is>
          <t>92 - INFO - AANTAL WOONEENHEDEN</t>
        </is>
      </c>
      <c r="B16" s="1">
        <f>SUMIF(dtps!I:I, 7, dtps!E:E)+SUMIF(dtps!I:I, 7,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7, dtps!K:K, -1)*290 + COUNTIFS(dtps!I:I, 7,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7, dtps!H:H)</f>
        <v/>
      </c>
    </row>
    <row r="24">
      <c r="A24" t="inlineStr">
        <is>
          <t>manholes</t>
        </is>
      </c>
      <c r="B24" s="1">
        <f>SUMIF(manholes!E:E, 7, manholes!C:C)</f>
        <v/>
      </c>
    </row>
    <row r="25">
      <c r="A25" t="inlineStr">
        <is>
          <t>ducts</t>
        </is>
      </c>
      <c r="B25" s="1">
        <f>SUMIF(ducts!G:G, 7, ducts!D:D)</f>
        <v/>
      </c>
    </row>
    <row r="26">
      <c r="A26" t="inlineStr">
        <is>
          <t>subd_micr</t>
        </is>
      </c>
      <c r="B26" s="1">
        <f>SUMIF(subd_micr!H:H, 7, subd_micr!F:F)</f>
        <v/>
      </c>
    </row>
    <row r="27">
      <c r="A27" t="inlineStr">
        <is>
          <t>zones</t>
        </is>
      </c>
      <c r="B27" s="1">
        <f>SUMIF(phases!D:D, 7,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8, ducts!F:F, "&lt;&gt;BO", ducts!F:F, "&lt;&gt;OV")-SUMIFS(ducts!C:C, ducts!C:C, "&gt;0", ducts!G:G, 8, ducts!F:F, "BO")</f>
        <v/>
      </c>
      <c r="C2" s="13">
        <f>Table1108722217[[#This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8, herberekening_buizen!A:A)-SUMIFS(ducts!C:C, ducts!C:C, "&gt;0", ducts!G:G, 8, ducts!F:F, "BO")-SUMIFS(ducts!C:C, ducts!C:C, "&gt;0", ducts!G:G, 8, ducts!F:F, "OV")</f>
        <v/>
      </c>
      <c r="C3" s="13">
        <f>Table1108722217[[#This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8)-COUNTIFS(manholes!D:D, "End Cap", manholes!E:E, 8)-COUNTIFS(manholes!D:D, "Cable Room", manholes!E:E, 8)-COUNTIFS(manholes!D:D, "T Branch", manholes!E:E, 8)-COUNTIFS(manholes!D:D, "Link", manholes!E:E, 8)-COUNTIFS(manholes!D:D, "Left-right coupling", manholes!E:E, 8)</f>
        <v/>
      </c>
      <c r="C4" s="13">
        <f>Table1108722217[[#This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8, ducts!F:F, "&lt;&gt;BO", ducts!F:F, "&lt;&gt;OV")-SUMIFS(ducts!C:C, ducts!C:C, "&gt;0", ducts!G:G, 8, ducts!F:F, "BO"))*B32+SUMIFS(ducts!C:C, ducts!C:C, "&gt;0", ducts!G:G, 8, ducts!F:F, "OV")*(1-B32)</f>
        <v/>
      </c>
      <c r="C5" s="13">
        <f>Table1108722217[[#This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8)</f>
        <v/>
      </c>
      <c r="C6" s="13">
        <f>Table1108722217[[#This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8, ducts!F:F, "BO")</f>
        <v/>
      </c>
      <c r="C7" s="13">
        <f>Table1108722217[[#This Row],[waarde]]*Table14[[#This Row],[waarde]]</f>
        <v/>
      </c>
    </row>
    <row r="8">
      <c r="A8" t="inlineStr">
        <is>
          <t>11 - FOD - LENGTE SUBDUCTS</t>
        </is>
      </c>
      <c r="B8" s="1">
        <f>SUMIF(subd_micr!H:H, 8, subd_micr!D:D)</f>
        <v/>
      </c>
      <c r="C8" s="13">
        <f>Table1108722217[[#This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8, subd_micr!E:E)</f>
        <v/>
      </c>
      <c r="C9" s="13">
        <f>Table1108722217[[#This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8)</f>
        <v/>
      </c>
      <c r="C10" s="13">
        <f>Table1108722217[[#This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8, dtps!G:G)</f>
        <v/>
      </c>
      <c r="C11" s="13">
        <f>Table1108722217[[#This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Table1108722217[[#This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8, manholes!G:G)</f>
        <v/>
      </c>
      <c r="C13" s="13">
        <f>Table1108722217[[#This Row],[waarde]]*Table14[[#This Row],[waarde]]</f>
        <v/>
      </c>
    </row>
    <row r="14">
      <c r="A14" t="inlineStr">
        <is>
          <t>63 - FTTH - AANTAL DTP-X</t>
        </is>
      </c>
      <c r="B14" s="1">
        <f>COUNTIF(dtps!I:I, 8)</f>
        <v/>
      </c>
      <c r="C14" s="13">
        <f>Table1108722217[[#This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8)+COUNTIFS(dtps!F:F, 0, dtps!I:I, 8))</f>
        <v/>
      </c>
      <c r="C15" s="13" t="n"/>
    </row>
    <row r="16">
      <c r="A16" t="inlineStr">
        <is>
          <t>92 - INFO - AANTAL WOONEENHEDEN</t>
        </is>
      </c>
      <c r="B16" s="1">
        <f>SUMIF(dtps!I:I, 8, dtps!E:E)+SUMIF(dtps!I:I, 8,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8, dtps!K:K, -1)*290 + COUNTIFS(dtps!I:I, 8,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8, dtps!H:H)</f>
        <v/>
      </c>
    </row>
    <row r="24">
      <c r="A24" t="inlineStr">
        <is>
          <t>manholes</t>
        </is>
      </c>
      <c r="B24" s="1">
        <f>SUMIF(manholes!E:E, 8, manholes!C:C)</f>
        <v/>
      </c>
    </row>
    <row r="25">
      <c r="A25" t="inlineStr">
        <is>
          <t>ducts</t>
        </is>
      </c>
      <c r="B25" s="1">
        <f>SUMIF(ducts!G:G, 8, ducts!D:D)</f>
        <v/>
      </c>
    </row>
    <row r="26">
      <c r="A26" t="inlineStr">
        <is>
          <t>subd_micr</t>
        </is>
      </c>
      <c r="B26" s="1">
        <f>SUMIF(subd_micr!H:H, 8, subd_micr!F:F)</f>
        <v/>
      </c>
    </row>
    <row r="27">
      <c r="A27" t="inlineStr">
        <is>
          <t>zones</t>
        </is>
      </c>
      <c r="B27" s="1">
        <f>SUMIF(phases!D:D, 8,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9, ducts!F:F, "&lt;&gt;BO", ducts!F:F, "&lt;&gt;OV")-SUMIFS(ducts!C:C, ducts!C:C, "&gt;0", ducts!G:G, 9, ducts!F:F, "BO")</f>
        <v/>
      </c>
      <c r="C2" s="13">
        <f>Table1108722219[[#This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9, herberekening_buizen!A:A)-SUMIFS(ducts!C:C, ducts!C:C, "&gt;0", ducts!G:G, 9, ducts!F:F, "BO")-SUMIFS(ducts!C:C, ducts!C:C, "&gt;0", ducts!G:G, 9, ducts!F:F, "OV")</f>
        <v/>
      </c>
      <c r="C3" s="13">
        <f>Table1108722219[[#This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9)-COUNTIFS(manholes!D:D, "End Cap", manholes!E:E, 9)-COUNTIFS(manholes!D:D, "Cable Room", manholes!E:E, 9)-COUNTIFS(manholes!D:D, "T Branch", manholes!E:E, 9)-COUNTIFS(manholes!D:D, "Link", manholes!E:E, 9)-COUNTIFS(manholes!D:D, "Left-right coupling", manholes!E:E, 9)</f>
        <v/>
      </c>
      <c r="C4" s="13">
        <f>Table1108722219[[#This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9, ducts!F:F, "&lt;&gt;BO", ducts!F:F, "&lt;&gt;OV")-SUMIFS(ducts!C:C, ducts!C:C, "&gt;0", ducts!G:G, 9, ducts!F:F, "BO"))*B32+SUMIFS(ducts!C:C, ducts!C:C, "&gt;0", ducts!G:G, 9, ducts!F:F, "OV")*(1-B32)</f>
        <v/>
      </c>
      <c r="C5" s="13">
        <f>Table1108722219[[#This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9)</f>
        <v/>
      </c>
      <c r="C6" s="13">
        <f>Table1108722219[[#This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9, ducts!F:F, "BO")</f>
        <v/>
      </c>
      <c r="C7" s="13">
        <f>Table1108722219[[#This Row],[waarde]]*Table14[[#This Row],[waarde]]</f>
        <v/>
      </c>
    </row>
    <row r="8">
      <c r="A8" t="inlineStr">
        <is>
          <t>11 - FOD - LENGTE SUBDUCTS</t>
        </is>
      </c>
      <c r="B8" s="1">
        <f>SUMIF(subd_micr!H:H, 9, subd_micr!D:D)</f>
        <v/>
      </c>
      <c r="C8" s="13">
        <f>Table1108722219[[#This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9, subd_micr!E:E)</f>
        <v/>
      </c>
      <c r="C9" s="13">
        <f>Table1108722219[[#This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9)</f>
        <v/>
      </c>
      <c r="C10" s="13">
        <f>Table1108722219[[#This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9, dtps!G:G)</f>
        <v/>
      </c>
      <c r="C11" s="13">
        <f>Table1108722219[[#This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Table1108722219[[#This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9, manholes!G:G)</f>
        <v/>
      </c>
      <c r="C13" s="13">
        <f>Table1108722219[[#This Row],[waarde]]*Table14[[#This Row],[waarde]]</f>
        <v/>
      </c>
    </row>
    <row r="14">
      <c r="A14" t="inlineStr">
        <is>
          <t>63 - FTTH - AANTAL DTP-X</t>
        </is>
      </c>
      <c r="B14" s="1">
        <f>COUNTIF(dtps!I:I, 9)</f>
        <v/>
      </c>
      <c r="C14" s="13">
        <f>Table1108722219[[#This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9)+COUNTIFS(dtps!F:F, 0, dtps!I:I, 9))</f>
        <v/>
      </c>
      <c r="C15" s="13" t="n"/>
    </row>
    <row r="16">
      <c r="A16" t="inlineStr">
        <is>
          <t>92 - INFO - AANTAL WOONEENHEDEN</t>
        </is>
      </c>
      <c r="B16" s="1">
        <f>SUMIF(dtps!I:I, 9, dtps!E:E)+SUMIF(dtps!I:I, 9,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9, dtps!K:K, -1)*290 + COUNTIFS(dtps!I:I, 9,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9, dtps!H:H)</f>
        <v/>
      </c>
    </row>
    <row r="24">
      <c r="A24" t="inlineStr">
        <is>
          <t>manholes</t>
        </is>
      </c>
      <c r="B24" s="1">
        <f>SUMIF(manholes!E:E, 9, manholes!C:C)</f>
        <v/>
      </c>
    </row>
    <row r="25">
      <c r="A25" t="inlineStr">
        <is>
          <t>ducts</t>
        </is>
      </c>
      <c r="B25" s="1">
        <f>SUMIF(ducts!G:G, 9, ducts!D:D)</f>
        <v/>
      </c>
    </row>
    <row r="26">
      <c r="A26" t="inlineStr">
        <is>
          <t>subd_micr</t>
        </is>
      </c>
      <c r="B26" s="1">
        <f>SUMIF(subd_micr!H:H, 9, subd_micr!F:F)</f>
        <v/>
      </c>
    </row>
    <row r="27">
      <c r="A27" t="inlineStr">
        <is>
          <t>zones</t>
        </is>
      </c>
      <c r="B27" s="1">
        <f>SUMIF(phases!D:D, 9,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0"/>
  <sheetViews>
    <sheetView workbookViewId="0">
      <selection activeCell="L19" sqref="L19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2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3">
      <c r="A3" t="inlineStr">
        <is>
          <t>03 - TRD - LENGTE HDPE OF SRV</t>
        </is>
      </c>
      <c r="B3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3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4">
      <c r="A4" t="inlineStr">
        <is>
          <t>04 - TRH - AANTAL TE PLAATSEN BAKKEN</t>
        </is>
      </c>
      <c r="B4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4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5">
      <c r="A5" t="inlineStr">
        <is>
          <t>05 - TRP - LENGTE HERBESTRATING</t>
        </is>
      </c>
      <c r="B5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5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6">
      <c r="A6" t="inlineStr">
        <is>
          <t>06 - SPEC - AANTAL GESTUURDE BORINGEN</t>
        </is>
      </c>
      <c r="B6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6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7">
      <c r="A7" t="inlineStr">
        <is>
          <t>07 - SPEC - LENGTE GESTUURDE BORINGEN</t>
        </is>
      </c>
      <c r="B7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7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8">
      <c r="A8" t="inlineStr">
        <is>
          <t>11 - FOD - LENGTE SUBDUCTS</t>
        </is>
      </c>
      <c r="B8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8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9">
      <c r="A9" t="inlineStr">
        <is>
          <t>12 - FOM - LENGTE FO MICROCABLE</t>
        </is>
      </c>
      <c r="B9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9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0">
      <c r="A10" t="inlineStr">
        <is>
          <t>41 - FNS - AANTAL OV LASSEN</t>
        </is>
      </c>
      <c r="B10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0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1">
      <c r="A11" t="inlineStr">
        <is>
          <t>42 - FOS - AANTAL VEZELS TE LASSEN</t>
        </is>
      </c>
      <c r="B11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1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2">
      <c r="A12" s="15" t="inlineStr">
        <is>
          <t>51 - TRP - OPPERVLAKTE HERBESTRATING</t>
        </is>
      </c>
      <c r="B12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2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3">
      <c r="A13" t="inlineStr">
        <is>
          <t>61 - FTTH - AANTAL OPTIMIZED FIBER POINTS (OFP)</t>
        </is>
      </c>
      <c r="B13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3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4">
      <c r="A14" t="inlineStr">
        <is>
          <t>63 - FTTH - AANTAL DTP-X</t>
        </is>
      </c>
      <c r="B14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4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5">
      <c r="A15" t="inlineStr">
        <is>
          <t>91 - INFO - AANTAL PERCELEN</t>
        </is>
      </c>
      <c r="B15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5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r="16">
      <c r="A16" t="inlineStr">
        <is>
          <t>92 - INFO - AANTAL WOONEENHEDEN</t>
        </is>
      </c>
      <c r="B16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6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customHeight="1" ht="15.75" r="17" s="14" thickBot="1">
      <c r="A17" t="inlineStr">
        <is>
          <t>Extra kosten DTP (betty, graafwerk, t-stuk)</t>
        </is>
      </c>
      <c r="B17" s="1">
        <f>SUM(Table1108722224[[#This Row],[waarde]],Table110872225[[#This Row],[waarde]],Table110872227[[#This Row],[waarde]],Table110872229[[#This Row],[waarde]],Table1108722211[[#This Row],[waarde]],Table1108722213[[#This Row],[waarde]],Table1108722215[[#This Row],[waarde]],Table1108722217[[#This Row],[waarde]],Table1108722219[[#This Row],[waarde]],Table1108722231[[#This Row],[waarde]])</f>
        <v/>
      </c>
      <c r="C17" s="1">
        <f>SUM(Table1108722224[[#This Row],[kost]],Table110872225[[#This Row],[kost]],Table110872227[[#This Row],[kost]],Table110872229[[#This Row],[kost]],Table1108722211[[#This Row],[kost]],Table1108722213[[#This Row],[kost]],Table1108722215[[#This Row],[kost]],Table1108722217[[#This Row],[kost]],Table1108722219[[#This Row],[kost]],Table1108722231[[#This Row],[kost]])</f>
        <v/>
      </c>
    </row>
    <row customHeight="1" ht="15.75" r="18" s="14" thickBot="1">
      <c r="A18" s="8" t="inlineStr">
        <is>
          <t>TOTAAL</t>
        </is>
      </c>
      <c r="B18" s="9" t="n"/>
      <c r="C18" s="16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</row>
    <row r="24">
      <c r="A24" t="inlineStr">
        <is>
          <t>bakken</t>
        </is>
      </c>
      <c r="B24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</row>
    <row r="25">
      <c r="A25" t="inlineStr">
        <is>
          <t>buizen</t>
        </is>
      </c>
      <c r="B25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</row>
    <row r="26">
      <c r="A26" t="inlineStr">
        <is>
          <t>subducts+micro</t>
        </is>
      </c>
      <c r="B26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</row>
    <row r="27">
      <c r="A27" t="inlineStr">
        <is>
          <t>ofps</t>
        </is>
      </c>
      <c r="B27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  <c r="D27" s="1" t="n"/>
    </row>
    <row r="28">
      <c r="A28" s="2" t="inlineStr">
        <is>
          <t>Totaal</t>
        </is>
      </c>
      <c r="B28" s="1">
        <f>SUM(Table22293032325[[#This Row],[Kost]],Table2229303236[[#This Row],[Kost]],Table2229303238[[#This Row],[Kost]],Table22293032310[[#This Row],[Kost]],Table22293032312[[#This Row],[Kost]],Table22293032314[[#This Row],[Kost]],Table22293032316[[#This Row],[Kost]],Table22293032318[[#This Row],[Kost]],Table22293032320[[#This Row],[Kost]],Table22293032332[[#This Row],[Kost]])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geometry</t>
        </is>
      </c>
      <c r="B1" t="inlineStr">
        <is>
          <t>id</t>
        </is>
      </c>
      <c r="C1" t="inlineStr">
        <is>
          <t>lengt_duct</t>
        </is>
      </c>
      <c r="D1" t="inlineStr">
        <is>
          <t>cost_tot</t>
        </is>
      </c>
      <c r="E1" t="inlineStr">
        <is>
          <t>diameter</t>
        </is>
      </c>
      <c r="F1" t="inlineStr">
        <is>
          <t>type</t>
        </is>
      </c>
      <c r="G1" t="inlineStr">
        <is>
          <t>phase_nr</t>
        </is>
      </c>
      <c r="H1" t="inlineStr">
        <is>
          <t>ofp_nr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geometry</t>
        </is>
      </c>
      <c r="B1" t="inlineStr">
        <is>
          <t>id</t>
        </is>
      </c>
      <c r="C1" t="inlineStr">
        <is>
          <t>cluster</t>
        </is>
      </c>
      <c r="D1" t="inlineStr">
        <is>
          <t>dtp</t>
        </is>
      </c>
      <c r="E1" t="inlineStr">
        <is>
          <t>units_a</t>
        </is>
      </c>
      <c r="F1" t="inlineStr">
        <is>
          <t>units_b</t>
        </is>
      </c>
      <c r="G1" t="inlineStr">
        <is>
          <t>fiber</t>
        </is>
      </c>
      <c r="H1" t="inlineStr">
        <is>
          <t>cost_tot</t>
        </is>
      </c>
      <c r="I1" t="inlineStr">
        <is>
          <t>phase_nr</t>
        </is>
      </c>
      <c r="J1" t="inlineStr">
        <is>
          <t>comments</t>
        </is>
      </c>
      <c r="K1" t="inlineStr">
        <is>
          <t>ofp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geometry</t>
        </is>
      </c>
      <c r="B1" t="inlineStr">
        <is>
          <t>id</t>
        </is>
      </c>
      <c r="C1" t="inlineStr">
        <is>
          <t>cost</t>
        </is>
      </c>
      <c r="D1" t="inlineStr">
        <is>
          <t>subtype</t>
        </is>
      </c>
      <c r="E1" t="inlineStr">
        <is>
          <t>phase_nr</t>
        </is>
      </c>
      <c r="F1" t="inlineStr">
        <is>
          <t>angle</t>
        </is>
      </c>
      <c r="G1" t="inlineStr">
        <is>
          <t>ofp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geometry</t>
        </is>
      </c>
      <c r="B1" t="inlineStr">
        <is>
          <t>id</t>
        </is>
      </c>
      <c r="C1" t="inlineStr">
        <is>
          <t>cost_ofp</t>
        </is>
      </c>
      <c r="D1" t="inlineStr">
        <is>
          <t>phase_nr</t>
        </is>
      </c>
      <c r="E1" t="inlineStr">
        <is>
          <t>total_cost</t>
        </is>
      </c>
      <c r="F1" t="inlineStr">
        <is>
          <t>job_id</t>
        </is>
      </c>
      <c r="G1" t="inlineStr">
        <is>
          <t>path</t>
        </is>
      </c>
      <c r="H1" t="inlineStr">
        <is>
          <t>unit_cost</t>
        </is>
      </c>
      <c r="I1" t="inlineStr">
        <is>
          <t>ofp_amount</t>
        </is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geometry</t>
        </is>
      </c>
      <c r="B1" t="inlineStr">
        <is>
          <t>id</t>
        </is>
      </c>
      <c r="C1" t="inlineStr">
        <is>
          <t>code</t>
        </is>
      </c>
      <c r="D1" t="inlineStr">
        <is>
          <t>lengt_subd</t>
        </is>
      </c>
      <c r="E1" t="inlineStr">
        <is>
          <t>lengt_micr</t>
        </is>
      </c>
      <c r="F1" t="inlineStr">
        <is>
          <t>cost_tot</t>
        </is>
      </c>
      <c r="G1" t="inlineStr">
        <is>
          <t>dtps</t>
        </is>
      </c>
      <c r="H1" t="inlineStr">
        <is>
          <t>phase_nr</t>
        </is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workbookViewId="0">
      <selection activeCell="B7" sqref="B7"/>
    </sheetView>
  </sheetViews>
  <sheetFormatPr baseColWidth="8" defaultRowHeight="15"/>
  <cols>
    <col customWidth="1" max="1" min="1" style="14" width="25.7109375"/>
    <col customWidth="1" max="2" min="2" style="14" width="25.42578125"/>
    <col customWidth="1" max="3" min="3" style="14" width="29.42578125"/>
  </cols>
  <sheetData>
    <row r="1">
      <c r="A1" t="inlineStr">
        <is>
          <t>Eenheidsprijzen</t>
        </is>
      </c>
      <c r="B1" s="1" t="inlineStr">
        <is>
          <t>waarde</t>
        </is>
      </c>
    </row>
    <row r="2">
      <c r="A2" t="inlineStr">
        <is>
          <t>Sleuf</t>
        </is>
      </c>
      <c r="B2" s="6" t="n">
        <v>13.2</v>
      </c>
    </row>
    <row r="3">
      <c r="A3" t="inlineStr">
        <is>
          <t>HDPE/SRV</t>
        </is>
      </c>
      <c r="B3" s="6" t="n">
        <v>11.72</v>
      </c>
    </row>
    <row r="4">
      <c r="A4" t="inlineStr">
        <is>
          <t>Bakken</t>
        </is>
      </c>
      <c r="B4" s="6" t="n">
        <v>2196</v>
      </c>
    </row>
    <row r="5">
      <c r="A5" t="inlineStr">
        <is>
          <t>Lengte herbestrating</t>
        </is>
      </c>
      <c r="B5" s="6" t="n">
        <v>33</v>
      </c>
    </row>
    <row r="6">
      <c r="A6" t="inlineStr">
        <is>
          <t>Gestuurde boringen aantal</t>
        </is>
      </c>
      <c r="B6" s="6" t="n">
        <v>298</v>
      </c>
    </row>
    <row r="7">
      <c r="A7" t="inlineStr">
        <is>
          <t>Gestuurde boringen lengte</t>
        </is>
      </c>
      <c r="B7" s="6" t="n">
        <v>97.90000000000001</v>
      </c>
    </row>
    <row r="8">
      <c r="A8" t="inlineStr">
        <is>
          <t>Subducts</t>
        </is>
      </c>
      <c r="B8" s="6" t="n">
        <v>3.08</v>
      </c>
    </row>
    <row r="9">
      <c r="A9" t="inlineStr">
        <is>
          <t>FO Microkabel</t>
        </is>
      </c>
      <c r="B9" s="6" t="n">
        <v>3.11</v>
      </c>
    </row>
    <row r="10">
      <c r="A10" t="inlineStr">
        <is>
          <t>OV las</t>
        </is>
      </c>
      <c r="B10" s="6" t="n">
        <v>421</v>
      </c>
    </row>
    <row r="11">
      <c r="A11" t="inlineStr">
        <is>
          <t>Vezel</t>
        </is>
      </c>
      <c r="B11" s="6" t="n">
        <v>23.8</v>
      </c>
    </row>
    <row r="12">
      <c r="A12" t="inlineStr">
        <is>
          <t>Oppervlakte herbestrating</t>
        </is>
      </c>
      <c r="B12" s="6" t="n">
        <v>59.4</v>
      </c>
    </row>
    <row r="13">
      <c r="A13" t="inlineStr">
        <is>
          <t>OFP</t>
        </is>
      </c>
      <c r="B13" s="6" t="n">
        <v>4902</v>
      </c>
    </row>
    <row r="14">
      <c r="A14" t="inlineStr">
        <is>
          <t>DTP-X</t>
        </is>
      </c>
      <c r="B14" s="6" t="n">
        <v>303.8</v>
      </c>
    </row>
    <row r="15">
      <c r="B15" s="6" t="n"/>
    </row>
    <row r="16">
      <c r="B16" s="6" t="n"/>
    </row>
    <row r="26">
      <c r="B26" s="1" t="n"/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0" sqref="B10"/>
    </sheetView>
  </sheetViews>
  <sheetFormatPr baseColWidth="8" defaultRowHeight="15"/>
  <cols>
    <col customWidth="1" max="1" min="1" style="14" width="29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ù, ducts!F:F, "&lt;&gt;BO", ducts!F:F, "&lt;&gt;OV")-SUMIFS(ducts!C:C, ducts!C:C, "&gt;0", ducts!G:G, ù, ducts!F:F, "BO")</f>
        <v/>
      </c>
      <c r="C2" s="13">
        <f>Table11087222[[#This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ù, herberekening_buizen!A:A)-SUMIFS(ducts!C:C, ducts!C:C, "&gt;0", ducts!G:G, ù, ducts!F:F, "BO")-SUMIFS(ducts!C:C, ducts!C:C, "&gt;0", ducts!G:G, ù, ducts!F:F, "OV")</f>
        <v/>
      </c>
      <c r="C3" s="13">
        <f>Table11087222[[#This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ù)-COUNTIFS(manholes!D:D, "End Cap", manholes!E:E, ù)-COUNTIFS(manholes!D:D, "Cable Room", manholes!E:E, ù)-COUNTIFS(manholes!D:D, "T Branch", manholes!E:E, ù)-COUNTIFS(manholes!D:D, "Link", manholes!E:E, ù)</f>
        <v/>
      </c>
      <c r="C4" s="13">
        <f>Table11087222[[#This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ù, ducts!F:F, "&lt;&gt;BO", ducts!F:F, "&lt;&gt;OV")-SUMIFS(ducts!C:C, ducts!C:C, "&gt;0", ducts!G:G, ù, ducts!F:F, "BO"))*B32+SUMIFS(ducts!C:C, ducts!C:C, "&gt;0", ducts!G:G, ù, ducts!F:F, "OV")*(1-B32)</f>
        <v/>
      </c>
      <c r="C5" s="13">
        <f>Table11087222[[#This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ù)</f>
        <v/>
      </c>
      <c r="C6" s="13">
        <f>Table11087222[[#This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ù, ducts!F:F, "BO")</f>
        <v/>
      </c>
      <c r="C7" s="13">
        <f>Table11087222[[#This Row],[waarde]]*Table14[[#This Row],[waarde]]</f>
        <v/>
      </c>
    </row>
    <row r="8">
      <c r="A8" t="inlineStr">
        <is>
          <t>11 - FOD - LENGTE SUBDUCTS</t>
        </is>
      </c>
      <c r="B8" s="1">
        <f>SUMIF(subd_micr!H:H, ù, subd_micr!D:D)</f>
        <v/>
      </c>
      <c r="C8" s="13">
        <f>Table11087222[[#This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ù, subd_micr!E:E)</f>
        <v/>
      </c>
      <c r="C9" s="13">
        <f>Table11087222[[#This Row],[waarde]]*Table14[[#This Row],[waarde]]</f>
        <v/>
      </c>
    </row>
    <row r="10">
      <c r="A10" t="inlineStr">
        <is>
          <t>41 - FNS - AANTAL OV LASSEN</t>
        </is>
      </c>
      <c r="B10" s="1">
        <f>COUNTIF(phases!D:D, ù)</f>
        <v/>
      </c>
      <c r="C10" s="13">
        <f>Table11087222[[#This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ù, dtps!G:G)</f>
        <v/>
      </c>
      <c r="C11" s="13">
        <f>Table11087222[[#This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Table11087222[[#This Row],[waarde]]*Table14[[#This Row],[waarde]]</f>
        <v/>
      </c>
    </row>
    <row r="13">
      <c r="A13" t="inlineStr">
        <is>
          <t>61 - FTTH - AANTAL OPTIMIZED FIBER POINTS (OFP)</t>
        </is>
      </c>
      <c r="B13" s="1">
        <f>COUNTIF(phases!D:D, ù)</f>
        <v/>
      </c>
      <c r="C13" s="13">
        <f>Table11087222[[#This Row],[waarde]]*Table14[[#This Row],[waarde]]</f>
        <v/>
      </c>
    </row>
    <row r="14">
      <c r="A14" t="inlineStr">
        <is>
          <t>63 - FTTH - AANTAL DTP-X</t>
        </is>
      </c>
      <c r="B14" s="1">
        <f>COUNTIF(dtps!I:I, ù)</f>
        <v/>
      </c>
      <c r="C14" s="13">
        <f>Table11087222[[#This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ù)+COUNTIFS(dtps!F:F, 0, dtps!I:I, ù))</f>
        <v/>
      </c>
      <c r="C15" s="13" t="n"/>
    </row>
    <row r="16">
      <c r="A16" t="inlineStr">
        <is>
          <t>92 - INFO - AANTAL WOONEENHEDEN</t>
        </is>
      </c>
      <c r="B16" s="1">
        <f>SUMIF(dtps!I:I, ù, dtps!E:E)+SUMIF(dtps!I:I, ù,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ù, dtps!K:K, -1)*290 + COUNTIFS(dtps!I:I, ù,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ù, dtps!H:H)</f>
        <v/>
      </c>
    </row>
    <row r="24">
      <c r="A24" t="inlineStr">
        <is>
          <t>manholes</t>
        </is>
      </c>
      <c r="B24" s="1">
        <f>SUMIF(manholes!E:E, ù, manholes!C:C)</f>
        <v/>
      </c>
    </row>
    <row r="25">
      <c r="A25" t="inlineStr">
        <is>
          <t>ducts</t>
        </is>
      </c>
      <c r="B25" s="1">
        <f>SUMIF(ducts!G:G, ù, ducts!D:D)</f>
        <v/>
      </c>
    </row>
    <row r="26">
      <c r="A26" t="inlineStr">
        <is>
          <t>subd_micr</t>
        </is>
      </c>
      <c r="B26" s="1">
        <f>SUMIF(subd_micr!H:H, ù, subd_micr!F:F)</f>
        <v/>
      </c>
    </row>
    <row r="27">
      <c r="A27" t="inlineStr">
        <is>
          <t>zones</t>
        </is>
      </c>
      <c r="B27" s="1">
        <f>SUMIF(phases!D:D, ù,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>
        <f>1/3</f>
        <v/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4" sqref="B14"/>
    </sheetView>
  </sheetViews>
  <sheetFormatPr baseColWidth="8" defaultRowHeight="15"/>
  <cols>
    <col customWidth="1" max="1" min="1" style="14" width="50.7109375"/>
    <col customWidth="1" max="2" min="2" style="14" width="10.7109375"/>
    <col customWidth="1" max="3" min="3" style="14" width="9.14062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-1, ducts!F:F, "&lt;&gt;BO", ducts!F:F, "&lt;&gt;OV")-SUMIFS(ducts!C:C, ducts!C:C, "&gt;0", ducts!G:G, -1, ducts!F:F, "BO")</f>
        <v/>
      </c>
      <c r="C2" s="13">
        <f>Table1108722231[[#This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-1, herberekening_buizen!A:A)-SUMIFS(ducts!C:C, ducts!C:C, "&gt;0", ducts!G:G, -1, ducts!F:F, "BO")-SUMIFS(ducts!C:C, ducts!C:C, "&gt;0", ducts!G:G, -1, ducts!F:F, "OV")</f>
        <v/>
      </c>
      <c r="C3" s="13">
        <f>Table1108722231[[#This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-1)-COUNTIFS(manholes!D:D, "End Cap", manholes!E:E, -1)-COUNTIFS(manholes!D:D, "Cable Room", manholes!E:E, -1)-COUNTIFS(manholes!D:D, "T Branch", manholes!E:E, -1)-COUNTIFS(manholes!D:D, "Link", manholes!E:E, -1)-COUNTIFS(manholes!D:D, "Left-right coupling", manholes!E:E, -1)</f>
        <v/>
      </c>
      <c r="C4" s="13">
        <f>Table1108722231[[#This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-1, ducts!F:F, "&lt;&gt;BO", ducts!F:F, "&lt;&gt;OV")-SUMIFS(ducts!C:C, ducts!C:C, "&gt;0", ducts!G:G, -1, ducts!F:F, "BO"))*B32+SUMIFS(ducts!C:C, ducts!C:C, "&gt;0", ducts!G:G, -1, ducts!F:F, "OV")*(1-B32)</f>
        <v/>
      </c>
      <c r="C5" s="13">
        <f>Table1108722231[[#This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-1)</f>
        <v/>
      </c>
      <c r="C6" s="13">
        <f>Table1108722231[[#This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-1, ducts!F:F, "BO")</f>
        <v/>
      </c>
      <c r="C7" s="13">
        <f>Table1108722231[[#This Row],[waarde]]*Table14[[#This Row],[waarde]]</f>
        <v/>
      </c>
    </row>
    <row r="8">
      <c r="A8" t="inlineStr">
        <is>
          <t>11 - FOD - LENGTE SUBDUCTS</t>
        </is>
      </c>
      <c r="B8" s="1">
        <f>SUMIF(subd_micr!H:H, -1, subd_micr!D:D)</f>
        <v/>
      </c>
      <c r="C8" s="13">
        <f>Table1108722231[[#This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-1, subd_micr!E:E)</f>
        <v/>
      </c>
      <c r="C9" s="13">
        <f>Table1108722231[[#This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-1)</f>
        <v/>
      </c>
      <c r="C10" s="13">
        <f>Table1108722231[[#This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-1, dtps!G:G)</f>
        <v/>
      </c>
      <c r="C11" s="13">
        <f>Table1108722231[[#This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Table1108722231[[#This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-1, manholes!G:G)</f>
        <v/>
      </c>
      <c r="C13" s="13">
        <f>Table1108722231[[#This Row],[waarde]]*Table14[[#This Row],[waarde]]</f>
        <v/>
      </c>
    </row>
    <row r="14">
      <c r="A14" t="inlineStr">
        <is>
          <t>63 - FTTH - AANTAL DTP-X</t>
        </is>
      </c>
      <c r="B14" s="1">
        <f>COUNTIF(dtps!I:I, -1)</f>
        <v/>
      </c>
      <c r="C14" s="13">
        <f>Table1108722231[[#This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-1)+COUNTIFS(dtps!F:F, 0, dtps!I:I, -1))</f>
        <v/>
      </c>
      <c r="C15" s="13" t="n"/>
    </row>
    <row r="16">
      <c r="A16" t="inlineStr">
        <is>
          <t>92 - INFO - AANTAL WOONEENHEDEN</t>
        </is>
      </c>
      <c r="B16" s="1">
        <f>SUMIF(dtps!I:I, -1, dtps!E:E)+SUMIF(dtps!I:I, -1,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-1, dtps!K:K, -1)*290 + COUNTIFS(dtps!I:I, -1,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-1, dtps!H:H)</f>
        <v/>
      </c>
    </row>
    <row r="24">
      <c r="A24" t="inlineStr">
        <is>
          <t>manholes</t>
        </is>
      </c>
      <c r="B24" s="1">
        <f>SUMIF(manholes!E:E, -1, manholes!C:C)</f>
        <v/>
      </c>
    </row>
    <row r="25">
      <c r="A25" t="inlineStr">
        <is>
          <t>ducts</t>
        </is>
      </c>
      <c r="B25" s="1">
        <f>SUMIF(ducts!G:G, -1, ducts!D:D)</f>
        <v/>
      </c>
    </row>
    <row r="26">
      <c r="A26" t="inlineStr">
        <is>
          <t>subd_micr</t>
        </is>
      </c>
      <c r="B26" s="1">
        <f>SUMIF(subd_micr!H:H, -1, subd_micr!F:F)</f>
        <v/>
      </c>
    </row>
    <row r="27">
      <c r="A27" t="inlineStr">
        <is>
          <t>zones</t>
        </is>
      </c>
      <c r="B27" s="1">
        <f>SUMIF(phases!D:D, -1,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tabSelected="1" workbookViewId="0">
      <selection activeCell="E21" sqref="E21"/>
    </sheetView>
  </sheetViews>
  <sheetFormatPr baseColWidth="8" defaultRowHeight="15"/>
  <cols>
    <col customWidth="1" max="1" min="1" style="14" width="50.7109375"/>
    <col customWidth="1" max="2" min="2" style="1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1, ducts!F:F, "&lt;&gt;BO", ducts!F:F, "&lt;&gt;OV")-SUMIFS(ducts!C:C, ducts!C:C, "&gt;0", ducts!G:G, 1, ducts!F:F, "BO")</f>
        <v/>
      </c>
      <c r="C2" s="13">
        <f>Table1108722224[[#This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1, herberekening_buizen!A:A)-SUMIFS(ducts!C:C, ducts!C:C, "&gt;0", ducts!G:G, 1, ducts!F:F, "BO")-SUMIFS(ducts!C:C, ducts!C:C, "&gt;0", ducts!G:G, 1, ducts!F:F, "OV")</f>
        <v/>
      </c>
      <c r="C3" s="13">
        <f>Table1108722224[[#This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1)-COUNTIFS(manholes!D:D, "End Cap", manholes!E:E, 1)-COUNTIFS(manholes!D:D, "Cable Room", manholes!E:E, 1)-COUNTIFS(manholes!D:D, "T Branch", manholes!E:E, 1)-COUNTIFS(manholes!D:D, "Link", manholes!E:E, 1)-COUNTIFS(manholes!D:D, "Left-right coupling", manholes!E:E, 1)</f>
        <v/>
      </c>
      <c r="C4" s="13">
        <f>Table1108722224[[#This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1, ducts!F:F, "&lt;&gt;BO", ducts!F:F, "&lt;&gt;OV")-SUMIFS(ducts!C:C, ducts!C:C, "&gt;0", ducts!G:G, 1, ducts!F:F, "BO"))*B32+SUMIFS(ducts!C:C, ducts!C:C, "&gt;0", ducts!G:G, 1, ducts!F:F, "OV")*(1-B32)</f>
        <v/>
      </c>
      <c r="C5" s="13">
        <f>Table1108722224[[#This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1)</f>
        <v/>
      </c>
      <c r="C6" s="13">
        <f>Table1108722224[[#This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1, ducts!F:F, "BO")</f>
        <v/>
      </c>
      <c r="C7" s="13">
        <f>Table1108722224[[#This Row],[waarde]]*Table14[[#This Row],[waarde]]</f>
        <v/>
      </c>
    </row>
    <row r="8">
      <c r="A8" t="inlineStr">
        <is>
          <t>11 - FOD - LENGTE SUBDUCTS</t>
        </is>
      </c>
      <c r="B8" s="1">
        <f>SUMIF(subd_micr!H:H, 1, subd_micr!D:D)</f>
        <v/>
      </c>
      <c r="C8" s="13">
        <f>Table1108722224[[#This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1, subd_micr!E:E)</f>
        <v/>
      </c>
      <c r="C9" s="13">
        <f>Table1108722224[[#This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1)</f>
        <v/>
      </c>
      <c r="C10" s="13">
        <f>Table1108722224[[#This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1, dtps!G:G)</f>
        <v/>
      </c>
      <c r="C11" s="13">
        <f>Table1108722224[[#This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Table1108722224[[#This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1, manholes!G:G)</f>
        <v/>
      </c>
      <c r="C13" s="13">
        <f>Table1108722224[[#This Row],[waarde]]*Table14[[#This Row],[waarde]]</f>
        <v/>
      </c>
    </row>
    <row r="14">
      <c r="A14" t="inlineStr">
        <is>
          <t>63 - FTTH - AANTAL DTP-X</t>
        </is>
      </c>
      <c r="B14" s="1">
        <f>COUNTIF(dtps!I:I, 1)</f>
        <v/>
      </c>
      <c r="C14" s="13">
        <f>Table1108722224[[#This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1)+COUNTIFS(dtps!F:F, 0, dtps!I:I, 1))</f>
        <v/>
      </c>
      <c r="C15" s="13" t="n"/>
    </row>
    <row r="16">
      <c r="A16" t="inlineStr">
        <is>
          <t>92 - INFO - AANTAL WOONEENHEDEN</t>
        </is>
      </c>
      <c r="B16" s="1">
        <f>SUMIF(dtps!I:I, 1, dtps!E:E)+SUMIF(dtps!I:I, 1,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C17" s="13">
        <f>COUNTIFS(dtps!I:I, 1, dtps!K:K, -1)*290 + COUNTIFS(dtps!I:I, 1,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E19" s="1" t="n"/>
    </row>
    <row r="20">
      <c r="A20" s="12" t="inlineStr">
        <is>
          <t>Cost/unit (€)</t>
        </is>
      </c>
      <c r="B20" s="11">
        <f>C18/B16</f>
        <v/>
      </c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1, dtps!H:H)</f>
        <v/>
      </c>
    </row>
    <row r="24">
      <c r="A24" t="inlineStr">
        <is>
          <t>manholes</t>
        </is>
      </c>
      <c r="B24" s="1">
        <f>SUMIF(manholes!E:E, 1, manholes!C:C)</f>
        <v/>
      </c>
    </row>
    <row r="25">
      <c r="A25" t="inlineStr">
        <is>
          <t>ducts</t>
        </is>
      </c>
      <c r="B25" s="1">
        <f>SUMIF(ducts!G:G, 1, ducts!D:D)</f>
        <v/>
      </c>
      <c r="D25" s="1" t="n"/>
      <c r="F25" s="1" t="n"/>
    </row>
    <row r="26">
      <c r="A26" t="inlineStr">
        <is>
          <t>subd_micr</t>
        </is>
      </c>
      <c r="B26" s="1">
        <f>SUMIF(subd_micr!H:H, 1, subd_micr!F:F)</f>
        <v/>
      </c>
    </row>
    <row r="27">
      <c r="A27" t="inlineStr">
        <is>
          <t>zones</t>
        </is>
      </c>
      <c r="B27" s="1">
        <f>SUMIF(phases!D:D, 1, phases!C:C)</f>
        <v/>
      </c>
    </row>
    <row r="28">
      <c r="A28" s="2" t="inlineStr">
        <is>
          <t>Totaal</t>
        </is>
      </c>
      <c r="B28" s="3">
        <f>SUM(B23:B27)</f>
        <v/>
      </c>
    </row>
    <row r="30">
      <c r="A30" s="4" t="inlineStr">
        <is>
          <t>cost/unit</t>
        </is>
      </c>
      <c r="B30" s="5">
        <f>B28/B16</f>
        <v/>
      </c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&amp;C&amp;"Calibri"&amp;11&amp;K000000&amp;"Calibri"&amp;11&amp;K000000&amp;"Calibri"&amp;11&amp;K000000&amp;"Calibri"&amp;11&amp;K000000&amp;"Calibri"&amp;11&amp;K000000&amp;"Calibri"&amp;7 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B10" sqref="B10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2, ducts!F:F, "&lt;&gt;BO", ducts!F:F, "&lt;&gt;OV")-SUMIFS(ducts!C:C, ducts!C:C, "&gt;0", ducts!G:G, 2, ducts!F:F, "BO")</f>
        <v/>
      </c>
      <c r="C2" s="13">
        <f>Table110872225[[#This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2, herberekening_buizen!A:A)-SUMIFS(ducts!C:C, ducts!C:C, "&gt;0", ducts!G:G, 2, ducts!F:F, "BO")-SUMIFS(ducts!C:C, ducts!C:C, "&gt;0", ducts!G:G, 2, ducts!F:F, "OV")</f>
        <v/>
      </c>
      <c r="C3" s="13">
        <f>Table110872225[[#This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2)-COUNTIFS(manholes!D:D, "End Cap", manholes!E:E, 2)-COUNTIFS(manholes!D:D, "Cable Room", manholes!E:E, 2)-COUNTIFS(manholes!D:D, "T Branch", manholes!E:E, 2)-COUNTIFS(manholes!D:D, "Link", manholes!E:E, 2)-COUNTIFS(manholes!D:D, "Left-right coupling", manholes!E:E, 2)</f>
        <v/>
      </c>
      <c r="C4" s="13">
        <f>Table110872225[[#This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2, ducts!F:F, "&lt;&gt;BO", ducts!F:F, "&lt;&gt;OV")-SUMIFS(ducts!C:C, ducts!C:C, "&gt;0", ducts!G:G, 2, ducts!F:F, "BO"))*B32+SUMIFS(ducts!C:C, ducts!C:C, "&gt;0", ducts!G:G, 2, ducts!F:F, "OV")*(1-B32)</f>
        <v/>
      </c>
      <c r="C5" s="13">
        <f>Table110872225[[#This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2)</f>
        <v/>
      </c>
      <c r="C6" s="13">
        <f>Table110872225[[#This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2, ducts!F:F, "BO")</f>
        <v/>
      </c>
      <c r="C7" s="13">
        <f>Table110872225[[#This Row],[waarde]]*Table14[[#This Row],[waarde]]</f>
        <v/>
      </c>
    </row>
    <row r="8">
      <c r="A8" t="inlineStr">
        <is>
          <t>11 - FOD - LENGTE SUBDUCTS</t>
        </is>
      </c>
      <c r="B8" s="1">
        <f>SUMIF(subd_micr!H:H, 2, subd_micr!D:D)</f>
        <v/>
      </c>
      <c r="C8" s="13">
        <f>Table110872225[[#This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2, subd_micr!E:E)</f>
        <v/>
      </c>
      <c r="C9" s="13">
        <f>Table110872225[[#This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2)</f>
        <v/>
      </c>
      <c r="C10" s="13">
        <f>Table110872225[[#This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2, dtps!G:G)</f>
        <v/>
      </c>
      <c r="C11" s="13">
        <f>Table110872225[[#This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Table110872225[[#This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2, manholes!G:G)</f>
        <v/>
      </c>
      <c r="C13" s="13">
        <f>Table110872225[[#This Row],[waarde]]*Table14[[#This Row],[waarde]]</f>
        <v/>
      </c>
    </row>
    <row r="14">
      <c r="A14" t="inlineStr">
        <is>
          <t>63 - FTTH - AANTAL DTP-X</t>
        </is>
      </c>
      <c r="B14" s="1">
        <f>COUNTIF(dtps!I:I, 2)</f>
        <v/>
      </c>
      <c r="C14" s="13">
        <f>Table110872225[[#This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2)+COUNTIFS(dtps!F:F, 0, dtps!I:I, 2))</f>
        <v/>
      </c>
      <c r="C15" s="13" t="n"/>
    </row>
    <row r="16">
      <c r="A16" t="inlineStr">
        <is>
          <t>92 - INFO - AANTAL WOONEENHEDEN</t>
        </is>
      </c>
      <c r="B16" s="1">
        <f>SUMIF(dtps!I:I, 2, dtps!E:E)+SUMIF(dtps!I:I, 2,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2, dtps!K:K, -1)*290 + COUNTIFS(dtps!I:I, 2,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2, dtps!H:H)</f>
        <v/>
      </c>
    </row>
    <row r="24">
      <c r="A24" t="inlineStr">
        <is>
          <t>manholes</t>
        </is>
      </c>
      <c r="B24" s="1">
        <f>SUMIF(manholes!E:E, 2, manholes!C:C)</f>
        <v/>
      </c>
    </row>
    <row r="25">
      <c r="A25" t="inlineStr">
        <is>
          <t>ducts</t>
        </is>
      </c>
      <c r="B25" s="1">
        <f>SUMIF(ducts!G:G, 2, ducts!D:D)</f>
        <v/>
      </c>
      <c r="D25" s="1" t="n"/>
      <c r="F25" s="1" t="n"/>
    </row>
    <row r="26">
      <c r="A26" t="inlineStr">
        <is>
          <t>subd_micr</t>
        </is>
      </c>
      <c r="B26" s="1">
        <f>SUMIF(subd_micr!H:H, 2, subd_micr!F:F)</f>
        <v/>
      </c>
    </row>
    <row r="27">
      <c r="A27" t="inlineStr">
        <is>
          <t>zones</t>
        </is>
      </c>
      <c r="B27" s="1">
        <f>SUMIF(phases!D:D, 2,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3, ducts!F:F, "&lt;&gt;BO", ducts!F:F, "&lt;&gt;OV")-SUMIFS(ducts!C:C, ducts!C:C, "&gt;0", ducts!G:G, 3, ducts!F:F, "BO")</f>
        <v/>
      </c>
      <c r="C2" s="13">
        <f>Table110872227[[#This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3, herberekening_buizen!A:A)-SUMIFS(ducts!C:C, ducts!C:C, "&gt;0", ducts!G:G, 3, ducts!F:F, "BO")-SUMIFS(ducts!C:C, ducts!C:C, "&gt;0", ducts!G:G, 3, ducts!F:F, "OV")</f>
        <v/>
      </c>
      <c r="C3" s="13">
        <f>Table110872227[[#This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3)-COUNTIFS(manholes!D:D, "End Cap", manholes!E:E, 3)-COUNTIFS(manholes!D:D, "Cable Room", manholes!E:E, 3)-COUNTIFS(manholes!D:D, "T Branch", manholes!E:E, 3)-COUNTIFS(manholes!D:D, "Link", manholes!E:E, 3)-COUNTIFS(manholes!D:D, "Left-right coupling", manholes!E:E, 3)</f>
        <v/>
      </c>
      <c r="C4" s="13">
        <f>Table110872227[[#This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3, ducts!F:F, "&lt;&gt;BO", ducts!F:F, "&lt;&gt;OV")-SUMIFS(ducts!C:C, ducts!C:C, "&gt;0", ducts!G:G, 3, ducts!F:F, "BO"))*B32+SUMIFS(ducts!C:C, ducts!C:C, "&gt;0", ducts!G:G, 3, ducts!F:F, "OV")*(1-B32)</f>
        <v/>
      </c>
      <c r="C5" s="13">
        <f>Table110872227[[#This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3)</f>
        <v/>
      </c>
      <c r="C6" s="13">
        <f>Table110872227[[#This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3, ducts!F:F, "BO")</f>
        <v/>
      </c>
      <c r="C7" s="13">
        <f>Table110872227[[#This Row],[waarde]]*Table14[[#This Row],[waarde]]</f>
        <v/>
      </c>
    </row>
    <row r="8">
      <c r="A8" t="inlineStr">
        <is>
          <t>11 - FOD - LENGTE SUBDUCTS</t>
        </is>
      </c>
      <c r="B8" s="1">
        <f>SUMIF(subd_micr!H:H, 3, subd_micr!D:D)</f>
        <v/>
      </c>
      <c r="C8" s="13">
        <f>Table110872227[[#This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3, subd_micr!E:E)</f>
        <v/>
      </c>
      <c r="C9" s="13">
        <f>Table110872227[[#This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3)</f>
        <v/>
      </c>
      <c r="C10" s="13">
        <f>Table110872227[[#This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3, dtps!G:G)</f>
        <v/>
      </c>
      <c r="C11" s="13">
        <f>Table110872227[[#This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Table110872227[[#This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3, manholes!G:G)</f>
        <v/>
      </c>
      <c r="C13" s="13">
        <f>Table110872227[[#This Row],[waarde]]*Table14[[#This Row],[waarde]]</f>
        <v/>
      </c>
    </row>
    <row r="14">
      <c r="A14" t="inlineStr">
        <is>
          <t>63 - FTTH - AANTAL DTP-X</t>
        </is>
      </c>
      <c r="B14" s="1">
        <f>COUNTIF(dtps!I:I, 3)</f>
        <v/>
      </c>
      <c r="C14" s="13">
        <f>Table110872227[[#This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3)+COUNTIFS(dtps!F:F, 0, dtps!I:I, 3))</f>
        <v/>
      </c>
      <c r="C15" s="13" t="n"/>
    </row>
    <row r="16">
      <c r="A16" t="inlineStr">
        <is>
          <t>92 - INFO - AANTAL WOONEENHEDEN</t>
        </is>
      </c>
      <c r="B16" s="1">
        <f>SUMIF(dtps!I:I, 3, dtps!E:E)+SUMIF(dtps!I:I, 3,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3, dtps!K:K, -1)*290 + COUNTIFS(dtps!I:I, 3,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3, dtps!H:H)</f>
        <v/>
      </c>
    </row>
    <row r="24">
      <c r="A24" t="inlineStr">
        <is>
          <t>manholes</t>
        </is>
      </c>
      <c r="B24" s="1">
        <f>SUMIF(manholes!E:E, 3, manholes!C:C)</f>
        <v/>
      </c>
    </row>
    <row r="25">
      <c r="A25" t="inlineStr">
        <is>
          <t>ducts</t>
        </is>
      </c>
      <c r="B25" s="1">
        <f>SUMIF(ducts!G:G, 3, ducts!D:D)</f>
        <v/>
      </c>
      <c r="D25" s="1" t="n"/>
      <c r="F25" s="1" t="n"/>
    </row>
    <row r="26">
      <c r="A26" t="inlineStr">
        <is>
          <t>subd_micr</t>
        </is>
      </c>
      <c r="B26" s="1">
        <f>SUMIF(subd_micr!H:H, 3, subd_micr!F:F)</f>
        <v/>
      </c>
    </row>
    <row r="27">
      <c r="A27" t="inlineStr">
        <is>
          <t>zones</t>
        </is>
      </c>
      <c r="B27" s="1">
        <f>SUMIF(phases!D:D, 3,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1" sqref="B11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4, ducts!F:F, "&lt;&gt;BO", ducts!F:F, "&lt;&gt;OV")-SUMIFS(ducts!C:C, ducts!C:C, "&gt;0", ducts!G:G, 4, ducts!F:F, "BO")</f>
        <v/>
      </c>
      <c r="C2" s="13">
        <f>Table110872229[[#This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4, herberekening_buizen!A:A)-SUMIFS(ducts!C:C, ducts!C:C, "&gt;0", ducts!G:G, 4, ducts!F:F, "BO")-SUMIFS(ducts!C:C, ducts!C:C, "&gt;0", ducts!G:G, 4, ducts!F:F, "OV")</f>
        <v/>
      </c>
      <c r="C3" s="13">
        <f>Table110872229[[#This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4)-COUNTIFS(manholes!D:D, "End Cap", manholes!E:E, 4)-COUNTIFS(manholes!D:D, "Cable Room", manholes!E:E, 4)-COUNTIFS(manholes!D:D, "T Branch", manholes!E:E, 4)-COUNTIFS(manholes!D:D, "Link", manholes!E:E, 4)-COUNTIFS(manholes!D:D, "Left-right coupling", manholes!E:E, 4)</f>
        <v/>
      </c>
      <c r="C4" s="13">
        <f>Table110872229[[#This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4, ducts!F:F, "&lt;&gt;BO", ducts!F:F, "&lt;&gt;OV")-SUMIFS(ducts!C:C, ducts!C:C, "&gt;0", ducts!G:G, 4, ducts!F:F, "BO"))*B32+SUMIFS(ducts!C:C, ducts!C:C, "&gt;0", ducts!G:G, 4, ducts!F:F, "OV")*(1-B32)</f>
        <v/>
      </c>
      <c r="C5" s="13">
        <f>Table110872229[[#This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4)</f>
        <v/>
      </c>
      <c r="C6" s="13">
        <f>Table110872229[[#This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4, ducts!F:F, "BO")</f>
        <v/>
      </c>
      <c r="C7" s="13">
        <f>Table110872229[[#This Row],[waarde]]*Table14[[#This Row],[waarde]]</f>
        <v/>
      </c>
    </row>
    <row r="8">
      <c r="A8" t="inlineStr">
        <is>
          <t>11 - FOD - LENGTE SUBDUCTS</t>
        </is>
      </c>
      <c r="B8" s="1">
        <f>SUMIF(subd_micr!H:H, 4, subd_micr!D:D)</f>
        <v/>
      </c>
      <c r="C8" s="13">
        <f>Table110872229[[#This Row],[waarde]]*Table14[[#This Row],[waarde]]</f>
        <v/>
      </c>
    </row>
    <row r="9">
      <c r="A9" t="inlineStr">
        <is>
          <t>12 - FOM - LENGTE FO MICROCABLE</t>
        </is>
      </c>
      <c r="B9" s="1">
        <f>+SUMIF(subd_micr!H:H, 4, subd_micr!E:E)</f>
        <v/>
      </c>
      <c r="C9" s="13">
        <f>Table110872229[[#This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4)</f>
        <v/>
      </c>
      <c r="C10" s="13">
        <f>Table110872229[[#This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4, dtps!G:G)</f>
        <v/>
      </c>
      <c r="C11" s="13">
        <f>Table110872229[[#This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Table110872229[[#This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4, manholes!G:G)</f>
        <v/>
      </c>
      <c r="C13" s="13">
        <f>Table110872229[[#This Row],[waarde]]*Table14[[#This Row],[waarde]]</f>
        <v/>
      </c>
    </row>
    <row r="14">
      <c r="A14" t="inlineStr">
        <is>
          <t>63 - FTTH - AANTAL DTP-X</t>
        </is>
      </c>
      <c r="B14" s="1">
        <f>COUNTIF(dtps!I:I, 4)</f>
        <v/>
      </c>
      <c r="C14" s="13">
        <f>Table110872229[[#This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4)+COUNTIFS(dtps!F:F, 0, dtps!I:I, 4))</f>
        <v/>
      </c>
      <c r="C15" s="13" t="n"/>
    </row>
    <row r="16">
      <c r="A16" t="inlineStr">
        <is>
          <t>92 - INFO - AANTAL WOONEENHEDEN</t>
        </is>
      </c>
      <c r="B16" s="1">
        <f>SUMIF(dtps!I:I, 4, dtps!E:E)+SUMIF(dtps!I:I, 4,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4, dtps!K:K, -1)*290 + COUNTIFS(dtps!I:I, 4,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4, dtps!H:H)</f>
        <v/>
      </c>
    </row>
    <row r="24">
      <c r="A24" t="inlineStr">
        <is>
          <t>manholes</t>
        </is>
      </c>
      <c r="B24" s="1">
        <f>SUMIF(manholes!E:E, 4, manholes!C:C)</f>
        <v/>
      </c>
    </row>
    <row r="25">
      <c r="A25" t="inlineStr">
        <is>
          <t>ducts</t>
        </is>
      </c>
      <c r="B25" s="1">
        <f>SUMIF(ducts!G:G, 4, ducts!D:D)</f>
        <v/>
      </c>
    </row>
    <row r="26">
      <c r="A26" t="inlineStr">
        <is>
          <t>subd_micr</t>
        </is>
      </c>
      <c r="B26" s="1">
        <f>SUMIF(subd_micr!H:H, 4, subd_micr!F:F)</f>
        <v/>
      </c>
    </row>
    <row r="27">
      <c r="A27" t="inlineStr">
        <is>
          <t>zones</t>
        </is>
      </c>
      <c r="B27" s="1">
        <f>SUMIF(phases!D:D, 4,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headerFooter>
    <oddHeader/>
    <oddFooter>&amp;C&amp;"Calibri"&amp;11&amp;K000000&amp;"Calibri"&amp;11&amp;K000000&amp;"Calibri"&amp;7 &amp;K737373# Sensitivity: Confidential_x000d_&amp;1#&amp;"Calibri"&amp;7 &amp;K737373 Sensitivity: Confidential</oddFooter>
    <evenHeader/>
    <evenFooter/>
    <firstHeader/>
    <firstFooter/>
  </headerFooter>
  <tableParts count="2">
    <tablePart r:id="rId1"/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B10" sqref="B10"/>
    </sheetView>
  </sheetViews>
  <sheetFormatPr baseColWidth="8" defaultRowHeight="15"/>
  <cols>
    <col customWidth="1" max="1" min="1" style="14" width="50.7109375"/>
    <col customWidth="1" max="2" min="2" style="14" width="10.7109375"/>
  </cols>
  <sheetData>
    <row r="1">
      <c r="A1" t="inlineStr">
        <is>
          <t>MBB</t>
        </is>
      </c>
      <c r="B1" s="1" t="inlineStr">
        <is>
          <t>waarde</t>
        </is>
      </c>
      <c r="C1" s="7" t="inlineStr">
        <is>
          <t>kost</t>
        </is>
      </c>
    </row>
    <row r="2">
      <c r="A2" t="inlineStr">
        <is>
          <t>01 - TRE - LENGTE SLEUF</t>
        </is>
      </c>
      <c r="B2" s="1">
        <f>SUMIFS(ducts!C:C, ducts!C:C, "&gt;0", ducts!G:G, 5, ducts!F:F, "&lt;&gt;BO", ducts!F:F, "&lt;&gt;OV")-SUMIFS(ducts!C:C, ducts!C:C, "&gt;0", ducts!G:G, 5, ducts!F:F, "BO")</f>
        <v/>
      </c>
      <c r="C2" s="13">
        <f>Table1108722211[[#This Row],[waarde]]*Table14[[#This Row],[waarde]]</f>
        <v/>
      </c>
    </row>
    <row r="3">
      <c r="A3" t="inlineStr">
        <is>
          <t>03 - TRD - LENGTE HDPE OF SRV</t>
        </is>
      </c>
      <c r="B3" s="1">
        <f>SUMIF(herberekening_buizen!B:B, 5, herberekening_buizen!A:A)-SUMIFS(ducts!C:C, ducts!C:C, "&gt;0", ducts!G:G, 5, ducts!F:F, "BO")-SUMIFS(ducts!C:C, ducts!C:C, "&gt;0", ducts!G:G, 5, ducts!F:F, "OV")</f>
        <v/>
      </c>
      <c r="C3" s="13">
        <f>Table1108722211[[#This Row],[waarde]]*Table14[[#This Row],[waarde]]</f>
        <v/>
      </c>
    </row>
    <row r="4">
      <c r="A4" t="inlineStr">
        <is>
          <t>04 - TRH - AANTAL TE PLAATSEN BAKKEN</t>
        </is>
      </c>
      <c r="B4" s="1">
        <f>COUNTIF(manholes!E:E, 5)-COUNTIFS(manholes!D:D, "End Cap", manholes!E:E, 5)-COUNTIFS(manholes!D:D, "Cable Room", manholes!E:E, 5)-COUNTIFS(manholes!D:D, "T Branch", manholes!E:E, 5)-COUNTIFS(manholes!D:D, "Link", manholes!E:E, 5)-COUNTIFS(manholes!D:D, "Left-right coupling", manholes!E:E, 5)</f>
        <v/>
      </c>
      <c r="C4" s="13">
        <f>Table1108722211[[#This Row],[waarde]]*Table14[[#This Row],[waarde]]</f>
        <v/>
      </c>
    </row>
    <row r="5">
      <c r="A5" t="inlineStr">
        <is>
          <t>05 - TRP - LENGTE HERBESTRATING</t>
        </is>
      </c>
      <c r="B5" s="1">
        <f>(SUMIFS(ducts!C:C, ducts!C:C, "&gt;0", ducts!G:G, 5, ducts!F:F, "&lt;&gt;BO", ducts!F:F, "&lt;&gt;OV")-SUMIFS(ducts!C:C, ducts!C:C, "&gt;0", ducts!G:G, 5, ducts!F:F, "BO"))*B32+SUMIFS(ducts!C:C, ducts!C:C, "&gt;0", ducts!G:G, 5, ducts!F:F, "OV")*(1-B32)</f>
        <v/>
      </c>
      <c r="C5" s="13">
        <f>Table1108722211[[#This Row],[waarde]]*Table14[[#This Row],[waarde]]</f>
        <v/>
      </c>
    </row>
    <row r="6">
      <c r="A6" t="inlineStr">
        <is>
          <t>06 - SPEC - AANTAL GESTUURDE BORINGEN</t>
        </is>
      </c>
      <c r="B6" s="1">
        <f>COUNTIFS(ducts!F:F,"BO", ducts!G:G, 5)</f>
        <v/>
      </c>
      <c r="C6" s="13">
        <f>Table1108722211[[#This Row],[waarde]]*Table14[[#This Row],[waarde]]</f>
        <v/>
      </c>
    </row>
    <row r="7">
      <c r="A7" t="inlineStr">
        <is>
          <t>07 - SPEC - LENGTE GESTUURDE BORINGEN</t>
        </is>
      </c>
      <c r="B7" s="1">
        <f>SUMIFS(ducts!C:C, ducts!C:C, "&gt;0", ducts!G:G, 5, ducts!F:F, "BO")</f>
        <v/>
      </c>
      <c r="C7" s="13">
        <f>Table1108722211[[#This Row],[waarde]]*Table14[[#This Row],[waarde]]</f>
        <v/>
      </c>
    </row>
    <row r="8">
      <c r="A8" t="inlineStr">
        <is>
          <t>11 - FOD - LENGTE SUBDUCTS</t>
        </is>
      </c>
      <c r="B8" s="1">
        <f>SUMIF(subd_micr!H:H, 5, subd_micr!D:D)</f>
        <v/>
      </c>
      <c r="C8" s="13">
        <f>Table1108722211[[#This Row],[waarde]]*Table14[[#This Row],[waarde]]</f>
        <v/>
      </c>
    </row>
    <row r="9">
      <c r="A9" t="inlineStr">
        <is>
          <t>12 - FOM - LENGTE FO MICROCABLE</t>
        </is>
      </c>
      <c r="B9" s="1">
        <f>SUMIF(subd_micr!H:H, 5, subd_micr!E:E)</f>
        <v/>
      </c>
      <c r="C9" s="13">
        <f>Table1108722211[[#This Row],[waarde]]*Table14[[#This Row],[waarde]]</f>
        <v/>
      </c>
    </row>
    <row r="10">
      <c r="A10" t="inlineStr">
        <is>
          <t>41 - FNS - AANTAL OV LASSEN</t>
        </is>
      </c>
      <c r="B10" s="1">
        <f>COUNTIF(manholes!E:E, 5)</f>
        <v/>
      </c>
      <c r="C10" s="13">
        <f>Table1108722211[[#This Row],[waarde]]*Table14[[#This Row],[waarde]]</f>
        <v/>
      </c>
    </row>
    <row r="11">
      <c r="A11" t="inlineStr">
        <is>
          <t>42 - FOS - AANTAL VEZELS TE LASSEN</t>
        </is>
      </c>
      <c r="B11" s="1">
        <f>SUMIF(dtps!I:I, 5, dtps!G:G)</f>
        <v/>
      </c>
      <c r="C11" s="13">
        <f>Table1108722211[[#This Row],[waarde]]*Table14[[#This Row],[waarde]]</f>
        <v/>
      </c>
    </row>
    <row r="12">
      <c r="A12" s="15" t="inlineStr">
        <is>
          <t>51 - TRP - OPPERVLAKTE HERBESTRATING</t>
        </is>
      </c>
      <c r="B12" s="1">
        <f>B6*2*2.5</f>
        <v/>
      </c>
      <c r="C12" s="13">
        <f>Table1108722211[[#This Row],[waarde]]*Table14[[#This Row],[waarde]]</f>
        <v/>
      </c>
    </row>
    <row r="13">
      <c r="A13" t="inlineStr">
        <is>
          <t>61 - FTTH - AANTAL OPTIMIZED FIBER POINTS (OFP)</t>
        </is>
      </c>
      <c r="B13" s="1">
        <f>SUMIF(manholes!E:E, 5, manholes!G:G)</f>
        <v/>
      </c>
      <c r="C13" s="13">
        <f>Table1108722211[[#This Row],[waarde]]*Table14[[#This Row],[waarde]]</f>
        <v/>
      </c>
    </row>
    <row r="14">
      <c r="A14" t="inlineStr">
        <is>
          <t>63 - FTTH - AANTAL DTP-X</t>
        </is>
      </c>
      <c r="B14" s="1">
        <f>COUNTIF(dtps!I:I, 5)</f>
        <v/>
      </c>
      <c r="C14" s="13">
        <f>Table1108722211[[#This Row],[waarde]]*Table14[[#This Row],[waarde]]</f>
        <v/>
      </c>
    </row>
    <row r="15">
      <c r="A15" t="inlineStr">
        <is>
          <t>91 - INFO - AANTAL PERCELEN</t>
        </is>
      </c>
      <c r="B15" s="1">
        <f>B14*2-(COUNTIFS(dtps!E:E, 0, dtps!I:I, 5)+COUNTIFS(dtps!F:F, 0, dtps!I:I, 5))</f>
        <v/>
      </c>
      <c r="C15" s="13" t="n"/>
    </row>
    <row r="16">
      <c r="A16" t="inlineStr">
        <is>
          <t>92 - INFO - AANTAL WOONEENHEDEN</t>
        </is>
      </c>
      <c r="B16" s="1">
        <f>SUMIF(dtps!I:I, 5, dtps!E:E)+SUMIF(dtps!I:I, 5, dtps!F:F)</f>
        <v/>
      </c>
      <c r="C16" s="13" t="n"/>
    </row>
    <row customHeight="1" ht="15.75" r="17" s="14" thickBot="1">
      <c r="A17" t="inlineStr">
        <is>
          <t>Extra kosten DTP (betty, graafwerk, t-stuk)</t>
        </is>
      </c>
      <c r="B17" s="1" t="n"/>
      <c r="C17" s="13">
        <f>COUNTIFS(dtps!I:I, 5, dtps!K:K, -1)*290 + COUNTIFS(dtps!I:I, 5, dtps!K:K, "&lt;&gt;-1")*240</f>
        <v/>
      </c>
    </row>
    <row customHeight="1" ht="15.75" r="18" s="14" thickBot="1">
      <c r="A18" s="8" t="inlineStr">
        <is>
          <t>TOTAAL</t>
        </is>
      </c>
      <c r="B18" s="9" t="n"/>
      <c r="C18" s="10">
        <f>SUM(C2:C17)</f>
        <v/>
      </c>
    </row>
    <row r="19">
      <c r="B19" s="1" t="n"/>
    </row>
    <row r="20">
      <c r="A20" s="12" t="inlineStr">
        <is>
          <t>Cost/unit (€)</t>
        </is>
      </c>
      <c r="B20" s="11">
        <f>C18/B16</f>
        <v/>
      </c>
    </row>
    <row r="21">
      <c r="B21" s="1" t="n"/>
    </row>
    <row r="22">
      <c r="A22" t="inlineStr">
        <is>
          <t>Kostenschatting</t>
        </is>
      </c>
      <c r="B22" s="1" t="inlineStr">
        <is>
          <t>Kost</t>
        </is>
      </c>
    </row>
    <row r="23">
      <c r="A23" t="inlineStr">
        <is>
          <t>dtps</t>
        </is>
      </c>
      <c r="B23" s="1">
        <f>SUMIF(dtps!I:I, 5, dtps!H:H)</f>
        <v/>
      </c>
    </row>
    <row r="24">
      <c r="A24" t="inlineStr">
        <is>
          <t>manholes</t>
        </is>
      </c>
      <c r="B24" s="1">
        <f>SUMIF(manholes!E:E, 5, manholes!C:C)</f>
        <v/>
      </c>
    </row>
    <row r="25">
      <c r="A25" t="inlineStr">
        <is>
          <t>ducts</t>
        </is>
      </c>
      <c r="B25" s="1">
        <f>SUMIF(ducts!G:G, 5, ducts!D:D)</f>
        <v/>
      </c>
    </row>
    <row r="26">
      <c r="A26" t="inlineStr">
        <is>
          <t>subd_micr</t>
        </is>
      </c>
      <c r="B26" s="1">
        <f>SUMIF(subd_micr!H:H, 5, subd_micr!F:F)</f>
        <v/>
      </c>
    </row>
    <row r="27">
      <c r="A27" t="inlineStr">
        <is>
          <t>zones</t>
        </is>
      </c>
      <c r="B27" s="1">
        <f>SUMIF(phases!D:D, 5, phases!C:C)</f>
        <v/>
      </c>
    </row>
    <row r="28">
      <c r="A28" s="2" t="inlineStr">
        <is>
          <t>Totaal</t>
        </is>
      </c>
      <c r="B28" s="3">
        <f>SUM(B23:B27)</f>
        <v/>
      </c>
    </row>
    <row r="29">
      <c r="B29" s="1" t="n"/>
    </row>
    <row r="30">
      <c r="A30" s="4" t="inlineStr">
        <is>
          <t>cost/unit</t>
        </is>
      </c>
      <c r="B30" s="5">
        <f>B28/B16</f>
        <v/>
      </c>
    </row>
    <row r="31">
      <c r="B31" s="1" t="n"/>
    </row>
    <row r="32">
      <c r="A32" s="17" t="inlineStr">
        <is>
          <t>Herbestrating als decimaal getal (0-1)</t>
        </is>
      </c>
      <c r="B32" s="18" t="n">
        <v>0</v>
      </c>
    </row>
  </sheetData>
  <pageMargins bottom="0.75" footer="0.3" header="0.3" left="0.7" right="0.7" top="0.75"/>
  <pageSetup orientation="portrait" paperSize="9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="http://purl.org/dc/terms/" xmlns:xsi="http://www.w3.org/2001/XMLSchema-instance">
  <dc:creator>openpyxl</dc:creator>
  <dct:created xsi:type="dct:W3CDTF">2015-06-05T18:17:20Z</dct:created>
  <dct:modified xsi:type="dct:W3CDTF">2019-10-10T11:34:28Z</dct:modified>
  <cp:lastModifiedBy>VAN LOOCKE Jonas (NEO/IPR)</cp:lastModifiedBy>
</cp:coreProperties>
</file>