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huljo\Documents\PXL Electronica-ICT\Jaargang 1\Semester_2\Project_Ontwerpen\Components\"/>
    </mc:Choice>
  </mc:AlternateContent>
  <xr:revisionPtr revIDLastSave="0" documentId="13_ncr:1_{B05D37E5-A890-4CF3-BBB8-B089077558B4}" xr6:coauthVersionLast="47" xr6:coauthVersionMax="47" xr10:uidLastSave="{00000000-0000-0000-0000-000000000000}"/>
  <bookViews>
    <workbookView xWindow="-120" yWindow="-120" windowWidth="29040" windowHeight="17520" activeTab="2" xr2:uid="{94A69A29-D959-4188-983B-1435D792C52D}"/>
  </bookViews>
  <sheets>
    <sheet name="Blad1" sheetId="1" r:id="rId1"/>
    <sheet name="Main-Print" sheetId="2" r:id="rId2"/>
    <sheet name="BOM" sheetId="4" r:id="rId3"/>
    <sheet name="LCD-Pri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4" l="1"/>
  <c r="F46" i="4"/>
  <c r="D46" i="4"/>
  <c r="G33" i="4"/>
  <c r="G46" i="4"/>
  <c r="F53" i="4"/>
  <c r="F33" i="4"/>
  <c r="F22" i="4"/>
  <c r="G22" i="4"/>
  <c r="G53" i="4"/>
  <c r="G16" i="4"/>
  <c r="F16" i="4"/>
  <c r="G13" i="4"/>
  <c r="G3" i="4"/>
  <c r="F13" i="4"/>
  <c r="F3" i="4"/>
  <c r="D33" i="4"/>
  <c r="D53" i="4"/>
  <c r="D22" i="4"/>
  <c r="D16" i="4"/>
  <c r="D13" i="4"/>
  <c r="D3" i="4"/>
  <c r="I48" i="1"/>
  <c r="I49" i="1"/>
  <c r="I50" i="1"/>
  <c r="I36" i="1"/>
  <c r="I37" i="1"/>
  <c r="I38" i="1"/>
  <c r="I39" i="1"/>
  <c r="I40" i="1"/>
  <c r="I41" i="1"/>
  <c r="I42" i="1"/>
  <c r="I43" i="1"/>
  <c r="I44" i="1"/>
  <c r="I45" i="1"/>
  <c r="I46" i="1"/>
  <c r="I47" i="1"/>
  <c r="I30" i="1"/>
  <c r="I31" i="1"/>
  <c r="I32" i="1"/>
  <c r="I33" i="1"/>
  <c r="I34" i="1"/>
  <c r="I3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58" i="4" l="1"/>
</calcChain>
</file>

<file path=xl/sharedStrings.xml><?xml version="1.0" encoding="utf-8"?>
<sst xmlns="http://schemas.openxmlformats.org/spreadsheetml/2006/main" count="807" uniqueCount="429">
  <si>
    <t>Laird CM2545x171B-10</t>
  </si>
  <si>
    <t>Schrack RT424005</t>
  </si>
  <si>
    <t>MCTA060/12</t>
  </si>
  <si>
    <t>10-polige IDC-stekker (2 stuks)</t>
  </si>
  <si>
    <t>10-aderige flatcable, ca. 20 cm</t>
  </si>
  <si>
    <t>Print 190409-1 V1.1</t>
  </si>
  <si>
    <t>Bourns PEC11R-4225F-N0024</t>
  </si>
  <si>
    <t>Symbool op schema</t>
  </si>
  <si>
    <t xml:space="preserve">Naam </t>
  </si>
  <si>
    <t>weerstand</t>
  </si>
  <si>
    <t>waarde</t>
  </si>
  <si>
    <t>100 ohm</t>
  </si>
  <si>
    <t>type</t>
  </si>
  <si>
    <t>footprint</t>
  </si>
  <si>
    <t>aantal</t>
  </si>
  <si>
    <t>link</t>
  </si>
  <si>
    <t>thuisstock</t>
  </si>
  <si>
    <t>nog te bestellen</t>
  </si>
  <si>
    <t>R1,R11,R12</t>
  </si>
  <si>
    <t>SMD</t>
  </si>
  <si>
    <t>R2</t>
  </si>
  <si>
    <t>18 kohm</t>
  </si>
  <si>
    <t>1 Mohm</t>
  </si>
  <si>
    <t>R3</t>
  </si>
  <si>
    <t>68 kohm</t>
  </si>
  <si>
    <t>R4,R5,R13,R14</t>
  </si>
  <si>
    <t xml:space="preserve"> 5600 ohm</t>
  </si>
  <si>
    <t>R6,R7,R19</t>
  </si>
  <si>
    <t>10 kohm</t>
  </si>
  <si>
    <t>R8,R15,R18</t>
  </si>
  <si>
    <t>R9</t>
  </si>
  <si>
    <t>10 Mohm</t>
  </si>
  <si>
    <t>R10,R16,R17,R20,R21,R22</t>
  </si>
  <si>
    <t>4700 ohm</t>
  </si>
  <si>
    <t>R1,R2,R3 (LED-schema)</t>
  </si>
  <si>
    <t>L1</t>
  </si>
  <si>
    <t>L2</t>
  </si>
  <si>
    <t>smoorspoel</t>
  </si>
  <si>
    <t>common mode smoorspoel</t>
  </si>
  <si>
    <t>10µH,130mA</t>
  </si>
  <si>
    <t>THT</t>
  </si>
  <si>
    <t>10A</t>
  </si>
  <si>
    <t>Artikelnaam</t>
  </si>
  <si>
    <t>C1</t>
  </si>
  <si>
    <t>condesator</t>
  </si>
  <si>
    <t>4700µA,50V</t>
  </si>
  <si>
    <t>C2,C5,C10</t>
  </si>
  <si>
    <t>C3,C8,C9,C11,C14</t>
  </si>
  <si>
    <t>steek 2mm, 5x11mm</t>
  </si>
  <si>
    <t>100 nF , 50V , X7R</t>
  </si>
  <si>
    <t>10 µF , 50V</t>
  </si>
  <si>
    <t>X7R, steek 5,08 mm</t>
  </si>
  <si>
    <t>C4</t>
  </si>
  <si>
    <t>100 µF, 50V</t>
  </si>
  <si>
    <t>steek 3,5mm, 8x11mm</t>
  </si>
  <si>
    <t>C6,C7,C12,C13</t>
  </si>
  <si>
    <t>10 nF, 50V</t>
  </si>
  <si>
    <t>steek 5mm, X7R</t>
  </si>
  <si>
    <t>C2 (LED-schema)</t>
  </si>
  <si>
    <t>C1 (LED-schema)</t>
  </si>
  <si>
    <t>C3,C4,C5 (LED-schema)</t>
  </si>
  <si>
    <t>100 nF, 50V, X7R</t>
  </si>
  <si>
    <t>10 nF, 50V, X7R</t>
  </si>
  <si>
    <t>steek 5,08 mm</t>
  </si>
  <si>
    <t>1000V , 1A</t>
  </si>
  <si>
    <t>D1 (1N4007)</t>
  </si>
  <si>
    <t xml:space="preserve">D2 </t>
  </si>
  <si>
    <t>diode</t>
  </si>
  <si>
    <t>zenerdiode</t>
  </si>
  <si>
    <t>5,1V, 500 mW</t>
  </si>
  <si>
    <t>D3 (1N4148)</t>
  </si>
  <si>
    <t>100V, 200mA, 4ns</t>
  </si>
  <si>
    <t>bruggelijkrichter</t>
  </si>
  <si>
    <t>B1,B2 (D6KB6U)</t>
  </si>
  <si>
    <t>1N4007</t>
  </si>
  <si>
    <t>1N4148</t>
  </si>
  <si>
    <t>D6KB6U</t>
  </si>
  <si>
    <t>600V, 6A</t>
  </si>
  <si>
    <t>transistor</t>
  </si>
  <si>
    <t>T1,T2,T3 (BC547C)</t>
  </si>
  <si>
    <t>45V, 100mA, 500mW, hfe = 400</t>
  </si>
  <si>
    <t>BC547C</t>
  </si>
  <si>
    <t>T3 (LED-schema)</t>
  </si>
  <si>
    <t>p-mosfet</t>
  </si>
  <si>
    <t>55V, 17A, 100mohm</t>
  </si>
  <si>
    <t xml:space="preserve"> IRF9Z34NPBF, P-MOSFET</t>
  </si>
  <si>
    <t>(-45V), (-100mA), 500mw, hfe = 400</t>
  </si>
  <si>
    <t>T5 (BC557C)</t>
  </si>
  <si>
    <t>BC557C</t>
  </si>
  <si>
    <t>IC1</t>
  </si>
  <si>
    <t>DC/DC converter</t>
  </si>
  <si>
    <t>5V, 1,5A</t>
  </si>
  <si>
    <t>DC/DC-converter OKI-78SR-5/1.5-W36-C</t>
  </si>
  <si>
    <t>IC2</t>
  </si>
  <si>
    <t>IC3</t>
  </si>
  <si>
    <t>dual-opamp</t>
  </si>
  <si>
    <t>microcontroller</t>
  </si>
  <si>
    <t>-</t>
  </si>
  <si>
    <t>dual-opamp MCP6002-E/P</t>
  </si>
  <si>
    <t xml:space="preserve"> 8-bit MCU ATmega4809-PF</t>
  </si>
  <si>
    <t>LD1 (LED-schema)</t>
  </si>
  <si>
    <t>4-cijferige-7-segment</t>
  </si>
  <si>
    <t xml:space="preserve"> 4-cijferig 7-segment LED-display KW4-801AVB (Luckylight)</t>
  </si>
  <si>
    <t>IC1 (LED-schema)</t>
  </si>
  <si>
    <t>I²C Led-driver</t>
  </si>
  <si>
    <t>I2C LED-driver TM1637</t>
  </si>
  <si>
    <t>RE1</t>
  </si>
  <si>
    <t>K1,K2,K3,K8</t>
  </si>
  <si>
    <t>vermogensrelais</t>
  </si>
  <si>
    <t>5VDC, DPDT, 8A</t>
  </si>
  <si>
    <t>2-polig, 630V</t>
  </si>
  <si>
    <t>printkroonsteen 5,08mm, 2polig</t>
  </si>
  <si>
    <t>printkroonsteen</t>
  </si>
  <si>
    <t>K4,K7,K10</t>
  </si>
  <si>
    <t>pinheader</t>
  </si>
  <si>
    <t>1rij, 3polig</t>
  </si>
  <si>
    <t>pinheader, 1 rijig, 3-polig, verticaal</t>
  </si>
  <si>
    <t>K5</t>
  </si>
  <si>
    <t>K6</t>
  </si>
  <si>
    <t>K9</t>
  </si>
  <si>
    <t>K11</t>
  </si>
  <si>
    <t>K12</t>
  </si>
  <si>
    <t>boxheader</t>
  </si>
  <si>
    <t>2rij, 6polig</t>
  </si>
  <si>
    <t>1rij, 2polig</t>
  </si>
  <si>
    <t>1rij, 4polig</t>
  </si>
  <si>
    <t>1rij, 5polig</t>
  </si>
  <si>
    <t>pinheader, 1 rijig, 2-polig, verticaal</t>
  </si>
  <si>
    <t>pinheader, 1 rijig, 4-plig, verticaal</t>
  </si>
  <si>
    <t>pinheader, 1 rijig, 5-polig, verticaal</t>
  </si>
  <si>
    <t>pinheader, 2-rijig, 6-polig, verticaal</t>
  </si>
  <si>
    <t xml:space="preserve"> 10-polige boxheader, steek 2,54 mm</t>
  </si>
  <si>
    <t>10-polig</t>
  </si>
  <si>
    <t>ringkerntransformator</t>
  </si>
  <si>
    <t>60VA, 2x115V, 2x12V</t>
  </si>
  <si>
    <t>primaire zekering</t>
  </si>
  <si>
    <t>630mA @ 240VAC</t>
  </si>
  <si>
    <t>1,25 1 @ 115VAC</t>
  </si>
  <si>
    <t>20mm</t>
  </si>
  <si>
    <t>IEC-connector</t>
  </si>
  <si>
    <t>K&amp;B 59JR101-1FR-LR IEC-connector 42R-serie (netentree, Conrad 736709)</t>
  </si>
  <si>
    <t>stekker</t>
  </si>
  <si>
    <t>10-polige IDC-stekker</t>
  </si>
  <si>
    <t>flatcable</t>
  </si>
  <si>
    <t>10-aderige</t>
  </si>
  <si>
    <t>print</t>
  </si>
  <si>
    <t>K1 = 10-polige boxheader, steek 2,54 mm</t>
  </si>
  <si>
    <t>Print 190409-2 V1.1</t>
  </si>
  <si>
    <t>ENC1</t>
  </si>
  <si>
    <t>draai-encoder met drukknop</t>
  </si>
  <si>
    <t>K1 (LED-schema)</t>
  </si>
  <si>
    <t>10-polige boxheader</t>
  </si>
  <si>
    <t>Altium library</t>
  </si>
  <si>
    <t>VISHAY</t>
  </si>
  <si>
    <t>Yageo</t>
  </si>
  <si>
    <t>BOM::190409-1::v1.0::Soldering Station V1.0</t>
  </si>
  <si>
    <t>copy colom J - past value only</t>
  </si>
  <si>
    <t>Description</t>
  </si>
  <si>
    <t>Manufacturer</t>
  </si>
  <si>
    <t>Reference</t>
  </si>
  <si>
    <t>Footprint</t>
  </si>
  <si>
    <t>Designation</t>
  </si>
  <si>
    <t>Qnt</t>
  </si>
  <si>
    <t>Farnell</t>
  </si>
  <si>
    <t>BOMformul</t>
  </si>
  <si>
    <t>BOM for editors</t>
  </si>
  <si>
    <t>Resistor</t>
  </si>
  <si>
    <t>18 kΩ, carbon film, 5%, 0.25W, 250V</t>
  </si>
  <si>
    <t>Multicomp</t>
  </si>
  <si>
    <t>MCF 0.25W 18K</t>
  </si>
  <si>
    <t>res10e</t>
  </si>
  <si>
    <t>R1,R11,R12 = 18 kΩ, carbon film, 5%, 0.25W, 250V</t>
  </si>
  <si>
    <t>1 MΩ, carbon film, 5%, 0.25W, 250V</t>
  </si>
  <si>
    <t>MCF 0.25W 1M</t>
  </si>
  <si>
    <t xml:space="preserve">R2 </t>
  </si>
  <si>
    <t>R2  = 1 MΩ, carbon film, 5%, 0.25W, 250V</t>
  </si>
  <si>
    <t>68 kΩ, carbon film, 5%, 0.25W, 250V</t>
  </si>
  <si>
    <t>MCF 0.25W 68K</t>
  </si>
  <si>
    <t>R3 = 68 kΩ, carbon film, 5%, 0.25W, 250V</t>
  </si>
  <si>
    <t>5.6 kΩ, carbon film, 5%, 0.25W, 250V</t>
  </si>
  <si>
    <t>MCF 0.25W 5K6</t>
  </si>
  <si>
    <t>R4,R5,R13,R14 = 5.6 kΩ, carbon film, 5%, 0.25W, 250V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</si>
  <si>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</si>
  <si>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10K</t>
  </si>
  <si>
    <t>R6,R7,R19 = 10 kΩ, carbon film, 5%, 0.25W, 250V</t>
  </si>
  <si>
    <t>100 Ω, carbon film, 5%, 0.25W, 250V</t>
  </si>
  <si>
    <t>MCF 0.25W 100R</t>
  </si>
  <si>
    <t>R8,R15</t>
  </si>
  <si>
    <t>R8,R15 = 100 Ω, carbon film, 5%, 0.25W, 250V</t>
  </si>
  <si>
    <t>10 MΩ, carbon film, 5%, 0.25W, 250V</t>
  </si>
  <si>
    <t>MCF 0.25W 10M</t>
  </si>
  <si>
    <t>R9 = 10 MΩ, carbon film, 5%, 0.25W, 250V</t>
  </si>
  <si>
    <t>4.7 kΩ, carbon film, 5%, 0.25W, 250V</t>
  </si>
  <si>
    <t>MCF 0.25W 4K7</t>
  </si>
  <si>
    <t>R10,R16,R17,R20,R21,R22 = 4.7 kΩ, carbon film, 5%, 0.25W, 250V</t>
  </si>
  <si>
    <t>470 Ω, metal film, 5%, 2W, 500V</t>
  </si>
  <si>
    <t>Vishay</t>
  </si>
  <si>
    <t>PR02000204700JR500</t>
  </si>
  <si>
    <t>res20e</t>
  </si>
  <si>
    <t>R18</t>
  </si>
  <si>
    <t>R18 = 470 Ω, metal film, 5%, 2W, 500V</t>
  </si>
  <si>
    <t>Inductor</t>
  </si>
  <si>
    <t>Choke 10uH, 130mA</t>
  </si>
  <si>
    <t>Bourns</t>
  </si>
  <si>
    <t>78F100J-RC</t>
  </si>
  <si>
    <t>res12e</t>
  </si>
  <si>
    <t>L1 = Choke 10uH, 130mA</t>
  </si>
  <si>
    <t>Common mode choke 10A, Laird CM2545x171B-10</t>
  </si>
  <si>
    <t>Laird</t>
  </si>
  <si>
    <t>CM2545X171B-10</t>
  </si>
  <si>
    <t>L2 = Common mode choke 10A, Laird CM2545x171B-10</t>
  </si>
  <si>
    <t>Capacitor</t>
  </si>
  <si>
    <t>4700 µF, 50 V, 10 mm pitch, 22x41 mm</t>
  </si>
  <si>
    <t>MCGPR50V478M22X41</t>
  </si>
  <si>
    <t>ELPP-CP-1000-2200</t>
  </si>
  <si>
    <t>C1 = 4700 µF, 50 V, 10 mm pitch, 22x41 mm</t>
  </si>
  <si>
    <t>10 µF, 50 V, 2 mm pitch, 5x11 mm</t>
  </si>
  <si>
    <t>MCGPR50V106M5X11</t>
  </si>
  <si>
    <t>elco2er</t>
  </si>
  <si>
    <t>C2,C5,C10 = 10 µF, 50 V, 2 mm pitch, 5x11 mm</t>
  </si>
  <si>
    <t>100 nF, 50 V, X7R, 5.08 mm pitch</t>
  </si>
  <si>
    <t>MCRR50104X7RK0050</t>
  </si>
  <si>
    <t>ker1e</t>
  </si>
  <si>
    <t>C3,C8,C9,C11,C14 = 100 nF, 50 V, X7R, 5.08 mm pitch</t>
  </si>
  <si>
    <t>100 µF, 50 V, 3.5 mm pitch, 8x11 mm</t>
  </si>
  <si>
    <t>MCGPR50V107M8X11</t>
  </si>
  <si>
    <t>ELPP-CP-350-800</t>
  </si>
  <si>
    <t>C4 = 100 µF, 50 V, 3.5 mm pitch, 8x11 mm</t>
  </si>
  <si>
    <t>10nF, 50V, 5mm pitch, X7R</t>
  </si>
  <si>
    <t>AVX</t>
  </si>
  <si>
    <t>SR215C103KAR</t>
  </si>
  <si>
    <t>C6,C7,C12,C13 = 10nF, 50V, 5mm pitch, X7R</t>
  </si>
  <si>
    <t>Semiconductor</t>
  </si>
  <si>
    <t>1N4007, 1000 V, 1 A</t>
  </si>
  <si>
    <t>Fairchild Semiconductor</t>
  </si>
  <si>
    <t>ELPP-DO-41</t>
  </si>
  <si>
    <t>D1</t>
  </si>
  <si>
    <t>D1 = 1N4007, 1000 V, 1 A</t>
  </si>
  <si>
    <t>Zener Single Diode, 5.1 V, 500 mW</t>
  </si>
  <si>
    <t>Multicomp Pro</t>
  </si>
  <si>
    <t>1N5231B+</t>
  </si>
  <si>
    <t>diode1e</t>
  </si>
  <si>
    <t>D2</t>
  </si>
  <si>
    <t>D2 = Zener Single Diode, 5.1 V, 500 mW</t>
  </si>
  <si>
    <t>1N4148, 100 V, 200 mA, 4 ns</t>
  </si>
  <si>
    <t>NXP</t>
  </si>
  <si>
    <t>ELPP-DO-35-x</t>
  </si>
  <si>
    <t>D3</t>
  </si>
  <si>
    <t>D3 = 1N4148, 100 V, 200 mA, 4 ns</t>
  </si>
  <si>
    <t>Zener Single Diode, 15 V, 1300 mW</t>
  </si>
  <si>
    <t>BZX85B15-TR</t>
  </si>
  <si>
    <t>D4</t>
  </si>
  <si>
    <t>D4 = Zener Single Diode, 15 V, 1300 mW</t>
  </si>
  <si>
    <t>Bridge rectifier D6KB6U, 600V, 6A</t>
  </si>
  <si>
    <t>B1,B2</t>
  </si>
  <si>
    <t>B1,B2 = Bridge rectifier D6KB6U, 600V, 6A</t>
  </si>
  <si>
    <t>BC547C, 45 V, 100 mA, 500 mW, hfe=400</t>
  </si>
  <si>
    <t>ON Semiconductor</t>
  </si>
  <si>
    <t>BC547CG</t>
  </si>
  <si>
    <t>ELPP-TO-92</t>
  </si>
  <si>
    <t>T1,T2,T4</t>
  </si>
  <si>
    <t>T1,T2,T4 = BC547C, 45 V, 100 mA, 500 mW, hfe=400</t>
  </si>
  <si>
    <t>IRF9Z34NPBF, MOSFET-P, 55V, 17A, 100mOhm</t>
  </si>
  <si>
    <t>Infineon</t>
  </si>
  <si>
    <t>IRF9Z34NPBF</t>
  </si>
  <si>
    <t>TO-92</t>
  </si>
  <si>
    <t>T3</t>
  </si>
  <si>
    <t>T3 = IRF9Z34NPBF, MOSFET-P, 55V, 17A, 100mOhm</t>
  </si>
  <si>
    <t>BC557C, -45 V, -100 mA, 500 mW, hfe=400</t>
  </si>
  <si>
    <t>BC557CZL1G</t>
  </si>
  <si>
    <t>T5</t>
  </si>
  <si>
    <t>T5 = BC557C, -45 V, -100 mA, 500 mW, hfe=400</t>
  </si>
  <si>
    <t>DC/DC converter OKI-78SR-5/1.5-W36-C, 5V, 1.5A</t>
  </si>
  <si>
    <t>Murata</t>
  </si>
  <si>
    <t>OKI-78SR-5/1.5-W36-C</t>
  </si>
  <si>
    <t>IC1 = DC/DC converter OKI-78SR-5/1.5-W36-C, 5V, 1.5A</t>
  </si>
  <si>
    <t>Dual OPAMP MCP6002-E/P</t>
  </si>
  <si>
    <t>Microchip</t>
  </si>
  <si>
    <t>MCP6002-E/P</t>
  </si>
  <si>
    <t>dip8e</t>
  </si>
  <si>
    <t>IC2 = Dual OPAMP MCP6002-E/P</t>
  </si>
  <si>
    <t>8-bit MCU ATmega4809-PF</t>
  </si>
  <si>
    <t>ATMEGA4809-PF</t>
  </si>
  <si>
    <t>dip40e</t>
  </si>
  <si>
    <t>IC3 = 8-bit MCU ATmega4809-PF</t>
  </si>
  <si>
    <t>Other</t>
  </si>
  <si>
    <t>Power Relay, 5 VDC, DPDT, 8A, Schrack RT424005</t>
  </si>
  <si>
    <t>Schrack</t>
  </si>
  <si>
    <t>RT424005</t>
  </si>
  <si>
    <t>RE1 = Power Relay, 5 VDC, DPDT, 8A, Schrack RT424005</t>
  </si>
  <si>
    <t>Terminal block 5.08 mm, 2-way, 630 V</t>
  </si>
  <si>
    <t>Phoenix Contact</t>
  </si>
  <si>
    <t>MKDSN 1,5/2-5,08</t>
  </si>
  <si>
    <t>2-connect-2</t>
  </si>
  <si>
    <t>K1,K2,K3,K8 = Terminal block 5.08 mm, 2-way, 630 V</t>
  </si>
  <si>
    <t>Pin header, breakable, 1 row, 3-way, vertical</t>
  </si>
  <si>
    <t>TE Connectivity</t>
  </si>
  <si>
    <t>4-103321-8</t>
  </si>
  <si>
    <t>sil3e</t>
  </si>
  <si>
    <t>K4,K7,K10 = Pin header, breakable, 1 row, 3-way, vertical</t>
  </si>
  <si>
    <t>Pin header, breakable, 1 row, 2-way, vertical</t>
  </si>
  <si>
    <t>sil2e</t>
  </si>
  <si>
    <t>K5 = Pin header, breakable, 1 row, 2-way, vertical</t>
  </si>
  <si>
    <t>Pin header, breakable, 1 row, 4-way, vertical</t>
  </si>
  <si>
    <t>sil4e</t>
  </si>
  <si>
    <t>K6 = Pin header, breakable, 1 row, 4-way, vertical</t>
  </si>
  <si>
    <t>Pin header, breakable, 1 row, 5-way, vertical</t>
  </si>
  <si>
    <t>sil5e</t>
  </si>
  <si>
    <t>K9 = Pin header, breakable, 1 row, 5-way, vertical</t>
  </si>
  <si>
    <t>Pin header, breakable, 2 rows, 6-way, vertical</t>
  </si>
  <si>
    <t>4-103322-2</t>
  </si>
  <si>
    <t>K11 = Pin header, breakable, 2 rows, 6-way, vertical</t>
  </si>
  <si>
    <t>10-way boxheader, pitch 2.54mm</t>
  </si>
  <si>
    <t>MC-254-10-00-ST-DIP</t>
  </si>
  <si>
    <t>K12 = 10-way boxheader, pitch 2.54mm</t>
  </si>
  <si>
    <t>Misc.</t>
  </si>
  <si>
    <t>Toroidal mains transformer 60VA, 2x115V, 2x12V, MCTA060/12</t>
  </si>
  <si>
    <t>primary fuse 20mm 630mA @240VAC</t>
  </si>
  <si>
    <t>primary fuse 20mm 1.25A @115VAC</t>
  </si>
  <si>
    <t>K &amp; B 59JR101-1FR-LR IEC connector 42R Series (mains connectors) 42R Plug, vertical mount Total number of pins: 2 + PE 1</t>
  </si>
  <si>
    <t>K &amp; B</t>
  </si>
  <si>
    <t>59JR101-1FR-LR</t>
  </si>
  <si>
    <t>10-way IDC Receptable</t>
  </si>
  <si>
    <t>MC-254-10-00-00-IDC</t>
  </si>
  <si>
    <t>PCB 190409-1 V1.2</t>
  </si>
  <si>
    <t xml:space="preserve">TOTAL: </t>
  </si>
  <si>
    <t>Prices: 100+ Farnell (unless otherwise stated)</t>
  </si>
  <si>
    <t>BOM::190409-2::v1.1::Soldering Station</t>
  </si>
  <si>
    <t>RS</t>
  </si>
  <si>
    <t>R1,R2,R3</t>
  </si>
  <si>
    <t>R1,R2,R3 = 10 kΩ, carbon film, 5%, 0.25W, 250V</t>
  </si>
  <si>
    <t>C1 = 100 µF, 50 V, 3.5 mm pitch, 8x11 mm</t>
  </si>
  <si>
    <t>C2</t>
  </si>
  <si>
    <t>C2 = 100 nF, 50 V, X7R, 5.08 mm pitch</t>
  </si>
  <si>
    <t>C3,C4,C5</t>
  </si>
  <si>
    <t>C3,C4,C5 = 10nF, 50V, 5mm pitch, X7R</t>
  </si>
  <si>
    <t>Quadruple digit 7-segment LED display KW4-801AVB (Luckylight)</t>
  </si>
  <si>
    <t>Luckylight</t>
  </si>
  <si>
    <t>KW4-801AVB</t>
  </si>
  <si>
    <t>LD1</t>
  </si>
  <si>
    <t>LD1 = Quadruple digit 7-segment LED display KW4-801AVB (Luckylight)</t>
  </si>
  <si>
    <t>I2C LED drive control special circuit TM1637</t>
  </si>
  <si>
    <t>Titan Micro Electronics</t>
  </si>
  <si>
    <t>TM1637</t>
  </si>
  <si>
    <t>DIP20E</t>
  </si>
  <si>
    <t>IC1 = I2C LED drive control special circuit TM1637</t>
  </si>
  <si>
    <t>Encoder with pushbutton, Bourns PEC11R-4225F-N0024</t>
  </si>
  <si>
    <t>PEC11R-4225F-N0024</t>
  </si>
  <si>
    <t>789-9557</t>
  </si>
  <si>
    <t>ENC1 = Encoder with pushbutton, Bourns PEC11R-4225F-N0024</t>
  </si>
  <si>
    <t>K1</t>
  </si>
  <si>
    <t>K1 = 10-way boxheader, pitch 2.54mm</t>
  </si>
  <si>
    <t>PCB 190409-2 V1.1</t>
  </si>
  <si>
    <t>MCGPR50V107M8X11 - Multicomp Pro - Electrolytic Capacitor, 100 µF, 50 V (farnell.com)</t>
  </si>
  <si>
    <t>SCHOOL</t>
  </si>
  <si>
    <t>Amazon.com.be-winkelwagen</t>
  </si>
  <si>
    <t>PEC11R-4225F-N0024 | Bourns 24 Pulse Incremental Mechanical Rotary Encoder with a 6 mm Flat Shaft (Not Indexed), Through Hole | RS (rs-online.com)</t>
  </si>
  <si>
    <t>MC-254-10-00-ST-DIP - Multicomp Pro - Pin Header, Wire-to-Board, 2.54 mm (farnell.com)</t>
  </si>
  <si>
    <t>78F100J-RC - Bourns - RF Choke, RF Choke, 78F (farnell.com)</t>
  </si>
  <si>
    <t>CM2545X171B-10 - Laird - Choke, Common Mode, 10 A (farnell.com)</t>
  </si>
  <si>
    <t>MCGPR50V478M22X41 - Multicomp Pro - Electrolytic Capacitor, 4700 µF, 50 V (farnell.com)</t>
  </si>
  <si>
    <t>THUIS</t>
  </si>
  <si>
    <t>1N5231B+ - Multicomp Pro - Zener Single Diode, 5.1 V, 500 mW (farnell.com)</t>
  </si>
  <si>
    <t>1N4148TA - Onsemi - Small Signal Diode, Single, 100 V (farnell.com)</t>
  </si>
  <si>
    <t>D6KB6U - Multicomp Pro - Bridge Rectifier, Single Phase, 600 V (farnell.com)</t>
  </si>
  <si>
    <t>IRF9Z34NPBF - Infineon - Power MOSFET, P Channel, 55 V (farnell.com)</t>
  </si>
  <si>
    <t>NIET NODIG</t>
  </si>
  <si>
    <t>FOUT VERMOGEN</t>
  </si>
  <si>
    <t>MCP6002-E/P - Microchip - Operational Amplifier, Dual, 2 Amplifier (farnell.com)</t>
  </si>
  <si>
    <t>ATMEGA4809-PF - Microchip - 8 Bit MCU, AVR Family ATmega4809 Series Microcontrollers, 20 MHz (farnell.com)</t>
  </si>
  <si>
    <t>5-1393243-9 - Schrack - Te Connectivity - General Purpose Relay, RT2 Series, Power (farnell.com)</t>
  </si>
  <si>
    <t>MC-254-10-00-00-IDC - Multicomp Pro - IDC Connector, IDC Receptacle, Female (farnell.com)</t>
  </si>
  <si>
    <t>0034.3115 - Schurter - Fuse, Cartridge, Time Delay (farnell.com)</t>
  </si>
  <si>
    <t>LEGENDE</t>
  </si>
  <si>
    <t>OVERBODIG</t>
  </si>
  <si>
    <t>gotron</t>
  </si>
  <si>
    <t>IN BESTELLING bij Farnell/TME</t>
  </si>
  <si>
    <t>AMAZON</t>
  </si>
  <si>
    <t>GOTRON</t>
  </si>
  <si>
    <t>TST 60/002 INDEL - Transformator: ringkern | 60VA; 230VAC; 12V; 12V; 2,5A; 2,5A; 0,8kg; TST60W/2X12V | TME - Elektronische Componenten</t>
  </si>
  <si>
    <t>https://www.tme.eu/be/nl/details/kw4-801avb/led-displays-viervoudig/luckylight/</t>
  </si>
  <si>
    <t>OKI-78SR-5/1.5-W36-C Murata Power Solutions - Converter: DC/DC | 7,5W; Uin: 7÷36V; Uuit: 5VDC; Iuit: 1,5A; 500kHz; OKI78SR-5/1.5-W36C | TME - Elektronische Componenten</t>
  </si>
  <si>
    <t>10-aderige flatcable</t>
  </si>
  <si>
    <t>Bestelling</t>
  </si>
  <si>
    <t>4.7 kΩ</t>
  </si>
  <si>
    <t>18 kΩ</t>
  </si>
  <si>
    <t>1 MΩ</t>
  </si>
  <si>
    <t>68 kΩ</t>
  </si>
  <si>
    <t>5.6 kΩ,</t>
  </si>
  <si>
    <r>
      <t>10 k</t>
    </r>
    <r>
      <rPr>
        <sz val="10"/>
        <rFont val="Calibri"/>
        <family val="2"/>
      </rPr>
      <t>Ω</t>
    </r>
  </si>
  <si>
    <t>100 Ω</t>
  </si>
  <si>
    <t>10 MΩ</t>
  </si>
  <si>
    <t>470 Ω</t>
  </si>
  <si>
    <t>4700 µF, 50 V</t>
  </si>
  <si>
    <t>10 µF, 50 V</t>
  </si>
  <si>
    <t>100 nF, 50 V</t>
  </si>
  <si>
    <t>100 µF, 50 V</t>
  </si>
  <si>
    <t>10nF, 50V</t>
  </si>
  <si>
    <t>1N4007, 1000 V</t>
  </si>
  <si>
    <t>1N4148, 100 V, 200 mA</t>
  </si>
  <si>
    <t>Terminal block</t>
  </si>
  <si>
    <t>Pin header</t>
  </si>
  <si>
    <t>10-way boxheader</t>
  </si>
  <si>
    <t>Supplier</t>
  </si>
  <si>
    <t>1N4148T</t>
  </si>
  <si>
    <t>provided by PXL</t>
  </si>
  <si>
    <t>prices</t>
  </si>
  <si>
    <t>Delivery date</t>
  </si>
  <si>
    <t>Gotron</t>
  </si>
  <si>
    <t>RS components</t>
  </si>
  <si>
    <t>TME</t>
  </si>
  <si>
    <t xml:space="preserve">IEC connector </t>
  </si>
  <si>
    <t>Fanell</t>
  </si>
  <si>
    <t>Display</t>
  </si>
  <si>
    <t>Amazon</t>
  </si>
  <si>
    <t>4 digit 7-segment LED display KW4-801AVB</t>
  </si>
  <si>
    <t>8 pin dip socket</t>
  </si>
  <si>
    <t>40 pin dip socket</t>
  </si>
  <si>
    <t>20 pin dip socket</t>
  </si>
  <si>
    <t xml:space="preserve">BOM:Soldering Station </t>
  </si>
  <si>
    <t>In stock at home</t>
  </si>
  <si>
    <t>delivery costs</t>
  </si>
  <si>
    <t>BTW</t>
  </si>
  <si>
    <t>Always available</t>
  </si>
  <si>
    <t>next day</t>
  </si>
  <si>
    <t>10 pin connector</t>
  </si>
  <si>
    <t>Package Qnt</t>
  </si>
  <si>
    <t>Total:</t>
  </si>
  <si>
    <t>Total -btw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</si>
</sst>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.##000;[Red]\-[$€-2]\ #.##000"/>
    <numFmt numFmtId="165" formatCode="[$€-2]\ #,##0.0000"/>
    <numFmt numFmtId="166" formatCode="[$€-2]\ #,##0.00000;[Red]\-[$€-2]\ #,##0.00000"/>
    <numFmt numFmtId="167" formatCode="[$€-2]\ #,##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b/>
      <sz val="16"/>
      <color rgb="FFFFFFFF"/>
      <name val="Arial"/>
      <family val="2"/>
    </font>
    <font>
      <sz val="16"/>
      <color rgb="FFFFFFFF"/>
      <name val="Arial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theme="9" tint="-0.499984740745262"/>
      <name val="Calibri"/>
      <family val="2"/>
      <scheme val="minor"/>
    </font>
    <font>
      <sz val="10"/>
      <color theme="9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wrapText="1"/>
    </xf>
    <xf numFmtId="0" fontId="8" fillId="3" borderId="0" xfId="0" applyFont="1" applyFill="1"/>
    <xf numFmtId="0" fontId="9" fillId="4" borderId="0" xfId="0" applyFont="1" applyFill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164" fontId="10" fillId="0" borderId="0" xfId="0" applyNumberFormat="1" applyFont="1"/>
    <xf numFmtId="0" fontId="8" fillId="5" borderId="0" xfId="0" applyFont="1" applyFill="1"/>
    <xf numFmtId="0" fontId="12" fillId="0" borderId="0" xfId="0" applyFont="1"/>
    <xf numFmtId="0" fontId="0" fillId="6" borderId="0" xfId="0" applyFill="1"/>
    <xf numFmtId="0" fontId="0" fillId="7" borderId="0" xfId="0" applyFill="1"/>
    <xf numFmtId="0" fontId="13" fillId="8" borderId="0" xfId="0" applyFont="1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0" fontId="0" fillId="11" borderId="0" xfId="0" applyFill="1"/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8" fillId="5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horizontal="right"/>
    </xf>
    <xf numFmtId="164" fontId="8" fillId="5" borderId="0" xfId="0" applyNumberFormat="1" applyFont="1" applyFill="1" applyAlignment="1">
      <alignment horizontal="right"/>
    </xf>
    <xf numFmtId="165" fontId="10" fillId="0" borderId="0" xfId="0" applyNumberFormat="1" applyFont="1" applyAlignment="1">
      <alignment horizontal="right"/>
    </xf>
    <xf numFmtId="166" fontId="8" fillId="5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8" fillId="5" borderId="0" xfId="0" applyNumberFormat="1" applyFont="1" applyFill="1" applyAlignment="1">
      <alignment horizontal="right"/>
    </xf>
    <xf numFmtId="0" fontId="8" fillId="5" borderId="0" xfId="0" applyFont="1" applyFill="1"/>
    <xf numFmtId="0" fontId="5" fillId="2" borderId="0" xfId="0" applyFont="1" applyFill="1" applyAlignment="1">
      <alignment horizontal="left"/>
    </xf>
    <xf numFmtId="0" fontId="8" fillId="3" borderId="0" xfId="0" applyFont="1" applyFill="1"/>
    <xf numFmtId="0" fontId="12" fillId="0" borderId="0" xfId="0" applyFont="1"/>
    <xf numFmtId="0" fontId="10" fillId="0" borderId="0" xfId="0" applyFont="1"/>
  </cellXfs>
  <cellStyles count="2">
    <cellStyle name="Hyperlink" xfId="1" builtinId="8"/>
    <cellStyle name="Standaard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0</xdr:row>
          <xdr:rowOff>171450</xdr:rowOff>
        </xdr:from>
        <xdr:to>
          <xdr:col>10</xdr:col>
          <xdr:colOff>1362075</xdr:colOff>
          <xdr:row>1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561975</xdr:colOff>
          <xdr:row>49</xdr:row>
          <xdr:rowOff>9525</xdr:rowOff>
        </xdr:from>
        <xdr:to>
          <xdr:col>10</xdr:col>
          <xdr:colOff>1514475</xdr:colOff>
          <xdr:row>50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2</xdr:row>
          <xdr:rowOff>171450</xdr:rowOff>
        </xdr:from>
        <xdr:to>
          <xdr:col>10</xdr:col>
          <xdr:colOff>1362075</xdr:colOff>
          <xdr:row>3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3</xdr:row>
          <xdr:rowOff>171450</xdr:rowOff>
        </xdr:from>
        <xdr:to>
          <xdr:col>10</xdr:col>
          <xdr:colOff>1371600</xdr:colOff>
          <xdr:row>4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</xdr:row>
          <xdr:rowOff>171450</xdr:rowOff>
        </xdr:from>
        <xdr:to>
          <xdr:col>10</xdr:col>
          <xdr:colOff>1362075</xdr:colOff>
          <xdr:row>5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6</xdr:row>
          <xdr:rowOff>171450</xdr:rowOff>
        </xdr:from>
        <xdr:to>
          <xdr:col>10</xdr:col>
          <xdr:colOff>1362075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9</xdr:row>
          <xdr:rowOff>171450</xdr:rowOff>
        </xdr:from>
        <xdr:to>
          <xdr:col>10</xdr:col>
          <xdr:colOff>1362075</xdr:colOff>
          <xdr:row>10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11</xdr:row>
          <xdr:rowOff>171450</xdr:rowOff>
        </xdr:from>
        <xdr:to>
          <xdr:col>10</xdr:col>
          <xdr:colOff>1362075</xdr:colOff>
          <xdr:row>12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13</xdr:row>
          <xdr:rowOff>171450</xdr:rowOff>
        </xdr:from>
        <xdr:to>
          <xdr:col>10</xdr:col>
          <xdr:colOff>1362075</xdr:colOff>
          <xdr:row>14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15</xdr:row>
          <xdr:rowOff>171450</xdr:rowOff>
        </xdr:from>
        <xdr:to>
          <xdr:col>10</xdr:col>
          <xdr:colOff>1362075</xdr:colOff>
          <xdr:row>16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17</xdr:row>
          <xdr:rowOff>171450</xdr:rowOff>
        </xdr:from>
        <xdr:to>
          <xdr:col>10</xdr:col>
          <xdr:colOff>1362075</xdr:colOff>
          <xdr:row>18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19</xdr:row>
          <xdr:rowOff>171450</xdr:rowOff>
        </xdr:from>
        <xdr:to>
          <xdr:col>10</xdr:col>
          <xdr:colOff>1362075</xdr:colOff>
          <xdr:row>20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22</xdr:row>
          <xdr:rowOff>171450</xdr:rowOff>
        </xdr:from>
        <xdr:to>
          <xdr:col>10</xdr:col>
          <xdr:colOff>1362075</xdr:colOff>
          <xdr:row>23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25</xdr:row>
          <xdr:rowOff>171450</xdr:rowOff>
        </xdr:from>
        <xdr:to>
          <xdr:col>10</xdr:col>
          <xdr:colOff>1362075</xdr:colOff>
          <xdr:row>26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28</xdr:row>
          <xdr:rowOff>171450</xdr:rowOff>
        </xdr:from>
        <xdr:to>
          <xdr:col>10</xdr:col>
          <xdr:colOff>1362075</xdr:colOff>
          <xdr:row>29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31</xdr:row>
          <xdr:rowOff>171450</xdr:rowOff>
        </xdr:from>
        <xdr:to>
          <xdr:col>10</xdr:col>
          <xdr:colOff>1362075</xdr:colOff>
          <xdr:row>32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34</xdr:row>
          <xdr:rowOff>171450</xdr:rowOff>
        </xdr:from>
        <xdr:to>
          <xdr:col>10</xdr:col>
          <xdr:colOff>1362075</xdr:colOff>
          <xdr:row>35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36</xdr:row>
          <xdr:rowOff>171450</xdr:rowOff>
        </xdr:from>
        <xdr:to>
          <xdr:col>10</xdr:col>
          <xdr:colOff>1362075</xdr:colOff>
          <xdr:row>37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39</xdr:row>
          <xdr:rowOff>171450</xdr:rowOff>
        </xdr:from>
        <xdr:to>
          <xdr:col>10</xdr:col>
          <xdr:colOff>1362075</xdr:colOff>
          <xdr:row>40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41</xdr:row>
          <xdr:rowOff>171450</xdr:rowOff>
        </xdr:from>
        <xdr:to>
          <xdr:col>10</xdr:col>
          <xdr:colOff>1362075</xdr:colOff>
          <xdr:row>42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44</xdr:row>
          <xdr:rowOff>171450</xdr:rowOff>
        </xdr:from>
        <xdr:to>
          <xdr:col>10</xdr:col>
          <xdr:colOff>1362075</xdr:colOff>
          <xdr:row>45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46</xdr:row>
          <xdr:rowOff>171450</xdr:rowOff>
        </xdr:from>
        <xdr:to>
          <xdr:col>10</xdr:col>
          <xdr:colOff>1362075</xdr:colOff>
          <xdr:row>48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</xdr:row>
          <xdr:rowOff>0</xdr:rowOff>
        </xdr:from>
        <xdr:to>
          <xdr:col>10</xdr:col>
          <xdr:colOff>1409700</xdr:colOff>
          <xdr:row>3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6</xdr:row>
          <xdr:rowOff>0</xdr:rowOff>
        </xdr:from>
        <xdr:to>
          <xdr:col>10</xdr:col>
          <xdr:colOff>1409700</xdr:colOff>
          <xdr:row>7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8</xdr:row>
          <xdr:rowOff>0</xdr:rowOff>
        </xdr:from>
        <xdr:to>
          <xdr:col>10</xdr:col>
          <xdr:colOff>1409700</xdr:colOff>
          <xdr:row>9</xdr:row>
          <xdr:rowOff>9525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9</xdr:row>
          <xdr:rowOff>0</xdr:rowOff>
        </xdr:from>
        <xdr:to>
          <xdr:col>10</xdr:col>
          <xdr:colOff>1409700</xdr:colOff>
          <xdr:row>10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11</xdr:row>
          <xdr:rowOff>0</xdr:rowOff>
        </xdr:from>
        <xdr:to>
          <xdr:col>10</xdr:col>
          <xdr:colOff>1409700</xdr:colOff>
          <xdr:row>12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13</xdr:row>
          <xdr:rowOff>0</xdr:rowOff>
        </xdr:from>
        <xdr:to>
          <xdr:col>10</xdr:col>
          <xdr:colOff>1409700</xdr:colOff>
          <xdr:row>14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15</xdr:row>
          <xdr:rowOff>0</xdr:rowOff>
        </xdr:from>
        <xdr:to>
          <xdr:col>10</xdr:col>
          <xdr:colOff>1409700</xdr:colOff>
          <xdr:row>16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17</xdr:row>
          <xdr:rowOff>0</xdr:rowOff>
        </xdr:from>
        <xdr:to>
          <xdr:col>10</xdr:col>
          <xdr:colOff>1409700</xdr:colOff>
          <xdr:row>18</xdr:row>
          <xdr:rowOff>9525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19</xdr:row>
          <xdr:rowOff>0</xdr:rowOff>
        </xdr:from>
        <xdr:to>
          <xdr:col>10</xdr:col>
          <xdr:colOff>1409700</xdr:colOff>
          <xdr:row>20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21</xdr:row>
          <xdr:rowOff>0</xdr:rowOff>
        </xdr:from>
        <xdr:to>
          <xdr:col>10</xdr:col>
          <xdr:colOff>1409700</xdr:colOff>
          <xdr:row>22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22</xdr:row>
          <xdr:rowOff>0</xdr:rowOff>
        </xdr:from>
        <xdr:to>
          <xdr:col>10</xdr:col>
          <xdr:colOff>1409700</xdr:colOff>
          <xdr:row>23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24</xdr:row>
          <xdr:rowOff>0</xdr:rowOff>
        </xdr:from>
        <xdr:to>
          <xdr:col>10</xdr:col>
          <xdr:colOff>1409700</xdr:colOff>
          <xdr:row>25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25</xdr:row>
          <xdr:rowOff>0</xdr:rowOff>
        </xdr:from>
        <xdr:to>
          <xdr:col>10</xdr:col>
          <xdr:colOff>1409700</xdr:colOff>
          <xdr:row>26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27</xdr:row>
          <xdr:rowOff>0</xdr:rowOff>
        </xdr:from>
        <xdr:to>
          <xdr:col>10</xdr:col>
          <xdr:colOff>1409700</xdr:colOff>
          <xdr:row>27</xdr:row>
          <xdr:rowOff>200025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28</xdr:row>
          <xdr:rowOff>0</xdr:rowOff>
        </xdr:from>
        <xdr:to>
          <xdr:col>10</xdr:col>
          <xdr:colOff>1409700</xdr:colOff>
          <xdr:row>29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30</xdr:row>
          <xdr:rowOff>0</xdr:rowOff>
        </xdr:from>
        <xdr:to>
          <xdr:col>10</xdr:col>
          <xdr:colOff>1409700</xdr:colOff>
          <xdr:row>31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31</xdr:row>
          <xdr:rowOff>0</xdr:rowOff>
        </xdr:from>
        <xdr:to>
          <xdr:col>10</xdr:col>
          <xdr:colOff>1409700</xdr:colOff>
          <xdr:row>32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33</xdr:row>
          <xdr:rowOff>0</xdr:rowOff>
        </xdr:from>
        <xdr:to>
          <xdr:col>10</xdr:col>
          <xdr:colOff>1409700</xdr:colOff>
          <xdr:row>34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34</xdr:row>
          <xdr:rowOff>0</xdr:rowOff>
        </xdr:from>
        <xdr:to>
          <xdr:col>10</xdr:col>
          <xdr:colOff>1409700</xdr:colOff>
          <xdr:row>35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36</xdr:row>
          <xdr:rowOff>0</xdr:rowOff>
        </xdr:from>
        <xdr:to>
          <xdr:col>10</xdr:col>
          <xdr:colOff>1409700</xdr:colOff>
          <xdr:row>37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38</xdr:row>
          <xdr:rowOff>0</xdr:rowOff>
        </xdr:from>
        <xdr:to>
          <xdr:col>10</xdr:col>
          <xdr:colOff>1409700</xdr:colOff>
          <xdr:row>39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44</xdr:row>
          <xdr:rowOff>0</xdr:rowOff>
        </xdr:from>
        <xdr:to>
          <xdr:col>10</xdr:col>
          <xdr:colOff>1409700</xdr:colOff>
          <xdr:row>45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43</xdr:row>
          <xdr:rowOff>0</xdr:rowOff>
        </xdr:from>
        <xdr:to>
          <xdr:col>10</xdr:col>
          <xdr:colOff>1409700</xdr:colOff>
          <xdr:row>44</xdr:row>
          <xdr:rowOff>9525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41</xdr:row>
          <xdr:rowOff>0</xdr:rowOff>
        </xdr:from>
        <xdr:to>
          <xdr:col>10</xdr:col>
          <xdr:colOff>1409700</xdr:colOff>
          <xdr:row>42</xdr:row>
          <xdr:rowOff>9525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39</xdr:row>
          <xdr:rowOff>0</xdr:rowOff>
        </xdr:from>
        <xdr:to>
          <xdr:col>10</xdr:col>
          <xdr:colOff>1409700</xdr:colOff>
          <xdr:row>40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46</xdr:row>
          <xdr:rowOff>0</xdr:rowOff>
        </xdr:from>
        <xdr:to>
          <xdr:col>10</xdr:col>
          <xdr:colOff>1409700</xdr:colOff>
          <xdr:row>47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48</xdr:row>
          <xdr:rowOff>0</xdr:rowOff>
        </xdr:from>
        <xdr:to>
          <xdr:col>10</xdr:col>
          <xdr:colOff>1409700</xdr:colOff>
          <xdr:row>49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B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Selectievakje 27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3C6AE-E4F1-4618-AD7D-FA7694735288}" name="Tabel1" displayName="Tabel1" ref="A1:K50" totalsRowShown="0" headerRowDxfId="12" dataDxfId="11">
  <autoFilter ref="A1:K50" xr:uid="{F193C6AE-E4F1-4618-AD7D-FA7694735288}"/>
  <tableColumns count="11">
    <tableColumn id="1" xr3:uid="{BF5CFF88-594C-45FC-89A1-2858ED0D85EC}" name="Symbool op schema" dataDxfId="10"/>
    <tableColumn id="2" xr3:uid="{CC99F7CE-941A-4E4A-B9E6-2300A7DD794D}" name="Naam " dataDxfId="9"/>
    <tableColumn id="3" xr3:uid="{E3B46DB7-B1CC-4E5A-A662-1BF41CA6CD26}" name="waarde" dataDxfId="8"/>
    <tableColumn id="4" xr3:uid="{B08C93BB-E6D2-479F-A9C7-FED3D76DE62D}" name="type" dataDxfId="7"/>
    <tableColumn id="5" xr3:uid="{99A5E5B6-6EF2-4D16-B3B4-58A53D9D71CC}" name="footprint" dataDxfId="6"/>
    <tableColumn id="6" xr3:uid="{7C0C389D-B14E-481C-8790-404931B5DCB0}" name="aantal" dataDxfId="5"/>
    <tableColumn id="7" xr3:uid="{887597E7-F414-4BD5-AA6C-14C52DB38594}" name="link" dataDxfId="4"/>
    <tableColumn id="8" xr3:uid="{3D27F5A7-E59E-4574-9305-D932EA845275}" name="thuisstock" dataDxfId="3"/>
    <tableColumn id="9" xr3:uid="{32DA47E3-D6BA-403C-A4F4-58A5AC4311FF}" name="nog te bestellen" dataDxfId="2">
      <calculatedColumnFormula>Tabel1[[#This Row],[aantal]]-Tabel1[[#This Row],[thuisstock]]</calculatedColumnFormula>
    </tableColumn>
    <tableColumn id="11" xr3:uid="{E38BBF44-A042-474D-AEAE-1D9586FBA128}" name="Artikelnaam" dataDxfId="1"/>
    <tableColumn id="10" xr3:uid="{6D9A90CF-5CDE-4734-9186-9654D48CA5C8}" name="Altium libr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table" Target="../tables/table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infineon/irf9z34npbf/mosfet-p-55v-17a-to-220/dp/8648689?ost=8648689" TargetMode="External"/><Relationship Id="rId13" Type="http://schemas.openxmlformats.org/officeDocument/2006/relationships/hyperlink" Target="https://be.farnell.com/multicomp/mc-254-10-00-00-idc/connector-rcpt-10pos-2row-2-54mm/dp/2843495?ost=2843495" TargetMode="External"/><Relationship Id="rId3" Type="http://schemas.openxmlformats.org/officeDocument/2006/relationships/hyperlink" Target="https://be.farnell.com/multicomp/mcgpr50v478m22x41/cap-4700-f-50v-20/dp/1902903?ost=1902903" TargetMode="External"/><Relationship Id="rId7" Type="http://schemas.openxmlformats.org/officeDocument/2006/relationships/hyperlink" Target="https://be.farnell.com/multicomp/d6kb6u/diode-bridge-rect-1-ph-6a-600v/dp/2750898?ost=2750898" TargetMode="External"/><Relationship Id="rId12" Type="http://schemas.openxmlformats.org/officeDocument/2006/relationships/hyperlink" Target="https://be.farnell.com/multicomp/mc-254-10-00-st-dip/connector-header-10pos-2row-2/dp/2843527?ost=2843527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be.farnell.com/laird-technologies/cm2545x171b-10/choke-common-100mhz-170r/dp/2292313?ost=2292313" TargetMode="External"/><Relationship Id="rId16" Type="http://schemas.openxmlformats.org/officeDocument/2006/relationships/hyperlink" Target="https://www.tme.eu/be/nl/details/oki78sr-5_1.5-w36c/dc-dc-converters/murata-power-solutions/oki-78sr-5-1-5-w36-c/" TargetMode="External"/><Relationship Id="rId1" Type="http://schemas.openxmlformats.org/officeDocument/2006/relationships/hyperlink" Target="https://be.farnell.com/bourns/78f100j-rc/inductor-10uh-5-0-37a-axial/dp/2333630?ost=2333630" TargetMode="External"/><Relationship Id="rId6" Type="http://schemas.openxmlformats.org/officeDocument/2006/relationships/hyperlink" Target="https://be.farnell.com/on-semiconductor/1n4148ta/diode-ultrafast-300ma-100v-do/dp/2322485?rpsku=rel3%3A1081177&amp;st=1081177" TargetMode="External"/><Relationship Id="rId11" Type="http://schemas.openxmlformats.org/officeDocument/2006/relationships/hyperlink" Target="https://be.farnell.com/schrack-te-connectivity/rt424005/relay-dpdt-250vac-8a/dp/1629052?st=1629052" TargetMode="External"/><Relationship Id="rId5" Type="http://schemas.openxmlformats.org/officeDocument/2006/relationships/hyperlink" Target="https://be.farnell.com/multicomp/1n5231b/zener-diode-0-5w-5-1v-do-35/dp/2748145?ost=2748145" TargetMode="External"/><Relationship Id="rId15" Type="http://schemas.openxmlformats.org/officeDocument/2006/relationships/hyperlink" Target="https://www.tme.eu/be/nl/details/tst60w_2x12v/toroidale-transformatoren/indel/tst-60-002/" TargetMode="External"/><Relationship Id="rId10" Type="http://schemas.openxmlformats.org/officeDocument/2006/relationships/hyperlink" Target="https://be.farnell.com/microchip/atmega4809-pf/mcu-8bit-20mhz-dip-40/dp/3130179?ost=3130179" TargetMode="External"/><Relationship Id="rId4" Type="http://schemas.openxmlformats.org/officeDocument/2006/relationships/hyperlink" Target="https://be.farnell.com/multicomp/mcgpr50v107m8x11/cap-100-f-50v-20/dp/9451412?ost=9451412" TargetMode="External"/><Relationship Id="rId9" Type="http://schemas.openxmlformats.org/officeDocument/2006/relationships/hyperlink" Target="https://be.farnell.com/microchip/mcp6002-e-p/ic-op-amp-dual-1mhz-dip8-6002/dp/1332117?ost=1332117" TargetMode="External"/><Relationship Id="rId14" Type="http://schemas.openxmlformats.org/officeDocument/2006/relationships/hyperlink" Target="https://be.farnell.com/schurter/0034-3115/fuse-antisurge-glass-fst-t630mal250v/dp/1360808?st=primary%20fuse%2020mm%20630ma%20@240va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.be/-/nl/gp/cart/view.html?ref_=nav_cart" TargetMode="External"/><Relationship Id="rId2" Type="http://schemas.openxmlformats.org/officeDocument/2006/relationships/hyperlink" Target="https://be.farnell.com/multicomp/mcgpr50v107m8x11/cap-100-f-50v-20/dp/9451412?ost=9451412" TargetMode="External"/><Relationship Id="rId1" Type="http://schemas.openxmlformats.org/officeDocument/2006/relationships/hyperlink" Target="https://www.tme.eu/be/nl/details/kw4-801avb/led-displays-viervoudig/luckylight/" TargetMode="External"/><Relationship Id="rId5" Type="http://schemas.openxmlformats.org/officeDocument/2006/relationships/hyperlink" Target="https://be.farnell.com/multicomp/mc-254-10-00-st-dip/connector-header-10pos-2row-2/dp/2843527?ost=2843527" TargetMode="External"/><Relationship Id="rId4" Type="http://schemas.openxmlformats.org/officeDocument/2006/relationships/hyperlink" Target="https://benl.rs-online.com/web/p/mechanical-rotary-encoders/7899557?redirect-relevancy-data=7365617263685F636173636164655F6F726465723D31267365617263685F696E746572666163655F6E616D653D4931384E525353746F636B4E756D626572267365617263685F6D617463685F6D6F64653D6D61746368616C6C267365617263685F7061747465726E5F6D6174636865643D5E2828282872737C5253295B205D3F293F285C647B337D5B5C2D5C735D3F5C647B332C347D5B705061415D3F29297C283235285C647B387D7C5C647B317D5C2D5C647B377D29292924267365617263685F747970653D52535F53544F434B5F4E554D424552267365617263685F77696C645F63617264696E675F6D6F64653D4E4F4E45267365617263685F6B6579776F72643D3738392D39353537267365617263685F6B6579776F72645F6170703D3738393935353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AE8F-DEF7-4AA7-BDC0-07FF4ECA6FFF}">
  <sheetPr codeName="Blad1"/>
  <dimension ref="A1:O61"/>
  <sheetViews>
    <sheetView topLeftCell="A14" zoomScale="80" zoomScaleNormal="80" workbookViewId="0">
      <selection activeCell="G53" sqref="G53"/>
    </sheetView>
  </sheetViews>
  <sheetFormatPr defaultRowHeight="15" x14ac:dyDescent="0.25"/>
  <cols>
    <col min="1" max="1" width="23.140625" style="3" bestFit="1" customWidth="1"/>
    <col min="2" max="2" width="27.85546875" style="3" customWidth="1"/>
    <col min="3" max="3" width="32.42578125" style="3" bestFit="1" customWidth="1"/>
    <col min="4" max="4" width="9.5703125" style="3" bestFit="1" customWidth="1"/>
    <col min="5" max="5" width="13.5703125" style="3" bestFit="1" customWidth="1"/>
    <col min="6" max="6" width="11" style="3" bestFit="1" customWidth="1"/>
    <col min="7" max="7" width="77.28515625" customWidth="1"/>
    <col min="8" max="8" width="14.5703125" style="3" bestFit="1" customWidth="1"/>
    <col min="9" max="9" width="17.85546875" style="3" bestFit="1" customWidth="1"/>
    <col min="10" max="10" width="92.140625" customWidth="1"/>
    <col min="11" max="11" width="24.85546875" customWidth="1"/>
  </cols>
  <sheetData>
    <row r="1" spans="1:15" x14ac:dyDescent="0.25">
      <c r="A1" s="2" t="s">
        <v>7</v>
      </c>
      <c r="B1" s="2" t="s">
        <v>8</v>
      </c>
      <c r="C1" s="2" t="s">
        <v>10</v>
      </c>
      <c r="D1" s="2" t="s">
        <v>12</v>
      </c>
      <c r="E1" s="2" t="s">
        <v>13</v>
      </c>
      <c r="F1" s="2" t="s">
        <v>14</v>
      </c>
      <c r="G1" s="1" t="s">
        <v>15</v>
      </c>
      <c r="H1" s="2" t="s">
        <v>16</v>
      </c>
      <c r="I1" s="2" t="s">
        <v>17</v>
      </c>
      <c r="J1" s="1" t="s">
        <v>42</v>
      </c>
      <c r="K1" s="1" t="s">
        <v>152</v>
      </c>
    </row>
    <row r="2" spans="1:15" x14ac:dyDescent="0.25">
      <c r="A2" s="2" t="s">
        <v>18</v>
      </c>
      <c r="B2" s="2" t="s">
        <v>9</v>
      </c>
      <c r="C2" s="2" t="s">
        <v>21</v>
      </c>
      <c r="D2" s="2" t="s">
        <v>19</v>
      </c>
      <c r="E2" s="2">
        <v>805</v>
      </c>
      <c r="F2" s="2">
        <v>3</v>
      </c>
      <c r="G2" s="1"/>
      <c r="H2" s="2"/>
      <c r="I2" s="2">
        <f>Tabel1[[#This Row],[aantal]]-Tabel1[[#This Row],[thuisstock]]</f>
        <v>3</v>
      </c>
      <c r="J2" s="1"/>
      <c r="K2" s="1"/>
    </row>
    <row r="3" spans="1:15" x14ac:dyDescent="0.25">
      <c r="A3" s="2" t="s">
        <v>20</v>
      </c>
      <c r="B3" s="2" t="s">
        <v>9</v>
      </c>
      <c r="C3" s="2" t="s">
        <v>22</v>
      </c>
      <c r="D3" s="2" t="s">
        <v>19</v>
      </c>
      <c r="E3" s="2">
        <v>805</v>
      </c>
      <c r="F3" s="2">
        <v>1</v>
      </c>
      <c r="G3" s="1"/>
      <c r="H3" s="2"/>
      <c r="I3" s="2">
        <f>Tabel1[[#This Row],[aantal]]-Tabel1[[#This Row],[thuisstock]]</f>
        <v>1</v>
      </c>
      <c r="J3" s="1"/>
      <c r="K3" s="1"/>
    </row>
    <row r="4" spans="1:15" x14ac:dyDescent="0.25">
      <c r="A4" s="2" t="s">
        <v>23</v>
      </c>
      <c r="B4" s="2" t="s">
        <v>9</v>
      </c>
      <c r="C4" s="2" t="s">
        <v>24</v>
      </c>
      <c r="D4" s="2" t="s">
        <v>19</v>
      </c>
      <c r="E4" s="2">
        <v>805</v>
      </c>
      <c r="F4" s="2">
        <v>1</v>
      </c>
      <c r="G4" s="1"/>
      <c r="H4" s="2"/>
      <c r="I4" s="2">
        <f>Tabel1[[#This Row],[aantal]]-Tabel1[[#This Row],[thuisstock]]</f>
        <v>1</v>
      </c>
      <c r="J4" s="1"/>
      <c r="K4" s="1"/>
    </row>
    <row r="5" spans="1:15" x14ac:dyDescent="0.25">
      <c r="A5" s="2" t="s">
        <v>25</v>
      </c>
      <c r="B5" s="2" t="s">
        <v>9</v>
      </c>
      <c r="C5" s="2" t="s">
        <v>26</v>
      </c>
      <c r="D5" s="2" t="s">
        <v>19</v>
      </c>
      <c r="E5" s="2">
        <v>805</v>
      </c>
      <c r="F5" s="2">
        <v>4</v>
      </c>
      <c r="G5" s="1"/>
      <c r="H5" s="2"/>
      <c r="I5" s="2">
        <f>Tabel1[[#This Row],[aantal]]-Tabel1[[#This Row],[thuisstock]]</f>
        <v>4</v>
      </c>
      <c r="J5" s="1"/>
      <c r="K5" s="1"/>
    </row>
    <row r="6" spans="1:15" x14ac:dyDescent="0.25">
      <c r="A6" s="2" t="s">
        <v>27</v>
      </c>
      <c r="B6" s="2" t="s">
        <v>9</v>
      </c>
      <c r="C6" s="2" t="s">
        <v>28</v>
      </c>
      <c r="D6" s="2" t="s">
        <v>19</v>
      </c>
      <c r="E6" s="2">
        <v>805</v>
      </c>
      <c r="F6" s="2">
        <v>3</v>
      </c>
      <c r="G6" s="1"/>
      <c r="H6" s="2"/>
      <c r="I6" s="2">
        <f>Tabel1[[#This Row],[aantal]]-Tabel1[[#This Row],[thuisstock]]</f>
        <v>3</v>
      </c>
      <c r="J6" s="1"/>
      <c r="K6" s="1"/>
    </row>
    <row r="7" spans="1:15" x14ac:dyDescent="0.25">
      <c r="A7" s="2" t="s">
        <v>29</v>
      </c>
      <c r="B7" s="2" t="s">
        <v>9</v>
      </c>
      <c r="C7" s="2" t="s">
        <v>11</v>
      </c>
      <c r="D7" s="2" t="s">
        <v>19</v>
      </c>
      <c r="E7" s="2">
        <v>805</v>
      </c>
      <c r="F7" s="2">
        <v>3</v>
      </c>
      <c r="G7" s="1"/>
      <c r="H7" s="2"/>
      <c r="I7" s="2">
        <f>Tabel1[[#This Row],[aantal]]-Tabel1[[#This Row],[thuisstock]]</f>
        <v>3</v>
      </c>
      <c r="J7" s="1"/>
      <c r="K7" s="1"/>
    </row>
    <row r="8" spans="1:15" x14ac:dyDescent="0.25">
      <c r="A8" s="2" t="s">
        <v>30</v>
      </c>
      <c r="B8" s="2" t="s">
        <v>9</v>
      </c>
      <c r="C8" s="2" t="s">
        <v>31</v>
      </c>
      <c r="D8" s="2" t="s">
        <v>19</v>
      </c>
      <c r="E8" s="2">
        <v>805</v>
      </c>
      <c r="F8" s="2">
        <v>1</v>
      </c>
      <c r="G8" s="1"/>
      <c r="H8" s="2"/>
      <c r="I8" s="2">
        <f>Tabel1[[#This Row],[aantal]]-Tabel1[[#This Row],[thuisstock]]</f>
        <v>1</v>
      </c>
      <c r="J8" s="1"/>
      <c r="K8" s="1"/>
    </row>
    <row r="9" spans="1:15" x14ac:dyDescent="0.25">
      <c r="A9" s="2" t="s">
        <v>32</v>
      </c>
      <c r="B9" s="2" t="s">
        <v>9</v>
      </c>
      <c r="C9" s="2" t="s">
        <v>33</v>
      </c>
      <c r="D9" s="2" t="s">
        <v>19</v>
      </c>
      <c r="E9" s="2">
        <v>805</v>
      </c>
      <c r="F9" s="2">
        <v>6</v>
      </c>
      <c r="G9" s="1"/>
      <c r="H9" s="2"/>
      <c r="I9" s="2">
        <f>Tabel1[[#This Row],[aantal]]-Tabel1[[#This Row],[thuisstock]]</f>
        <v>6</v>
      </c>
      <c r="J9" s="1"/>
      <c r="K9" s="1"/>
      <c r="O9" t="s">
        <v>153</v>
      </c>
    </row>
    <row r="10" spans="1:15" x14ac:dyDescent="0.25">
      <c r="A10" s="2" t="s">
        <v>34</v>
      </c>
      <c r="B10" s="2" t="s">
        <v>9</v>
      </c>
      <c r="C10" s="2" t="s">
        <v>28</v>
      </c>
      <c r="D10" s="2" t="s">
        <v>19</v>
      </c>
      <c r="E10" s="2">
        <v>805</v>
      </c>
      <c r="F10" s="2">
        <v>3</v>
      </c>
      <c r="G10" s="1"/>
      <c r="H10" s="2"/>
      <c r="I10" s="2">
        <f>Tabel1[[#This Row],[aantal]]-Tabel1[[#This Row],[thuisstock]]</f>
        <v>3</v>
      </c>
      <c r="J10" s="1"/>
      <c r="K10" s="1"/>
      <c r="O10" t="s">
        <v>154</v>
      </c>
    </row>
    <row r="11" spans="1:15" x14ac:dyDescent="0.25">
      <c r="A11" s="2" t="s">
        <v>35</v>
      </c>
      <c r="B11" s="2" t="s">
        <v>37</v>
      </c>
      <c r="C11" s="2" t="s">
        <v>39</v>
      </c>
      <c r="D11" s="2" t="s">
        <v>40</v>
      </c>
      <c r="E11" s="2"/>
      <c r="F11" s="2">
        <v>1</v>
      </c>
      <c r="G11" s="1"/>
      <c r="H11" s="2"/>
      <c r="I11" s="2">
        <f>Tabel1[[#This Row],[aantal]]-Tabel1[[#This Row],[thuisstock]]</f>
        <v>1</v>
      </c>
      <c r="J11" s="1"/>
      <c r="K11" s="1"/>
    </row>
    <row r="12" spans="1:15" x14ac:dyDescent="0.25">
      <c r="A12" s="2" t="s">
        <v>36</v>
      </c>
      <c r="B12" s="2" t="s">
        <v>38</v>
      </c>
      <c r="C12" s="2" t="s">
        <v>41</v>
      </c>
      <c r="D12" s="2" t="s">
        <v>40</v>
      </c>
      <c r="E12" s="2"/>
      <c r="F12" s="2">
        <v>1</v>
      </c>
      <c r="G12" s="4"/>
      <c r="H12" s="2"/>
      <c r="I12" s="2">
        <f>Tabel1[[#This Row],[aantal]]-Tabel1[[#This Row],[thuisstock]]</f>
        <v>1</v>
      </c>
      <c r="J12" s="1" t="s">
        <v>0</v>
      </c>
      <c r="K12" s="1"/>
    </row>
    <row r="13" spans="1:15" x14ac:dyDescent="0.25">
      <c r="A13" s="2" t="s">
        <v>43</v>
      </c>
      <c r="B13" s="2" t="s">
        <v>44</v>
      </c>
      <c r="C13" s="2" t="s">
        <v>45</v>
      </c>
      <c r="D13" s="2" t="s">
        <v>40</v>
      </c>
      <c r="E13" s="2"/>
      <c r="F13" s="2">
        <v>1</v>
      </c>
      <c r="G13" s="1"/>
      <c r="H13" s="2"/>
      <c r="I13" s="2">
        <f>Tabel1[[#This Row],[aantal]]-Tabel1[[#This Row],[thuisstock]]</f>
        <v>1</v>
      </c>
      <c r="J13" s="1"/>
      <c r="K13" s="1"/>
    </row>
    <row r="14" spans="1:15" x14ac:dyDescent="0.25">
      <c r="A14" s="2" t="s">
        <v>46</v>
      </c>
      <c r="B14" s="2" t="s">
        <v>44</v>
      </c>
      <c r="C14" s="2" t="s">
        <v>50</v>
      </c>
      <c r="D14" s="2" t="s">
        <v>19</v>
      </c>
      <c r="E14" s="2">
        <v>805</v>
      </c>
      <c r="F14" s="2">
        <v>3</v>
      </c>
      <c r="G14" s="1"/>
      <c r="H14" s="2">
        <v>3</v>
      </c>
      <c r="I14" s="2">
        <f>Tabel1[[#This Row],[aantal]]-Tabel1[[#This Row],[thuisstock]]</f>
        <v>0</v>
      </c>
      <c r="J14" s="1" t="s">
        <v>48</v>
      </c>
      <c r="K14" s="1"/>
    </row>
    <row r="15" spans="1:15" x14ac:dyDescent="0.25">
      <c r="A15" s="2" t="s">
        <v>47</v>
      </c>
      <c r="B15" s="2" t="s">
        <v>44</v>
      </c>
      <c r="C15" s="2" t="s">
        <v>49</v>
      </c>
      <c r="D15" s="2" t="s">
        <v>19</v>
      </c>
      <c r="E15" s="2">
        <v>805</v>
      </c>
      <c r="F15" s="2">
        <v>5</v>
      </c>
      <c r="G15" s="1"/>
      <c r="H15" s="2"/>
      <c r="I15" s="2">
        <f>Tabel1[[#This Row],[aantal]]-Tabel1[[#This Row],[thuisstock]]</f>
        <v>5</v>
      </c>
      <c r="J15" s="1" t="s">
        <v>51</v>
      </c>
      <c r="K15" s="1"/>
    </row>
    <row r="16" spans="1:15" x14ac:dyDescent="0.25">
      <c r="A16" s="2" t="s">
        <v>52</v>
      </c>
      <c r="B16" s="2" t="s">
        <v>44</v>
      </c>
      <c r="C16" s="2" t="s">
        <v>53</v>
      </c>
      <c r="D16" s="2" t="s">
        <v>19</v>
      </c>
      <c r="E16" s="2">
        <v>805</v>
      </c>
      <c r="F16" s="2">
        <v>1</v>
      </c>
      <c r="G16" s="1"/>
      <c r="H16" s="2"/>
      <c r="I16" s="2">
        <f>Tabel1[[#This Row],[aantal]]-Tabel1[[#This Row],[thuisstock]]</f>
        <v>1</v>
      </c>
      <c r="J16" s="1" t="s">
        <v>54</v>
      </c>
      <c r="K16" s="1"/>
    </row>
    <row r="17" spans="1:11" x14ac:dyDescent="0.25">
      <c r="A17" s="2" t="s">
        <v>55</v>
      </c>
      <c r="B17" s="2" t="s">
        <v>44</v>
      </c>
      <c r="C17" s="2" t="s">
        <v>56</v>
      </c>
      <c r="D17" s="2" t="s">
        <v>19</v>
      </c>
      <c r="E17" s="2">
        <v>805</v>
      </c>
      <c r="F17" s="2">
        <v>4</v>
      </c>
      <c r="G17" s="1"/>
      <c r="H17" s="2"/>
      <c r="I17" s="2">
        <f>Tabel1[[#This Row],[aantal]]-Tabel1[[#This Row],[thuisstock]]</f>
        <v>4</v>
      </c>
      <c r="J17" s="1" t="s">
        <v>57</v>
      </c>
      <c r="K17" s="1"/>
    </row>
    <row r="18" spans="1:11" x14ac:dyDescent="0.25">
      <c r="A18" s="2" t="s">
        <v>59</v>
      </c>
      <c r="B18" s="2" t="s">
        <v>44</v>
      </c>
      <c r="C18" s="2" t="s">
        <v>53</v>
      </c>
      <c r="D18" s="2" t="s">
        <v>19</v>
      </c>
      <c r="E18" s="2">
        <v>805</v>
      </c>
      <c r="F18" s="2">
        <v>1</v>
      </c>
      <c r="G18" s="1"/>
      <c r="H18" s="2"/>
      <c r="I18" s="2">
        <f>Tabel1[[#This Row],[aantal]]-Tabel1[[#This Row],[thuisstock]]</f>
        <v>1</v>
      </c>
      <c r="J18" s="1" t="s">
        <v>54</v>
      </c>
      <c r="K18" s="1"/>
    </row>
    <row r="19" spans="1:11" x14ac:dyDescent="0.25">
      <c r="A19" s="2" t="s">
        <v>58</v>
      </c>
      <c r="B19" s="2" t="s">
        <v>44</v>
      </c>
      <c r="C19" s="2" t="s">
        <v>61</v>
      </c>
      <c r="D19" s="2" t="s">
        <v>19</v>
      </c>
      <c r="E19" s="2">
        <v>805</v>
      </c>
      <c r="F19" s="2">
        <v>1</v>
      </c>
      <c r="G19" s="1"/>
      <c r="H19" s="2"/>
      <c r="I19" s="2">
        <f>Tabel1[[#This Row],[aantal]]-Tabel1[[#This Row],[thuisstock]]</f>
        <v>1</v>
      </c>
      <c r="J19" s="1" t="s">
        <v>57</v>
      </c>
      <c r="K19" s="1"/>
    </row>
    <row r="20" spans="1:11" x14ac:dyDescent="0.25">
      <c r="A20" s="2" t="s">
        <v>60</v>
      </c>
      <c r="B20" s="2" t="s">
        <v>44</v>
      </c>
      <c r="C20" s="2" t="s">
        <v>62</v>
      </c>
      <c r="D20" s="2" t="s">
        <v>19</v>
      </c>
      <c r="E20" s="2">
        <v>805</v>
      </c>
      <c r="F20" s="2">
        <v>3</v>
      </c>
      <c r="G20" s="1"/>
      <c r="H20" s="2"/>
      <c r="I20" s="2">
        <f>Tabel1[[#This Row],[aantal]]-Tabel1[[#This Row],[thuisstock]]</f>
        <v>3</v>
      </c>
      <c r="J20" s="1" t="s">
        <v>63</v>
      </c>
      <c r="K20" s="1"/>
    </row>
    <row r="21" spans="1:11" x14ac:dyDescent="0.25">
      <c r="A21" s="2" t="s">
        <v>65</v>
      </c>
      <c r="B21" s="2" t="s">
        <v>67</v>
      </c>
      <c r="C21" s="2" t="s">
        <v>64</v>
      </c>
      <c r="D21" s="2"/>
      <c r="E21" s="2"/>
      <c r="F21" s="2">
        <v>1</v>
      </c>
      <c r="G21" s="1"/>
      <c r="H21" s="2">
        <v>1</v>
      </c>
      <c r="I21" s="2">
        <f>Tabel1[[#This Row],[aantal]]-Tabel1[[#This Row],[thuisstock]]</f>
        <v>0</v>
      </c>
      <c r="J21" s="1" t="s">
        <v>74</v>
      </c>
      <c r="K21" s="1"/>
    </row>
    <row r="22" spans="1:11" x14ac:dyDescent="0.25">
      <c r="A22" s="2" t="s">
        <v>66</v>
      </c>
      <c r="B22" s="2" t="s">
        <v>68</v>
      </c>
      <c r="C22" s="2" t="s">
        <v>69</v>
      </c>
      <c r="D22" s="2"/>
      <c r="E22" s="2"/>
      <c r="F22" s="2">
        <v>1</v>
      </c>
      <c r="G22" s="1"/>
      <c r="H22" s="2"/>
      <c r="I22" s="2">
        <f>Tabel1[[#This Row],[aantal]]-Tabel1[[#This Row],[thuisstock]]</f>
        <v>1</v>
      </c>
      <c r="J22" s="1"/>
      <c r="K22" s="1"/>
    </row>
    <row r="23" spans="1:11" x14ac:dyDescent="0.25">
      <c r="A23" s="2" t="s">
        <v>70</v>
      </c>
      <c r="B23" s="2" t="s">
        <v>67</v>
      </c>
      <c r="C23" s="2" t="s">
        <v>71</v>
      </c>
      <c r="D23" s="2"/>
      <c r="E23" s="2"/>
      <c r="F23" s="2">
        <v>1</v>
      </c>
      <c r="G23" s="4"/>
      <c r="H23" s="2"/>
      <c r="I23" s="2">
        <f>Tabel1[[#This Row],[aantal]]-Tabel1[[#This Row],[thuisstock]]</f>
        <v>1</v>
      </c>
      <c r="J23" s="1" t="s">
        <v>75</v>
      </c>
      <c r="K23" s="1"/>
    </row>
    <row r="24" spans="1:11" x14ac:dyDescent="0.25">
      <c r="A24" s="2" t="s">
        <v>73</v>
      </c>
      <c r="B24" s="2" t="s">
        <v>72</v>
      </c>
      <c r="C24" s="2" t="s">
        <v>77</v>
      </c>
      <c r="D24" s="2"/>
      <c r="E24" s="2"/>
      <c r="F24" s="2">
        <v>2</v>
      </c>
      <c r="G24" s="4"/>
      <c r="H24" s="2"/>
      <c r="I24" s="2">
        <f>Tabel1[[#This Row],[aantal]]-Tabel1[[#This Row],[thuisstock]]</f>
        <v>2</v>
      </c>
      <c r="J24" s="1" t="s">
        <v>76</v>
      </c>
      <c r="K24" s="1"/>
    </row>
    <row r="25" spans="1:11" x14ac:dyDescent="0.25">
      <c r="A25" s="2" t="s">
        <v>79</v>
      </c>
      <c r="B25" s="2" t="s">
        <v>78</v>
      </c>
      <c r="C25" s="2" t="s">
        <v>80</v>
      </c>
      <c r="D25" s="2"/>
      <c r="E25" s="2"/>
      <c r="F25" s="2">
        <v>3</v>
      </c>
      <c r="G25" s="1"/>
      <c r="H25" s="2"/>
      <c r="I25" s="2">
        <f>Tabel1[[#This Row],[aantal]]-Tabel1[[#This Row],[thuisstock]]</f>
        <v>3</v>
      </c>
      <c r="J25" s="1" t="s">
        <v>81</v>
      </c>
      <c r="K25" s="1"/>
    </row>
    <row r="26" spans="1:11" x14ac:dyDescent="0.25">
      <c r="A26" s="2" t="s">
        <v>82</v>
      </c>
      <c r="B26" s="2" t="s">
        <v>83</v>
      </c>
      <c r="C26" s="2" t="s">
        <v>84</v>
      </c>
      <c r="D26" s="2"/>
      <c r="E26" s="2"/>
      <c r="F26" s="2">
        <v>1</v>
      </c>
      <c r="G26" s="4"/>
      <c r="H26" s="2"/>
      <c r="I26" s="2">
        <f>Tabel1[[#This Row],[aantal]]-Tabel1[[#This Row],[thuisstock]]</f>
        <v>1</v>
      </c>
      <c r="J26" s="1" t="s">
        <v>85</v>
      </c>
      <c r="K26" s="1"/>
    </row>
    <row r="27" spans="1:11" x14ac:dyDescent="0.25">
      <c r="A27" s="2" t="s">
        <v>87</v>
      </c>
      <c r="B27" s="2" t="s">
        <v>78</v>
      </c>
      <c r="C27" s="2" t="s">
        <v>86</v>
      </c>
      <c r="D27" s="2"/>
      <c r="E27" s="2"/>
      <c r="F27" s="2">
        <v>1</v>
      </c>
      <c r="G27" s="1"/>
      <c r="H27" s="2"/>
      <c r="I27" s="2">
        <f>Tabel1[[#This Row],[aantal]]-Tabel1[[#This Row],[thuisstock]]</f>
        <v>1</v>
      </c>
      <c r="J27" s="1" t="s">
        <v>88</v>
      </c>
      <c r="K27" s="1"/>
    </row>
    <row r="28" spans="1:11" ht="16.5" customHeight="1" x14ac:dyDescent="0.25">
      <c r="A28" s="2" t="s">
        <v>89</v>
      </c>
      <c r="B28" s="2" t="s">
        <v>90</v>
      </c>
      <c r="C28" s="2" t="s">
        <v>91</v>
      </c>
      <c r="D28" s="2"/>
      <c r="E28" s="2"/>
      <c r="F28" s="2">
        <v>1</v>
      </c>
      <c r="G28" s="1"/>
      <c r="H28" s="2"/>
      <c r="I28" s="2">
        <f>Tabel1[[#This Row],[aantal]]-Tabel1[[#This Row],[thuisstock]]</f>
        <v>1</v>
      </c>
      <c r="J28" s="1" t="s">
        <v>92</v>
      </c>
      <c r="K28" s="1"/>
    </row>
    <row r="29" spans="1:11" x14ac:dyDescent="0.25">
      <c r="A29" s="2" t="s">
        <v>93</v>
      </c>
      <c r="B29" s="2" t="s">
        <v>95</v>
      </c>
      <c r="C29" s="2" t="s">
        <v>97</v>
      </c>
      <c r="D29" s="2"/>
      <c r="E29" s="2"/>
      <c r="F29" s="2">
        <v>1</v>
      </c>
      <c r="G29" s="4"/>
      <c r="H29" s="2"/>
      <c r="I29" s="2">
        <f>Tabel1[[#This Row],[aantal]]-Tabel1[[#This Row],[thuisstock]]</f>
        <v>1</v>
      </c>
      <c r="J29" s="1" t="s">
        <v>98</v>
      </c>
      <c r="K29" s="1"/>
    </row>
    <row r="30" spans="1:11" x14ac:dyDescent="0.25">
      <c r="A30" s="2" t="s">
        <v>94</v>
      </c>
      <c r="B30" s="2" t="s">
        <v>96</v>
      </c>
      <c r="C30" s="2" t="s">
        <v>97</v>
      </c>
      <c r="D30" s="2"/>
      <c r="E30" s="2"/>
      <c r="F30" s="2">
        <v>1</v>
      </c>
      <c r="G30" s="4"/>
      <c r="H30" s="2"/>
      <c r="I30" s="2">
        <f>Tabel1[[#This Row],[aantal]]-Tabel1[[#This Row],[thuisstock]]</f>
        <v>1</v>
      </c>
      <c r="J30" s="1" t="s">
        <v>99</v>
      </c>
      <c r="K30" s="1"/>
    </row>
    <row r="31" spans="1:11" x14ac:dyDescent="0.25">
      <c r="A31" s="2" t="s">
        <v>100</v>
      </c>
      <c r="B31" s="2" t="s">
        <v>101</v>
      </c>
      <c r="C31" s="2" t="s">
        <v>97</v>
      </c>
      <c r="D31" s="2"/>
      <c r="E31" s="2"/>
      <c r="F31" s="2">
        <v>1</v>
      </c>
      <c r="G31" s="1"/>
      <c r="H31" s="2"/>
      <c r="I31" s="2">
        <f>Tabel1[[#This Row],[aantal]]-Tabel1[[#This Row],[thuisstock]]</f>
        <v>1</v>
      </c>
      <c r="J31" s="1" t="s">
        <v>102</v>
      </c>
      <c r="K31" s="1"/>
    </row>
    <row r="32" spans="1:11" x14ac:dyDescent="0.25">
      <c r="A32" s="2" t="s">
        <v>103</v>
      </c>
      <c r="B32" s="2" t="s">
        <v>104</v>
      </c>
      <c r="C32" s="2" t="s">
        <v>97</v>
      </c>
      <c r="D32" s="2"/>
      <c r="E32" s="2"/>
      <c r="F32" s="2">
        <v>1</v>
      </c>
      <c r="G32" s="1"/>
      <c r="H32" s="2"/>
      <c r="I32" s="2">
        <f>Tabel1[[#This Row],[aantal]]-Tabel1[[#This Row],[thuisstock]]</f>
        <v>1</v>
      </c>
      <c r="J32" s="1" t="s">
        <v>105</v>
      </c>
      <c r="K32" s="1"/>
    </row>
    <row r="33" spans="1:11" x14ac:dyDescent="0.25">
      <c r="A33" s="2" t="s">
        <v>106</v>
      </c>
      <c r="B33" s="2" t="s">
        <v>108</v>
      </c>
      <c r="C33" s="2" t="s">
        <v>109</v>
      </c>
      <c r="D33" s="2"/>
      <c r="E33" s="2"/>
      <c r="F33" s="2">
        <v>1</v>
      </c>
      <c r="G33" s="4"/>
      <c r="H33" s="2"/>
      <c r="I33" s="2">
        <f>Tabel1[[#This Row],[aantal]]-Tabel1[[#This Row],[thuisstock]]</f>
        <v>1</v>
      </c>
      <c r="J33" s="1" t="s">
        <v>1</v>
      </c>
      <c r="K33" s="1"/>
    </row>
    <row r="34" spans="1:11" x14ac:dyDescent="0.25">
      <c r="A34" s="2" t="s">
        <v>107</v>
      </c>
      <c r="B34" s="2" t="s">
        <v>112</v>
      </c>
      <c r="C34" s="2" t="s">
        <v>110</v>
      </c>
      <c r="D34" s="2"/>
      <c r="E34" s="2"/>
      <c r="F34" s="2">
        <v>4</v>
      </c>
      <c r="G34" s="1"/>
      <c r="H34" s="2"/>
      <c r="I34" s="2">
        <f>Tabel1[[#This Row],[aantal]]-Tabel1[[#This Row],[thuisstock]]</f>
        <v>4</v>
      </c>
      <c r="J34" s="1" t="s">
        <v>111</v>
      </c>
      <c r="K34" s="1"/>
    </row>
    <row r="35" spans="1:11" x14ac:dyDescent="0.25">
      <c r="A35" s="2" t="s">
        <v>113</v>
      </c>
      <c r="B35" s="2" t="s">
        <v>114</v>
      </c>
      <c r="C35" s="2" t="s">
        <v>115</v>
      </c>
      <c r="D35" s="2"/>
      <c r="E35" s="2"/>
      <c r="F35" s="2">
        <v>3</v>
      </c>
      <c r="G35" s="1"/>
      <c r="H35" s="2"/>
      <c r="I35" s="2">
        <f>Tabel1[[#This Row],[aantal]]-Tabel1[[#This Row],[thuisstock]]</f>
        <v>3</v>
      </c>
      <c r="J35" s="1" t="s">
        <v>116</v>
      </c>
      <c r="K35" s="1"/>
    </row>
    <row r="36" spans="1:11" x14ac:dyDescent="0.25">
      <c r="A36" s="2" t="s">
        <v>117</v>
      </c>
      <c r="B36" s="2" t="s">
        <v>114</v>
      </c>
      <c r="C36" s="2" t="s">
        <v>124</v>
      </c>
      <c r="D36" s="2"/>
      <c r="E36" s="2"/>
      <c r="F36" s="2">
        <v>1</v>
      </c>
      <c r="G36" s="1"/>
      <c r="H36" s="2">
        <v>1</v>
      </c>
      <c r="I36" s="2">
        <f>Tabel1[[#This Row],[aantal]]-Tabel1[[#This Row],[thuisstock]]</f>
        <v>0</v>
      </c>
      <c r="J36" s="1" t="s">
        <v>127</v>
      </c>
      <c r="K36" s="1"/>
    </row>
    <row r="37" spans="1:11" x14ac:dyDescent="0.25">
      <c r="A37" s="2" t="s">
        <v>118</v>
      </c>
      <c r="B37" s="2" t="s">
        <v>114</v>
      </c>
      <c r="C37" s="2" t="s">
        <v>125</v>
      </c>
      <c r="D37" s="2"/>
      <c r="E37" s="2"/>
      <c r="F37" s="2">
        <v>1</v>
      </c>
      <c r="G37" s="1"/>
      <c r="H37" s="2"/>
      <c r="I37" s="2">
        <f>Tabel1[[#This Row],[aantal]]-Tabel1[[#This Row],[thuisstock]]</f>
        <v>1</v>
      </c>
      <c r="J37" s="1" t="s">
        <v>128</v>
      </c>
      <c r="K37" s="1"/>
    </row>
    <row r="38" spans="1:11" x14ac:dyDescent="0.25">
      <c r="A38" s="2" t="s">
        <v>119</v>
      </c>
      <c r="B38" s="2" t="s">
        <v>114</v>
      </c>
      <c r="C38" s="2" t="s">
        <v>126</v>
      </c>
      <c r="D38" s="2"/>
      <c r="E38" s="2"/>
      <c r="F38" s="2">
        <v>1</v>
      </c>
      <c r="G38" s="1"/>
      <c r="H38" s="2"/>
      <c r="I38" s="2">
        <f>Tabel1[[#This Row],[aantal]]-Tabel1[[#This Row],[thuisstock]]</f>
        <v>1</v>
      </c>
      <c r="J38" s="1" t="s">
        <v>129</v>
      </c>
      <c r="K38" s="1"/>
    </row>
    <row r="39" spans="1:11" x14ac:dyDescent="0.25">
      <c r="A39" s="2" t="s">
        <v>120</v>
      </c>
      <c r="B39" s="2" t="s">
        <v>114</v>
      </c>
      <c r="C39" s="2" t="s">
        <v>123</v>
      </c>
      <c r="D39" s="2"/>
      <c r="E39" s="2"/>
      <c r="F39" s="2">
        <v>1</v>
      </c>
      <c r="G39" s="1"/>
      <c r="H39" s="2"/>
      <c r="I39" s="2">
        <f>Tabel1[[#This Row],[aantal]]-Tabel1[[#This Row],[thuisstock]]</f>
        <v>1</v>
      </c>
      <c r="J39" s="1" t="s">
        <v>130</v>
      </c>
      <c r="K39" s="1"/>
    </row>
    <row r="40" spans="1:11" x14ac:dyDescent="0.25">
      <c r="A40" s="2" t="s">
        <v>121</v>
      </c>
      <c r="B40" s="2" t="s">
        <v>122</v>
      </c>
      <c r="C40" s="2" t="s">
        <v>132</v>
      </c>
      <c r="D40" s="2"/>
      <c r="E40" s="2"/>
      <c r="F40" s="2">
        <v>1</v>
      </c>
      <c r="G40" s="1"/>
      <c r="H40" s="2"/>
      <c r="I40" s="2">
        <f>Tabel1[[#This Row],[aantal]]-Tabel1[[#This Row],[thuisstock]]</f>
        <v>1</v>
      </c>
      <c r="J40" s="1" t="s">
        <v>131</v>
      </c>
      <c r="K40" s="1"/>
    </row>
    <row r="41" spans="1:11" x14ac:dyDescent="0.25">
      <c r="A41" s="2"/>
      <c r="B41" s="2" t="s">
        <v>133</v>
      </c>
      <c r="C41" s="2" t="s">
        <v>134</v>
      </c>
      <c r="D41" s="2"/>
      <c r="E41" s="2"/>
      <c r="F41" s="2">
        <v>1</v>
      </c>
      <c r="G41" s="1"/>
      <c r="H41" s="2"/>
      <c r="I41" s="2">
        <f>Tabel1[[#This Row],[aantal]]-Tabel1[[#This Row],[thuisstock]]</f>
        <v>1</v>
      </c>
      <c r="J41" s="1" t="s">
        <v>2</v>
      </c>
      <c r="K41" s="1"/>
    </row>
    <row r="42" spans="1:11" x14ac:dyDescent="0.25">
      <c r="A42" s="2"/>
      <c r="B42" s="2" t="s">
        <v>135</v>
      </c>
      <c r="C42" s="2" t="s">
        <v>136</v>
      </c>
      <c r="D42" s="2"/>
      <c r="E42" s="2"/>
      <c r="F42" s="2">
        <v>1</v>
      </c>
      <c r="G42" s="1"/>
      <c r="H42" s="2"/>
      <c r="I42" s="2">
        <f>Tabel1[[#This Row],[aantal]]-Tabel1[[#This Row],[thuisstock]]</f>
        <v>1</v>
      </c>
      <c r="J42" s="1" t="s">
        <v>138</v>
      </c>
      <c r="K42" s="1"/>
    </row>
    <row r="43" spans="1:11" x14ac:dyDescent="0.25">
      <c r="A43" s="2"/>
      <c r="B43" s="2" t="s">
        <v>135</v>
      </c>
      <c r="C43" s="2" t="s">
        <v>137</v>
      </c>
      <c r="D43" s="2"/>
      <c r="E43" s="2"/>
      <c r="F43" s="2">
        <v>1</v>
      </c>
      <c r="G43" s="1"/>
      <c r="H43" s="2"/>
      <c r="I43" s="2">
        <f>Tabel1[[#This Row],[aantal]]-Tabel1[[#This Row],[thuisstock]]</f>
        <v>1</v>
      </c>
      <c r="J43" s="1" t="s">
        <v>138</v>
      </c>
      <c r="K43" s="1"/>
    </row>
    <row r="44" spans="1:11" x14ac:dyDescent="0.25">
      <c r="A44" s="2"/>
      <c r="B44" s="2" t="s">
        <v>139</v>
      </c>
      <c r="C44" s="2"/>
      <c r="D44" s="2"/>
      <c r="E44" s="2"/>
      <c r="F44" s="2"/>
      <c r="G44" s="1"/>
      <c r="H44" s="2"/>
      <c r="I44" s="2">
        <f>Tabel1[[#This Row],[aantal]]-Tabel1[[#This Row],[thuisstock]]</f>
        <v>0</v>
      </c>
      <c r="J44" s="1" t="s">
        <v>140</v>
      </c>
      <c r="K44" s="1"/>
    </row>
    <row r="45" spans="1:11" x14ac:dyDescent="0.25">
      <c r="A45" s="2"/>
      <c r="B45" s="2" t="s">
        <v>141</v>
      </c>
      <c r="C45" s="2" t="s">
        <v>142</v>
      </c>
      <c r="D45" s="2"/>
      <c r="E45" s="2"/>
      <c r="F45" s="2">
        <v>2</v>
      </c>
      <c r="G45" s="1"/>
      <c r="H45" s="2"/>
      <c r="I45" s="2">
        <f>Tabel1[[#This Row],[aantal]]-Tabel1[[#This Row],[thuisstock]]</f>
        <v>2</v>
      </c>
      <c r="J45" s="1" t="s">
        <v>3</v>
      </c>
      <c r="K45" s="1"/>
    </row>
    <row r="46" spans="1:11" x14ac:dyDescent="0.25">
      <c r="A46" s="2"/>
      <c r="B46" s="2" t="s">
        <v>143</v>
      </c>
      <c r="C46" s="2" t="s">
        <v>144</v>
      </c>
      <c r="D46" s="2"/>
      <c r="E46" s="2"/>
      <c r="F46" s="2">
        <v>1</v>
      </c>
      <c r="G46" s="1"/>
      <c r="H46" s="2"/>
      <c r="I46" s="2">
        <f>Tabel1[[#This Row],[aantal]]-Tabel1[[#This Row],[thuisstock]]</f>
        <v>1</v>
      </c>
      <c r="J46" s="1" t="s">
        <v>4</v>
      </c>
      <c r="K46" s="1"/>
    </row>
    <row r="47" spans="1:11" x14ac:dyDescent="0.25">
      <c r="A47" s="2"/>
      <c r="B47" s="2" t="s">
        <v>145</v>
      </c>
      <c r="C47" s="2"/>
      <c r="D47" s="2"/>
      <c r="E47" s="2"/>
      <c r="F47" s="2">
        <v>1</v>
      </c>
      <c r="G47" s="1"/>
      <c r="H47" s="2"/>
      <c r="I47" s="2">
        <f>Tabel1[[#This Row],[aantal]]-Tabel1[[#This Row],[thuisstock]]</f>
        <v>1</v>
      </c>
      <c r="J47" s="1" t="s">
        <v>5</v>
      </c>
      <c r="K47" s="1"/>
    </row>
    <row r="48" spans="1:11" x14ac:dyDescent="0.25">
      <c r="A48" s="2" t="s">
        <v>148</v>
      </c>
      <c r="B48" s="2" t="s">
        <v>149</v>
      </c>
      <c r="C48" s="2"/>
      <c r="D48" s="2"/>
      <c r="E48" s="2"/>
      <c r="F48" s="2">
        <v>1</v>
      </c>
      <c r="G48" s="1"/>
      <c r="H48" s="2"/>
      <c r="I48" s="2">
        <f>Tabel1[[#This Row],[aantal]]-Tabel1[[#This Row],[thuisstock]]</f>
        <v>1</v>
      </c>
      <c r="J48" s="1" t="s">
        <v>6</v>
      </c>
      <c r="K48" s="1"/>
    </row>
    <row r="49" spans="1:11" x14ac:dyDescent="0.25">
      <c r="A49" s="2" t="s">
        <v>150</v>
      </c>
      <c r="B49" s="2" t="s">
        <v>151</v>
      </c>
      <c r="C49" s="2"/>
      <c r="D49" s="2"/>
      <c r="E49" s="2"/>
      <c r="F49" s="2">
        <v>1</v>
      </c>
      <c r="G49" s="1"/>
      <c r="H49" s="2"/>
      <c r="I49" s="2">
        <f>Tabel1[[#This Row],[aantal]]-Tabel1[[#This Row],[thuisstock]]</f>
        <v>1</v>
      </c>
      <c r="J49" s="1" t="s">
        <v>146</v>
      </c>
      <c r="K49" s="1"/>
    </row>
    <row r="50" spans="1:11" x14ac:dyDescent="0.25">
      <c r="A50" s="2"/>
      <c r="B50" s="2" t="s">
        <v>145</v>
      </c>
      <c r="C50" s="2"/>
      <c r="D50" s="2"/>
      <c r="E50" s="2"/>
      <c r="F50" s="2">
        <v>1</v>
      </c>
      <c r="G50" s="1"/>
      <c r="H50" s="2"/>
      <c r="I50" s="2">
        <f>Tabel1[[#This Row],[aantal]]-Tabel1[[#This Row],[thuisstock]]</f>
        <v>1</v>
      </c>
      <c r="J50" s="1" t="s">
        <v>147</v>
      </c>
      <c r="K50" s="1"/>
    </row>
    <row r="51" spans="1:11" x14ac:dyDescent="0.25">
      <c r="A51" s="2"/>
      <c r="B51" s="2"/>
      <c r="C51" s="2"/>
      <c r="D51" s="2"/>
      <c r="E51" s="2"/>
      <c r="F51" s="2"/>
      <c r="G51" s="1"/>
      <c r="H51" s="2"/>
      <c r="I51" s="2"/>
      <c r="J51" s="1"/>
    </row>
    <row r="52" spans="1:11" x14ac:dyDescent="0.25">
      <c r="A52" s="2"/>
      <c r="B52" s="2"/>
      <c r="C52" s="2"/>
      <c r="D52" s="2"/>
      <c r="E52" s="2"/>
      <c r="F52" s="2"/>
      <c r="G52" s="1"/>
      <c r="H52" s="2"/>
      <c r="I52" s="2"/>
      <c r="J52" s="1"/>
    </row>
    <row r="53" spans="1:11" x14ac:dyDescent="0.25">
      <c r="J53" s="1"/>
    </row>
    <row r="54" spans="1:11" x14ac:dyDescent="0.25">
      <c r="J54" s="1"/>
    </row>
    <row r="61" spans="1:11" x14ac:dyDescent="0.25">
      <c r="A61" s="2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10</xdr:col>
                    <xdr:colOff>409575</xdr:colOff>
                    <xdr:row>0</xdr:row>
                    <xdr:rowOff>171450</xdr:rowOff>
                  </from>
                  <to>
                    <xdr:col>10</xdr:col>
                    <xdr:colOff>1362075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10</xdr:col>
                    <xdr:colOff>561975</xdr:colOff>
                    <xdr:row>49</xdr:row>
                    <xdr:rowOff>9525</xdr:rowOff>
                  </from>
                  <to>
                    <xdr:col>10</xdr:col>
                    <xdr:colOff>1514475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10</xdr:col>
                    <xdr:colOff>409575</xdr:colOff>
                    <xdr:row>2</xdr:row>
                    <xdr:rowOff>171450</xdr:rowOff>
                  </from>
                  <to>
                    <xdr:col>10</xdr:col>
                    <xdr:colOff>1362075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10</xdr:col>
                    <xdr:colOff>419100</xdr:colOff>
                    <xdr:row>3</xdr:row>
                    <xdr:rowOff>171450</xdr:rowOff>
                  </from>
                  <to>
                    <xdr:col>10</xdr:col>
                    <xdr:colOff>1371600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10</xdr:col>
                    <xdr:colOff>409575</xdr:colOff>
                    <xdr:row>4</xdr:row>
                    <xdr:rowOff>171450</xdr:rowOff>
                  </from>
                  <to>
                    <xdr:col>10</xdr:col>
                    <xdr:colOff>1362075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10</xdr:col>
                    <xdr:colOff>409575</xdr:colOff>
                    <xdr:row>6</xdr:row>
                    <xdr:rowOff>171450</xdr:rowOff>
                  </from>
                  <to>
                    <xdr:col>10</xdr:col>
                    <xdr:colOff>1362075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10</xdr:col>
                    <xdr:colOff>409575</xdr:colOff>
                    <xdr:row>9</xdr:row>
                    <xdr:rowOff>171450</xdr:rowOff>
                  </from>
                  <to>
                    <xdr:col>10</xdr:col>
                    <xdr:colOff>1362075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10</xdr:col>
                    <xdr:colOff>409575</xdr:colOff>
                    <xdr:row>11</xdr:row>
                    <xdr:rowOff>171450</xdr:rowOff>
                  </from>
                  <to>
                    <xdr:col>10</xdr:col>
                    <xdr:colOff>1362075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10</xdr:col>
                    <xdr:colOff>409575</xdr:colOff>
                    <xdr:row>13</xdr:row>
                    <xdr:rowOff>171450</xdr:rowOff>
                  </from>
                  <to>
                    <xdr:col>10</xdr:col>
                    <xdr:colOff>1362075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10</xdr:col>
                    <xdr:colOff>409575</xdr:colOff>
                    <xdr:row>15</xdr:row>
                    <xdr:rowOff>171450</xdr:rowOff>
                  </from>
                  <to>
                    <xdr:col>10</xdr:col>
                    <xdr:colOff>1362075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10</xdr:col>
                    <xdr:colOff>409575</xdr:colOff>
                    <xdr:row>17</xdr:row>
                    <xdr:rowOff>171450</xdr:rowOff>
                  </from>
                  <to>
                    <xdr:col>10</xdr:col>
                    <xdr:colOff>1362075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10</xdr:col>
                    <xdr:colOff>409575</xdr:colOff>
                    <xdr:row>19</xdr:row>
                    <xdr:rowOff>171450</xdr:rowOff>
                  </from>
                  <to>
                    <xdr:col>10</xdr:col>
                    <xdr:colOff>1362075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10</xdr:col>
                    <xdr:colOff>409575</xdr:colOff>
                    <xdr:row>22</xdr:row>
                    <xdr:rowOff>171450</xdr:rowOff>
                  </from>
                  <to>
                    <xdr:col>10</xdr:col>
                    <xdr:colOff>1362075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10</xdr:col>
                    <xdr:colOff>409575</xdr:colOff>
                    <xdr:row>25</xdr:row>
                    <xdr:rowOff>171450</xdr:rowOff>
                  </from>
                  <to>
                    <xdr:col>10</xdr:col>
                    <xdr:colOff>1362075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10</xdr:col>
                    <xdr:colOff>409575</xdr:colOff>
                    <xdr:row>28</xdr:row>
                    <xdr:rowOff>171450</xdr:rowOff>
                  </from>
                  <to>
                    <xdr:col>10</xdr:col>
                    <xdr:colOff>1362075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10</xdr:col>
                    <xdr:colOff>409575</xdr:colOff>
                    <xdr:row>31</xdr:row>
                    <xdr:rowOff>171450</xdr:rowOff>
                  </from>
                  <to>
                    <xdr:col>10</xdr:col>
                    <xdr:colOff>1362075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10</xdr:col>
                    <xdr:colOff>409575</xdr:colOff>
                    <xdr:row>34</xdr:row>
                    <xdr:rowOff>171450</xdr:rowOff>
                  </from>
                  <to>
                    <xdr:col>10</xdr:col>
                    <xdr:colOff>1362075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10</xdr:col>
                    <xdr:colOff>409575</xdr:colOff>
                    <xdr:row>36</xdr:row>
                    <xdr:rowOff>171450</xdr:rowOff>
                  </from>
                  <to>
                    <xdr:col>10</xdr:col>
                    <xdr:colOff>1362075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10</xdr:col>
                    <xdr:colOff>409575</xdr:colOff>
                    <xdr:row>39</xdr:row>
                    <xdr:rowOff>171450</xdr:rowOff>
                  </from>
                  <to>
                    <xdr:col>10</xdr:col>
                    <xdr:colOff>1362075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10</xdr:col>
                    <xdr:colOff>409575</xdr:colOff>
                    <xdr:row>41</xdr:row>
                    <xdr:rowOff>171450</xdr:rowOff>
                  </from>
                  <to>
                    <xdr:col>10</xdr:col>
                    <xdr:colOff>1362075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10</xdr:col>
                    <xdr:colOff>409575</xdr:colOff>
                    <xdr:row>44</xdr:row>
                    <xdr:rowOff>171450</xdr:rowOff>
                  </from>
                  <to>
                    <xdr:col>10</xdr:col>
                    <xdr:colOff>1362075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10</xdr:col>
                    <xdr:colOff>409575</xdr:colOff>
                    <xdr:row>46</xdr:row>
                    <xdr:rowOff>171450</xdr:rowOff>
                  </from>
                  <to>
                    <xdr:col>10</xdr:col>
                    <xdr:colOff>1362075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10</xdr:col>
                    <xdr:colOff>400050</xdr:colOff>
                    <xdr:row>2</xdr:row>
                    <xdr:rowOff>0</xdr:rowOff>
                  </from>
                  <to>
                    <xdr:col>10</xdr:col>
                    <xdr:colOff>1409700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10</xdr:col>
                    <xdr:colOff>400050</xdr:colOff>
                    <xdr:row>6</xdr:row>
                    <xdr:rowOff>0</xdr:rowOff>
                  </from>
                  <to>
                    <xdr:col>10</xdr:col>
                    <xdr:colOff>1409700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10</xdr:col>
                    <xdr:colOff>400050</xdr:colOff>
                    <xdr:row>8</xdr:row>
                    <xdr:rowOff>0</xdr:rowOff>
                  </from>
                  <to>
                    <xdr:col>10</xdr:col>
                    <xdr:colOff>1409700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10</xdr:col>
                    <xdr:colOff>400050</xdr:colOff>
                    <xdr:row>9</xdr:row>
                    <xdr:rowOff>0</xdr:rowOff>
                  </from>
                  <to>
                    <xdr:col>10</xdr:col>
                    <xdr:colOff>1409700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10</xdr:col>
                    <xdr:colOff>400050</xdr:colOff>
                    <xdr:row>11</xdr:row>
                    <xdr:rowOff>0</xdr:rowOff>
                  </from>
                  <to>
                    <xdr:col>10</xdr:col>
                    <xdr:colOff>1409700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10</xdr:col>
                    <xdr:colOff>400050</xdr:colOff>
                    <xdr:row>13</xdr:row>
                    <xdr:rowOff>0</xdr:rowOff>
                  </from>
                  <to>
                    <xdr:col>10</xdr:col>
                    <xdr:colOff>1409700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10</xdr:col>
                    <xdr:colOff>400050</xdr:colOff>
                    <xdr:row>15</xdr:row>
                    <xdr:rowOff>0</xdr:rowOff>
                  </from>
                  <to>
                    <xdr:col>10</xdr:col>
                    <xdr:colOff>1409700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10</xdr:col>
                    <xdr:colOff>400050</xdr:colOff>
                    <xdr:row>17</xdr:row>
                    <xdr:rowOff>0</xdr:rowOff>
                  </from>
                  <to>
                    <xdr:col>10</xdr:col>
                    <xdr:colOff>1409700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10</xdr:col>
                    <xdr:colOff>400050</xdr:colOff>
                    <xdr:row>19</xdr:row>
                    <xdr:rowOff>0</xdr:rowOff>
                  </from>
                  <to>
                    <xdr:col>10</xdr:col>
                    <xdr:colOff>1409700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10</xdr:col>
                    <xdr:colOff>400050</xdr:colOff>
                    <xdr:row>21</xdr:row>
                    <xdr:rowOff>0</xdr:rowOff>
                  </from>
                  <to>
                    <xdr:col>10</xdr:col>
                    <xdr:colOff>1409700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10</xdr:col>
                    <xdr:colOff>400050</xdr:colOff>
                    <xdr:row>22</xdr:row>
                    <xdr:rowOff>0</xdr:rowOff>
                  </from>
                  <to>
                    <xdr:col>10</xdr:col>
                    <xdr:colOff>1409700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10</xdr:col>
                    <xdr:colOff>400050</xdr:colOff>
                    <xdr:row>24</xdr:row>
                    <xdr:rowOff>0</xdr:rowOff>
                  </from>
                  <to>
                    <xdr:col>10</xdr:col>
                    <xdr:colOff>1409700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10</xdr:col>
                    <xdr:colOff>400050</xdr:colOff>
                    <xdr:row>25</xdr:row>
                    <xdr:rowOff>0</xdr:rowOff>
                  </from>
                  <to>
                    <xdr:col>10</xdr:col>
                    <xdr:colOff>1409700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10</xdr:col>
                    <xdr:colOff>400050</xdr:colOff>
                    <xdr:row>27</xdr:row>
                    <xdr:rowOff>0</xdr:rowOff>
                  </from>
                  <to>
                    <xdr:col>10</xdr:col>
                    <xdr:colOff>1409700</xdr:colOff>
                    <xdr:row>27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10</xdr:col>
                    <xdr:colOff>400050</xdr:colOff>
                    <xdr:row>28</xdr:row>
                    <xdr:rowOff>0</xdr:rowOff>
                  </from>
                  <to>
                    <xdr:col>10</xdr:col>
                    <xdr:colOff>1409700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10</xdr:col>
                    <xdr:colOff>400050</xdr:colOff>
                    <xdr:row>30</xdr:row>
                    <xdr:rowOff>0</xdr:rowOff>
                  </from>
                  <to>
                    <xdr:col>10</xdr:col>
                    <xdr:colOff>1409700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10</xdr:col>
                    <xdr:colOff>400050</xdr:colOff>
                    <xdr:row>31</xdr:row>
                    <xdr:rowOff>0</xdr:rowOff>
                  </from>
                  <to>
                    <xdr:col>10</xdr:col>
                    <xdr:colOff>1409700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10</xdr:col>
                    <xdr:colOff>400050</xdr:colOff>
                    <xdr:row>33</xdr:row>
                    <xdr:rowOff>0</xdr:rowOff>
                  </from>
                  <to>
                    <xdr:col>10</xdr:col>
                    <xdr:colOff>1409700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10</xdr:col>
                    <xdr:colOff>400050</xdr:colOff>
                    <xdr:row>34</xdr:row>
                    <xdr:rowOff>0</xdr:rowOff>
                  </from>
                  <to>
                    <xdr:col>10</xdr:col>
                    <xdr:colOff>1409700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5" name="Check Box 46">
              <controlPr defaultSize="0" autoFill="0" autoLine="0" autoPict="0">
                <anchor moveWithCells="1">
                  <from>
                    <xdr:col>10</xdr:col>
                    <xdr:colOff>400050</xdr:colOff>
                    <xdr:row>36</xdr:row>
                    <xdr:rowOff>0</xdr:rowOff>
                  </from>
                  <to>
                    <xdr:col>10</xdr:col>
                    <xdr:colOff>1409700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6" name="Check Box 47">
              <controlPr defaultSize="0" autoFill="0" autoLine="0" autoPict="0">
                <anchor moveWithCells="1">
                  <from>
                    <xdr:col>10</xdr:col>
                    <xdr:colOff>400050</xdr:colOff>
                    <xdr:row>38</xdr:row>
                    <xdr:rowOff>0</xdr:rowOff>
                  </from>
                  <to>
                    <xdr:col>10</xdr:col>
                    <xdr:colOff>1409700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7" name="Check Box 48">
              <controlPr defaultSize="0" autoFill="0" autoLine="0" autoPict="0">
                <anchor moveWithCells="1">
                  <from>
                    <xdr:col>10</xdr:col>
                    <xdr:colOff>400050</xdr:colOff>
                    <xdr:row>44</xdr:row>
                    <xdr:rowOff>0</xdr:rowOff>
                  </from>
                  <to>
                    <xdr:col>10</xdr:col>
                    <xdr:colOff>1409700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8" name="Check Box 49">
              <controlPr defaultSize="0" autoFill="0" autoLine="0" autoPict="0">
                <anchor moveWithCells="1">
                  <from>
                    <xdr:col>10</xdr:col>
                    <xdr:colOff>400050</xdr:colOff>
                    <xdr:row>43</xdr:row>
                    <xdr:rowOff>0</xdr:rowOff>
                  </from>
                  <to>
                    <xdr:col>10</xdr:col>
                    <xdr:colOff>1409700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9" name="Check Box 50">
              <controlPr defaultSize="0" autoFill="0" autoLine="0" autoPict="0">
                <anchor moveWithCells="1">
                  <from>
                    <xdr:col>10</xdr:col>
                    <xdr:colOff>400050</xdr:colOff>
                    <xdr:row>41</xdr:row>
                    <xdr:rowOff>0</xdr:rowOff>
                  </from>
                  <to>
                    <xdr:col>10</xdr:col>
                    <xdr:colOff>1409700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0" name="Check Box 51">
              <controlPr defaultSize="0" autoFill="0" autoLine="0" autoPict="0">
                <anchor moveWithCells="1">
                  <from>
                    <xdr:col>10</xdr:col>
                    <xdr:colOff>400050</xdr:colOff>
                    <xdr:row>39</xdr:row>
                    <xdr:rowOff>0</xdr:rowOff>
                  </from>
                  <to>
                    <xdr:col>10</xdr:col>
                    <xdr:colOff>1409700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1" name="Check Box 52">
              <controlPr defaultSize="0" autoFill="0" autoLine="0" autoPict="0">
                <anchor moveWithCells="1">
                  <from>
                    <xdr:col>10</xdr:col>
                    <xdr:colOff>400050</xdr:colOff>
                    <xdr:row>46</xdr:row>
                    <xdr:rowOff>0</xdr:rowOff>
                  </from>
                  <to>
                    <xdr:col>10</xdr:col>
                    <xdr:colOff>1409700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2" name="Check Box 53">
              <controlPr defaultSize="0" autoFill="0" autoLine="0" autoPict="0">
                <anchor moveWithCells="1">
                  <from>
                    <xdr:col>10</xdr:col>
                    <xdr:colOff>400050</xdr:colOff>
                    <xdr:row>48</xdr:row>
                    <xdr:rowOff>0</xdr:rowOff>
                  </from>
                  <to>
                    <xdr:col>10</xdr:col>
                    <xdr:colOff>1409700</xdr:colOff>
                    <xdr:row>49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05F0-ED02-4FA5-97CD-7E591512E1F1}">
  <dimension ref="A1:M62"/>
  <sheetViews>
    <sheetView zoomScale="36" workbookViewId="0">
      <selection activeCell="A54" sqref="A1:N54"/>
    </sheetView>
  </sheetViews>
  <sheetFormatPr defaultRowHeight="15" x14ac:dyDescent="0.25"/>
  <cols>
    <col min="1" max="1" width="63.7109375" customWidth="1"/>
    <col min="2" max="2" width="16.42578125" customWidth="1"/>
    <col min="4" max="4" width="34.42578125" customWidth="1"/>
    <col min="5" max="5" width="25" customWidth="1"/>
    <col min="6" max="6" width="7" customWidth="1"/>
    <col min="7" max="7" width="11.28515625" customWidth="1"/>
    <col min="8" max="8" width="19.42578125" customWidth="1"/>
    <col min="9" max="9" width="99" customWidth="1"/>
    <col min="10" max="10" width="85.85546875" customWidth="1"/>
    <col min="11" max="11" width="18.28515625" customWidth="1"/>
    <col min="12" max="12" width="14.7109375" customWidth="1"/>
  </cols>
  <sheetData>
    <row r="1" spans="1:13" ht="20.25" x14ac:dyDescent="0.3">
      <c r="A1" s="46" t="s">
        <v>155</v>
      </c>
      <c r="B1" s="46"/>
      <c r="C1" s="46"/>
      <c r="D1" s="46"/>
      <c r="E1" s="46"/>
      <c r="F1" s="46"/>
      <c r="G1" s="5"/>
      <c r="H1" s="5"/>
      <c r="I1" s="5"/>
      <c r="J1" s="6" t="s">
        <v>156</v>
      </c>
      <c r="K1" s="5"/>
      <c r="L1" s="5"/>
      <c r="M1" s="5"/>
    </row>
    <row r="2" spans="1:13" ht="20.25" x14ac:dyDescent="0.3">
      <c r="A2" s="5" t="s">
        <v>157</v>
      </c>
      <c r="B2" s="5" t="s">
        <v>158</v>
      </c>
      <c r="C2" s="5" t="s">
        <v>159</v>
      </c>
      <c r="D2" s="5" t="s">
        <v>160</v>
      </c>
      <c r="E2" s="5" t="s">
        <v>161</v>
      </c>
      <c r="F2" s="5" t="s">
        <v>162</v>
      </c>
      <c r="G2" s="5" t="s">
        <v>163</v>
      </c>
      <c r="H2" s="5" t="s">
        <v>383</v>
      </c>
      <c r="I2" s="5" t="s">
        <v>164</v>
      </c>
      <c r="J2" s="7" t="s">
        <v>165</v>
      </c>
      <c r="K2" s="5"/>
      <c r="L2" s="5"/>
      <c r="M2" s="5"/>
    </row>
    <row r="3" spans="1:13" x14ac:dyDescent="0.25">
      <c r="A3" s="8" t="s">
        <v>166</v>
      </c>
      <c r="B3" s="8"/>
      <c r="C3" s="8"/>
      <c r="D3" s="8"/>
      <c r="E3" s="8"/>
      <c r="F3" s="47">
        <v>21</v>
      </c>
      <c r="G3" s="47"/>
      <c r="H3" s="8"/>
      <c r="I3" s="9" t="s">
        <v>166</v>
      </c>
      <c r="J3" s="8" t="s">
        <v>166</v>
      </c>
      <c r="K3" s="8"/>
      <c r="L3" s="8"/>
      <c r="M3" s="8"/>
    </row>
    <row r="4" spans="1:13" x14ac:dyDescent="0.25">
      <c r="A4" s="15" t="s">
        <v>167</v>
      </c>
      <c r="B4" s="10" t="s">
        <v>168</v>
      </c>
      <c r="C4" s="10" t="s">
        <v>169</v>
      </c>
      <c r="D4" s="10" t="s">
        <v>170</v>
      </c>
      <c r="E4" s="10" t="s">
        <v>18</v>
      </c>
      <c r="F4" s="10">
        <v>3</v>
      </c>
      <c r="G4" s="10">
        <v>9339256</v>
      </c>
      <c r="H4" s="10" t="s">
        <v>354</v>
      </c>
      <c r="I4" s="11" t="s">
        <v>171</v>
      </c>
      <c r="J4" s="10" t="s">
        <v>171</v>
      </c>
      <c r="K4" s="12">
        <v>0.01</v>
      </c>
      <c r="L4" s="12">
        <v>0.03</v>
      </c>
      <c r="M4" s="10"/>
    </row>
    <row r="5" spans="1:13" x14ac:dyDescent="0.25">
      <c r="A5" s="15" t="s">
        <v>172</v>
      </c>
      <c r="B5" s="10" t="s">
        <v>168</v>
      </c>
      <c r="C5" s="10" t="s">
        <v>173</v>
      </c>
      <c r="D5" s="10" t="s">
        <v>170</v>
      </c>
      <c r="E5" s="10" t="s">
        <v>174</v>
      </c>
      <c r="F5" s="10">
        <v>1</v>
      </c>
      <c r="G5" s="10">
        <v>9339086</v>
      </c>
      <c r="H5" s="10" t="s">
        <v>354</v>
      </c>
      <c r="I5" s="11" t="s">
        <v>175</v>
      </c>
      <c r="J5" s="10" t="s">
        <v>175</v>
      </c>
      <c r="K5" s="12">
        <v>0.01</v>
      </c>
      <c r="L5" s="12">
        <v>0.01</v>
      </c>
      <c r="M5" s="10"/>
    </row>
    <row r="6" spans="1:13" x14ac:dyDescent="0.25">
      <c r="A6" s="15" t="s">
        <v>176</v>
      </c>
      <c r="B6" s="10" t="s">
        <v>168</v>
      </c>
      <c r="C6" s="10" t="s">
        <v>177</v>
      </c>
      <c r="D6" s="10" t="s">
        <v>170</v>
      </c>
      <c r="E6" s="10" t="s">
        <v>23</v>
      </c>
      <c r="F6" s="10">
        <v>1</v>
      </c>
      <c r="G6" s="10">
        <v>9339671</v>
      </c>
      <c r="H6" s="10" t="s">
        <v>354</v>
      </c>
      <c r="I6" s="11" t="s">
        <v>178</v>
      </c>
      <c r="J6" s="10" t="s">
        <v>178</v>
      </c>
      <c r="K6" s="12">
        <v>0.01</v>
      </c>
      <c r="L6" s="12">
        <v>0.01</v>
      </c>
      <c r="M6" s="10"/>
    </row>
    <row r="7" spans="1:13" x14ac:dyDescent="0.25">
      <c r="A7" s="15" t="s">
        <v>179</v>
      </c>
      <c r="B7" s="10" t="s">
        <v>168</v>
      </c>
      <c r="C7" s="10" t="s">
        <v>180</v>
      </c>
      <c r="D7" s="10" t="s">
        <v>170</v>
      </c>
      <c r="E7" s="10" t="s">
        <v>25</v>
      </c>
      <c r="F7" s="10">
        <v>4</v>
      </c>
      <c r="G7" s="10">
        <v>9339604</v>
      </c>
      <c r="H7" s="10" t="s">
        <v>354</v>
      </c>
      <c r="I7" s="11" t="s">
        <v>181</v>
      </c>
      <c r="J7" s="10" t="s">
        <v>181</v>
      </c>
      <c r="K7" s="12">
        <v>0.01</v>
      </c>
      <c r="L7" s="12">
        <v>0.04</v>
      </c>
      <c r="M7" s="10"/>
    </row>
    <row r="8" spans="1:13" x14ac:dyDescent="0.25">
      <c r="A8" s="15" t="s">
        <v>182</v>
      </c>
      <c r="B8" s="10" t="s">
        <v>168</v>
      </c>
      <c r="C8" s="10" t="s">
        <v>183</v>
      </c>
      <c r="D8" s="10" t="s">
        <v>170</v>
      </c>
      <c r="E8" s="10" t="s">
        <v>27</v>
      </c>
      <c r="F8" s="10">
        <v>3</v>
      </c>
      <c r="G8" s="10">
        <v>9339132</v>
      </c>
      <c r="H8" s="10" t="s">
        <v>354</v>
      </c>
      <c r="I8" s="11" t="s">
        <v>184</v>
      </c>
      <c r="J8" s="10" t="s">
        <v>184</v>
      </c>
      <c r="K8" s="12">
        <v>0.01</v>
      </c>
      <c r="L8" s="12">
        <v>0.03</v>
      </c>
      <c r="M8" s="10"/>
    </row>
    <row r="9" spans="1:13" x14ac:dyDescent="0.25">
      <c r="A9" s="15" t="s">
        <v>185</v>
      </c>
      <c r="B9" s="10" t="s">
        <v>168</v>
      </c>
      <c r="C9" s="10" t="s">
        <v>186</v>
      </c>
      <c r="D9" s="10" t="s">
        <v>170</v>
      </c>
      <c r="E9" s="10" t="s">
        <v>187</v>
      </c>
      <c r="F9" s="10">
        <v>2</v>
      </c>
      <c r="G9" s="10">
        <v>9339043</v>
      </c>
      <c r="H9" s="10" t="s">
        <v>354</v>
      </c>
      <c r="I9" s="11" t="s">
        <v>188</v>
      </c>
      <c r="J9" s="10" t="s">
        <v>188</v>
      </c>
      <c r="K9" s="12">
        <v>0.01</v>
      </c>
      <c r="L9" s="12">
        <v>0.02</v>
      </c>
      <c r="M9" s="10"/>
    </row>
    <row r="10" spans="1:13" x14ac:dyDescent="0.25">
      <c r="A10" s="15" t="s">
        <v>189</v>
      </c>
      <c r="B10" s="10" t="s">
        <v>168</v>
      </c>
      <c r="C10" s="10" t="s">
        <v>190</v>
      </c>
      <c r="D10" s="10" t="s">
        <v>170</v>
      </c>
      <c r="E10" s="10" t="s">
        <v>30</v>
      </c>
      <c r="F10" s="10">
        <v>1</v>
      </c>
      <c r="G10" s="10">
        <v>1186248</v>
      </c>
      <c r="H10" s="10" t="s">
        <v>354</v>
      </c>
      <c r="I10" s="11" t="s">
        <v>191</v>
      </c>
      <c r="J10" s="10" t="s">
        <v>191</v>
      </c>
      <c r="K10" s="12">
        <v>0.01</v>
      </c>
      <c r="L10" s="12">
        <v>0.01</v>
      </c>
      <c r="M10" s="10"/>
    </row>
    <row r="11" spans="1:13" x14ac:dyDescent="0.25">
      <c r="A11" s="15" t="s">
        <v>192</v>
      </c>
      <c r="B11" s="10" t="s">
        <v>168</v>
      </c>
      <c r="C11" s="10" t="s">
        <v>193</v>
      </c>
      <c r="D11" s="10" t="s">
        <v>170</v>
      </c>
      <c r="E11" s="10" t="s">
        <v>32</v>
      </c>
      <c r="F11" s="10">
        <v>6</v>
      </c>
      <c r="G11" s="10">
        <v>9339540</v>
      </c>
      <c r="H11" s="10" t="s">
        <v>354</v>
      </c>
      <c r="I11" s="11" t="s">
        <v>194</v>
      </c>
      <c r="J11" s="10" t="s">
        <v>194</v>
      </c>
      <c r="K11" s="12">
        <v>0.01</v>
      </c>
      <c r="L11" s="12">
        <v>0.06</v>
      </c>
      <c r="M11" s="10"/>
    </row>
    <row r="12" spans="1:13" x14ac:dyDescent="0.25">
      <c r="A12" s="15" t="s">
        <v>195</v>
      </c>
      <c r="B12" s="10" t="s">
        <v>196</v>
      </c>
      <c r="C12" s="10" t="s">
        <v>197</v>
      </c>
      <c r="D12" s="10" t="s">
        <v>198</v>
      </c>
      <c r="E12" s="10" t="s">
        <v>199</v>
      </c>
      <c r="F12" s="10">
        <v>1</v>
      </c>
      <c r="G12" s="10">
        <v>4983828</v>
      </c>
      <c r="H12" s="10" t="s">
        <v>354</v>
      </c>
      <c r="I12" s="11" t="s">
        <v>200</v>
      </c>
      <c r="J12" s="10" t="s">
        <v>200</v>
      </c>
      <c r="K12" s="10"/>
      <c r="L12" s="10"/>
      <c r="M12" s="10"/>
    </row>
    <row r="13" spans="1:13" x14ac:dyDescent="0.25">
      <c r="A13" s="8" t="s">
        <v>201</v>
      </c>
      <c r="B13" s="8"/>
      <c r="C13" s="8"/>
      <c r="D13" s="8"/>
      <c r="E13" s="8"/>
      <c r="F13" s="47">
        <v>2</v>
      </c>
      <c r="G13" s="47"/>
      <c r="H13" s="8"/>
      <c r="I13" s="9" t="s">
        <v>201</v>
      </c>
      <c r="J13" s="8" t="s">
        <v>201</v>
      </c>
      <c r="K13" s="8"/>
      <c r="L13" s="8"/>
      <c r="M13" s="8"/>
    </row>
    <row r="14" spans="1:13" x14ac:dyDescent="0.25">
      <c r="A14" s="19" t="s">
        <v>202</v>
      </c>
      <c r="B14" s="10" t="s">
        <v>203</v>
      </c>
      <c r="C14" s="10" t="s">
        <v>204</v>
      </c>
      <c r="D14" s="10" t="s">
        <v>205</v>
      </c>
      <c r="E14" s="10" t="s">
        <v>35</v>
      </c>
      <c r="F14" s="10">
        <v>1</v>
      </c>
      <c r="G14" s="10">
        <v>2333630</v>
      </c>
      <c r="H14" s="4" t="s">
        <v>358</v>
      </c>
      <c r="I14" s="11" t="s">
        <v>206</v>
      </c>
      <c r="J14" s="10" t="s">
        <v>206</v>
      </c>
      <c r="K14" s="12">
        <v>0.13</v>
      </c>
      <c r="L14" s="12">
        <v>0.13</v>
      </c>
      <c r="M14" s="10"/>
    </row>
    <row r="15" spans="1:13" x14ac:dyDescent="0.25">
      <c r="A15" s="17" t="s">
        <v>207</v>
      </c>
      <c r="B15" s="10" t="s">
        <v>208</v>
      </c>
      <c r="C15" s="10" t="s">
        <v>209</v>
      </c>
      <c r="D15" s="10"/>
      <c r="E15" s="10" t="s">
        <v>36</v>
      </c>
      <c r="F15" s="10">
        <v>1</v>
      </c>
      <c r="G15" s="10">
        <v>2292313</v>
      </c>
      <c r="H15" s="4" t="s">
        <v>359</v>
      </c>
      <c r="I15" s="11" t="s">
        <v>210</v>
      </c>
      <c r="J15" s="10" t="s">
        <v>210</v>
      </c>
      <c r="K15" s="12">
        <v>0.75</v>
      </c>
      <c r="L15" s="12">
        <v>0.75</v>
      </c>
      <c r="M15" s="10"/>
    </row>
    <row r="16" spans="1:13" x14ac:dyDescent="0.25">
      <c r="A16" s="8" t="s">
        <v>211</v>
      </c>
      <c r="B16" s="8"/>
      <c r="C16" s="8"/>
      <c r="D16" s="8"/>
      <c r="E16" s="8"/>
      <c r="F16" s="47">
        <v>14</v>
      </c>
      <c r="G16" s="47"/>
      <c r="H16" s="8"/>
      <c r="I16" s="9" t="s">
        <v>211</v>
      </c>
      <c r="J16" s="8" t="s">
        <v>211</v>
      </c>
      <c r="K16" s="8"/>
      <c r="L16" s="8"/>
      <c r="M16" s="8"/>
    </row>
    <row r="17" spans="1:13" x14ac:dyDescent="0.25">
      <c r="A17" s="17" t="s">
        <v>212</v>
      </c>
      <c r="B17" s="10" t="s">
        <v>168</v>
      </c>
      <c r="C17" s="10" t="s">
        <v>213</v>
      </c>
      <c r="D17" s="10" t="s">
        <v>214</v>
      </c>
      <c r="E17" s="10" t="s">
        <v>43</v>
      </c>
      <c r="F17" s="10">
        <v>1</v>
      </c>
      <c r="G17" s="10">
        <v>1902903</v>
      </c>
      <c r="H17" s="4" t="s">
        <v>360</v>
      </c>
      <c r="I17" s="11" t="s">
        <v>215</v>
      </c>
      <c r="J17" s="10" t="s">
        <v>215</v>
      </c>
      <c r="K17" s="12">
        <v>1.03</v>
      </c>
      <c r="L17" s="12">
        <v>1.03</v>
      </c>
      <c r="M17" s="10"/>
    </row>
    <row r="18" spans="1:13" x14ac:dyDescent="0.25">
      <c r="A18" s="21" t="s">
        <v>216</v>
      </c>
      <c r="B18" s="10" t="s">
        <v>168</v>
      </c>
      <c r="C18" s="10" t="s">
        <v>217</v>
      </c>
      <c r="D18" s="10" t="s">
        <v>218</v>
      </c>
      <c r="E18" s="10" t="s">
        <v>46</v>
      </c>
      <c r="F18" s="10">
        <v>3</v>
      </c>
      <c r="G18" s="10">
        <v>9451382</v>
      </c>
      <c r="H18" s="10" t="s">
        <v>361</v>
      </c>
      <c r="I18" s="11" t="s">
        <v>219</v>
      </c>
      <c r="J18" s="10" t="s">
        <v>219</v>
      </c>
      <c r="K18" s="12">
        <v>0.03</v>
      </c>
      <c r="L18" s="12">
        <v>0.09</v>
      </c>
      <c r="M18" s="10"/>
    </row>
    <row r="19" spans="1:13" x14ac:dyDescent="0.25">
      <c r="A19" s="15" t="s">
        <v>220</v>
      </c>
      <c r="B19" s="10" t="s">
        <v>168</v>
      </c>
      <c r="C19" s="10" t="s">
        <v>221</v>
      </c>
      <c r="D19" s="10" t="s">
        <v>222</v>
      </c>
      <c r="E19" s="10" t="s">
        <v>47</v>
      </c>
      <c r="F19" s="10">
        <v>5</v>
      </c>
      <c r="G19" s="10">
        <v>1216440</v>
      </c>
      <c r="H19" s="10" t="s">
        <v>354</v>
      </c>
      <c r="I19" s="11" t="s">
        <v>223</v>
      </c>
      <c r="J19" s="10" t="s">
        <v>223</v>
      </c>
      <c r="K19" s="12">
        <v>0.12</v>
      </c>
      <c r="L19" s="12">
        <v>0.6</v>
      </c>
      <c r="M19" s="10"/>
    </row>
    <row r="20" spans="1:13" x14ac:dyDescent="0.25">
      <c r="A20" s="17" t="s">
        <v>224</v>
      </c>
      <c r="B20" s="10" t="s">
        <v>168</v>
      </c>
      <c r="C20" s="10" t="s">
        <v>225</v>
      </c>
      <c r="D20" s="10" t="s">
        <v>226</v>
      </c>
      <c r="E20" s="10" t="s">
        <v>52</v>
      </c>
      <c r="F20" s="10">
        <v>1</v>
      </c>
      <c r="G20" s="10">
        <v>9451412</v>
      </c>
      <c r="H20" s="4" t="s">
        <v>353</v>
      </c>
      <c r="I20" s="11" t="s">
        <v>227</v>
      </c>
      <c r="J20" s="10" t="s">
        <v>227</v>
      </c>
      <c r="K20" s="12">
        <v>7.0000000000000007E-2</v>
      </c>
      <c r="L20" s="12">
        <v>7.0000000000000007E-2</v>
      </c>
      <c r="M20" s="10"/>
    </row>
    <row r="21" spans="1:13" x14ac:dyDescent="0.25">
      <c r="A21" s="15" t="s">
        <v>228</v>
      </c>
      <c r="B21" s="10" t="s">
        <v>229</v>
      </c>
      <c r="C21" s="10" t="s">
        <v>230</v>
      </c>
      <c r="D21" s="10" t="s">
        <v>222</v>
      </c>
      <c r="E21" s="10" t="s">
        <v>55</v>
      </c>
      <c r="F21" s="10">
        <v>4</v>
      </c>
      <c r="G21" s="10">
        <v>1100389</v>
      </c>
      <c r="H21" s="10" t="s">
        <v>354</v>
      </c>
      <c r="I21" s="11" t="s">
        <v>231</v>
      </c>
      <c r="J21" s="10" t="s">
        <v>231</v>
      </c>
      <c r="K21" s="12">
        <v>0.1</v>
      </c>
      <c r="L21" s="12">
        <v>0.4</v>
      </c>
      <c r="M21" s="10"/>
    </row>
    <row r="22" spans="1:13" x14ac:dyDescent="0.25">
      <c r="A22" s="13" t="s">
        <v>232</v>
      </c>
      <c r="B22" s="13"/>
      <c r="C22" s="13"/>
      <c r="D22" s="13"/>
      <c r="E22" s="13"/>
      <c r="F22" s="45">
        <v>14</v>
      </c>
      <c r="G22" s="45"/>
      <c r="H22" s="13"/>
      <c r="I22" s="9" t="s">
        <v>232</v>
      </c>
      <c r="J22" s="13" t="s">
        <v>232</v>
      </c>
      <c r="K22" s="13"/>
      <c r="L22" s="13"/>
      <c r="M22" s="13"/>
    </row>
    <row r="23" spans="1:13" x14ac:dyDescent="0.25">
      <c r="A23" s="13"/>
      <c r="B23" s="13"/>
      <c r="C23" s="13"/>
      <c r="D23" s="13"/>
      <c r="E23" s="13"/>
      <c r="F23" s="45"/>
      <c r="G23" s="45"/>
      <c r="H23" s="13"/>
      <c r="I23" s="9"/>
      <c r="J23" s="13"/>
      <c r="K23" s="13"/>
      <c r="L23" s="13"/>
      <c r="M23" s="13"/>
    </row>
    <row r="24" spans="1:13" x14ac:dyDescent="0.25">
      <c r="A24" s="21" t="s">
        <v>233</v>
      </c>
      <c r="B24" s="10" t="s">
        <v>234</v>
      </c>
      <c r="C24" s="10" t="s">
        <v>74</v>
      </c>
      <c r="D24" s="10" t="s">
        <v>235</v>
      </c>
      <c r="E24" s="10" t="s">
        <v>236</v>
      </c>
      <c r="F24" s="10">
        <v>1</v>
      </c>
      <c r="G24" s="10">
        <v>1467514</v>
      </c>
      <c r="H24" s="10" t="s">
        <v>361</v>
      </c>
      <c r="I24" s="11" t="s">
        <v>237</v>
      </c>
      <c r="J24" s="10" t="s">
        <v>237</v>
      </c>
      <c r="K24" s="12">
        <v>0.05</v>
      </c>
      <c r="L24" s="12">
        <v>0.05</v>
      </c>
      <c r="M24" s="10"/>
    </row>
    <row r="25" spans="1:13" x14ac:dyDescent="0.25">
      <c r="A25" s="17" t="s">
        <v>238</v>
      </c>
      <c r="B25" s="10" t="s">
        <v>239</v>
      </c>
      <c r="C25" s="10" t="s">
        <v>240</v>
      </c>
      <c r="D25" s="10" t="s">
        <v>241</v>
      </c>
      <c r="E25" s="10" t="s">
        <v>242</v>
      </c>
      <c r="F25" s="10">
        <v>1</v>
      </c>
      <c r="G25" s="10">
        <v>2748145</v>
      </c>
      <c r="H25" s="4" t="s">
        <v>362</v>
      </c>
      <c r="I25" s="11" t="s">
        <v>243</v>
      </c>
      <c r="J25" s="10" t="s">
        <v>243</v>
      </c>
      <c r="K25" s="12">
        <v>0.04</v>
      </c>
      <c r="L25" s="12">
        <v>0.04</v>
      </c>
      <c r="M25" s="10"/>
    </row>
    <row r="26" spans="1:13" x14ac:dyDescent="0.25">
      <c r="A26" s="17" t="s">
        <v>244</v>
      </c>
      <c r="B26" s="10" t="s">
        <v>245</v>
      </c>
      <c r="C26" s="10" t="s">
        <v>75</v>
      </c>
      <c r="D26" s="10" t="s">
        <v>246</v>
      </c>
      <c r="E26" s="10" t="s">
        <v>247</v>
      </c>
      <c r="F26" s="10">
        <v>1</v>
      </c>
      <c r="G26" s="10">
        <v>1081177</v>
      </c>
      <c r="H26" s="4" t="s">
        <v>363</v>
      </c>
      <c r="I26" s="11" t="s">
        <v>248</v>
      </c>
      <c r="J26" s="10" t="s">
        <v>248</v>
      </c>
      <c r="K26" s="12">
        <v>0.02</v>
      </c>
      <c r="L26" s="12">
        <v>0.02</v>
      </c>
      <c r="M26" s="10"/>
    </row>
    <row r="27" spans="1:13" x14ac:dyDescent="0.25">
      <c r="A27" s="16" t="s">
        <v>249</v>
      </c>
      <c r="B27" s="10" t="s">
        <v>196</v>
      </c>
      <c r="C27" s="10" t="s">
        <v>250</v>
      </c>
      <c r="D27" s="10" t="s">
        <v>246</v>
      </c>
      <c r="E27" s="10" t="s">
        <v>251</v>
      </c>
      <c r="F27" s="10">
        <v>1</v>
      </c>
      <c r="G27" s="10">
        <v>2690058</v>
      </c>
      <c r="H27" s="10" t="s">
        <v>366</v>
      </c>
      <c r="I27" s="11" t="s">
        <v>252</v>
      </c>
      <c r="J27" s="10" t="s">
        <v>252</v>
      </c>
      <c r="K27" s="10"/>
      <c r="L27" s="10"/>
      <c r="M27" s="10"/>
    </row>
    <row r="28" spans="1:13" x14ac:dyDescent="0.25">
      <c r="A28" s="17" t="s">
        <v>253</v>
      </c>
      <c r="B28" s="10" t="s">
        <v>239</v>
      </c>
      <c r="C28" s="10" t="s">
        <v>76</v>
      </c>
      <c r="D28" s="10"/>
      <c r="E28" s="10" t="s">
        <v>254</v>
      </c>
      <c r="F28" s="10">
        <v>2</v>
      </c>
      <c r="G28" s="10">
        <v>2750898</v>
      </c>
      <c r="H28" s="4" t="s">
        <v>364</v>
      </c>
      <c r="I28" s="11" t="s">
        <v>255</v>
      </c>
      <c r="J28" s="10" t="s">
        <v>255</v>
      </c>
      <c r="K28" s="12">
        <v>0.52</v>
      </c>
      <c r="L28" s="12">
        <v>1.04</v>
      </c>
      <c r="M28" s="10"/>
    </row>
    <row r="29" spans="1:13" x14ac:dyDescent="0.25">
      <c r="A29" s="19" t="s">
        <v>256</v>
      </c>
      <c r="B29" s="10" t="s">
        <v>257</v>
      </c>
      <c r="C29" s="10" t="s">
        <v>258</v>
      </c>
      <c r="D29" s="10" t="s">
        <v>259</v>
      </c>
      <c r="E29" s="10" t="s">
        <v>260</v>
      </c>
      <c r="F29" s="10">
        <v>3</v>
      </c>
      <c r="G29" s="10">
        <v>2101811</v>
      </c>
      <c r="H29" s="10" t="s">
        <v>367</v>
      </c>
      <c r="I29" s="11" t="s">
        <v>261</v>
      </c>
      <c r="J29" s="10" t="s">
        <v>261</v>
      </c>
      <c r="K29" s="12">
        <v>7.0000000000000007E-2</v>
      </c>
      <c r="L29" s="12">
        <v>0.21</v>
      </c>
      <c r="M29" s="10"/>
    </row>
    <row r="30" spans="1:13" x14ac:dyDescent="0.25">
      <c r="A30" s="17" t="s">
        <v>262</v>
      </c>
      <c r="B30" s="10" t="s">
        <v>263</v>
      </c>
      <c r="C30" s="10" t="s">
        <v>264</v>
      </c>
      <c r="D30" s="10" t="s">
        <v>265</v>
      </c>
      <c r="E30" s="10" t="s">
        <v>266</v>
      </c>
      <c r="F30" s="10">
        <v>1</v>
      </c>
      <c r="G30" s="10">
        <v>8648689</v>
      </c>
      <c r="H30" s="4" t="s">
        <v>365</v>
      </c>
      <c r="I30" s="11" t="s">
        <v>267</v>
      </c>
      <c r="J30" s="10" t="s">
        <v>267</v>
      </c>
      <c r="K30" s="12">
        <v>0.52</v>
      </c>
      <c r="L30" s="12">
        <v>0.52</v>
      </c>
      <c r="M30" s="10"/>
    </row>
    <row r="31" spans="1:13" x14ac:dyDescent="0.25">
      <c r="A31" s="19" t="s">
        <v>268</v>
      </c>
      <c r="B31" s="10" t="s">
        <v>257</v>
      </c>
      <c r="C31" s="10" t="s">
        <v>269</v>
      </c>
      <c r="D31" s="10" t="s">
        <v>259</v>
      </c>
      <c r="E31" s="10" t="s">
        <v>270</v>
      </c>
      <c r="F31" s="10">
        <v>1</v>
      </c>
      <c r="G31" s="10">
        <v>2317549</v>
      </c>
      <c r="H31" s="10" t="s">
        <v>367</v>
      </c>
      <c r="I31" s="11" t="s">
        <v>271</v>
      </c>
      <c r="J31" s="10" t="s">
        <v>271</v>
      </c>
      <c r="K31" s="12">
        <v>7.0000000000000007E-2</v>
      </c>
      <c r="L31" s="12">
        <v>7.0000000000000007E-2</v>
      </c>
      <c r="M31" s="10"/>
    </row>
    <row r="32" spans="1:13" x14ac:dyDescent="0.25">
      <c r="A32" s="17" t="s">
        <v>272</v>
      </c>
      <c r="B32" s="10" t="s">
        <v>273</v>
      </c>
      <c r="C32" s="10" t="s">
        <v>274</v>
      </c>
      <c r="D32" s="10"/>
      <c r="E32" s="10" t="s">
        <v>89</v>
      </c>
      <c r="F32" s="10">
        <v>1</v>
      </c>
      <c r="G32" s="20">
        <v>2102101</v>
      </c>
      <c r="H32" s="4" t="s">
        <v>381</v>
      </c>
      <c r="I32" s="11" t="s">
        <v>275</v>
      </c>
      <c r="J32" s="10" t="s">
        <v>275</v>
      </c>
      <c r="K32" s="12">
        <v>3.61</v>
      </c>
      <c r="L32" s="12">
        <v>3.61</v>
      </c>
      <c r="M32" s="10"/>
    </row>
    <row r="33" spans="1:13" x14ac:dyDescent="0.25">
      <c r="A33" s="17" t="s">
        <v>276</v>
      </c>
      <c r="B33" s="10" t="s">
        <v>277</v>
      </c>
      <c r="C33" s="10" t="s">
        <v>278</v>
      </c>
      <c r="D33" s="10" t="s">
        <v>279</v>
      </c>
      <c r="E33" s="10" t="s">
        <v>93</v>
      </c>
      <c r="F33" s="10">
        <v>1</v>
      </c>
      <c r="G33" s="10">
        <v>1332117</v>
      </c>
      <c r="H33" s="4" t="s">
        <v>368</v>
      </c>
      <c r="I33" s="11" t="s">
        <v>280</v>
      </c>
      <c r="J33" s="10" t="s">
        <v>280</v>
      </c>
      <c r="K33" s="12">
        <v>0.24</v>
      </c>
      <c r="L33" s="12">
        <v>0.24</v>
      </c>
      <c r="M33" s="10"/>
    </row>
    <row r="34" spans="1:13" x14ac:dyDescent="0.25">
      <c r="A34" s="17" t="s">
        <v>281</v>
      </c>
      <c r="B34" s="10" t="s">
        <v>277</v>
      </c>
      <c r="C34" s="10" t="s">
        <v>282</v>
      </c>
      <c r="D34" s="10" t="s">
        <v>283</v>
      </c>
      <c r="E34" s="10" t="s">
        <v>94</v>
      </c>
      <c r="F34" s="10">
        <v>1</v>
      </c>
      <c r="G34" s="10">
        <v>3130179</v>
      </c>
      <c r="H34" s="4" t="s">
        <v>369</v>
      </c>
      <c r="I34" s="11" t="s">
        <v>284</v>
      </c>
      <c r="J34" s="10" t="s">
        <v>284</v>
      </c>
      <c r="K34" s="12">
        <v>1.69</v>
      </c>
      <c r="L34" s="12">
        <v>1.69</v>
      </c>
      <c r="M34" s="10"/>
    </row>
    <row r="35" spans="1:13" x14ac:dyDescent="0.25">
      <c r="A35" s="13" t="s">
        <v>285</v>
      </c>
      <c r="B35" s="13"/>
      <c r="C35" s="13"/>
      <c r="D35" s="13"/>
      <c r="E35" s="13"/>
      <c r="F35" s="45">
        <v>20</v>
      </c>
      <c r="G35" s="45"/>
      <c r="H35" s="13"/>
      <c r="I35" s="9" t="s">
        <v>285</v>
      </c>
      <c r="J35" s="13" t="s">
        <v>285</v>
      </c>
      <c r="K35" s="13"/>
      <c r="L35" s="13"/>
      <c r="M35" s="13"/>
    </row>
    <row r="36" spans="1:13" x14ac:dyDescent="0.25">
      <c r="A36" s="17" t="s">
        <v>286</v>
      </c>
      <c r="B36" s="10" t="s">
        <v>287</v>
      </c>
      <c r="C36" s="10" t="s">
        <v>288</v>
      </c>
      <c r="D36" s="10"/>
      <c r="E36" s="14" t="s">
        <v>106</v>
      </c>
      <c r="F36" s="10">
        <v>1</v>
      </c>
      <c r="G36" s="10">
        <v>1629052</v>
      </c>
      <c r="H36" s="4" t="s">
        <v>370</v>
      </c>
      <c r="I36" s="11" t="s">
        <v>289</v>
      </c>
      <c r="J36" s="10" t="s">
        <v>289</v>
      </c>
      <c r="K36" s="12">
        <v>2.2000000000000002</v>
      </c>
      <c r="L36" s="12">
        <v>2.2000000000000002</v>
      </c>
      <c r="M36" s="10"/>
    </row>
    <row r="37" spans="1:13" x14ac:dyDescent="0.25">
      <c r="A37" s="19" t="s">
        <v>290</v>
      </c>
      <c r="B37" s="10" t="s">
        <v>291</v>
      </c>
      <c r="C37" s="14" t="s">
        <v>292</v>
      </c>
      <c r="D37" s="10" t="s">
        <v>293</v>
      </c>
      <c r="E37" s="10" t="s">
        <v>107</v>
      </c>
      <c r="F37" s="10">
        <v>4</v>
      </c>
      <c r="G37" s="10">
        <v>3041440</v>
      </c>
      <c r="H37" s="10" t="s">
        <v>375</v>
      </c>
      <c r="I37" s="11" t="s">
        <v>294</v>
      </c>
      <c r="J37" s="10" t="s">
        <v>294</v>
      </c>
      <c r="K37" s="12">
        <v>0.86</v>
      </c>
      <c r="L37" s="12">
        <v>3.44</v>
      </c>
      <c r="M37" s="10"/>
    </row>
    <row r="38" spans="1:13" x14ac:dyDescent="0.25">
      <c r="A38" s="15" t="s">
        <v>295</v>
      </c>
      <c r="B38" s="10" t="s">
        <v>296</v>
      </c>
      <c r="C38" s="10" t="s">
        <v>297</v>
      </c>
      <c r="D38" s="10" t="s">
        <v>298</v>
      </c>
      <c r="E38" s="10" t="s">
        <v>113</v>
      </c>
      <c r="F38" s="10">
        <v>3</v>
      </c>
      <c r="G38" s="10">
        <v>1098454</v>
      </c>
      <c r="H38" s="10" t="s">
        <v>354</v>
      </c>
      <c r="I38" s="11" t="s">
        <v>299</v>
      </c>
      <c r="J38" s="10" t="s">
        <v>299</v>
      </c>
      <c r="K38" s="12">
        <v>0.04</v>
      </c>
      <c r="L38" s="12">
        <v>0.12</v>
      </c>
      <c r="M38" s="10"/>
    </row>
    <row r="39" spans="1:13" x14ac:dyDescent="0.25">
      <c r="A39" s="15" t="s">
        <v>300</v>
      </c>
      <c r="B39" s="10" t="s">
        <v>296</v>
      </c>
      <c r="C39" s="10" t="s">
        <v>297</v>
      </c>
      <c r="D39" s="10" t="s">
        <v>301</v>
      </c>
      <c r="E39" s="10" t="s">
        <v>117</v>
      </c>
      <c r="F39" s="10">
        <v>1</v>
      </c>
      <c r="G39" s="10">
        <v>1098454</v>
      </c>
      <c r="H39" s="10" t="s">
        <v>354</v>
      </c>
      <c r="I39" s="11" t="s">
        <v>302</v>
      </c>
      <c r="J39" s="10" t="s">
        <v>302</v>
      </c>
      <c r="K39" s="12">
        <v>0.03</v>
      </c>
      <c r="L39" s="12">
        <v>0.03</v>
      </c>
      <c r="M39" s="10"/>
    </row>
    <row r="40" spans="1:13" x14ac:dyDescent="0.25">
      <c r="A40" s="15" t="s">
        <v>303</v>
      </c>
      <c r="B40" s="10" t="s">
        <v>296</v>
      </c>
      <c r="C40" s="10" t="s">
        <v>297</v>
      </c>
      <c r="D40" s="10" t="s">
        <v>304</v>
      </c>
      <c r="E40" s="10" t="s">
        <v>118</v>
      </c>
      <c r="F40" s="10">
        <v>1</v>
      </c>
      <c r="G40" s="10">
        <v>1098454</v>
      </c>
      <c r="H40" s="10" t="s">
        <v>354</v>
      </c>
      <c r="I40" s="11" t="s">
        <v>305</v>
      </c>
      <c r="J40" s="10" t="s">
        <v>305</v>
      </c>
      <c r="K40" s="12">
        <v>0.04</v>
      </c>
      <c r="L40" s="12">
        <v>0.04</v>
      </c>
      <c r="M40" s="10"/>
    </row>
    <row r="41" spans="1:13" x14ac:dyDescent="0.25">
      <c r="A41" s="15" t="s">
        <v>306</v>
      </c>
      <c r="B41" s="10" t="s">
        <v>296</v>
      </c>
      <c r="C41" s="10" t="s">
        <v>297</v>
      </c>
      <c r="D41" s="10" t="s">
        <v>307</v>
      </c>
      <c r="E41" s="10" t="s">
        <v>119</v>
      </c>
      <c r="F41" s="10">
        <v>1</v>
      </c>
      <c r="G41" s="10">
        <v>1098454</v>
      </c>
      <c r="H41" s="10" t="s">
        <v>354</v>
      </c>
      <c r="I41" s="11" t="s">
        <v>308</v>
      </c>
      <c r="J41" s="10" t="s">
        <v>308</v>
      </c>
      <c r="K41" s="12">
        <v>0.05</v>
      </c>
      <c r="L41" s="12">
        <v>0.05</v>
      </c>
      <c r="M41" s="10"/>
    </row>
    <row r="42" spans="1:13" x14ac:dyDescent="0.25">
      <c r="A42" s="15" t="s">
        <v>309</v>
      </c>
      <c r="B42" s="10" t="s">
        <v>296</v>
      </c>
      <c r="C42" s="10" t="s">
        <v>310</v>
      </c>
      <c r="D42" s="10"/>
      <c r="E42" s="10" t="s">
        <v>120</v>
      </c>
      <c r="F42" s="10">
        <v>1</v>
      </c>
      <c r="G42" s="10">
        <v>1098460</v>
      </c>
      <c r="H42" s="10" t="s">
        <v>354</v>
      </c>
      <c r="I42" s="11" t="s">
        <v>311</v>
      </c>
      <c r="J42" s="10" t="s">
        <v>311</v>
      </c>
      <c r="K42" s="12">
        <v>0.05</v>
      </c>
      <c r="L42" s="12">
        <v>0.05</v>
      </c>
      <c r="M42" s="10"/>
    </row>
    <row r="43" spans="1:13" x14ac:dyDescent="0.25">
      <c r="A43" s="17" t="s">
        <v>312</v>
      </c>
      <c r="B43" s="10" t="s">
        <v>239</v>
      </c>
      <c r="C43" s="10" t="s">
        <v>313</v>
      </c>
      <c r="D43" s="10"/>
      <c r="E43" s="10" t="s">
        <v>121</v>
      </c>
      <c r="F43" s="10">
        <v>1</v>
      </c>
      <c r="G43" s="10">
        <v>2843527</v>
      </c>
      <c r="H43" s="4" t="s">
        <v>357</v>
      </c>
      <c r="I43" s="11" t="s">
        <v>314</v>
      </c>
      <c r="J43" s="10" t="s">
        <v>314</v>
      </c>
      <c r="K43" s="12">
        <v>0.12</v>
      </c>
      <c r="L43" s="12">
        <v>0.12</v>
      </c>
      <c r="M43" s="10"/>
    </row>
    <row r="44" spans="1:13" x14ac:dyDescent="0.25">
      <c r="A44" s="10"/>
      <c r="B44" s="10"/>
      <c r="C44" s="10"/>
      <c r="D44" s="10"/>
      <c r="E44" s="10"/>
      <c r="F44" s="49"/>
      <c r="G44" s="49"/>
      <c r="H44" s="10"/>
      <c r="I44" s="11"/>
      <c r="J44" s="10">
        <v>0</v>
      </c>
      <c r="K44" s="10"/>
      <c r="L44" s="10"/>
      <c r="M44" s="10"/>
    </row>
    <row r="45" spans="1:13" x14ac:dyDescent="0.25">
      <c r="A45" s="13" t="s">
        <v>315</v>
      </c>
      <c r="B45" s="13"/>
      <c r="C45" s="13"/>
      <c r="D45" s="13"/>
      <c r="E45" s="13"/>
      <c r="F45" s="45"/>
      <c r="G45" s="45"/>
      <c r="H45" s="13"/>
      <c r="I45" s="9" t="s">
        <v>315</v>
      </c>
      <c r="J45" s="13" t="s">
        <v>315</v>
      </c>
      <c r="K45" s="13"/>
      <c r="L45" s="13"/>
      <c r="M45" s="13"/>
    </row>
    <row r="46" spans="1:13" x14ac:dyDescent="0.25">
      <c r="A46" s="17" t="s">
        <v>316</v>
      </c>
      <c r="B46" s="10" t="s">
        <v>168</v>
      </c>
      <c r="C46" s="10" t="s">
        <v>2</v>
      </c>
      <c r="D46" s="10"/>
      <c r="E46" s="10"/>
      <c r="F46" s="10">
        <v>1</v>
      </c>
      <c r="G46" s="10">
        <v>9530428</v>
      </c>
      <c r="H46" s="4" t="s">
        <v>379</v>
      </c>
      <c r="I46" s="11" t="s">
        <v>316</v>
      </c>
      <c r="J46" s="10" t="s">
        <v>316</v>
      </c>
      <c r="K46" s="12">
        <v>20</v>
      </c>
      <c r="L46" s="12">
        <v>20</v>
      </c>
      <c r="M46" s="10"/>
    </row>
    <row r="47" spans="1:13" x14ac:dyDescent="0.25">
      <c r="A47" s="17" t="s">
        <v>317</v>
      </c>
      <c r="B47" s="10"/>
      <c r="C47" s="10"/>
      <c r="D47" s="10"/>
      <c r="E47" s="10"/>
      <c r="F47" s="49">
        <v>1</v>
      </c>
      <c r="G47" s="49"/>
      <c r="H47" s="4" t="s">
        <v>372</v>
      </c>
      <c r="I47" s="11" t="s">
        <v>317</v>
      </c>
      <c r="J47" s="10" t="s">
        <v>317</v>
      </c>
      <c r="K47" s="10"/>
      <c r="L47" s="12">
        <v>0</v>
      </c>
      <c r="M47" s="10"/>
    </row>
    <row r="48" spans="1:13" x14ac:dyDescent="0.25">
      <c r="A48" s="10" t="s">
        <v>318</v>
      </c>
      <c r="B48" s="10"/>
      <c r="C48" s="10"/>
      <c r="D48" s="10"/>
      <c r="E48" s="10"/>
      <c r="F48" s="49">
        <v>1</v>
      </c>
      <c r="G48" s="49"/>
      <c r="H48" s="10"/>
      <c r="I48" s="11" t="s">
        <v>318</v>
      </c>
      <c r="J48" s="10" t="s">
        <v>318</v>
      </c>
      <c r="K48" s="10"/>
      <c r="L48" s="12">
        <v>0</v>
      </c>
      <c r="M48" s="10"/>
    </row>
    <row r="49" spans="1:13" x14ac:dyDescent="0.25">
      <c r="A49" s="18" t="s">
        <v>319</v>
      </c>
      <c r="B49" s="10" t="s">
        <v>320</v>
      </c>
      <c r="C49" s="10" t="s">
        <v>321</v>
      </c>
      <c r="D49" s="10"/>
      <c r="E49" s="10"/>
      <c r="F49" s="49">
        <v>1</v>
      </c>
      <c r="G49" s="49"/>
      <c r="H49" s="10">
        <v>736709</v>
      </c>
      <c r="I49" s="11" t="s">
        <v>319</v>
      </c>
      <c r="J49" s="10" t="s">
        <v>319</v>
      </c>
      <c r="K49" s="12">
        <v>8.7899999999999991</v>
      </c>
      <c r="L49" s="12">
        <v>8.7899999999999991</v>
      </c>
      <c r="M49" s="10"/>
    </row>
    <row r="50" spans="1:13" x14ac:dyDescent="0.25">
      <c r="A50" s="17" t="s">
        <v>322</v>
      </c>
      <c r="B50" s="10" t="s">
        <v>168</v>
      </c>
      <c r="C50" s="10" t="s">
        <v>323</v>
      </c>
      <c r="D50" s="10"/>
      <c r="E50" s="10"/>
      <c r="F50" s="10">
        <v>2</v>
      </c>
      <c r="G50" s="10">
        <v>2843495</v>
      </c>
      <c r="H50" s="4" t="s">
        <v>371</v>
      </c>
      <c r="I50" s="11" t="s">
        <v>322</v>
      </c>
      <c r="J50" s="10" t="s">
        <v>322</v>
      </c>
      <c r="K50" s="12">
        <v>0.3</v>
      </c>
      <c r="L50" s="12">
        <v>0.6</v>
      </c>
      <c r="M50" s="10"/>
    </row>
    <row r="51" spans="1:13" x14ac:dyDescent="0.25">
      <c r="A51" s="10" t="s">
        <v>324</v>
      </c>
      <c r="B51" s="10"/>
      <c r="C51" s="10"/>
      <c r="D51" s="10"/>
      <c r="E51" s="10"/>
      <c r="F51" s="49">
        <v>1</v>
      </c>
      <c r="G51" s="49"/>
      <c r="H51" s="10"/>
      <c r="I51" s="11" t="s">
        <v>324</v>
      </c>
      <c r="J51" s="10" t="s">
        <v>324</v>
      </c>
      <c r="K51" s="12">
        <v>1.5</v>
      </c>
      <c r="L51" s="12">
        <v>1.5</v>
      </c>
      <c r="M51" s="10"/>
    </row>
    <row r="52" spans="1:13" x14ac:dyDescent="0.25">
      <c r="A52" s="10" t="s">
        <v>382</v>
      </c>
      <c r="B52" s="10"/>
      <c r="C52" s="14"/>
      <c r="D52" s="10"/>
      <c r="E52" s="10"/>
      <c r="F52" s="49"/>
      <c r="G52" s="49"/>
      <c r="H52" s="10"/>
      <c r="I52" s="11"/>
      <c r="J52" s="10"/>
      <c r="K52" s="10" t="s">
        <v>325</v>
      </c>
      <c r="L52" s="12">
        <v>47.71</v>
      </c>
      <c r="M52" s="10"/>
    </row>
    <row r="53" spans="1:13" x14ac:dyDescent="0.25">
      <c r="A53" s="10"/>
      <c r="B53" s="10"/>
      <c r="C53" s="14"/>
      <c r="D53" s="10"/>
      <c r="E53" s="10"/>
      <c r="F53" s="49"/>
      <c r="G53" s="49"/>
      <c r="H53" s="10"/>
      <c r="I53" s="11"/>
      <c r="J53" s="10"/>
      <c r="K53" s="10"/>
      <c r="L53" s="10"/>
      <c r="M53" s="10"/>
    </row>
    <row r="54" spans="1:13" x14ac:dyDescent="0.25">
      <c r="A54" s="10"/>
      <c r="B54" s="10"/>
      <c r="C54" s="14" t="s">
        <v>326</v>
      </c>
      <c r="D54" s="10"/>
      <c r="E54" s="10"/>
      <c r="F54" s="49"/>
      <c r="G54" s="49"/>
      <c r="H54" s="10"/>
      <c r="I54" s="11"/>
      <c r="J54" s="10"/>
      <c r="K54" s="10"/>
      <c r="L54" s="10"/>
      <c r="M54" s="10"/>
    </row>
    <row r="55" spans="1:13" x14ac:dyDescent="0.25">
      <c r="A55" s="10"/>
      <c r="B55" s="10"/>
      <c r="C55" s="14"/>
      <c r="D55" s="10"/>
      <c r="E55" s="10"/>
      <c r="F55" s="49"/>
      <c r="G55" s="49"/>
      <c r="H55" s="10"/>
      <c r="I55" s="11"/>
      <c r="J55" s="10"/>
      <c r="K55" s="10"/>
      <c r="M55" s="10"/>
    </row>
    <row r="56" spans="1:13" x14ac:dyDescent="0.25">
      <c r="A56" s="14" t="s">
        <v>373</v>
      </c>
      <c r="B56" s="14"/>
      <c r="C56" s="10"/>
      <c r="D56" s="14"/>
      <c r="E56" s="14"/>
      <c r="F56" s="48"/>
      <c r="G56" s="48"/>
      <c r="H56" s="14"/>
      <c r="I56" s="11"/>
      <c r="J56" s="14"/>
      <c r="K56" s="14"/>
      <c r="L56" s="10"/>
      <c r="M56" s="14"/>
    </row>
    <row r="57" spans="1:13" x14ac:dyDescent="0.25">
      <c r="A57" s="15"/>
      <c r="B57" t="s">
        <v>354</v>
      </c>
    </row>
    <row r="58" spans="1:13" x14ac:dyDescent="0.25">
      <c r="A58" s="16"/>
      <c r="B58" t="s">
        <v>374</v>
      </c>
    </row>
    <row r="59" spans="1:13" x14ac:dyDescent="0.25">
      <c r="A59" s="17"/>
      <c r="B59" t="s">
        <v>376</v>
      </c>
    </row>
    <row r="60" spans="1:13" x14ac:dyDescent="0.25">
      <c r="A60" s="18"/>
      <c r="B60" t="s">
        <v>377</v>
      </c>
    </row>
    <row r="61" spans="1:13" x14ac:dyDescent="0.25">
      <c r="A61" s="19"/>
      <c r="B61" t="s">
        <v>378</v>
      </c>
    </row>
    <row r="62" spans="1:13" x14ac:dyDescent="0.25">
      <c r="A62" s="21"/>
      <c r="B62" t="s">
        <v>361</v>
      </c>
    </row>
  </sheetData>
  <mergeCells count="18">
    <mergeCell ref="F56:G56"/>
    <mergeCell ref="F35:G35"/>
    <mergeCell ref="F44:G44"/>
    <mergeCell ref="F45:G45"/>
    <mergeCell ref="F47:G47"/>
    <mergeCell ref="F48:G48"/>
    <mergeCell ref="F49:G49"/>
    <mergeCell ref="F51:G51"/>
    <mergeCell ref="F52:G52"/>
    <mergeCell ref="F53:G53"/>
    <mergeCell ref="F54:G54"/>
    <mergeCell ref="F55:G55"/>
    <mergeCell ref="F23:G23"/>
    <mergeCell ref="A1:F1"/>
    <mergeCell ref="F3:G3"/>
    <mergeCell ref="F13:G13"/>
    <mergeCell ref="F16:G16"/>
    <mergeCell ref="F22:G22"/>
  </mergeCells>
  <hyperlinks>
    <hyperlink ref="H14" r:id="rId1" display="https://be.farnell.com/bourns/78f100j-rc/inductor-10uh-5-0-37a-axial/dp/2333630?ost=2333630" xr:uid="{BF9D7E8C-9825-4B1B-99C4-1690BE2648C9}"/>
    <hyperlink ref="H15" r:id="rId2" display="https://be.farnell.com/laird-technologies/cm2545x171b-10/choke-common-100mhz-170r/dp/2292313?ost=2292313" xr:uid="{FBFCD4FE-4F6B-4600-95F2-65F49458288E}"/>
    <hyperlink ref="H17" r:id="rId3" display="https://be.farnell.com/multicomp/mcgpr50v478m22x41/cap-4700-f-50v-20/dp/1902903?ost=1902903" xr:uid="{6DB66CA0-36EF-4345-A3CC-C9F186875C58}"/>
    <hyperlink ref="H20" r:id="rId4" display="https://be.farnell.com/multicomp/mcgpr50v107m8x11/cap-100-f-50v-20/dp/9451412?ost=9451412" xr:uid="{0B772D6D-D589-4467-B072-5F668674D9DA}"/>
    <hyperlink ref="H25" r:id="rId5" display="https://be.farnell.com/multicomp/1n5231b/zener-diode-0-5w-5-1v-do-35/dp/2748145?ost=2748145" xr:uid="{9F17D5F8-5E72-4979-BA0E-DD5716919997}"/>
    <hyperlink ref="H26" r:id="rId6" display="https://be.farnell.com/on-semiconductor/1n4148ta/diode-ultrafast-300ma-100v-do/dp/2322485?rpsku=rel3%3A1081177&amp;st=1081177" xr:uid="{A0234D9E-38FF-4BCD-8F33-63D2E424EBBB}"/>
    <hyperlink ref="H28" r:id="rId7" display="https://be.farnell.com/multicomp/d6kb6u/diode-bridge-rect-1-ph-6a-600v/dp/2750898?ost=2750898" xr:uid="{720CC468-E93B-45C9-A847-B23A25B067B0}"/>
    <hyperlink ref="H30" r:id="rId8" display="https://be.farnell.com/infineon/irf9z34npbf/mosfet-p-55v-17a-to-220/dp/8648689?ost=8648689" xr:uid="{91A01847-A61C-4028-8C66-B4A3CC4A9600}"/>
    <hyperlink ref="H33" r:id="rId9" display="https://be.farnell.com/microchip/mcp6002-e-p/ic-op-amp-dual-1mhz-dip8-6002/dp/1332117?ost=1332117" xr:uid="{8F72AE17-EB1D-497B-9BE8-1362E2B5B9F5}"/>
    <hyperlink ref="H34" r:id="rId10" display="https://be.farnell.com/microchip/atmega4809-pf/mcu-8bit-20mhz-dip-40/dp/3130179?ost=3130179" xr:uid="{3C1EF6F4-E71E-45FF-BC7D-8CD1E4673AA5}"/>
    <hyperlink ref="H36" r:id="rId11" display="https://be.farnell.com/schrack-te-connectivity/rt424005/relay-dpdt-250vac-8a/dp/1629052?st=1629052" xr:uid="{1D790FC4-4140-48CF-BFFD-1211BC68328D}"/>
    <hyperlink ref="H43" r:id="rId12" display="https://be.farnell.com/multicomp/mc-254-10-00-st-dip/connector-header-10pos-2row-2/dp/2843527?ost=2843527" xr:uid="{B1B659C8-40B2-43C6-89C5-FA76A3975CF9}"/>
    <hyperlink ref="H50" r:id="rId13" display="https://be.farnell.com/multicomp/mc-254-10-00-00-idc/connector-rcpt-10pos-2row-2-54mm/dp/2843495?ost=2843495" xr:uid="{12C0FCA9-B054-4D2D-96F7-084B49C22BE2}"/>
    <hyperlink ref="H47" r:id="rId14" display="https://be.farnell.com/schurter/0034-3115/fuse-antisurge-glass-fst-t630mal250v/dp/1360808?st=primary%20fuse%2020mm%20630ma%20@240vac" xr:uid="{2CADE364-9FA0-4136-8C59-DEC49EFBB0DA}"/>
    <hyperlink ref="H46" r:id="rId15" display="https://www.tme.eu/be/nl/details/tst60w_2x12v/toroidale-transformatoren/indel/tst-60-002/" xr:uid="{3F254FF1-77C4-4FFF-BB01-84994CBA8ABE}"/>
    <hyperlink ref="H32" r:id="rId16" display="https://www.tme.eu/be/nl/details/oki78sr-5_1.5-w36c/dc-dc-converters/murata-power-solutions/oki-78sr-5-1-5-w36-c/" xr:uid="{4ABECAB3-B907-4B37-BBF1-81FE68F2473E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7CB4-86CF-4945-AE12-7F398DE26E6C}">
  <dimension ref="A1:G59"/>
  <sheetViews>
    <sheetView tabSelected="1" topLeftCell="A19" zoomScale="85" workbookViewId="0">
      <selection activeCell="I61" sqref="I61"/>
    </sheetView>
  </sheetViews>
  <sheetFormatPr defaultRowHeight="15" x14ac:dyDescent="0.25"/>
  <cols>
    <col min="1" max="1" width="60" style="43" customWidth="1"/>
    <col min="2" max="2" width="21.85546875" style="31" bestFit="1" customWidth="1"/>
    <col min="3" max="3" width="41" style="3" bestFit="1" customWidth="1"/>
    <col min="4" max="4" width="14.85546875" style="3" bestFit="1" customWidth="1"/>
    <col min="5" max="5" width="22.5703125" style="31" customWidth="1"/>
    <col min="6" max="6" width="11.85546875" style="3" customWidth="1"/>
    <col min="7" max="7" width="11.28515625" style="31" bestFit="1" customWidth="1"/>
  </cols>
  <sheetData>
    <row r="1" spans="1:7" ht="20.25" x14ac:dyDescent="0.3">
      <c r="A1" s="46" t="s">
        <v>419</v>
      </c>
      <c r="B1" s="46"/>
      <c r="C1" s="46"/>
      <c r="D1" s="46"/>
      <c r="E1" s="26"/>
      <c r="F1" s="22"/>
      <c r="G1" s="26"/>
    </row>
    <row r="2" spans="1:7" ht="20.25" x14ac:dyDescent="0.3">
      <c r="A2" s="39" t="s">
        <v>157</v>
      </c>
      <c r="B2" s="26" t="s">
        <v>403</v>
      </c>
      <c r="C2" s="22" t="s">
        <v>159</v>
      </c>
      <c r="D2" s="22" t="s">
        <v>162</v>
      </c>
      <c r="E2" s="26" t="s">
        <v>407</v>
      </c>
      <c r="F2" s="33" t="s">
        <v>426</v>
      </c>
      <c r="G2" s="26" t="s">
        <v>406</v>
      </c>
    </row>
    <row r="3" spans="1:7" x14ac:dyDescent="0.25">
      <c r="A3" s="40" t="s">
        <v>166</v>
      </c>
      <c r="B3" s="27"/>
      <c r="C3" s="23"/>
      <c r="D3" s="23">
        <f>D4+D5+D6+D7+D8+D9+D10+D11+D12</f>
        <v>25</v>
      </c>
      <c r="E3" s="27"/>
      <c r="F3" s="23">
        <f>F4+F5+F6+F7+F8+F9+F10+F11+F12</f>
        <v>25</v>
      </c>
      <c r="G3" s="34">
        <f>G4+G5+G6+G7+G8+G9+G10+G11+G12</f>
        <v>0</v>
      </c>
    </row>
    <row r="4" spans="1:7" x14ac:dyDescent="0.25">
      <c r="A4" s="41" t="s">
        <v>385</v>
      </c>
      <c r="B4" s="28" t="s">
        <v>405</v>
      </c>
      <c r="C4" s="24"/>
      <c r="D4" s="24">
        <v>3</v>
      </c>
      <c r="E4" s="28" t="s">
        <v>423</v>
      </c>
      <c r="F4" s="24">
        <v>3</v>
      </c>
      <c r="G4" s="35">
        <v>0</v>
      </c>
    </row>
    <row r="5" spans="1:7" x14ac:dyDescent="0.25">
      <c r="A5" s="41" t="s">
        <v>386</v>
      </c>
      <c r="B5" s="28" t="s">
        <v>405</v>
      </c>
      <c r="C5" s="24"/>
      <c r="D5" s="24">
        <v>1</v>
      </c>
      <c r="E5" s="28" t="s">
        <v>423</v>
      </c>
      <c r="F5" s="24">
        <v>1</v>
      </c>
      <c r="G5" s="35">
        <v>0</v>
      </c>
    </row>
    <row r="6" spans="1:7" x14ac:dyDescent="0.25">
      <c r="A6" s="41" t="s">
        <v>387</v>
      </c>
      <c r="B6" s="28" t="s">
        <v>405</v>
      </c>
      <c r="C6" s="24"/>
      <c r="D6" s="24">
        <v>1</v>
      </c>
      <c r="E6" s="28" t="s">
        <v>423</v>
      </c>
      <c r="F6" s="24">
        <v>1</v>
      </c>
      <c r="G6" s="35">
        <v>0</v>
      </c>
    </row>
    <row r="7" spans="1:7" x14ac:dyDescent="0.25">
      <c r="A7" s="41" t="s">
        <v>388</v>
      </c>
      <c r="B7" s="28" t="s">
        <v>405</v>
      </c>
      <c r="C7" s="24"/>
      <c r="D7" s="24">
        <v>4</v>
      </c>
      <c r="E7" s="28" t="s">
        <v>423</v>
      </c>
      <c r="F7" s="24">
        <v>4</v>
      </c>
      <c r="G7" s="35">
        <v>0</v>
      </c>
    </row>
    <row r="8" spans="1:7" x14ac:dyDescent="0.25">
      <c r="A8" s="41" t="s">
        <v>389</v>
      </c>
      <c r="B8" s="28" t="s">
        <v>405</v>
      </c>
      <c r="C8" s="24"/>
      <c r="D8" s="24">
        <v>6</v>
      </c>
      <c r="E8" s="28" t="s">
        <v>423</v>
      </c>
      <c r="F8" s="24">
        <v>6</v>
      </c>
      <c r="G8" s="35">
        <v>0</v>
      </c>
    </row>
    <row r="9" spans="1:7" x14ac:dyDescent="0.25">
      <c r="A9" s="41" t="s">
        <v>390</v>
      </c>
      <c r="B9" s="28" t="s">
        <v>405</v>
      </c>
      <c r="C9" s="24"/>
      <c r="D9" s="24">
        <v>2</v>
      </c>
      <c r="E9" s="28" t="s">
        <v>423</v>
      </c>
      <c r="F9" s="24">
        <v>2</v>
      </c>
      <c r="G9" s="35">
        <v>0</v>
      </c>
    </row>
    <row r="10" spans="1:7" x14ac:dyDescent="0.25">
      <c r="A10" s="41" t="s">
        <v>391</v>
      </c>
      <c r="B10" s="28" t="s">
        <v>405</v>
      </c>
      <c r="C10" s="24"/>
      <c r="D10" s="24">
        <v>1</v>
      </c>
      <c r="E10" s="28" t="s">
        <v>423</v>
      </c>
      <c r="F10" s="24">
        <v>1</v>
      </c>
      <c r="G10" s="35">
        <v>0</v>
      </c>
    </row>
    <row r="11" spans="1:7" x14ac:dyDescent="0.25">
      <c r="A11" s="41" t="s">
        <v>384</v>
      </c>
      <c r="B11" s="28" t="s">
        <v>405</v>
      </c>
      <c r="C11" s="24"/>
      <c r="D11" s="24">
        <v>6</v>
      </c>
      <c r="E11" s="28" t="s">
        <v>423</v>
      </c>
      <c r="F11" s="24">
        <v>6</v>
      </c>
      <c r="G11" s="35">
        <v>0</v>
      </c>
    </row>
    <row r="12" spans="1:7" x14ac:dyDescent="0.25">
      <c r="A12" s="41" t="s">
        <v>392</v>
      </c>
      <c r="B12" s="28" t="s">
        <v>405</v>
      </c>
      <c r="C12" s="24"/>
      <c r="D12" s="24">
        <v>1</v>
      </c>
      <c r="E12" s="28" t="s">
        <v>423</v>
      </c>
      <c r="F12" s="24">
        <v>1</v>
      </c>
      <c r="G12" s="35">
        <v>0</v>
      </c>
    </row>
    <row r="13" spans="1:7" x14ac:dyDescent="0.25">
      <c r="A13" s="40" t="s">
        <v>201</v>
      </c>
      <c r="B13" s="27"/>
      <c r="C13" s="23"/>
      <c r="D13" s="23">
        <f>D14+D15</f>
        <v>2</v>
      </c>
      <c r="E13" s="27"/>
      <c r="F13" s="23">
        <f>F14+F15</f>
        <v>2</v>
      </c>
      <c r="G13" s="34">
        <f>G14+G15</f>
        <v>2.15</v>
      </c>
    </row>
    <row r="14" spans="1:7" x14ac:dyDescent="0.25">
      <c r="A14" s="41" t="s">
        <v>202</v>
      </c>
      <c r="B14" s="28" t="s">
        <v>408</v>
      </c>
      <c r="C14" s="24" t="s">
        <v>204</v>
      </c>
      <c r="D14" s="24">
        <v>1</v>
      </c>
      <c r="E14" s="28" t="s">
        <v>424</v>
      </c>
      <c r="F14" s="24">
        <v>1</v>
      </c>
      <c r="G14" s="35">
        <v>0.5</v>
      </c>
    </row>
    <row r="15" spans="1:7" x14ac:dyDescent="0.25">
      <c r="A15" s="41" t="s">
        <v>207</v>
      </c>
      <c r="B15" s="28" t="s">
        <v>163</v>
      </c>
      <c r="C15" s="24" t="s">
        <v>209</v>
      </c>
      <c r="D15" s="24">
        <v>1</v>
      </c>
      <c r="E15" s="29">
        <v>45004</v>
      </c>
      <c r="F15" s="24">
        <v>1</v>
      </c>
      <c r="G15" s="35">
        <v>1.65</v>
      </c>
    </row>
    <row r="16" spans="1:7" x14ac:dyDescent="0.25">
      <c r="A16" s="40" t="s">
        <v>211</v>
      </c>
      <c r="B16" s="27"/>
      <c r="C16" s="23"/>
      <c r="D16" s="23">
        <f>D17+D18+D19+D20+D21</f>
        <v>17</v>
      </c>
      <c r="E16" s="27"/>
      <c r="F16" s="23">
        <f>F17+F18+F19+F20+F21</f>
        <v>17</v>
      </c>
      <c r="G16" s="34">
        <f>G17+G18+G19+G20+G21</f>
        <v>2.9279999999999999</v>
      </c>
    </row>
    <row r="17" spans="1:7" x14ac:dyDescent="0.25">
      <c r="A17" s="41" t="s">
        <v>393</v>
      </c>
      <c r="B17" s="28" t="s">
        <v>163</v>
      </c>
      <c r="C17" s="24" t="s">
        <v>213</v>
      </c>
      <c r="D17" s="24">
        <v>1</v>
      </c>
      <c r="E17" s="29">
        <v>45004</v>
      </c>
      <c r="F17" s="24">
        <v>1</v>
      </c>
      <c r="G17" s="35">
        <v>2.66</v>
      </c>
    </row>
    <row r="18" spans="1:7" x14ac:dyDescent="0.25">
      <c r="A18" s="41" t="s">
        <v>394</v>
      </c>
      <c r="B18" s="28" t="s">
        <v>420</v>
      </c>
      <c r="C18" s="24" t="s">
        <v>217</v>
      </c>
      <c r="D18" s="24">
        <v>3</v>
      </c>
      <c r="E18" s="28" t="s">
        <v>423</v>
      </c>
      <c r="F18" s="24">
        <v>3</v>
      </c>
      <c r="G18" s="35">
        <v>0</v>
      </c>
    </row>
    <row r="19" spans="1:7" x14ac:dyDescent="0.25">
      <c r="A19" s="41" t="s">
        <v>395</v>
      </c>
      <c r="B19" s="28" t="s">
        <v>405</v>
      </c>
      <c r="C19" s="24" t="s">
        <v>221</v>
      </c>
      <c r="D19" s="24">
        <v>6</v>
      </c>
      <c r="E19" s="28" t="s">
        <v>423</v>
      </c>
      <c r="F19" s="24">
        <v>6</v>
      </c>
      <c r="G19" s="35">
        <v>0</v>
      </c>
    </row>
    <row r="20" spans="1:7" x14ac:dyDescent="0.25">
      <c r="A20" s="41" t="s">
        <v>396</v>
      </c>
      <c r="B20" s="28" t="s">
        <v>163</v>
      </c>
      <c r="C20" s="24" t="s">
        <v>225</v>
      </c>
      <c r="D20" s="24">
        <v>2</v>
      </c>
      <c r="E20" s="29">
        <v>45004</v>
      </c>
      <c r="F20" s="24">
        <v>2</v>
      </c>
      <c r="G20" s="35">
        <v>0.26800000000000002</v>
      </c>
    </row>
    <row r="21" spans="1:7" x14ac:dyDescent="0.25">
      <c r="A21" s="41" t="s">
        <v>397</v>
      </c>
      <c r="B21" s="28" t="s">
        <v>405</v>
      </c>
      <c r="C21" s="24" t="s">
        <v>230</v>
      </c>
      <c r="D21" s="24">
        <v>5</v>
      </c>
      <c r="E21" s="28" t="s">
        <v>423</v>
      </c>
      <c r="F21" s="24">
        <v>5</v>
      </c>
      <c r="G21" s="35">
        <v>0</v>
      </c>
    </row>
    <row r="22" spans="1:7" x14ac:dyDescent="0.25">
      <c r="A22" s="42" t="s">
        <v>232</v>
      </c>
      <c r="B22" s="30"/>
      <c r="C22" s="25"/>
      <c r="D22" s="25">
        <f>D23+D24+D25+D26+D27+D28+D29+D30+D31+D32</f>
        <v>13</v>
      </c>
      <c r="E22" s="30"/>
      <c r="F22" s="25">
        <f>F23+F24+F25+F26+F27+F28+F29+F30+F31+F32</f>
        <v>24</v>
      </c>
      <c r="G22" s="36">
        <f>G23+G24+G25+G26+G27+G28+G29+G30+G31+G32</f>
        <v>15.74</v>
      </c>
    </row>
    <row r="23" spans="1:7" x14ac:dyDescent="0.25">
      <c r="A23" s="41" t="s">
        <v>398</v>
      </c>
      <c r="B23" s="28" t="s">
        <v>420</v>
      </c>
      <c r="C23" s="24" t="s">
        <v>74</v>
      </c>
      <c r="D23" s="24">
        <v>1</v>
      </c>
      <c r="E23" s="28" t="s">
        <v>423</v>
      </c>
      <c r="F23" s="24">
        <v>1</v>
      </c>
      <c r="G23" s="35">
        <v>0</v>
      </c>
    </row>
    <row r="24" spans="1:7" x14ac:dyDescent="0.25">
      <c r="A24" s="41" t="s">
        <v>238</v>
      </c>
      <c r="B24" s="28" t="s">
        <v>163</v>
      </c>
      <c r="C24" s="24" t="s">
        <v>240</v>
      </c>
      <c r="D24" s="24">
        <v>1</v>
      </c>
      <c r="E24" s="29">
        <v>45004</v>
      </c>
      <c r="F24" s="24">
        <v>5</v>
      </c>
      <c r="G24" s="35">
        <v>0.49</v>
      </c>
    </row>
    <row r="25" spans="1:7" x14ac:dyDescent="0.25">
      <c r="A25" s="41" t="s">
        <v>399</v>
      </c>
      <c r="B25" s="28" t="s">
        <v>163</v>
      </c>
      <c r="C25" s="24" t="s">
        <v>404</v>
      </c>
      <c r="D25" s="24">
        <v>1</v>
      </c>
      <c r="E25" s="29">
        <v>45004</v>
      </c>
      <c r="F25" s="24">
        <v>5</v>
      </c>
      <c r="G25" s="35">
        <v>0.47</v>
      </c>
    </row>
    <row r="26" spans="1:7" x14ac:dyDescent="0.25">
      <c r="A26" s="41" t="s">
        <v>253</v>
      </c>
      <c r="B26" s="28" t="s">
        <v>163</v>
      </c>
      <c r="C26" s="24" t="s">
        <v>76</v>
      </c>
      <c r="D26" s="24">
        <v>2</v>
      </c>
      <c r="E26" s="29">
        <v>45004</v>
      </c>
      <c r="F26" s="24">
        <v>5</v>
      </c>
      <c r="G26" s="35">
        <v>4.16</v>
      </c>
    </row>
    <row r="27" spans="1:7" x14ac:dyDescent="0.25">
      <c r="A27" s="41" t="s">
        <v>256</v>
      </c>
      <c r="B27" s="28" t="s">
        <v>420</v>
      </c>
      <c r="C27" s="24" t="s">
        <v>258</v>
      </c>
      <c r="D27" s="24">
        <v>3</v>
      </c>
      <c r="E27" s="28" t="s">
        <v>423</v>
      </c>
      <c r="F27" s="24">
        <v>3</v>
      </c>
      <c r="G27" s="35">
        <v>0</v>
      </c>
    </row>
    <row r="28" spans="1:7" x14ac:dyDescent="0.25">
      <c r="A28" s="41" t="s">
        <v>262</v>
      </c>
      <c r="B28" s="28" t="s">
        <v>163</v>
      </c>
      <c r="C28" s="24" t="s">
        <v>264</v>
      </c>
      <c r="D28" s="24">
        <v>1</v>
      </c>
      <c r="E28" s="29">
        <v>45004</v>
      </c>
      <c r="F28" s="24">
        <v>1</v>
      </c>
      <c r="G28" s="35">
        <v>1.02</v>
      </c>
    </row>
    <row r="29" spans="1:7" x14ac:dyDescent="0.25">
      <c r="A29" s="41" t="s">
        <v>268</v>
      </c>
      <c r="B29" s="28" t="s">
        <v>420</v>
      </c>
      <c r="C29" s="24" t="s">
        <v>269</v>
      </c>
      <c r="D29" s="24">
        <v>1</v>
      </c>
      <c r="E29" s="28" t="s">
        <v>423</v>
      </c>
      <c r="F29" s="24">
        <v>1</v>
      </c>
      <c r="G29" s="35">
        <v>0</v>
      </c>
    </row>
    <row r="30" spans="1:7" x14ac:dyDescent="0.25">
      <c r="A30" s="41" t="s">
        <v>272</v>
      </c>
      <c r="B30" s="28" t="s">
        <v>409</v>
      </c>
      <c r="C30" s="24" t="s">
        <v>274</v>
      </c>
      <c r="D30" s="24">
        <v>1</v>
      </c>
      <c r="E30" s="29">
        <v>45003</v>
      </c>
      <c r="F30" s="24">
        <v>1</v>
      </c>
      <c r="G30" s="35">
        <v>5.92</v>
      </c>
    </row>
    <row r="31" spans="1:7" x14ac:dyDescent="0.25">
      <c r="A31" s="41" t="s">
        <v>276</v>
      </c>
      <c r="B31" s="28" t="s">
        <v>163</v>
      </c>
      <c r="C31" s="24" t="s">
        <v>278</v>
      </c>
      <c r="D31" s="24">
        <v>1</v>
      </c>
      <c r="E31" s="29">
        <v>45004</v>
      </c>
      <c r="F31" s="24">
        <v>1</v>
      </c>
      <c r="G31" s="35">
        <v>0.75</v>
      </c>
    </row>
    <row r="32" spans="1:7" x14ac:dyDescent="0.25">
      <c r="A32" s="41" t="s">
        <v>281</v>
      </c>
      <c r="B32" s="28" t="s">
        <v>163</v>
      </c>
      <c r="C32" s="24" t="s">
        <v>282</v>
      </c>
      <c r="D32" s="24">
        <v>1</v>
      </c>
      <c r="E32" s="29">
        <v>45004</v>
      </c>
      <c r="F32" s="24">
        <v>1</v>
      </c>
      <c r="G32" s="35">
        <v>2.93</v>
      </c>
    </row>
    <row r="33" spans="1:7" x14ac:dyDescent="0.25">
      <c r="A33" s="42" t="s">
        <v>285</v>
      </c>
      <c r="B33" s="30"/>
      <c r="C33" s="25"/>
      <c r="D33" s="25">
        <f>D34+D35+D36+D37+D38+D40+D39+D41+D42+D43+D44+D45</f>
        <v>21</v>
      </c>
      <c r="E33" s="30"/>
      <c r="F33" s="25">
        <f>F34+F35+F36+F37+F38+F40+F39+F41+F42+F43+F44+F45</f>
        <v>21</v>
      </c>
      <c r="G33" s="38">
        <f>G34+G42+G43+G44</f>
        <v>4.7700000000000005</v>
      </c>
    </row>
    <row r="34" spans="1:7" x14ac:dyDescent="0.25">
      <c r="A34" s="41" t="s">
        <v>286</v>
      </c>
      <c r="B34" s="28" t="s">
        <v>163</v>
      </c>
      <c r="C34" s="24" t="s">
        <v>288</v>
      </c>
      <c r="D34" s="24">
        <v>1</v>
      </c>
      <c r="E34" s="29">
        <v>45004</v>
      </c>
      <c r="F34" s="24">
        <v>1</v>
      </c>
      <c r="G34" s="35">
        <v>3.49</v>
      </c>
    </row>
    <row r="35" spans="1:7" x14ac:dyDescent="0.25">
      <c r="A35" s="41" t="s">
        <v>400</v>
      </c>
      <c r="B35" s="28" t="s">
        <v>420</v>
      </c>
      <c r="C35" s="32" t="s">
        <v>292</v>
      </c>
      <c r="D35" s="24">
        <v>4</v>
      </c>
      <c r="E35" s="29" t="s">
        <v>423</v>
      </c>
      <c r="F35" s="24">
        <v>4</v>
      </c>
      <c r="G35" s="35">
        <v>0</v>
      </c>
    </row>
    <row r="36" spans="1:7" x14ac:dyDescent="0.25">
      <c r="A36" s="41" t="s">
        <v>401</v>
      </c>
      <c r="B36" s="28" t="s">
        <v>405</v>
      </c>
      <c r="C36" s="24"/>
      <c r="D36" s="24">
        <v>3</v>
      </c>
      <c r="E36" s="29" t="s">
        <v>423</v>
      </c>
      <c r="F36" s="24">
        <v>3</v>
      </c>
      <c r="G36" s="35">
        <v>0</v>
      </c>
    </row>
    <row r="37" spans="1:7" x14ac:dyDescent="0.25">
      <c r="A37" s="41" t="s">
        <v>401</v>
      </c>
      <c r="B37" s="28" t="s">
        <v>405</v>
      </c>
      <c r="C37" s="24"/>
      <c r="D37" s="24">
        <v>1</v>
      </c>
      <c r="E37" s="29" t="s">
        <v>423</v>
      </c>
      <c r="F37" s="24">
        <v>1</v>
      </c>
      <c r="G37" s="35">
        <v>0</v>
      </c>
    </row>
    <row r="38" spans="1:7" x14ac:dyDescent="0.25">
      <c r="A38" s="41" t="s">
        <v>401</v>
      </c>
      <c r="B38" s="28" t="s">
        <v>405</v>
      </c>
      <c r="C38" s="24"/>
      <c r="D38" s="24">
        <v>1</v>
      </c>
      <c r="E38" s="29" t="s">
        <v>423</v>
      </c>
      <c r="F38" s="24">
        <v>1</v>
      </c>
      <c r="G38" s="35">
        <v>0</v>
      </c>
    </row>
    <row r="39" spans="1:7" x14ac:dyDescent="0.25">
      <c r="A39" s="41" t="s">
        <v>401</v>
      </c>
      <c r="B39" s="28" t="s">
        <v>405</v>
      </c>
      <c r="C39" s="24"/>
      <c r="D39" s="24">
        <v>1</v>
      </c>
      <c r="E39" s="29" t="s">
        <v>423</v>
      </c>
      <c r="F39" s="24">
        <v>1</v>
      </c>
      <c r="G39" s="35">
        <v>0</v>
      </c>
    </row>
    <row r="40" spans="1:7" x14ac:dyDescent="0.25">
      <c r="A40" s="41" t="s">
        <v>401</v>
      </c>
      <c r="B40" s="28" t="s">
        <v>405</v>
      </c>
      <c r="C40" s="24"/>
      <c r="D40" s="24">
        <v>1</v>
      </c>
      <c r="E40" s="29" t="s">
        <v>423</v>
      </c>
      <c r="F40" s="24">
        <v>1</v>
      </c>
      <c r="G40" s="35">
        <v>0</v>
      </c>
    </row>
    <row r="41" spans="1:7" x14ac:dyDescent="0.25">
      <c r="A41" s="41" t="s">
        <v>416</v>
      </c>
      <c r="B41" s="28" t="s">
        <v>420</v>
      </c>
      <c r="C41" s="24"/>
      <c r="D41" s="24">
        <v>1</v>
      </c>
      <c r="E41" s="29" t="s">
        <v>423</v>
      </c>
      <c r="F41" s="24">
        <v>1</v>
      </c>
      <c r="G41" s="35">
        <v>0</v>
      </c>
    </row>
    <row r="42" spans="1:7" x14ac:dyDescent="0.25">
      <c r="A42" s="41" t="s">
        <v>418</v>
      </c>
      <c r="B42" s="28" t="s">
        <v>408</v>
      </c>
      <c r="C42" s="24"/>
      <c r="D42" s="24">
        <v>1</v>
      </c>
      <c r="E42" s="29" t="s">
        <v>424</v>
      </c>
      <c r="F42" s="24">
        <v>1</v>
      </c>
      <c r="G42" s="35">
        <v>0.31</v>
      </c>
    </row>
    <row r="43" spans="1:7" x14ac:dyDescent="0.25">
      <c r="A43" s="41" t="s">
        <v>417</v>
      </c>
      <c r="B43" s="28" t="s">
        <v>408</v>
      </c>
      <c r="D43" s="24">
        <v>1</v>
      </c>
      <c r="E43" s="29" t="s">
        <v>424</v>
      </c>
      <c r="F43" s="24">
        <v>1</v>
      </c>
      <c r="G43" s="35">
        <v>0.5</v>
      </c>
    </row>
    <row r="44" spans="1:7" x14ac:dyDescent="0.25">
      <c r="A44" s="41" t="s">
        <v>402</v>
      </c>
      <c r="B44" s="28" t="s">
        <v>163</v>
      </c>
      <c r="C44" s="24"/>
      <c r="D44" s="24">
        <v>5</v>
      </c>
      <c r="E44" s="29">
        <v>45004</v>
      </c>
      <c r="F44" s="24">
        <v>5</v>
      </c>
      <c r="G44" s="35">
        <v>0.47</v>
      </c>
    </row>
    <row r="45" spans="1:7" x14ac:dyDescent="0.25">
      <c r="A45" s="41" t="s">
        <v>425</v>
      </c>
      <c r="B45" s="28" t="s">
        <v>405</v>
      </c>
      <c r="C45" s="24"/>
      <c r="D45" s="24">
        <v>1</v>
      </c>
      <c r="E45" s="29" t="s">
        <v>423</v>
      </c>
      <c r="F45" s="24">
        <v>1</v>
      </c>
      <c r="G45" s="35">
        <v>0</v>
      </c>
    </row>
    <row r="46" spans="1:7" x14ac:dyDescent="0.25">
      <c r="A46" s="42" t="s">
        <v>315</v>
      </c>
      <c r="B46" s="30"/>
      <c r="C46" s="25"/>
      <c r="D46" s="25">
        <f>D47+D48+D49+D50+D51+D52</f>
        <v>24</v>
      </c>
      <c r="E46" s="30"/>
      <c r="F46" s="25">
        <f>F47+F48+F49+F50+F51+F52</f>
        <v>24</v>
      </c>
      <c r="G46" s="44">
        <f>G47+G48+G49+G50+G51+G52</f>
        <v>40.220000000000006</v>
      </c>
    </row>
    <row r="47" spans="1:7" x14ac:dyDescent="0.25">
      <c r="A47" s="41" t="s">
        <v>316</v>
      </c>
      <c r="B47" s="28" t="s">
        <v>410</v>
      </c>
      <c r="C47" s="24" t="s">
        <v>2</v>
      </c>
      <c r="D47" s="24">
        <v>1</v>
      </c>
      <c r="E47" s="29">
        <v>45002</v>
      </c>
      <c r="F47" s="24">
        <v>1</v>
      </c>
      <c r="G47" s="37">
        <v>24.57</v>
      </c>
    </row>
    <row r="48" spans="1:7" x14ac:dyDescent="0.25">
      <c r="A48" s="41" t="s">
        <v>317</v>
      </c>
      <c r="B48" s="28" t="s">
        <v>163</v>
      </c>
      <c r="C48" s="24"/>
      <c r="D48" s="24">
        <v>10</v>
      </c>
      <c r="E48" s="29"/>
      <c r="F48" s="24">
        <v>10</v>
      </c>
      <c r="G48" s="35">
        <v>4.3099999999999996</v>
      </c>
    </row>
    <row r="49" spans="1:7" x14ac:dyDescent="0.25">
      <c r="A49" s="41" t="s">
        <v>411</v>
      </c>
      <c r="B49" s="28" t="s">
        <v>414</v>
      </c>
      <c r="C49" s="24" t="s">
        <v>321</v>
      </c>
      <c r="D49" s="24">
        <v>1</v>
      </c>
      <c r="E49" s="29">
        <v>45000</v>
      </c>
      <c r="F49" s="24">
        <v>1</v>
      </c>
      <c r="G49" s="35">
        <v>7.04</v>
      </c>
    </row>
    <row r="50" spans="1:7" x14ac:dyDescent="0.25">
      <c r="A50" s="41" t="s">
        <v>322</v>
      </c>
      <c r="B50" s="28" t="s">
        <v>412</v>
      </c>
      <c r="C50" s="24" t="s">
        <v>323</v>
      </c>
      <c r="D50" s="24">
        <v>10</v>
      </c>
      <c r="E50" s="29"/>
      <c r="F50" s="24">
        <v>10</v>
      </c>
      <c r="G50" s="35">
        <v>1.82</v>
      </c>
    </row>
    <row r="51" spans="1:7" x14ac:dyDescent="0.25">
      <c r="A51" s="41" t="s">
        <v>382</v>
      </c>
      <c r="B51" s="28" t="s">
        <v>408</v>
      </c>
      <c r="C51" s="24"/>
      <c r="D51" s="24">
        <v>1</v>
      </c>
      <c r="E51" s="29" t="s">
        <v>424</v>
      </c>
      <c r="F51" s="24">
        <v>1</v>
      </c>
      <c r="G51" s="35">
        <v>0.88</v>
      </c>
    </row>
    <row r="52" spans="1:7" x14ac:dyDescent="0.25">
      <c r="A52" s="43" t="s">
        <v>346</v>
      </c>
      <c r="B52" s="28" t="s">
        <v>163</v>
      </c>
      <c r="C52" s="24"/>
      <c r="D52" s="24">
        <v>1</v>
      </c>
      <c r="E52" s="29">
        <v>45004</v>
      </c>
      <c r="F52" s="24">
        <v>1</v>
      </c>
      <c r="G52" s="35">
        <v>1.6</v>
      </c>
    </row>
    <row r="53" spans="1:7" x14ac:dyDescent="0.25">
      <c r="A53" s="42" t="s">
        <v>413</v>
      </c>
      <c r="B53" s="30"/>
      <c r="C53" s="25"/>
      <c r="D53" s="25">
        <f>D54+D55</f>
        <v>6</v>
      </c>
      <c r="E53" s="30"/>
      <c r="F53" s="25">
        <f>F54+F55</f>
        <v>6</v>
      </c>
      <c r="G53" s="38">
        <f>G54+G55</f>
        <v>6.2649999999999997</v>
      </c>
    </row>
    <row r="54" spans="1:7" x14ac:dyDescent="0.25">
      <c r="A54" s="41" t="s">
        <v>415</v>
      </c>
      <c r="B54" s="31" t="s">
        <v>410</v>
      </c>
      <c r="D54" s="24">
        <v>1</v>
      </c>
      <c r="E54" s="29">
        <v>45002</v>
      </c>
      <c r="F54" s="24">
        <v>1</v>
      </c>
      <c r="G54" s="35">
        <v>1.5149999999999999</v>
      </c>
    </row>
    <row r="55" spans="1:7" x14ac:dyDescent="0.25">
      <c r="A55" s="41" t="s">
        <v>341</v>
      </c>
      <c r="B55" s="31" t="s">
        <v>414</v>
      </c>
      <c r="D55" s="24">
        <v>5</v>
      </c>
      <c r="E55" s="29">
        <v>45007</v>
      </c>
      <c r="F55" s="24">
        <v>5</v>
      </c>
      <c r="G55" s="35">
        <v>4.75</v>
      </c>
    </row>
    <row r="56" spans="1:7" x14ac:dyDescent="0.25">
      <c r="A56" s="42"/>
      <c r="B56" s="30"/>
      <c r="C56" s="25"/>
      <c r="D56" s="25"/>
      <c r="E56" s="30"/>
      <c r="F56" s="25" t="s">
        <v>421</v>
      </c>
      <c r="G56" s="38">
        <v>16</v>
      </c>
    </row>
    <row r="57" spans="1:7" x14ac:dyDescent="0.25">
      <c r="A57" s="42"/>
      <c r="B57" s="30"/>
      <c r="C57" s="25"/>
      <c r="D57" s="25"/>
      <c r="E57" s="30"/>
      <c r="F57" s="25" t="s">
        <v>422</v>
      </c>
      <c r="G57" s="38">
        <v>5</v>
      </c>
    </row>
    <row r="58" spans="1:7" x14ac:dyDescent="0.25">
      <c r="A58" s="42"/>
      <c r="B58" s="30"/>
      <c r="C58" s="25"/>
      <c r="D58" s="25"/>
      <c r="E58" s="30"/>
      <c r="F58" s="25" t="s">
        <v>428</v>
      </c>
      <c r="G58" s="38">
        <f>G53+G46+G33+G22+G16+G13+G3</f>
        <v>72.073000000000008</v>
      </c>
    </row>
    <row r="59" spans="1:7" x14ac:dyDescent="0.25">
      <c r="A59" s="42"/>
      <c r="B59" s="30"/>
      <c r="C59" s="25"/>
      <c r="D59" s="25"/>
      <c r="E59" s="30"/>
      <c r="F59" s="25" t="s">
        <v>427</v>
      </c>
      <c r="G59" s="38">
        <f>G56+G57+G58</f>
        <v>93.073000000000008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CC1C-4F41-496C-93EF-8D0BEB1B0AC5}">
  <dimension ref="A1:N47"/>
  <sheetViews>
    <sheetView workbookViewId="0">
      <selection activeCell="A16" activeCellId="1" sqref="A15 A16"/>
    </sheetView>
  </sheetViews>
  <sheetFormatPr defaultRowHeight="15" x14ac:dyDescent="0.25"/>
  <cols>
    <col min="1" max="1" width="58.28515625" customWidth="1"/>
    <col min="2" max="2" width="25.85546875" customWidth="1"/>
    <col min="3" max="3" width="22.28515625" customWidth="1"/>
    <col min="4" max="4" width="18.85546875" customWidth="1"/>
    <col min="5" max="5" width="16.7109375" customWidth="1"/>
    <col min="6" max="6" width="24.140625" customWidth="1"/>
    <col min="9" max="9" width="26.42578125" customWidth="1"/>
    <col min="10" max="10" width="70" customWidth="1"/>
    <col min="11" max="11" width="66.28515625" customWidth="1"/>
    <col min="12" max="12" width="19.28515625" customWidth="1"/>
  </cols>
  <sheetData>
    <row r="1" spans="1:14" ht="20.25" x14ac:dyDescent="0.3">
      <c r="A1" s="46" t="s">
        <v>327</v>
      </c>
      <c r="B1" s="46"/>
      <c r="C1" s="46"/>
      <c r="D1" s="46"/>
      <c r="E1" s="46"/>
      <c r="F1" s="46"/>
      <c r="G1" s="5"/>
      <c r="H1" s="5"/>
      <c r="I1" s="5"/>
      <c r="J1" s="5"/>
      <c r="K1" s="6" t="s">
        <v>156</v>
      </c>
      <c r="L1" s="5"/>
      <c r="M1" s="5"/>
      <c r="N1" s="5"/>
    </row>
    <row r="2" spans="1:14" ht="81" x14ac:dyDescent="0.3">
      <c r="A2" s="5" t="s">
        <v>157</v>
      </c>
      <c r="B2" s="5" t="s">
        <v>158</v>
      </c>
      <c r="C2" s="5" t="s">
        <v>159</v>
      </c>
      <c r="D2" s="5" t="s">
        <v>160</v>
      </c>
      <c r="E2" s="5" t="s">
        <v>161</v>
      </c>
      <c r="F2" s="5" t="s">
        <v>162</v>
      </c>
      <c r="G2" s="5" t="s">
        <v>163</v>
      </c>
      <c r="H2" s="5" t="s">
        <v>328</v>
      </c>
      <c r="I2" s="5" t="s">
        <v>383</v>
      </c>
      <c r="J2" s="5" t="s">
        <v>164</v>
      </c>
      <c r="K2" s="7" t="s">
        <v>165</v>
      </c>
      <c r="L2" s="5"/>
      <c r="M2" s="5"/>
      <c r="N2" s="5"/>
    </row>
    <row r="3" spans="1:14" x14ac:dyDescent="0.25">
      <c r="A3" s="8" t="s">
        <v>166</v>
      </c>
      <c r="B3" s="8"/>
      <c r="C3" s="8"/>
      <c r="D3" s="8"/>
      <c r="E3" s="8"/>
      <c r="F3" s="8">
        <v>3</v>
      </c>
      <c r="G3" s="8"/>
      <c r="H3" s="8"/>
      <c r="I3" s="8"/>
      <c r="J3" s="9" t="s">
        <v>166</v>
      </c>
      <c r="K3" s="8" t="s">
        <v>166</v>
      </c>
      <c r="L3" s="8"/>
      <c r="M3" s="8"/>
      <c r="N3" s="8"/>
    </row>
    <row r="4" spans="1:14" x14ac:dyDescent="0.25">
      <c r="A4" s="15" t="s">
        <v>182</v>
      </c>
      <c r="B4" s="10" t="s">
        <v>168</v>
      </c>
      <c r="C4" s="15" t="s">
        <v>183</v>
      </c>
      <c r="D4" s="10" t="s">
        <v>170</v>
      </c>
      <c r="E4" s="10" t="s">
        <v>329</v>
      </c>
      <c r="F4" s="10">
        <v>3</v>
      </c>
      <c r="G4" s="10">
        <v>9339132</v>
      </c>
      <c r="H4" s="10"/>
      <c r="I4" s="10" t="s">
        <v>354</v>
      </c>
      <c r="J4" s="11" t="s">
        <v>330</v>
      </c>
      <c r="K4" s="10" t="s">
        <v>330</v>
      </c>
      <c r="L4" s="12">
        <v>0.01</v>
      </c>
      <c r="M4" s="12">
        <v>0.03</v>
      </c>
      <c r="N4" s="10"/>
    </row>
    <row r="5" spans="1:14" x14ac:dyDescent="0.25">
      <c r="A5" s="8" t="s">
        <v>201</v>
      </c>
      <c r="B5" s="8"/>
      <c r="C5" s="8"/>
      <c r="D5" s="8"/>
      <c r="E5" s="8"/>
      <c r="F5" s="8"/>
      <c r="G5" s="8"/>
      <c r="H5" s="8"/>
      <c r="I5" s="8"/>
      <c r="J5" s="9" t="s">
        <v>201</v>
      </c>
      <c r="K5" s="8" t="s">
        <v>201</v>
      </c>
      <c r="L5" s="8"/>
      <c r="M5" s="8"/>
      <c r="N5" s="8"/>
    </row>
    <row r="6" spans="1:14" x14ac:dyDescent="0.25">
      <c r="A6" s="8" t="s">
        <v>211</v>
      </c>
      <c r="B6" s="8"/>
      <c r="C6" s="8"/>
      <c r="D6" s="8"/>
      <c r="E6" s="8"/>
      <c r="F6" s="8">
        <v>5</v>
      </c>
      <c r="G6" s="8"/>
      <c r="H6" s="8"/>
      <c r="I6" s="8"/>
      <c r="J6" s="9" t="s">
        <v>211</v>
      </c>
      <c r="K6" s="8" t="s">
        <v>211</v>
      </c>
      <c r="L6" s="8"/>
      <c r="M6" s="8"/>
      <c r="N6" s="8"/>
    </row>
    <row r="7" spans="1:14" x14ac:dyDescent="0.25">
      <c r="A7" s="17" t="s">
        <v>224</v>
      </c>
      <c r="B7" s="10" t="s">
        <v>168</v>
      </c>
      <c r="C7" s="10" t="s">
        <v>225</v>
      </c>
      <c r="D7" s="10" t="s">
        <v>226</v>
      </c>
      <c r="E7" s="10" t="s">
        <v>43</v>
      </c>
      <c r="F7" s="10">
        <v>1</v>
      </c>
      <c r="G7" s="10">
        <v>9451412</v>
      </c>
      <c r="H7" s="10"/>
      <c r="I7" s="4" t="s">
        <v>353</v>
      </c>
      <c r="J7" s="11" t="s">
        <v>331</v>
      </c>
      <c r="K7" s="10" t="s">
        <v>331</v>
      </c>
      <c r="L7" s="12">
        <v>7.0000000000000007E-2</v>
      </c>
      <c r="M7" s="12">
        <v>7.0000000000000007E-2</v>
      </c>
      <c r="N7" s="10"/>
    </row>
    <row r="8" spans="1:14" x14ac:dyDescent="0.25">
      <c r="A8" s="15" t="s">
        <v>220</v>
      </c>
      <c r="B8" s="10" t="s">
        <v>168</v>
      </c>
      <c r="C8" s="15" t="s">
        <v>221</v>
      </c>
      <c r="D8" s="10" t="s">
        <v>222</v>
      </c>
      <c r="E8" s="10" t="s">
        <v>332</v>
      </c>
      <c r="F8" s="10">
        <v>1</v>
      </c>
      <c r="G8" s="10">
        <v>1216440</v>
      </c>
      <c r="H8" s="10"/>
      <c r="I8" s="10" t="s">
        <v>354</v>
      </c>
      <c r="J8" s="11" t="s">
        <v>333</v>
      </c>
      <c r="K8" s="10" t="s">
        <v>333</v>
      </c>
      <c r="L8" s="12">
        <v>0.12</v>
      </c>
      <c r="M8" s="12">
        <v>0.12</v>
      </c>
      <c r="N8" s="10"/>
    </row>
    <row r="9" spans="1:14" x14ac:dyDescent="0.25">
      <c r="A9" s="15" t="s">
        <v>228</v>
      </c>
      <c r="B9" s="10" t="s">
        <v>229</v>
      </c>
      <c r="C9" s="15" t="s">
        <v>230</v>
      </c>
      <c r="D9" s="10" t="s">
        <v>222</v>
      </c>
      <c r="E9" s="10" t="s">
        <v>334</v>
      </c>
      <c r="F9" s="10">
        <v>4</v>
      </c>
      <c r="G9" s="10">
        <v>1100389</v>
      </c>
      <c r="H9" s="10"/>
      <c r="I9" s="10" t="s">
        <v>354</v>
      </c>
      <c r="J9" s="11" t="s">
        <v>335</v>
      </c>
      <c r="K9" s="10" t="s">
        <v>335</v>
      </c>
      <c r="L9" s="12">
        <v>0.1</v>
      </c>
      <c r="M9" s="12">
        <v>0.4</v>
      </c>
      <c r="N9" s="10"/>
    </row>
    <row r="10" spans="1:14" x14ac:dyDescent="0.25">
      <c r="A10" s="13" t="s">
        <v>232</v>
      </c>
      <c r="B10" s="13"/>
      <c r="C10" s="13"/>
      <c r="D10" s="13"/>
      <c r="E10" s="13"/>
      <c r="F10" s="13">
        <v>2</v>
      </c>
      <c r="G10" s="13"/>
      <c r="H10" s="13"/>
      <c r="I10" s="13"/>
      <c r="J10" s="9" t="s">
        <v>232</v>
      </c>
      <c r="K10" s="13" t="s">
        <v>232</v>
      </c>
      <c r="L10" s="13"/>
      <c r="M10" s="13"/>
      <c r="N10" s="13"/>
    </row>
    <row r="11" spans="1:1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9"/>
      <c r="K11" s="13">
        <v>0</v>
      </c>
      <c r="L11" s="13"/>
      <c r="M11" s="13"/>
      <c r="N11" s="13"/>
    </row>
    <row r="12" spans="1:14" x14ac:dyDescent="0.25">
      <c r="A12" s="17" t="s">
        <v>336</v>
      </c>
      <c r="B12" s="10" t="s">
        <v>337</v>
      </c>
      <c r="C12" s="17" t="s">
        <v>338</v>
      </c>
      <c r="D12" s="10"/>
      <c r="E12" s="10" t="s">
        <v>339</v>
      </c>
      <c r="F12" s="10">
        <v>1</v>
      </c>
      <c r="G12" s="10">
        <v>1467514</v>
      </c>
      <c r="H12" s="10"/>
      <c r="I12" s="4" t="s">
        <v>380</v>
      </c>
      <c r="J12" s="11" t="s">
        <v>340</v>
      </c>
      <c r="K12" s="10" t="s">
        <v>340</v>
      </c>
      <c r="L12" s="12">
        <v>1.5</v>
      </c>
      <c r="M12" s="12">
        <v>1.5</v>
      </c>
      <c r="N12" s="10"/>
    </row>
    <row r="13" spans="1:14" x14ac:dyDescent="0.25">
      <c r="A13" s="18" t="s">
        <v>341</v>
      </c>
      <c r="B13" s="10" t="s">
        <v>342</v>
      </c>
      <c r="C13" s="18" t="s">
        <v>343</v>
      </c>
      <c r="D13" s="10" t="s">
        <v>344</v>
      </c>
      <c r="E13" s="10" t="s">
        <v>89</v>
      </c>
      <c r="F13" s="10">
        <v>1</v>
      </c>
      <c r="G13" s="10"/>
      <c r="H13" s="10"/>
      <c r="I13" s="4" t="s">
        <v>355</v>
      </c>
      <c r="J13" s="11" t="s">
        <v>345</v>
      </c>
      <c r="K13" s="10" t="s">
        <v>345</v>
      </c>
      <c r="L13" s="12">
        <v>0.16</v>
      </c>
      <c r="M13" s="12">
        <v>0.16</v>
      </c>
      <c r="N13" s="10"/>
    </row>
    <row r="14" spans="1:14" x14ac:dyDescent="0.25">
      <c r="A14" s="13" t="s">
        <v>285</v>
      </c>
      <c r="B14" s="13"/>
      <c r="C14" s="13"/>
      <c r="D14" s="13"/>
      <c r="E14" s="13"/>
      <c r="F14" s="13">
        <v>3</v>
      </c>
      <c r="G14" s="13"/>
      <c r="H14" s="13"/>
      <c r="I14" s="13"/>
      <c r="J14" s="9" t="s">
        <v>285</v>
      </c>
      <c r="K14" s="13" t="s">
        <v>285</v>
      </c>
      <c r="L14" s="13"/>
      <c r="M14" s="13"/>
      <c r="N14" s="13"/>
    </row>
    <row r="15" spans="1:14" x14ac:dyDescent="0.25">
      <c r="A15" s="17" t="s">
        <v>346</v>
      </c>
      <c r="B15" s="10" t="s">
        <v>203</v>
      </c>
      <c r="C15" s="10" t="s">
        <v>347</v>
      </c>
      <c r="D15" s="10"/>
      <c r="E15" s="14" t="s">
        <v>148</v>
      </c>
      <c r="F15" s="10">
        <v>1</v>
      </c>
      <c r="G15" s="10"/>
      <c r="H15" s="10" t="s">
        <v>348</v>
      </c>
      <c r="I15" s="4" t="s">
        <v>356</v>
      </c>
      <c r="J15" s="11" t="s">
        <v>349</v>
      </c>
      <c r="K15" s="10" t="s">
        <v>349</v>
      </c>
      <c r="L15" s="12">
        <v>1.38</v>
      </c>
      <c r="M15" s="12">
        <v>1.38</v>
      </c>
      <c r="N15" s="10"/>
    </row>
    <row r="16" spans="1:14" x14ac:dyDescent="0.25">
      <c r="A16" s="17" t="s">
        <v>312</v>
      </c>
      <c r="B16" s="10" t="s">
        <v>239</v>
      </c>
      <c r="C16" s="10" t="s">
        <v>313</v>
      </c>
      <c r="D16" s="10"/>
      <c r="E16" s="10" t="s">
        <v>350</v>
      </c>
      <c r="F16" s="10">
        <v>1</v>
      </c>
      <c r="G16" s="10">
        <v>2843527</v>
      </c>
      <c r="H16" s="10"/>
      <c r="I16" s="4" t="s">
        <v>357</v>
      </c>
      <c r="J16" s="11" t="s">
        <v>351</v>
      </c>
      <c r="K16" s="10" t="s">
        <v>351</v>
      </c>
      <c r="L16" s="12">
        <v>0.12</v>
      </c>
      <c r="M16" s="12">
        <v>0.12</v>
      </c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1"/>
      <c r="K17" s="10">
        <v>0</v>
      </c>
      <c r="L17" s="10"/>
      <c r="M17" s="10"/>
      <c r="N17" s="10"/>
    </row>
    <row r="18" spans="1:14" x14ac:dyDescent="0.25">
      <c r="A18" s="13" t="s">
        <v>315</v>
      </c>
      <c r="B18" s="13"/>
      <c r="C18" s="13"/>
      <c r="D18" s="13"/>
      <c r="E18" s="13"/>
      <c r="F18" s="13"/>
      <c r="G18" s="13"/>
      <c r="H18" s="13"/>
      <c r="I18" s="13"/>
      <c r="J18" s="9" t="s">
        <v>315</v>
      </c>
      <c r="K18" s="13" t="s">
        <v>315</v>
      </c>
      <c r="L18" s="13"/>
      <c r="M18" s="13"/>
      <c r="N18" s="13"/>
    </row>
    <row r="19" spans="1:14" x14ac:dyDescent="0.25">
      <c r="A19" s="10" t="s">
        <v>352</v>
      </c>
      <c r="B19" s="10"/>
      <c r="C19" s="10"/>
      <c r="D19" s="10"/>
      <c r="E19" s="10"/>
      <c r="F19" s="10">
        <v>1</v>
      </c>
      <c r="G19" s="10"/>
      <c r="H19" s="10"/>
      <c r="I19" s="10"/>
      <c r="J19" s="11" t="s">
        <v>352</v>
      </c>
      <c r="K19" s="10" t="s">
        <v>352</v>
      </c>
      <c r="L19" s="12">
        <v>1.5</v>
      </c>
      <c r="M19" s="12">
        <v>1.5</v>
      </c>
      <c r="N19" s="10"/>
    </row>
    <row r="20" spans="1:14" x14ac:dyDescent="0.25">
      <c r="A20" s="10"/>
      <c r="B20" s="10"/>
      <c r="C20" s="14"/>
      <c r="D20" s="10"/>
      <c r="E20" s="10"/>
      <c r="F20" s="10"/>
      <c r="G20" s="10"/>
      <c r="H20" s="10"/>
      <c r="I20" s="10"/>
      <c r="J20" s="11"/>
      <c r="K20" s="10"/>
      <c r="L20" s="10" t="s">
        <v>325</v>
      </c>
      <c r="M20" s="12">
        <v>5.28</v>
      </c>
      <c r="N20" s="10"/>
    </row>
    <row r="21" spans="1:14" x14ac:dyDescent="0.25">
      <c r="A21" s="10"/>
      <c r="B21" s="10"/>
      <c r="C21" s="14"/>
      <c r="D21" s="10"/>
      <c r="E21" s="10"/>
      <c r="F21" s="10"/>
      <c r="G21" s="10"/>
      <c r="H21" s="10"/>
      <c r="I21" s="10"/>
      <c r="J21" s="11"/>
      <c r="K21" s="10"/>
      <c r="L21" s="10"/>
      <c r="M21" s="10"/>
      <c r="N21" s="10"/>
    </row>
    <row r="22" spans="1:14" x14ac:dyDescent="0.25">
      <c r="A22" s="10"/>
      <c r="B22" s="10"/>
      <c r="C22" s="14" t="s">
        <v>326</v>
      </c>
      <c r="D22" s="10"/>
      <c r="E22" s="10"/>
      <c r="F22" s="10"/>
      <c r="G22" s="10"/>
      <c r="H22" s="10"/>
      <c r="I22" s="10"/>
      <c r="J22" s="11"/>
      <c r="K22" s="10"/>
      <c r="L22" s="10"/>
      <c r="M22" s="10"/>
      <c r="N22" s="10"/>
    </row>
    <row r="23" spans="1:14" x14ac:dyDescent="0.25">
      <c r="A23" s="10"/>
      <c r="B23" s="10"/>
      <c r="C23" s="14"/>
      <c r="D23" s="10"/>
      <c r="E23" s="10"/>
      <c r="F23" s="10"/>
      <c r="G23" s="10"/>
      <c r="H23" s="10"/>
      <c r="I23" s="10"/>
      <c r="J23" s="11"/>
      <c r="K23" s="10"/>
      <c r="L23" s="10"/>
      <c r="M23" s="10"/>
      <c r="N23" s="10"/>
    </row>
    <row r="24" spans="1:14" x14ac:dyDescent="0.25">
      <c r="A24" s="15"/>
      <c r="B24" t="s">
        <v>354</v>
      </c>
      <c r="C24" s="10"/>
      <c r="D24" s="10"/>
      <c r="E24" s="10"/>
      <c r="F24" s="14"/>
      <c r="G24" s="10"/>
      <c r="H24" s="14"/>
      <c r="I24" s="14"/>
      <c r="J24" s="11"/>
      <c r="K24" s="14"/>
      <c r="L24" s="14"/>
      <c r="M24" s="14"/>
      <c r="N24" s="14"/>
    </row>
    <row r="25" spans="1:14" x14ac:dyDescent="0.25">
      <c r="A25" s="16"/>
      <c r="B25" t="s">
        <v>374</v>
      </c>
      <c r="C25" s="10"/>
      <c r="E25" s="10"/>
      <c r="F25" s="10"/>
      <c r="G25" s="10"/>
      <c r="H25" s="10"/>
      <c r="I25" s="10"/>
      <c r="J25" s="11"/>
      <c r="K25" s="10"/>
      <c r="L25" s="10"/>
      <c r="M25" s="10"/>
      <c r="N25" s="10"/>
    </row>
    <row r="26" spans="1:14" x14ac:dyDescent="0.25">
      <c r="A26" s="17"/>
      <c r="B26" t="s">
        <v>376</v>
      </c>
      <c r="C26" s="10"/>
      <c r="E26" s="10"/>
      <c r="F26" s="10"/>
      <c r="G26" s="14"/>
      <c r="H26" s="10"/>
      <c r="I26" s="10"/>
      <c r="J26" s="11"/>
      <c r="K26" s="10"/>
      <c r="L26" s="10"/>
      <c r="M26" s="10"/>
      <c r="N26" s="10"/>
    </row>
    <row r="27" spans="1:14" x14ac:dyDescent="0.25">
      <c r="A27" s="18"/>
      <c r="B27" t="s">
        <v>377</v>
      </c>
      <c r="C27" s="10"/>
      <c r="E27" s="10"/>
      <c r="G27" s="10"/>
      <c r="H27" s="10"/>
      <c r="I27" s="10"/>
      <c r="J27" s="11"/>
      <c r="K27" s="10"/>
      <c r="L27" s="10"/>
      <c r="M27" s="10"/>
      <c r="N27" s="10"/>
    </row>
    <row r="28" spans="1:14" x14ac:dyDescent="0.25">
      <c r="A28" s="19"/>
      <c r="B28" t="s">
        <v>378</v>
      </c>
      <c r="C28" s="10"/>
      <c r="E28" s="10"/>
      <c r="G28" s="10"/>
      <c r="H28" s="10"/>
      <c r="I28" s="10"/>
      <c r="J28" s="11"/>
      <c r="K28" s="10"/>
      <c r="L28" s="10"/>
      <c r="M28" s="10"/>
      <c r="N28" s="10"/>
    </row>
    <row r="29" spans="1:14" x14ac:dyDescent="0.25">
      <c r="A29" s="10"/>
      <c r="E29" s="10"/>
      <c r="G29" s="10"/>
      <c r="H29" s="10"/>
      <c r="I29" s="10"/>
      <c r="J29" s="11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G30" s="10"/>
      <c r="H30" s="10"/>
      <c r="I30" s="10"/>
      <c r="J30" s="11"/>
      <c r="K30" s="10"/>
      <c r="L30" s="10"/>
      <c r="M30" s="10"/>
      <c r="N30" s="10"/>
    </row>
    <row r="31" spans="1:14" x14ac:dyDescent="0.25">
      <c r="A31" s="10"/>
      <c r="B31" s="10"/>
      <c r="C31" s="10"/>
      <c r="D31" s="10"/>
      <c r="E31" s="10"/>
      <c r="G31" s="10"/>
      <c r="H31" s="10"/>
      <c r="I31" s="10"/>
      <c r="J31" s="11"/>
      <c r="K31" s="10"/>
      <c r="L31" s="10"/>
      <c r="M31" s="10"/>
      <c r="N31" s="10"/>
    </row>
    <row r="32" spans="1:14" x14ac:dyDescent="0.25">
      <c r="A32" s="10"/>
      <c r="G32" s="10"/>
      <c r="H32" s="10"/>
      <c r="I32" s="10"/>
      <c r="J32" s="11"/>
      <c r="K32" s="10"/>
      <c r="L32" s="10"/>
      <c r="M32" s="10"/>
      <c r="N32" s="10"/>
    </row>
    <row r="33" spans="1:14" x14ac:dyDescent="0.25">
      <c r="A33" s="10"/>
      <c r="G33" s="10"/>
      <c r="H33" s="10"/>
      <c r="I33" s="10"/>
      <c r="J33" s="11"/>
      <c r="K33" s="10"/>
      <c r="L33" s="10"/>
      <c r="M33" s="10"/>
      <c r="N33" s="10"/>
    </row>
    <row r="34" spans="1:14" x14ac:dyDescent="0.25">
      <c r="A34" s="10"/>
      <c r="G34" s="10"/>
      <c r="H34" s="10"/>
      <c r="I34" s="10"/>
      <c r="J34" s="11"/>
      <c r="K34" s="10"/>
      <c r="L34" s="10"/>
      <c r="M34" s="10"/>
      <c r="N34" s="10"/>
    </row>
    <row r="35" spans="1:14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1"/>
      <c r="K35" s="10"/>
      <c r="L35" s="10"/>
      <c r="M35" s="10"/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1"/>
      <c r="K36" s="10"/>
      <c r="L36" s="10"/>
      <c r="M36" s="10"/>
      <c r="N36" s="10"/>
    </row>
    <row r="37" spans="1:14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1"/>
      <c r="K37" s="10"/>
      <c r="L37" s="10"/>
      <c r="M37" s="10"/>
      <c r="N37" s="10"/>
    </row>
    <row r="38" spans="1:14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1"/>
      <c r="K38" s="10"/>
      <c r="L38" s="10"/>
      <c r="M38" s="10"/>
      <c r="N38" s="10"/>
    </row>
    <row r="39" spans="1:14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1"/>
      <c r="K39" s="10"/>
      <c r="L39" s="10"/>
      <c r="M39" s="10"/>
      <c r="N39" s="10"/>
    </row>
    <row r="40" spans="1:14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1"/>
      <c r="K40" s="10"/>
      <c r="L40" s="10"/>
      <c r="M40" s="10"/>
      <c r="N40" s="10"/>
    </row>
    <row r="41" spans="1:1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1"/>
      <c r="K41" s="10"/>
      <c r="L41" s="10"/>
      <c r="M41" s="10"/>
      <c r="N41" s="10"/>
    </row>
    <row r="42" spans="1:1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1"/>
      <c r="K42" s="10"/>
      <c r="L42" s="10"/>
      <c r="M42" s="10"/>
      <c r="N42" s="10"/>
    </row>
    <row r="43" spans="1:1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1"/>
      <c r="K43" s="10"/>
      <c r="L43" s="10"/>
      <c r="M43" s="10"/>
      <c r="N43" s="10"/>
    </row>
    <row r="44" spans="1:1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1"/>
      <c r="K44" s="10"/>
      <c r="L44" s="10"/>
      <c r="M44" s="10"/>
      <c r="N44" s="10"/>
    </row>
    <row r="45" spans="1:1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1"/>
      <c r="K45" s="10"/>
      <c r="L45" s="10"/>
      <c r="M45" s="10"/>
      <c r="N45" s="10"/>
    </row>
    <row r="46" spans="1:1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1"/>
      <c r="K46" s="10"/>
      <c r="L46" s="10"/>
      <c r="M46" s="10"/>
      <c r="N46" s="10"/>
    </row>
    <row r="47" spans="1:14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1"/>
      <c r="K47" s="10"/>
      <c r="L47" s="10"/>
      <c r="M47" s="10"/>
      <c r="N47" s="10"/>
    </row>
  </sheetData>
  <mergeCells count="1">
    <mergeCell ref="A1:F1"/>
  </mergeCells>
  <hyperlinks>
    <hyperlink ref="I12" r:id="rId1" xr:uid="{5A9C2955-9650-4309-8EF7-68045C29A640}"/>
    <hyperlink ref="I7" r:id="rId2" display="https://be.farnell.com/multicomp/mcgpr50v107m8x11/cap-100-f-50v-20/dp/9451412?ost=9451412" xr:uid="{90815228-827F-43AD-90DE-75E9E897A01F}"/>
    <hyperlink ref="I13" r:id="rId3" display="https://www.amazon.com.be/-/nl/gp/cart/view.html?ref_=nav_cart" xr:uid="{9E5B73D5-29E1-42A5-9F64-79344A9CB63E}"/>
    <hyperlink ref="I15" r:id="rId4" display="https://benl.rs-online.com/web/p/mechanical-rotary-encoders/7899557?redirect-relevancy-data=7365617263685F636173636164655F6F726465723D31267365617263685F696E746572666163655F6E616D653D4931384E525353746F636B4E756D626572267365617263685F6D617463685F6D6F64653D6D61746368616C6C267365617263685F7061747465726E5F6D6174636865643D5E2828282872737C5253295B205D3F293F285C647B337D5B5C2D5C735D3F5C647B332C347D5B705061415D3F29297C283235285C647B387D7C5C647B317D5C2D5C647B377D29292924267365617263685F747970653D52535F53544F434B5F4E554D424552267365617263685F77696C645F63617264696E675F6D6F64653D4E4F4E45267365617263685F6B6579776F72643D3738392D39353537267365617263685F6B6579776F72645F6170703D3738393935353726" xr:uid="{36265147-01A5-404E-8690-B96329386065}"/>
    <hyperlink ref="I16" r:id="rId5" display="https://be.farnell.com/multicomp/mc-254-10-00-st-dip/connector-header-10pos-2row-2/dp/2843527?ost=2843527" xr:uid="{6A2AEB6E-472B-407A-97CF-A7256B7A63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Main-Print</vt:lpstr>
      <vt:lpstr>BOM</vt:lpstr>
      <vt:lpstr>LCD-Print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Vanhulst</dc:creator>
  <cp:lastModifiedBy>Jonas Vanhulst</cp:lastModifiedBy>
  <dcterms:created xsi:type="dcterms:W3CDTF">2023-03-04T19:47:40Z</dcterms:created>
  <dcterms:modified xsi:type="dcterms:W3CDTF">2023-04-03T18:27:52Z</dcterms:modified>
</cp:coreProperties>
</file>