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ocuments\Praktikum-I\14 - Studium teplotní závislosti povrchového napětí\"/>
    </mc:Choice>
  </mc:AlternateContent>
  <xr:revisionPtr revIDLastSave="0" documentId="13_ncr:1_{ECF98657-A767-4062-9A57-E5C5E7DB6FAA}" xr6:coauthVersionLast="47" xr6:coauthVersionMax="47" xr10:uidLastSave="{00000000-0000-0000-0000-000000000000}"/>
  <bookViews>
    <workbookView xWindow="-108" yWindow="-108" windowWidth="23256" windowHeight="12456" xr2:uid="{CCF7143A-C103-4D14-97E7-1F3B739378A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15" i="1"/>
  <c r="I8" i="1"/>
  <c r="H8" i="1"/>
  <c r="I16" i="1"/>
  <c r="J16" i="1" s="1"/>
  <c r="I17" i="1"/>
  <c r="J17" i="1" s="1"/>
  <c r="I18" i="1"/>
  <c r="J18" i="1" s="1"/>
  <c r="I19" i="1"/>
  <c r="J19" i="1"/>
  <c r="I20" i="1"/>
  <c r="J20" i="1" s="1"/>
  <c r="I21" i="1"/>
  <c r="J21" i="1" s="1"/>
  <c r="I22" i="1"/>
  <c r="J22" i="1" s="1"/>
  <c r="I23" i="1"/>
  <c r="J23" i="1"/>
  <c r="I24" i="1"/>
  <c r="J24" i="1" s="1"/>
  <c r="I25" i="1"/>
  <c r="J25" i="1" s="1"/>
  <c r="I26" i="1"/>
  <c r="J26" i="1" s="1"/>
  <c r="I27" i="1"/>
  <c r="J27" i="1"/>
  <c r="I28" i="1"/>
  <c r="J28" i="1" s="1"/>
  <c r="I29" i="1"/>
  <c r="J29" i="1" s="1"/>
  <c r="I15" i="1"/>
  <c r="J15" i="1" s="1"/>
  <c r="E22" i="1"/>
  <c r="F22" i="1" s="1"/>
  <c r="G22" i="1" s="1"/>
  <c r="E25" i="1"/>
  <c r="E26" i="1"/>
  <c r="F26" i="1" s="1"/>
  <c r="G26" i="1" s="1"/>
  <c r="E27" i="1"/>
  <c r="E16" i="1"/>
  <c r="E17" i="1"/>
  <c r="E18" i="1"/>
  <c r="E19" i="1"/>
  <c r="E20" i="1"/>
  <c r="F20" i="1" s="1"/>
  <c r="G20" i="1" s="1"/>
  <c r="E21" i="1"/>
  <c r="E15" i="1"/>
  <c r="D9" i="1"/>
  <c r="E9" i="1" s="1"/>
  <c r="F9" i="1" s="1"/>
  <c r="D10" i="1"/>
  <c r="D8" i="1"/>
  <c r="D16" i="1"/>
  <c r="F16" i="1" s="1"/>
  <c r="G16" i="1" s="1"/>
  <c r="D17" i="1"/>
  <c r="F17" i="1"/>
  <c r="G17" i="1" s="1"/>
  <c r="D18" i="1"/>
  <c r="F18" i="1" s="1"/>
  <c r="G18" i="1" s="1"/>
  <c r="D19" i="1"/>
  <c r="F19" i="1"/>
  <c r="G19" i="1" s="1"/>
  <c r="D20" i="1"/>
  <c r="D21" i="1"/>
  <c r="D22" i="1"/>
  <c r="D23" i="1"/>
  <c r="E23" i="1" s="1"/>
  <c r="F23" i="1" s="1"/>
  <c r="G23" i="1" s="1"/>
  <c r="D24" i="1"/>
  <c r="E24" i="1" s="1"/>
  <c r="F24" i="1" s="1"/>
  <c r="G24" i="1" s="1"/>
  <c r="D25" i="1"/>
  <c r="F25" i="1"/>
  <c r="G25" i="1" s="1"/>
  <c r="D26" i="1"/>
  <c r="D27" i="1"/>
  <c r="F27" i="1"/>
  <c r="G27" i="1" s="1"/>
  <c r="D28" i="1"/>
  <c r="E28" i="1" s="1"/>
  <c r="F28" i="1" s="1"/>
  <c r="G28" i="1" s="1"/>
  <c r="D29" i="1"/>
  <c r="E29" i="1" s="1"/>
  <c r="F29" i="1" s="1"/>
  <c r="G29" i="1" s="1"/>
  <c r="D30" i="1"/>
  <c r="E30" i="1" s="1"/>
  <c r="F30" i="1" s="1"/>
  <c r="D15" i="1"/>
  <c r="F15" i="1" s="1"/>
  <c r="G15" i="1" s="1"/>
  <c r="E10" i="1"/>
  <c r="F10" i="1" s="1"/>
  <c r="E8" i="1"/>
  <c r="F8" i="1" s="1"/>
  <c r="C9" i="1"/>
  <c r="C10" i="1"/>
  <c r="C8" i="1"/>
  <c r="H3" i="1"/>
  <c r="G30" i="1" l="1"/>
  <c r="I30" i="1"/>
  <c r="J30" i="1" s="1"/>
  <c r="F21" i="1"/>
  <c r="G21" i="1" s="1"/>
</calcChain>
</file>

<file path=xl/sharedStrings.xml><?xml version="1.0" encoding="utf-8"?>
<sst xmlns="http://schemas.openxmlformats.org/spreadsheetml/2006/main" count="27" uniqueCount="22">
  <si>
    <t>Laboratorní podmínky</t>
  </si>
  <si>
    <t>Teplota</t>
  </si>
  <si>
    <t>Tlak</t>
  </si>
  <si>
    <t>Vlhkost</t>
  </si>
  <si>
    <t>Napětí v lab. podm.</t>
  </si>
  <si>
    <t>Průměr kapiláry</t>
  </si>
  <si>
    <t>0,52(2) mm</t>
  </si>
  <si>
    <t>Poloměr / m</t>
  </si>
  <si>
    <t>Tlakový rozdíl</t>
  </si>
  <si>
    <t>Hustota vody při 24,2 °C</t>
  </si>
  <si>
    <t>Napětí</t>
  </si>
  <si>
    <t>Chyba 0,01 mm</t>
  </si>
  <si>
    <t>d / mm</t>
  </si>
  <si>
    <t>d / m</t>
  </si>
  <si>
    <t>Zapnutí topení</t>
  </si>
  <si>
    <t>Teplota /  °C</t>
  </si>
  <si>
    <t>Chyba napětí</t>
  </si>
  <si>
    <t>Celková chyba</t>
  </si>
  <si>
    <t>Aritmetický průměr</t>
  </si>
  <si>
    <t>Směrodatná odchylka</t>
  </si>
  <si>
    <t>Napětí 10^-3</t>
  </si>
  <si>
    <t>Chyba napětí 10^-3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</si>
</sst>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83F4-509C-4400-B139-2D132278906A}">
  <sheetPr>
    <pageSetUpPr fitToPage="1"/>
  </sheetPr>
  <dimension ref="B2:L30"/>
  <sheetViews>
    <sheetView tabSelected="1" workbookViewId="0">
      <selection activeCell="L15" sqref="L15:L30"/>
    </sheetView>
  </sheetViews>
  <sheetFormatPr defaultRowHeight="14.4" x14ac:dyDescent="0.3"/>
  <cols>
    <col min="2" max="2" width="11.77734375" customWidth="1"/>
    <col min="3" max="3" width="17.77734375" customWidth="1"/>
    <col min="4" max="4" width="11.6640625" customWidth="1"/>
    <col min="6" max="6" width="10.77734375" customWidth="1"/>
    <col min="7" max="7" width="14" customWidth="1"/>
    <col min="8" max="8" width="16.109375" customWidth="1"/>
    <col min="9" max="9" width="18.6640625" customWidth="1"/>
    <col min="10" max="10" width="15.88671875" customWidth="1"/>
    <col min="12" max="12" width="14.6640625" customWidth="1"/>
  </cols>
  <sheetData>
    <row r="2" spans="2:12" x14ac:dyDescent="0.3">
      <c r="C2" t="s">
        <v>0</v>
      </c>
      <c r="G2" t="s">
        <v>5</v>
      </c>
      <c r="H2" t="s">
        <v>7</v>
      </c>
      <c r="J2" t="s">
        <v>9</v>
      </c>
    </row>
    <row r="3" spans="2:12" x14ac:dyDescent="0.3">
      <c r="C3" t="s">
        <v>1</v>
      </c>
      <c r="D3" t="s">
        <v>2</v>
      </c>
      <c r="E3" t="s">
        <v>3</v>
      </c>
      <c r="G3" t="s">
        <v>6</v>
      </c>
      <c r="H3">
        <f>0.26/1000</f>
        <v>2.6000000000000003E-4</v>
      </c>
      <c r="J3">
        <v>997.24900000000002</v>
      </c>
    </row>
    <row r="4" spans="2:12" x14ac:dyDescent="0.3">
      <c r="C4">
        <v>24.3</v>
      </c>
      <c r="D4">
        <v>983.2</v>
      </c>
      <c r="E4">
        <v>38.9</v>
      </c>
      <c r="H4" t="s">
        <v>11</v>
      </c>
    </row>
    <row r="6" spans="2:12" x14ac:dyDescent="0.3">
      <c r="C6" t="s">
        <v>4</v>
      </c>
    </row>
    <row r="7" spans="2:12" x14ac:dyDescent="0.3">
      <c r="B7" t="s">
        <v>12</v>
      </c>
      <c r="C7" t="s">
        <v>13</v>
      </c>
      <c r="D7" t="s">
        <v>8</v>
      </c>
      <c r="E7" t="s">
        <v>10</v>
      </c>
      <c r="F7" t="s">
        <v>20</v>
      </c>
      <c r="H7" t="s">
        <v>18</v>
      </c>
      <c r="I7" t="s">
        <v>19</v>
      </c>
    </row>
    <row r="8" spans="2:12" x14ac:dyDescent="0.3">
      <c r="B8">
        <v>109</v>
      </c>
      <c r="C8">
        <f>B8/1000</f>
        <v>0.109</v>
      </c>
      <c r="D8">
        <f>C8*$J$3*0.5*9.81</f>
        <v>533.17419160500003</v>
      </c>
      <c r="E8">
        <f>D8*$H$3/2</f>
        <v>6.9312644908650009E-2</v>
      </c>
      <c r="F8" s="1">
        <f>E8*1000</f>
        <v>69.312644908650014</v>
      </c>
      <c r="H8" s="1">
        <f>(F8+F9+F10)/3</f>
        <v>69.100679633700011</v>
      </c>
      <c r="I8" s="1">
        <f>((H8-F8)^2+(H8-F9)^2+(H8-F10)^2)/6</f>
        <v>4.4929277784628525E-2</v>
      </c>
    </row>
    <row r="9" spans="2:12" x14ac:dyDescent="0.3">
      <c r="B9">
        <v>108</v>
      </c>
      <c r="C9">
        <f t="shared" ref="C9:C10" si="0">B9/1000</f>
        <v>0.108</v>
      </c>
      <c r="D9">
        <f t="shared" ref="D9:D10" si="1">C9*$J$3*0.5*9.81</f>
        <v>528.28268526000011</v>
      </c>
      <c r="E9">
        <f t="shared" ref="E9:E10" si="2">D9*$H$3/2</f>
        <v>6.8676749083800018E-2</v>
      </c>
      <c r="F9" s="1">
        <f t="shared" ref="F9:F10" si="3">E9*1000</f>
        <v>68.676749083800019</v>
      </c>
    </row>
    <row r="10" spans="2:12" x14ac:dyDescent="0.3">
      <c r="B10">
        <v>109</v>
      </c>
      <c r="C10">
        <f t="shared" si="0"/>
        <v>0.109</v>
      </c>
      <c r="D10">
        <f t="shared" si="1"/>
        <v>533.17419160500003</v>
      </c>
      <c r="E10">
        <f t="shared" si="2"/>
        <v>6.9312644908650009E-2</v>
      </c>
      <c r="F10" s="1">
        <f t="shared" si="3"/>
        <v>69.312644908650014</v>
      </c>
    </row>
    <row r="13" spans="2:12" x14ac:dyDescent="0.3">
      <c r="C13" t="s">
        <v>14</v>
      </c>
    </row>
    <row r="14" spans="2:12" x14ac:dyDescent="0.3">
      <c r="B14" t="s">
        <v>15</v>
      </c>
      <c r="C14" t="s">
        <v>12</v>
      </c>
      <c r="D14" t="s">
        <v>13</v>
      </c>
      <c r="E14" t="s">
        <v>8</v>
      </c>
      <c r="F14" t="s">
        <v>10</v>
      </c>
      <c r="G14" t="s">
        <v>20</v>
      </c>
      <c r="I14" t="s">
        <v>16</v>
      </c>
      <c r="J14" t="s">
        <v>21</v>
      </c>
      <c r="L14" t="s">
        <v>17</v>
      </c>
    </row>
    <row r="15" spans="2:12" x14ac:dyDescent="0.3">
      <c r="B15">
        <v>24</v>
      </c>
      <c r="C15">
        <v>109</v>
      </c>
      <c r="D15">
        <f>C15/1000</f>
        <v>0.109</v>
      </c>
      <c r="E15">
        <f>D15*$J$3*0.5*9.81</f>
        <v>533.17419160500003</v>
      </c>
      <c r="F15">
        <f>E15*$H$3/2</f>
        <v>6.9312644908650009E-2</v>
      </c>
      <c r="G15" s="1">
        <f>F15*1000</f>
        <v>69.312644908650014</v>
      </c>
      <c r="I15">
        <f>F15*SQRT((1/C15^2)+(0.01/0.26)^2)</f>
        <v>2.740662595961567E-3</v>
      </c>
      <c r="J15" s="1">
        <f>I15*1000</f>
        <v>2.7406625959615671</v>
      </c>
      <c r="L15" s="1">
        <f>SQRT(J15^2+$I$8^2)</f>
        <v>2.741030847127599</v>
      </c>
    </row>
    <row r="16" spans="2:12" x14ac:dyDescent="0.3">
      <c r="B16">
        <v>25</v>
      </c>
      <c r="C16">
        <v>106</v>
      </c>
      <c r="D16">
        <f t="shared" ref="D16:D30" si="4">C16/1000</f>
        <v>0.106</v>
      </c>
      <c r="E16">
        <f t="shared" ref="E16:E30" si="5">D16*$J$3*0.5*9.81</f>
        <v>518.49967257000003</v>
      </c>
      <c r="F16">
        <f t="shared" ref="F16:F30" si="6">E16*$H$3/2</f>
        <v>6.7404957434100007E-2</v>
      </c>
      <c r="G16" s="1">
        <f t="shared" ref="G16:G30" si="7">F16*1000</f>
        <v>67.404957434100012</v>
      </c>
      <c r="I16">
        <f t="shared" ref="I16:I30" si="8">F16*SQRT((1/C16^2)+(0.01/0.26)^2)</f>
        <v>2.6693465982224177E-3</v>
      </c>
      <c r="J16" s="1">
        <f t="shared" ref="J16:J30" si="9">I16*1000</f>
        <v>2.6693465982224178</v>
      </c>
      <c r="L16" s="1">
        <f t="shared" ref="L16:L30" si="10">SQRT(J16^2+$I$8^2)</f>
        <v>2.6697246864506163</v>
      </c>
    </row>
    <row r="17" spans="2:12" x14ac:dyDescent="0.3">
      <c r="B17">
        <v>27</v>
      </c>
      <c r="C17">
        <v>105</v>
      </c>
      <c r="D17">
        <f t="shared" si="4"/>
        <v>0.105</v>
      </c>
      <c r="E17">
        <f t="shared" si="5"/>
        <v>513.60816622499999</v>
      </c>
      <c r="F17">
        <f t="shared" si="6"/>
        <v>6.6769061609250002E-2</v>
      </c>
      <c r="G17" s="1">
        <f t="shared" si="7"/>
        <v>66.769061609250002</v>
      </c>
      <c r="I17">
        <f t="shared" si="8"/>
        <v>2.6455995937380325E-3</v>
      </c>
      <c r="J17" s="1">
        <f t="shared" si="9"/>
        <v>2.6455995937380323</v>
      </c>
      <c r="L17" s="1">
        <f t="shared" si="10"/>
        <v>2.6459810752137081</v>
      </c>
    </row>
    <row r="18" spans="2:12" x14ac:dyDescent="0.3">
      <c r="B18">
        <v>30</v>
      </c>
      <c r="C18">
        <v>103</v>
      </c>
      <c r="D18">
        <f t="shared" si="4"/>
        <v>0.10299999999999999</v>
      </c>
      <c r="E18">
        <f t="shared" si="5"/>
        <v>503.82515353500003</v>
      </c>
      <c r="F18">
        <f t="shared" si="6"/>
        <v>6.5497269959550006E-2</v>
      </c>
      <c r="G18" s="1">
        <f t="shared" si="7"/>
        <v>65.49726995955001</v>
      </c>
      <c r="I18">
        <f t="shared" si="8"/>
        <v>2.598145133249069E-3</v>
      </c>
      <c r="J18" s="1">
        <f t="shared" si="9"/>
        <v>2.5981451332490688</v>
      </c>
      <c r="L18" s="1">
        <f t="shared" si="10"/>
        <v>2.5985335813546975</v>
      </c>
    </row>
    <row r="19" spans="2:12" x14ac:dyDescent="0.3">
      <c r="B19">
        <v>33</v>
      </c>
      <c r="C19">
        <v>101</v>
      </c>
      <c r="D19">
        <f t="shared" si="4"/>
        <v>0.10100000000000001</v>
      </c>
      <c r="E19">
        <f t="shared" si="5"/>
        <v>494.04214084500001</v>
      </c>
      <c r="F19">
        <f t="shared" si="6"/>
        <v>6.4225478309850009E-2</v>
      </c>
      <c r="G19" s="1">
        <f t="shared" si="7"/>
        <v>64.225478309850004</v>
      </c>
      <c r="I19">
        <f t="shared" si="8"/>
        <v>2.5507458562799698E-3</v>
      </c>
      <c r="J19" s="1">
        <f t="shared" si="9"/>
        <v>2.5507458562799696</v>
      </c>
      <c r="L19" s="1">
        <f t="shared" si="10"/>
        <v>2.5511415216196225</v>
      </c>
    </row>
    <row r="20" spans="2:12" x14ac:dyDescent="0.3">
      <c r="B20">
        <v>37</v>
      </c>
      <c r="C20">
        <v>100</v>
      </c>
      <c r="D20">
        <f t="shared" si="4"/>
        <v>0.1</v>
      </c>
      <c r="E20">
        <f t="shared" si="5"/>
        <v>489.15063450000002</v>
      </c>
      <c r="F20">
        <f t="shared" si="6"/>
        <v>6.3589582485000004E-2</v>
      </c>
      <c r="G20" s="1">
        <f t="shared" si="7"/>
        <v>63.589582485000001</v>
      </c>
      <c r="I20">
        <f t="shared" si="8"/>
        <v>2.5270678821225751E-3</v>
      </c>
      <c r="J20" s="1">
        <f t="shared" si="9"/>
        <v>2.5270678821225752</v>
      </c>
      <c r="L20" s="1">
        <f t="shared" si="10"/>
        <v>2.5274672541613126</v>
      </c>
    </row>
    <row r="21" spans="2:12" x14ac:dyDescent="0.3">
      <c r="B21">
        <v>40</v>
      </c>
      <c r="C21">
        <v>99</v>
      </c>
      <c r="D21">
        <f t="shared" si="4"/>
        <v>9.9000000000000005E-2</v>
      </c>
      <c r="E21">
        <f t="shared" si="5"/>
        <v>484.25912815500004</v>
      </c>
      <c r="F21">
        <f t="shared" si="6"/>
        <v>6.2953686660150013E-2</v>
      </c>
      <c r="G21" s="1">
        <f t="shared" si="7"/>
        <v>62.953686660150012</v>
      </c>
      <c r="I21">
        <f t="shared" si="8"/>
        <v>2.5034048973543378E-3</v>
      </c>
      <c r="J21" s="1">
        <f t="shared" si="9"/>
        <v>2.5034048973543377</v>
      </c>
      <c r="L21" s="1">
        <f t="shared" si="10"/>
        <v>2.503808043780499</v>
      </c>
    </row>
    <row r="22" spans="2:12" x14ac:dyDescent="0.3">
      <c r="B22">
        <v>45</v>
      </c>
      <c r="C22">
        <v>98</v>
      </c>
      <c r="D22">
        <f t="shared" si="4"/>
        <v>9.8000000000000004E-2</v>
      </c>
      <c r="E22">
        <f t="shared" si="5"/>
        <v>479.36762181000006</v>
      </c>
      <c r="F22">
        <f t="shared" si="6"/>
        <v>6.2317790835300015E-2</v>
      </c>
      <c r="G22" s="1">
        <f t="shared" si="7"/>
        <v>62.317790835300016</v>
      </c>
      <c r="I22">
        <f t="shared" si="8"/>
        <v>2.4797573310822258E-3</v>
      </c>
      <c r="J22" s="1">
        <f t="shared" si="9"/>
        <v>2.4797573310822258</v>
      </c>
      <c r="L22" s="1">
        <f t="shared" si="10"/>
        <v>2.4801643213824143</v>
      </c>
    </row>
    <row r="23" spans="2:12" x14ac:dyDescent="0.3">
      <c r="B23">
        <v>48</v>
      </c>
      <c r="C23">
        <v>97</v>
      </c>
      <c r="D23">
        <f t="shared" si="4"/>
        <v>9.7000000000000003E-2</v>
      </c>
      <c r="E23">
        <f t="shared" si="5"/>
        <v>474.47611546500002</v>
      </c>
      <c r="F23">
        <f t="shared" si="6"/>
        <v>6.1681895010450009E-2</v>
      </c>
      <c r="G23" s="1">
        <f t="shared" si="7"/>
        <v>61.681895010450006</v>
      </c>
      <c r="I23">
        <f t="shared" si="8"/>
        <v>2.4561256286539102E-3</v>
      </c>
      <c r="J23" s="1">
        <f t="shared" si="9"/>
        <v>2.4561256286539104</v>
      </c>
      <c r="L23" s="1">
        <f t="shared" si="10"/>
        <v>2.4565365341742456</v>
      </c>
    </row>
    <row r="24" spans="2:12" x14ac:dyDescent="0.3">
      <c r="B24">
        <v>50.5</v>
      </c>
      <c r="C24">
        <v>96</v>
      </c>
      <c r="D24">
        <f t="shared" si="4"/>
        <v>9.6000000000000002E-2</v>
      </c>
      <c r="E24">
        <f t="shared" si="5"/>
        <v>469.58460912000004</v>
      </c>
      <c r="F24">
        <f t="shared" si="6"/>
        <v>6.1045999185600011E-2</v>
      </c>
      <c r="G24" s="1">
        <f t="shared" si="7"/>
        <v>61.04599918560001</v>
      </c>
      <c r="I24">
        <f t="shared" si="8"/>
        <v>2.4325102524185268E-3</v>
      </c>
      <c r="J24" s="1">
        <f t="shared" si="9"/>
        <v>2.4325102524185267</v>
      </c>
      <c r="L24" s="1">
        <f t="shared" si="10"/>
        <v>2.4329251464283672</v>
      </c>
    </row>
    <row r="25" spans="2:12" x14ac:dyDescent="0.3">
      <c r="B25">
        <v>55</v>
      </c>
      <c r="C25">
        <v>95</v>
      </c>
      <c r="D25">
        <f t="shared" si="4"/>
        <v>9.5000000000000001E-2</v>
      </c>
      <c r="E25">
        <f t="shared" si="5"/>
        <v>464.69310277500006</v>
      </c>
      <c r="F25">
        <f t="shared" si="6"/>
        <v>6.0410103360750013E-2</v>
      </c>
      <c r="G25" s="1">
        <f t="shared" si="7"/>
        <v>60.410103360750014</v>
      </c>
      <c r="I25">
        <f t="shared" si="8"/>
        <v>2.4089116825297026E-3</v>
      </c>
      <c r="J25" s="1">
        <f t="shared" si="9"/>
        <v>2.4089116825297028</v>
      </c>
      <c r="L25" s="1">
        <f t="shared" si="10"/>
        <v>2.4093306402879477</v>
      </c>
    </row>
    <row r="26" spans="2:12" x14ac:dyDescent="0.3">
      <c r="B26">
        <v>58</v>
      </c>
      <c r="C26">
        <v>94</v>
      </c>
      <c r="D26">
        <f t="shared" si="4"/>
        <v>9.4E-2</v>
      </c>
      <c r="E26">
        <f t="shared" si="5"/>
        <v>459.80159643000002</v>
      </c>
      <c r="F26">
        <f t="shared" si="6"/>
        <v>5.9774207535900008E-2</v>
      </c>
      <c r="G26" s="1">
        <f t="shared" si="7"/>
        <v>59.774207535900011</v>
      </c>
      <c r="I26">
        <f t="shared" si="8"/>
        <v>2.3853304177935348E-3</v>
      </c>
      <c r="J26" s="1">
        <f t="shared" si="9"/>
        <v>2.3853304177935346</v>
      </c>
      <c r="L26" s="1">
        <f t="shared" si="10"/>
        <v>2.3857535166176169</v>
      </c>
    </row>
    <row r="27" spans="2:12" x14ac:dyDescent="0.3">
      <c r="B27">
        <v>60.5</v>
      </c>
      <c r="C27">
        <v>94</v>
      </c>
      <c r="D27">
        <f t="shared" si="4"/>
        <v>9.4E-2</v>
      </c>
      <c r="E27">
        <f t="shared" si="5"/>
        <v>459.80159643000002</v>
      </c>
      <c r="F27">
        <f t="shared" si="6"/>
        <v>5.9774207535900008E-2</v>
      </c>
      <c r="G27" s="1">
        <f t="shared" si="7"/>
        <v>59.774207535900011</v>
      </c>
      <c r="I27">
        <f t="shared" si="8"/>
        <v>2.3853304177935348E-3</v>
      </c>
      <c r="J27" s="1">
        <f t="shared" si="9"/>
        <v>2.3853304177935346</v>
      </c>
      <c r="L27" s="1">
        <f t="shared" si="10"/>
        <v>2.3857535166176169</v>
      </c>
    </row>
    <row r="28" spans="2:12" x14ac:dyDescent="0.3">
      <c r="B28">
        <v>65</v>
      </c>
      <c r="C28">
        <v>93</v>
      </c>
      <c r="D28">
        <f t="shared" si="4"/>
        <v>9.2999999999999999E-2</v>
      </c>
      <c r="E28">
        <f t="shared" si="5"/>
        <v>454.91009008500004</v>
      </c>
      <c r="F28">
        <f t="shared" si="6"/>
        <v>5.913831171105001E-2</v>
      </c>
      <c r="G28" s="1">
        <f t="shared" si="7"/>
        <v>59.138311711050008</v>
      </c>
      <c r="I28">
        <f t="shared" si="8"/>
        <v>2.3617669765644183E-3</v>
      </c>
      <c r="J28" s="1">
        <f t="shared" si="9"/>
        <v>2.3617669765644185</v>
      </c>
      <c r="L28" s="1">
        <f t="shared" si="10"/>
        <v>2.3621942959021136</v>
      </c>
    </row>
    <row r="29" spans="2:12" x14ac:dyDescent="0.3">
      <c r="B29">
        <v>68</v>
      </c>
      <c r="C29">
        <v>92</v>
      </c>
      <c r="D29">
        <f t="shared" si="4"/>
        <v>9.1999999999999998E-2</v>
      </c>
      <c r="E29">
        <f t="shared" si="5"/>
        <v>450.01858374000005</v>
      </c>
      <c r="F29">
        <f t="shared" si="6"/>
        <v>5.8502415886200011E-2</v>
      </c>
      <c r="G29" s="1">
        <f t="shared" si="7"/>
        <v>58.502415886200012</v>
      </c>
      <c r="I29">
        <f t="shared" si="8"/>
        <v>2.3382218976918229E-3</v>
      </c>
      <c r="J29" s="1">
        <f t="shared" si="9"/>
        <v>2.338221897691823</v>
      </c>
      <c r="L29" s="1">
        <f t="shared" si="10"/>
        <v>2.3386535191959918</v>
      </c>
    </row>
    <row r="30" spans="2:12" x14ac:dyDescent="0.3">
      <c r="B30">
        <v>70</v>
      </c>
      <c r="C30">
        <v>92</v>
      </c>
      <c r="D30">
        <f t="shared" si="4"/>
        <v>9.1999999999999998E-2</v>
      </c>
      <c r="E30">
        <f t="shared" si="5"/>
        <v>450.01858374000005</v>
      </c>
      <c r="F30">
        <f t="shared" si="6"/>
        <v>5.8502415886200011E-2</v>
      </c>
      <c r="G30" s="1">
        <f t="shared" si="7"/>
        <v>58.502415886200012</v>
      </c>
      <c r="I30">
        <f t="shared" si="8"/>
        <v>2.3382218976918229E-3</v>
      </c>
      <c r="J30" s="1">
        <f t="shared" si="9"/>
        <v>2.338221897691823</v>
      </c>
      <c r="L30" s="1">
        <f t="shared" si="10"/>
        <v>2.3386535191959918</v>
      </c>
    </row>
  </sheetData>
  <pageMargins left="0.7" right="0.7" top="0.78740157499999996" bottom="0.78740157499999996" header="0.3" footer="0.3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Venc</dc:creator>
  <cp:lastModifiedBy>Jonáš Venc</cp:lastModifiedBy>
  <cp:lastPrinted>2024-04-15T12:41:48Z</cp:lastPrinted>
  <dcterms:created xsi:type="dcterms:W3CDTF">2024-04-15T10:25:04Z</dcterms:created>
  <dcterms:modified xsi:type="dcterms:W3CDTF">2024-04-20T10:28:14Z</dcterms:modified>
</cp:coreProperties>
</file>