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09 - Měření modulu pružnosti v tahu\"/>
    </mc:Choice>
  </mc:AlternateContent>
  <xr:revisionPtr revIDLastSave="0" documentId="13_ncr:1_{C5873700-F7AE-4CF3-B706-44D7222E3748}" xr6:coauthVersionLast="47" xr6:coauthVersionMax="47" xr10:uidLastSave="{00000000-0000-0000-0000-000000000000}"/>
  <bookViews>
    <workbookView xWindow="3852" yWindow="1776" windowWidth="17280" windowHeight="8964" xr2:uid="{017BA28A-4E3A-4A3A-A529-E6EF231B0DB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8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4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8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1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8" i="1"/>
  <c r="L13" i="1"/>
  <c r="L14" i="1"/>
  <c r="L15" i="1"/>
  <c r="L16" i="1"/>
  <c r="L17" i="1"/>
  <c r="L18" i="1"/>
  <c r="L19" i="1"/>
  <c r="L20" i="1"/>
  <c r="M20" i="1" s="1"/>
  <c r="L21" i="1"/>
  <c r="L22" i="1"/>
  <c r="L23" i="1"/>
  <c r="L24" i="1"/>
  <c r="L25" i="1"/>
  <c r="L26" i="1"/>
  <c r="M26" i="1" s="1"/>
  <c r="L12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11" i="1"/>
  <c r="L11" i="1"/>
  <c r="I43" i="1"/>
  <c r="K28" i="1"/>
  <c r="L28" i="1" s="1"/>
  <c r="M28" i="1" s="1"/>
  <c r="K30" i="1"/>
  <c r="K31" i="1"/>
  <c r="K32" i="1"/>
  <c r="L32" i="1" s="1"/>
  <c r="M32" i="1" s="1"/>
  <c r="K33" i="1"/>
  <c r="K34" i="1"/>
  <c r="L34" i="1" s="1"/>
  <c r="M34" i="1" s="1"/>
  <c r="K35" i="1"/>
  <c r="K36" i="1"/>
  <c r="L36" i="1" s="1"/>
  <c r="M36" i="1" s="1"/>
  <c r="K37" i="1"/>
  <c r="K38" i="1"/>
  <c r="K39" i="1"/>
  <c r="K40" i="1"/>
  <c r="L40" i="1" s="1"/>
  <c r="M40" i="1" s="1"/>
  <c r="K41" i="1"/>
  <c r="K42" i="1"/>
  <c r="K43" i="1"/>
  <c r="K29" i="1"/>
  <c r="L29" i="1" s="1"/>
  <c r="M29" i="1" s="1"/>
  <c r="J11" i="1"/>
  <c r="K11" i="1" s="1"/>
  <c r="J13" i="1"/>
  <c r="J14" i="1"/>
  <c r="J15" i="1"/>
  <c r="J16" i="1"/>
  <c r="J17" i="1"/>
  <c r="K18" i="1"/>
  <c r="J19" i="1"/>
  <c r="K19" i="1" s="1"/>
  <c r="J20" i="1"/>
  <c r="J21" i="1"/>
  <c r="J22" i="1"/>
  <c r="J23" i="1"/>
  <c r="J24" i="1"/>
  <c r="J25" i="1"/>
  <c r="J26" i="1"/>
  <c r="K26" i="1" s="1"/>
  <c r="J12" i="1"/>
  <c r="K12" i="1" s="1"/>
  <c r="M33" i="1"/>
  <c r="M37" i="1"/>
  <c r="M41" i="1"/>
  <c r="L30" i="1"/>
  <c r="M30" i="1" s="1"/>
  <c r="K13" i="1"/>
  <c r="K14" i="1"/>
  <c r="K15" i="1"/>
  <c r="K16" i="1"/>
  <c r="K17" i="1"/>
  <c r="K20" i="1"/>
  <c r="K21" i="1"/>
  <c r="K22" i="1"/>
  <c r="K23" i="1"/>
  <c r="K24" i="1"/>
  <c r="K25" i="1"/>
  <c r="L31" i="1"/>
  <c r="M31" i="1" s="1"/>
  <c r="L33" i="1"/>
  <c r="L35" i="1"/>
  <c r="M35" i="1" s="1"/>
  <c r="L37" i="1"/>
  <c r="L38" i="1"/>
  <c r="M38" i="1" s="1"/>
  <c r="L39" i="1"/>
  <c r="M39" i="1" s="1"/>
  <c r="L41" i="1"/>
  <c r="L42" i="1"/>
  <c r="M42" i="1" s="1"/>
  <c r="L43" i="1"/>
  <c r="M43" i="1" s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16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2" i="1"/>
  <c r="F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1" i="1"/>
  <c r="D30" i="1"/>
  <c r="D31" i="1"/>
  <c r="E31" i="1" s="1"/>
  <c r="D32" i="1"/>
  <c r="E32" i="1" s="1"/>
  <c r="D33" i="1"/>
  <c r="D34" i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D42" i="1"/>
  <c r="D43" i="1"/>
  <c r="D29" i="1"/>
  <c r="E29" i="1"/>
  <c r="E30" i="1"/>
  <c r="E33" i="1"/>
  <c r="E41" i="1"/>
  <c r="D12" i="1"/>
  <c r="D13" i="1"/>
  <c r="D14" i="1"/>
  <c r="D15" i="1"/>
  <c r="D16" i="1"/>
  <c r="D17" i="1"/>
  <c r="E17" i="1" s="1"/>
  <c r="D18" i="1"/>
  <c r="D19" i="1"/>
  <c r="D20" i="1"/>
  <c r="D21" i="1"/>
  <c r="D22" i="1"/>
  <c r="D23" i="1"/>
  <c r="D24" i="1"/>
  <c r="D25" i="1"/>
  <c r="E25" i="1" s="1"/>
  <c r="D26" i="1"/>
  <c r="E34" i="1"/>
  <c r="E38" i="1"/>
  <c r="E42" i="1"/>
  <c r="E43" i="1"/>
  <c r="F11" i="1"/>
  <c r="E13" i="1"/>
  <c r="E14" i="1"/>
  <c r="E15" i="1"/>
  <c r="E18" i="1"/>
  <c r="E19" i="1"/>
  <c r="E20" i="1"/>
  <c r="E21" i="1"/>
  <c r="E22" i="1"/>
  <c r="E23" i="1"/>
  <c r="E24" i="1"/>
  <c r="E26" i="1"/>
  <c r="E12" i="1"/>
  <c r="F12" i="1" s="1"/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8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</calcChain>
</file>

<file path=xl/sharedStrings.xml><?xml version="1.0" encoding="utf-8"?>
<sst xmlns="http://schemas.openxmlformats.org/spreadsheetml/2006/main" count="37" uniqueCount="32">
  <si>
    <t>Délka drátu / m</t>
  </si>
  <si>
    <t>Průměr drátu / m</t>
  </si>
  <si>
    <t>Hmotnost závaží / kg</t>
  </si>
  <si>
    <t>n - n0</t>
  </si>
  <si>
    <t>n</t>
  </si>
  <si>
    <t>Poloměr kladky cca / m</t>
  </si>
  <si>
    <t>prodloužení l</t>
  </si>
  <si>
    <t>Délka struny</t>
  </si>
  <si>
    <t>nepřesnost - 10 mikrometrů</t>
  </si>
  <si>
    <t>Vzdálenost stupnice od zrcádka / m</t>
  </si>
  <si>
    <t>Průměr kladky / m</t>
  </si>
  <si>
    <t>Ocel</t>
  </si>
  <si>
    <t>Hmostnost / m</t>
  </si>
  <si>
    <t>Mosaz</t>
  </si>
  <si>
    <t>Laboratorní podmínky</t>
  </si>
  <si>
    <t>Teplota / °C</t>
  </si>
  <si>
    <t>Vlhkost / %RH</t>
  </si>
  <si>
    <t>Tlak / hPa</t>
  </si>
  <si>
    <t>Výška / m</t>
  </si>
  <si>
    <t>Šířka / m</t>
  </si>
  <si>
    <t>Délka / m</t>
  </si>
  <si>
    <t>100 g závaží odpovídá 100 g</t>
  </si>
  <si>
    <t>Síla / N</t>
  </si>
  <si>
    <t>g / m*s^-2</t>
  </si>
  <si>
    <t>n-n0</t>
  </si>
  <si>
    <t>Délka struny /m</t>
  </si>
  <si>
    <t>cm</t>
  </si>
  <si>
    <t>m</t>
  </si>
  <si>
    <t>Sigma l</t>
  </si>
  <si>
    <t>sigma l</t>
  </si>
  <si>
    <t>mm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</si>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</sst>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3E84-9F34-414C-910E-BEA6290C08C2}">
  <sheetPr>
    <pageSetUpPr fitToPage="1"/>
  </sheetPr>
  <dimension ref="B1:R104"/>
  <sheetViews>
    <sheetView tabSelected="1" workbookViewId="0">
      <selection activeCell="K18" sqref="K18"/>
    </sheetView>
  </sheetViews>
  <sheetFormatPr defaultRowHeight="14.4" x14ac:dyDescent="0.3"/>
  <cols>
    <col min="1" max="1" width="8.88671875" style="1"/>
    <col min="2" max="2" width="18.5546875" style="1" customWidth="1"/>
    <col min="3" max="3" width="23.21875" style="1" customWidth="1"/>
    <col min="4" max="4" width="8.88671875" style="1"/>
    <col min="5" max="5" width="22.88671875" style="1" customWidth="1"/>
    <col min="6" max="6" width="17.109375" style="1" customWidth="1"/>
    <col min="7" max="7" width="30" style="1" customWidth="1"/>
    <col min="8" max="8" width="22.44140625" style="1" customWidth="1"/>
    <col min="9" max="9" width="8.88671875" style="1"/>
    <col min="10" max="10" width="19.109375" style="1" customWidth="1"/>
    <col min="11" max="11" width="16.44140625" style="1" customWidth="1"/>
    <col min="12" max="12" width="14.44140625" style="1" customWidth="1"/>
    <col min="13" max="14" width="8.88671875" style="1"/>
    <col min="15" max="15" width="11" style="1" bestFit="1" customWidth="1"/>
    <col min="16" max="16384" width="8.88671875" style="1"/>
  </cols>
  <sheetData>
    <row r="1" spans="2:15" x14ac:dyDescent="0.3">
      <c r="C1" s="1" t="s">
        <v>8</v>
      </c>
    </row>
    <row r="2" spans="2:15" x14ac:dyDescent="0.3">
      <c r="B2" s="1" t="s">
        <v>0</v>
      </c>
      <c r="C2" s="1" t="s">
        <v>1</v>
      </c>
      <c r="E2" s="1" t="s">
        <v>5</v>
      </c>
      <c r="F2" s="1" t="s">
        <v>10</v>
      </c>
      <c r="G2" s="1" t="s">
        <v>9</v>
      </c>
      <c r="H2" s="1" t="s">
        <v>23</v>
      </c>
    </row>
    <row r="3" spans="2:15" x14ac:dyDescent="0.3">
      <c r="B3" s="1">
        <v>1.1599999999999999</v>
      </c>
      <c r="C3" s="1">
        <v>5.0000000000000001E-4</v>
      </c>
      <c r="E3" s="1">
        <v>0.02</v>
      </c>
      <c r="F3" s="1">
        <v>3.8300000000000001E-2</v>
      </c>
      <c r="G3" s="1">
        <v>0.89500000000000002</v>
      </c>
      <c r="H3" s="1">
        <v>9.81</v>
      </c>
    </row>
    <row r="4" spans="2:15" x14ac:dyDescent="0.3">
      <c r="C4" s="1">
        <v>5.0000000000000001E-4</v>
      </c>
      <c r="F4" s="1">
        <f>F3/2</f>
        <v>1.915E-2</v>
      </c>
    </row>
    <row r="5" spans="2:15" x14ac:dyDescent="0.3">
      <c r="C5" s="1">
        <v>5.0000000000000001E-4</v>
      </c>
    </row>
    <row r="6" spans="2:15" x14ac:dyDescent="0.3">
      <c r="E6" s="1" t="s">
        <v>14</v>
      </c>
    </row>
    <row r="7" spans="2:15" x14ac:dyDescent="0.3">
      <c r="E7" s="1" t="s">
        <v>15</v>
      </c>
      <c r="F7" s="1" t="s">
        <v>16</v>
      </c>
      <c r="G7" s="1" t="s">
        <v>17</v>
      </c>
    </row>
    <row r="8" spans="2:15" x14ac:dyDescent="0.3">
      <c r="E8" s="1">
        <v>23.6</v>
      </c>
      <c r="F8" s="1">
        <v>40.6</v>
      </c>
      <c r="G8" s="1">
        <v>984.9</v>
      </c>
    </row>
    <row r="10" spans="2:15" x14ac:dyDescent="0.3">
      <c r="B10" s="1" t="s">
        <v>2</v>
      </c>
      <c r="C10" s="1" t="s">
        <v>4</v>
      </c>
      <c r="D10" s="1" t="s">
        <v>3</v>
      </c>
      <c r="E10" s="1" t="s">
        <v>6</v>
      </c>
      <c r="F10" s="1" t="s">
        <v>7</v>
      </c>
      <c r="G10" s="1" t="s">
        <v>22</v>
      </c>
      <c r="I10" s="1" t="s">
        <v>24</v>
      </c>
      <c r="J10" s="1" t="s">
        <v>7</v>
      </c>
      <c r="K10" s="1" t="s">
        <v>27</v>
      </c>
      <c r="L10" s="1" t="s">
        <v>28</v>
      </c>
      <c r="O10" s="1" t="s">
        <v>30</v>
      </c>
    </row>
    <row r="11" spans="2:15" x14ac:dyDescent="0.3">
      <c r="B11" s="1">
        <v>1</v>
      </c>
      <c r="C11" s="1">
        <v>20.8</v>
      </c>
      <c r="D11" s="1">
        <v>0</v>
      </c>
      <c r="E11" s="1">
        <v>0</v>
      </c>
      <c r="F11" s="2">
        <f>B3</f>
        <v>1.1599999999999999</v>
      </c>
      <c r="G11" s="3">
        <f>B11*$H$3</f>
        <v>9.81</v>
      </c>
      <c r="I11" s="1">
        <v>0</v>
      </c>
      <c r="J11" s="4">
        <f>(I11/(2*$G$3))*$F$4</f>
        <v>0</v>
      </c>
      <c r="K11" s="1">
        <f>J11/100</f>
        <v>0</v>
      </c>
      <c r="L11" s="1">
        <f>0.00133*K11</f>
        <v>0</v>
      </c>
      <c r="M11" s="1">
        <f>L11*100</f>
        <v>0</v>
      </c>
      <c r="O11" s="1">
        <f>J11*10</f>
        <v>0</v>
      </c>
    </row>
    <row r="12" spans="2:15" x14ac:dyDescent="0.3">
      <c r="B12" s="1">
        <v>1.5</v>
      </c>
      <c r="C12" s="1">
        <v>19.5</v>
      </c>
      <c r="D12" s="1">
        <f>C11-C12</f>
        <v>1.3000000000000007</v>
      </c>
      <c r="E12" s="1">
        <f>(D12/(2*$G$3))*$E$3</f>
        <v>1.4525139664804477E-2</v>
      </c>
      <c r="F12" s="2">
        <f>B3+E12</f>
        <v>1.1745251396648044</v>
      </c>
      <c r="G12" s="3">
        <f t="shared" ref="G12:G43" si="0">B12*$H$3</f>
        <v>14.715</v>
      </c>
      <c r="I12" s="1">
        <f>$C$11-C12</f>
        <v>1.3000000000000007</v>
      </c>
      <c r="J12" s="4">
        <f>(I12/(2*$G$3))*$F$4</f>
        <v>1.3907821229050286E-2</v>
      </c>
      <c r="K12" s="1">
        <f t="shared" ref="K12:K26" si="1">J12/100</f>
        <v>1.3907821229050286E-4</v>
      </c>
      <c r="L12" s="1">
        <f>0.00533*K12</f>
        <v>7.412868715083802E-7</v>
      </c>
      <c r="M12" s="1">
        <f t="shared" ref="M12:M26" si="2">L12*100</f>
        <v>7.4128687150838013E-5</v>
      </c>
      <c r="O12" s="1">
        <f t="shared" ref="O12:O26" si="3">J12*10</f>
        <v>0.13907821229050288</v>
      </c>
    </row>
    <row r="13" spans="2:15" x14ac:dyDescent="0.3">
      <c r="B13" s="1">
        <v>1.6</v>
      </c>
      <c r="C13" s="1">
        <v>19.2</v>
      </c>
      <c r="D13" s="1">
        <f t="shared" ref="D13:D26" si="4">C12-C13</f>
        <v>0.30000000000000071</v>
      </c>
      <c r="E13" s="1">
        <f t="shared" ref="E13:E26" si="5">(D13/(2*$G$3))*$E$3</f>
        <v>3.351955307262578E-3</v>
      </c>
      <c r="F13" s="2">
        <f>F12+E13</f>
        <v>1.1778770949720669</v>
      </c>
      <c r="G13" s="3">
        <f t="shared" si="0"/>
        <v>15.696000000000002</v>
      </c>
      <c r="I13" s="1">
        <f t="shared" ref="I13:I42" si="6">$C$11-C13</f>
        <v>1.6000000000000014</v>
      </c>
      <c r="J13" s="4">
        <f t="shared" ref="J13:J26" si="7">(I13/(2*$G$3))*$F$4</f>
        <v>1.7117318435754203E-2</v>
      </c>
      <c r="K13" s="1">
        <f t="shared" si="1"/>
        <v>1.7117318435754203E-4</v>
      </c>
      <c r="L13" s="1">
        <f t="shared" ref="L13:L26" si="8">0.00533*K13</f>
        <v>9.1235307262569896E-7</v>
      </c>
      <c r="M13" s="1">
        <f t="shared" si="2"/>
        <v>9.1235307262569896E-5</v>
      </c>
      <c r="O13" s="1">
        <f t="shared" si="3"/>
        <v>0.17117318435754203</v>
      </c>
    </row>
    <row r="14" spans="2:15" x14ac:dyDescent="0.3">
      <c r="B14" s="1">
        <v>1.7</v>
      </c>
      <c r="C14" s="1">
        <v>19</v>
      </c>
      <c r="D14" s="1">
        <f t="shared" si="4"/>
        <v>0.19999999999999929</v>
      </c>
      <c r="E14" s="1">
        <f t="shared" si="5"/>
        <v>2.2346368715083719E-3</v>
      </c>
      <c r="F14" s="2">
        <f>F13+E14</f>
        <v>1.1801117318435752</v>
      </c>
      <c r="G14" s="3">
        <f t="shared" si="0"/>
        <v>16.677</v>
      </c>
      <c r="I14" s="1">
        <f t="shared" si="6"/>
        <v>1.8000000000000007</v>
      </c>
      <c r="J14" s="4">
        <f t="shared" si="7"/>
        <v>1.9256983240223468E-2</v>
      </c>
      <c r="K14" s="1">
        <f t="shared" si="1"/>
        <v>1.9256983240223467E-4</v>
      </c>
      <c r="L14" s="1">
        <f t="shared" si="8"/>
        <v>1.0263972067039107E-6</v>
      </c>
      <c r="M14" s="1">
        <f t="shared" si="2"/>
        <v>1.0263972067039107E-4</v>
      </c>
      <c r="O14" s="1">
        <f t="shared" si="3"/>
        <v>0.19256983240223469</v>
      </c>
    </row>
    <row r="15" spans="2:15" x14ac:dyDescent="0.3">
      <c r="B15" s="1">
        <v>1.8</v>
      </c>
      <c r="C15" s="1">
        <v>18.600000000000001</v>
      </c>
      <c r="D15" s="1">
        <f t="shared" si="4"/>
        <v>0.39999999999999858</v>
      </c>
      <c r="E15" s="1">
        <f t="shared" si="5"/>
        <v>4.4692737430167438E-3</v>
      </c>
      <c r="F15" s="2">
        <f>F14+E15</f>
        <v>1.184581005586592</v>
      </c>
      <c r="G15" s="3">
        <f t="shared" si="0"/>
        <v>17.658000000000001</v>
      </c>
      <c r="I15" s="1">
        <f t="shared" si="6"/>
        <v>2.1999999999999993</v>
      </c>
      <c r="J15" s="4">
        <f t="shared" si="7"/>
        <v>2.3536312849162005E-2</v>
      </c>
      <c r="K15" s="1">
        <f t="shared" si="1"/>
        <v>2.3536312849162006E-4</v>
      </c>
      <c r="L15" s="1">
        <f t="shared" si="8"/>
        <v>1.2544854748603348E-6</v>
      </c>
      <c r="M15" s="1">
        <f t="shared" si="2"/>
        <v>1.2544854748603349E-4</v>
      </c>
      <c r="O15" s="1">
        <f t="shared" si="3"/>
        <v>0.23536312849162006</v>
      </c>
    </row>
    <row r="16" spans="2:15" x14ac:dyDescent="0.3">
      <c r="B16" s="1">
        <v>1.9</v>
      </c>
      <c r="C16" s="1">
        <v>18.399999999999999</v>
      </c>
      <c r="D16" s="1">
        <f t="shared" si="4"/>
        <v>0.20000000000000284</v>
      </c>
      <c r="E16" s="1">
        <f>(D16/(2*$G$3))*$E$3</f>
        <v>2.2346368715084118E-3</v>
      </c>
      <c r="F16" s="2">
        <f>F15+E16</f>
        <v>1.1868156424581005</v>
      </c>
      <c r="G16" s="3">
        <f t="shared" si="0"/>
        <v>18.638999999999999</v>
      </c>
      <c r="I16" s="1">
        <f t="shared" si="6"/>
        <v>2.4000000000000021</v>
      </c>
      <c r="J16" s="4">
        <f t="shared" si="7"/>
        <v>2.5675977653631308E-2</v>
      </c>
      <c r="K16" s="1">
        <f t="shared" si="1"/>
        <v>2.5675977653631308E-4</v>
      </c>
      <c r="L16" s="1">
        <f t="shared" si="8"/>
        <v>1.3685296089385487E-6</v>
      </c>
      <c r="M16" s="1">
        <f t="shared" si="2"/>
        <v>1.3685296089385488E-4</v>
      </c>
      <c r="O16" s="1">
        <f t="shared" si="3"/>
        <v>0.2567597765363131</v>
      </c>
    </row>
    <row r="17" spans="2:18" x14ac:dyDescent="0.3">
      <c r="B17" s="1">
        <v>2</v>
      </c>
      <c r="C17" s="1">
        <v>18.100000000000001</v>
      </c>
      <c r="D17" s="1">
        <f t="shared" si="4"/>
        <v>0.29999999999999716</v>
      </c>
      <c r="E17" s="1">
        <f t="shared" si="5"/>
        <v>3.3519553072625381E-3</v>
      </c>
      <c r="F17" s="2">
        <f t="shared" ref="F17:F26" si="9">F16+E17</f>
        <v>1.190167597765363</v>
      </c>
      <c r="G17" s="3">
        <f t="shared" si="0"/>
        <v>19.62</v>
      </c>
      <c r="I17" s="1">
        <f t="shared" si="6"/>
        <v>2.6999999999999993</v>
      </c>
      <c r="J17" s="4">
        <f t="shared" si="7"/>
        <v>2.888547486033519E-2</v>
      </c>
      <c r="K17" s="1">
        <f t="shared" si="1"/>
        <v>2.888547486033519E-4</v>
      </c>
      <c r="L17" s="1">
        <f t="shared" si="8"/>
        <v>1.5395958100558655E-6</v>
      </c>
      <c r="M17" s="1">
        <f t="shared" si="2"/>
        <v>1.5395958100558656E-4</v>
      </c>
      <c r="O17" s="1">
        <f t="shared" si="3"/>
        <v>0.28885474860335192</v>
      </c>
    </row>
    <row r="18" spans="2:18" x14ac:dyDescent="0.3">
      <c r="B18" s="1">
        <v>2.1</v>
      </c>
      <c r="C18" s="1">
        <v>17.899999999999999</v>
      </c>
      <c r="D18" s="1">
        <f t="shared" si="4"/>
        <v>0.20000000000000284</v>
      </c>
      <c r="E18" s="1">
        <f t="shared" si="5"/>
        <v>2.2346368715084118E-3</v>
      </c>
      <c r="F18" s="2">
        <f t="shared" si="9"/>
        <v>1.1924022346368714</v>
      </c>
      <c r="G18" s="3">
        <f t="shared" si="0"/>
        <v>20.601000000000003</v>
      </c>
      <c r="I18" s="1">
        <f t="shared" si="6"/>
        <v>2.9000000000000021</v>
      </c>
      <c r="J18" s="4">
        <f>(I18/(2*$G$3))*$F$4</f>
        <v>3.1025139664804489E-2</v>
      </c>
      <c r="K18" s="1">
        <f t="shared" si="1"/>
        <v>3.1025139664804492E-4</v>
      </c>
      <c r="L18" s="1">
        <f t="shared" si="8"/>
        <v>1.6536399441340794E-6</v>
      </c>
      <c r="M18" s="1">
        <f t="shared" si="2"/>
        <v>1.6536399441340795E-4</v>
      </c>
      <c r="O18" s="1">
        <f t="shared" si="3"/>
        <v>0.31025139664804491</v>
      </c>
    </row>
    <row r="19" spans="2:18" x14ac:dyDescent="0.3">
      <c r="B19" s="1">
        <v>2.2000000000000002</v>
      </c>
      <c r="C19" s="1">
        <v>17.600000000000001</v>
      </c>
      <c r="D19" s="1">
        <f t="shared" si="4"/>
        <v>0.29999999999999716</v>
      </c>
      <c r="E19" s="1">
        <f t="shared" si="5"/>
        <v>3.3519553072625381E-3</v>
      </c>
      <c r="F19" s="2">
        <f t="shared" si="9"/>
        <v>1.195754189944134</v>
      </c>
      <c r="G19" s="3">
        <f t="shared" si="0"/>
        <v>21.582000000000004</v>
      </c>
      <c r="I19" s="1">
        <f t="shared" si="6"/>
        <v>3.1999999999999993</v>
      </c>
      <c r="J19" s="4">
        <f t="shared" si="7"/>
        <v>3.4234636871508371E-2</v>
      </c>
      <c r="K19" s="1">
        <f t="shared" si="1"/>
        <v>3.4234636871508374E-4</v>
      </c>
      <c r="L19" s="1">
        <f t="shared" si="8"/>
        <v>1.8247061452513962E-6</v>
      </c>
      <c r="M19" s="1">
        <f t="shared" si="2"/>
        <v>1.8247061452513963E-4</v>
      </c>
      <c r="O19" s="1">
        <f t="shared" si="3"/>
        <v>0.34234636871508373</v>
      </c>
    </row>
    <row r="20" spans="2:18" x14ac:dyDescent="0.3">
      <c r="B20" s="1">
        <v>2.2999999999999998</v>
      </c>
      <c r="C20" s="1">
        <v>17.3</v>
      </c>
      <c r="D20" s="1">
        <f t="shared" si="4"/>
        <v>0.30000000000000071</v>
      </c>
      <c r="E20" s="1">
        <f t="shared" si="5"/>
        <v>3.351955307262578E-3</v>
      </c>
      <c r="F20" s="2">
        <f t="shared" si="9"/>
        <v>1.1991061452513965</v>
      </c>
      <c r="G20" s="3">
        <f t="shared" si="0"/>
        <v>22.562999999999999</v>
      </c>
      <c r="I20" s="1">
        <f t="shared" si="6"/>
        <v>3.5</v>
      </c>
      <c r="J20" s="4">
        <f t="shared" si="7"/>
        <v>3.7444134078212295E-2</v>
      </c>
      <c r="K20" s="1">
        <f t="shared" si="1"/>
        <v>3.7444134078212294E-4</v>
      </c>
      <c r="L20" s="1">
        <f t="shared" si="8"/>
        <v>1.995772346368715E-6</v>
      </c>
      <c r="M20" s="1">
        <f t="shared" si="2"/>
        <v>1.995772346368715E-4</v>
      </c>
      <c r="O20" s="1">
        <f t="shared" si="3"/>
        <v>0.37444134078212293</v>
      </c>
    </row>
    <row r="21" spans="2:18" x14ac:dyDescent="0.3">
      <c r="B21" s="1">
        <v>2.4</v>
      </c>
      <c r="C21" s="1">
        <v>17.100000000000001</v>
      </c>
      <c r="D21" s="1">
        <f t="shared" si="4"/>
        <v>0.19999999999999929</v>
      </c>
      <c r="E21" s="1">
        <f t="shared" si="5"/>
        <v>2.2346368715083719E-3</v>
      </c>
      <c r="F21" s="2">
        <f t="shared" si="9"/>
        <v>1.2013407821229047</v>
      </c>
      <c r="G21" s="3">
        <f t="shared" si="0"/>
        <v>23.544</v>
      </c>
      <c r="I21" s="1">
        <f t="shared" si="6"/>
        <v>3.6999999999999993</v>
      </c>
      <c r="J21" s="4">
        <f t="shared" si="7"/>
        <v>3.9583798882681556E-2</v>
      </c>
      <c r="K21" s="1">
        <f t="shared" si="1"/>
        <v>3.9583798882681558E-4</v>
      </c>
      <c r="L21" s="1">
        <f t="shared" si="8"/>
        <v>2.1098164804469269E-6</v>
      </c>
      <c r="M21" s="1">
        <f t="shared" si="2"/>
        <v>2.109816480446927E-4</v>
      </c>
      <c r="O21" s="1">
        <f t="shared" si="3"/>
        <v>0.39583798882681553</v>
      </c>
    </row>
    <row r="22" spans="2:18" x14ac:dyDescent="0.3">
      <c r="B22" s="1">
        <v>2.5</v>
      </c>
      <c r="C22" s="1">
        <v>16.8</v>
      </c>
      <c r="D22" s="1">
        <f t="shared" si="4"/>
        <v>0.30000000000000071</v>
      </c>
      <c r="E22" s="1">
        <f t="shared" si="5"/>
        <v>3.351955307262578E-3</v>
      </c>
      <c r="F22" s="2">
        <f t="shared" si="9"/>
        <v>1.2046927374301672</v>
      </c>
      <c r="G22" s="3">
        <f t="shared" si="0"/>
        <v>24.525000000000002</v>
      </c>
      <c r="I22" s="1">
        <f t="shared" si="6"/>
        <v>4</v>
      </c>
      <c r="J22" s="4">
        <f t="shared" si="7"/>
        <v>4.2793296089385473E-2</v>
      </c>
      <c r="K22" s="1">
        <f t="shared" si="1"/>
        <v>4.2793296089385473E-4</v>
      </c>
      <c r="L22" s="1">
        <f t="shared" si="8"/>
        <v>2.2808826815642457E-6</v>
      </c>
      <c r="M22" s="1">
        <f t="shared" si="2"/>
        <v>2.2808826815642457E-4</v>
      </c>
      <c r="O22" s="1">
        <f t="shared" si="3"/>
        <v>0.42793296089385474</v>
      </c>
    </row>
    <row r="23" spans="2:18" x14ac:dyDescent="0.3">
      <c r="B23" s="1">
        <v>2.6</v>
      </c>
      <c r="C23" s="1">
        <v>16.600000000000001</v>
      </c>
      <c r="D23" s="1">
        <f t="shared" si="4"/>
        <v>0.19999999999999929</v>
      </c>
      <c r="E23" s="1">
        <f t="shared" si="5"/>
        <v>2.2346368715083719E-3</v>
      </c>
      <c r="F23" s="2">
        <f t="shared" si="9"/>
        <v>1.2069273743016755</v>
      </c>
      <c r="G23" s="3">
        <f t="shared" si="0"/>
        <v>25.506000000000004</v>
      </c>
      <c r="I23" s="1">
        <f t="shared" si="6"/>
        <v>4.1999999999999993</v>
      </c>
      <c r="J23" s="4">
        <f t="shared" si="7"/>
        <v>4.4932960893854741E-2</v>
      </c>
      <c r="K23" s="1">
        <f t="shared" si="1"/>
        <v>4.4932960893854742E-4</v>
      </c>
      <c r="L23" s="1">
        <f t="shared" si="8"/>
        <v>2.3949268156424577E-6</v>
      </c>
      <c r="M23" s="1">
        <f t="shared" si="2"/>
        <v>2.3949268156424577E-4</v>
      </c>
      <c r="O23" s="1">
        <f t="shared" si="3"/>
        <v>0.4493296089385474</v>
      </c>
    </row>
    <row r="24" spans="2:18" x14ac:dyDescent="0.3">
      <c r="B24" s="1">
        <v>2.7</v>
      </c>
      <c r="C24" s="1">
        <v>16.3</v>
      </c>
      <c r="D24" s="1">
        <f t="shared" si="4"/>
        <v>0.30000000000000071</v>
      </c>
      <c r="E24" s="1">
        <f t="shared" si="5"/>
        <v>3.351955307262578E-3</v>
      </c>
      <c r="F24" s="2">
        <f t="shared" si="9"/>
        <v>1.210279329608938</v>
      </c>
      <c r="G24" s="3">
        <f t="shared" si="0"/>
        <v>26.487000000000002</v>
      </c>
      <c r="I24" s="1">
        <f t="shared" si="6"/>
        <v>4.5</v>
      </c>
      <c r="J24" s="4">
        <f t="shared" si="7"/>
        <v>4.8142458100558665E-2</v>
      </c>
      <c r="K24" s="1">
        <f t="shared" si="1"/>
        <v>4.8142458100558662E-4</v>
      </c>
      <c r="L24" s="1">
        <f t="shared" si="8"/>
        <v>2.5659930167597764E-6</v>
      </c>
      <c r="M24" s="1">
        <f t="shared" si="2"/>
        <v>2.5659930167597764E-4</v>
      </c>
      <c r="O24" s="1">
        <f t="shared" si="3"/>
        <v>0.48142458100558666</v>
      </c>
    </row>
    <row r="25" spans="2:18" x14ac:dyDescent="0.3">
      <c r="B25" s="1">
        <v>2.8</v>
      </c>
      <c r="C25" s="1">
        <v>16</v>
      </c>
      <c r="D25" s="1">
        <f t="shared" si="4"/>
        <v>0.30000000000000071</v>
      </c>
      <c r="E25" s="1">
        <f t="shared" si="5"/>
        <v>3.351955307262578E-3</v>
      </c>
      <c r="F25" s="2">
        <f t="shared" si="9"/>
        <v>1.2136312849162005</v>
      </c>
      <c r="G25" s="3">
        <f t="shared" si="0"/>
        <v>27.468</v>
      </c>
      <c r="I25" s="1">
        <f t="shared" si="6"/>
        <v>4.8000000000000007</v>
      </c>
      <c r="J25" s="4">
        <f t="shared" si="7"/>
        <v>5.1351955307262574E-2</v>
      </c>
      <c r="K25" s="1">
        <f t="shared" si="1"/>
        <v>5.1351955307262572E-4</v>
      </c>
      <c r="L25" s="1">
        <f t="shared" si="8"/>
        <v>2.7370592178770948E-6</v>
      </c>
      <c r="M25" s="1">
        <f t="shared" si="2"/>
        <v>2.7370592178770949E-4</v>
      </c>
      <c r="O25" s="1">
        <f t="shared" si="3"/>
        <v>0.51351955307262576</v>
      </c>
    </row>
    <row r="26" spans="2:18" x14ac:dyDescent="0.3">
      <c r="B26" s="1">
        <v>2.9</v>
      </c>
      <c r="C26" s="1">
        <v>15.8</v>
      </c>
      <c r="D26" s="1">
        <f t="shared" si="4"/>
        <v>0.19999999999999929</v>
      </c>
      <c r="E26" s="1">
        <f t="shared" si="5"/>
        <v>2.2346368715083719E-3</v>
      </c>
      <c r="F26" s="2">
        <f t="shared" si="9"/>
        <v>1.2158659217877088</v>
      </c>
      <c r="G26" s="3">
        <f t="shared" si="0"/>
        <v>28.449000000000002</v>
      </c>
      <c r="I26" s="1">
        <f t="shared" si="6"/>
        <v>5</v>
      </c>
      <c r="J26" s="4">
        <f t="shared" si="7"/>
        <v>5.3491620111731843E-2</v>
      </c>
      <c r="K26" s="1">
        <f t="shared" si="1"/>
        <v>5.3491620111731841E-4</v>
      </c>
      <c r="L26" s="1">
        <f t="shared" si="8"/>
        <v>2.8511033519553071E-6</v>
      </c>
      <c r="M26" s="1">
        <f t="shared" si="2"/>
        <v>2.8511033519553071E-4</v>
      </c>
      <c r="O26" s="1">
        <f t="shared" si="3"/>
        <v>0.53491620111731841</v>
      </c>
    </row>
    <row r="27" spans="2:18" x14ac:dyDescent="0.3">
      <c r="L27" s="1" t="s">
        <v>25</v>
      </c>
      <c r="M27" s="1" t="s">
        <v>26</v>
      </c>
      <c r="O27" s="1" t="s">
        <v>29</v>
      </c>
      <c r="R27" s="1" t="s">
        <v>30</v>
      </c>
    </row>
    <row r="28" spans="2:18" x14ac:dyDescent="0.3">
      <c r="B28" s="1">
        <v>2.9</v>
      </c>
      <c r="C28" s="1">
        <v>15.8</v>
      </c>
      <c r="D28" s="1">
        <v>0</v>
      </c>
      <c r="E28" s="1">
        <v>0</v>
      </c>
      <c r="F28" s="2">
        <f>F26</f>
        <v>1.2158659217877088</v>
      </c>
      <c r="G28" s="3">
        <f t="shared" si="0"/>
        <v>28.449000000000002</v>
      </c>
      <c r="I28" s="1">
        <f t="shared" si="6"/>
        <v>5</v>
      </c>
      <c r="J28" s="1">
        <f>I28/100</f>
        <v>0.05</v>
      </c>
      <c r="K28" s="1">
        <f>J28/(2*$G$3)</f>
        <v>2.793296089385475E-2</v>
      </c>
      <c r="L28" s="1">
        <f>K28*$F$4</f>
        <v>5.3491620111731852E-4</v>
      </c>
      <c r="M28" s="4">
        <f>L28*100</f>
        <v>5.349162011173185E-2</v>
      </c>
      <c r="O28" s="1">
        <f>0.00533*L28</f>
        <v>2.8511033519553076E-6</v>
      </c>
      <c r="P28" s="1">
        <f>O28*100</f>
        <v>2.8511033519553077E-4</v>
      </c>
      <c r="R28" s="1">
        <f>M28*10</f>
        <v>0.53491620111731852</v>
      </c>
    </row>
    <row r="29" spans="2:18" x14ac:dyDescent="0.3">
      <c r="B29" s="1">
        <v>2.8</v>
      </c>
      <c r="C29" s="1">
        <v>16.100000000000001</v>
      </c>
      <c r="D29" s="1">
        <f>C28-C29</f>
        <v>-0.30000000000000071</v>
      </c>
      <c r="E29" s="1">
        <f>(D29/(2*$G$3))*$E$3</f>
        <v>-3.351955307262578E-3</v>
      </c>
      <c r="F29" s="2">
        <f>F28+E29</f>
        <v>1.2125139664804463</v>
      </c>
      <c r="G29" s="3">
        <f t="shared" si="0"/>
        <v>27.468</v>
      </c>
      <c r="I29" s="1">
        <f t="shared" si="6"/>
        <v>4.6999999999999993</v>
      </c>
      <c r="J29" s="1">
        <f t="shared" ref="J29:J43" si="10">I29/100</f>
        <v>4.6999999999999993E-2</v>
      </c>
      <c r="K29" s="1">
        <f>J29/(2*$G$3)</f>
        <v>2.625698324022346E-2</v>
      </c>
      <c r="L29" s="1">
        <f t="shared" ref="L29:L43" si="11">K29*$F$4</f>
        <v>5.0282122905027926E-4</v>
      </c>
      <c r="M29" s="4">
        <f t="shared" ref="M29:M43" si="12">L29*100</f>
        <v>5.0282122905027926E-2</v>
      </c>
      <c r="O29" s="1">
        <f t="shared" ref="O29:O43" si="13">0.00533*L29</f>
        <v>2.6800371508379884E-6</v>
      </c>
      <c r="P29" s="1">
        <f t="shared" ref="P29:P43" si="14">O29*100</f>
        <v>2.6800371508379882E-4</v>
      </c>
      <c r="R29" s="1">
        <f t="shared" ref="R29:R43" si="15">M29*10</f>
        <v>0.50282122905027926</v>
      </c>
    </row>
    <row r="30" spans="2:18" x14ac:dyDescent="0.3">
      <c r="B30" s="1">
        <v>2.7</v>
      </c>
      <c r="C30" s="1">
        <v>16.3</v>
      </c>
      <c r="D30" s="1">
        <f t="shared" ref="D30:D43" si="16">C29-C30</f>
        <v>-0.19999999999999929</v>
      </c>
      <c r="E30" s="1">
        <f t="shared" ref="E30:E43" si="17">(D30/(2*$G$3))*$E$3</f>
        <v>-2.2346368715083719E-3</v>
      </c>
      <c r="F30" s="2">
        <f t="shared" ref="F30:F42" si="18">F29+E30</f>
        <v>1.210279329608938</v>
      </c>
      <c r="G30" s="3">
        <f t="shared" si="0"/>
        <v>26.487000000000002</v>
      </c>
      <c r="I30" s="1">
        <f t="shared" si="6"/>
        <v>4.5</v>
      </c>
      <c r="J30" s="1">
        <f t="shared" si="10"/>
        <v>4.4999999999999998E-2</v>
      </c>
      <c r="K30" s="1">
        <f t="shared" ref="K30:K43" si="19">J30/(2*$G$3)</f>
        <v>2.5139664804469272E-2</v>
      </c>
      <c r="L30" s="1">
        <f>K30*$F$4</f>
        <v>4.8142458100558657E-4</v>
      </c>
      <c r="M30" s="4">
        <f t="shared" si="12"/>
        <v>4.8142458100558658E-2</v>
      </c>
      <c r="O30" s="1">
        <f t="shared" si="13"/>
        <v>2.5659930167597764E-6</v>
      </c>
      <c r="P30" s="1">
        <f t="shared" si="14"/>
        <v>2.5659930167597764E-4</v>
      </c>
      <c r="R30" s="1">
        <f t="shared" si="15"/>
        <v>0.4814245810055866</v>
      </c>
    </row>
    <row r="31" spans="2:18" x14ac:dyDescent="0.3">
      <c r="B31" s="1">
        <v>2.6</v>
      </c>
      <c r="C31" s="1">
        <v>16.600000000000001</v>
      </c>
      <c r="D31" s="1">
        <f t="shared" si="16"/>
        <v>-0.30000000000000071</v>
      </c>
      <c r="E31" s="1">
        <f t="shared" si="17"/>
        <v>-3.351955307262578E-3</v>
      </c>
      <c r="F31" s="2">
        <f t="shared" si="18"/>
        <v>1.2069273743016755</v>
      </c>
      <c r="G31" s="3">
        <f t="shared" si="0"/>
        <v>25.506000000000004</v>
      </c>
      <c r="I31" s="1">
        <f t="shared" si="6"/>
        <v>4.1999999999999993</v>
      </c>
      <c r="J31" s="1">
        <f t="shared" si="10"/>
        <v>4.1999999999999996E-2</v>
      </c>
      <c r="K31" s="1">
        <f t="shared" si="19"/>
        <v>2.3463687150837985E-2</v>
      </c>
      <c r="L31" s="1">
        <f t="shared" si="11"/>
        <v>4.4932960893854742E-4</v>
      </c>
      <c r="M31" s="4">
        <f t="shared" si="12"/>
        <v>4.4932960893854741E-2</v>
      </c>
      <c r="O31" s="1">
        <f t="shared" si="13"/>
        <v>2.3949268156424577E-6</v>
      </c>
      <c r="P31" s="1">
        <f t="shared" si="14"/>
        <v>2.3949268156424577E-4</v>
      </c>
      <c r="R31" s="1">
        <f t="shared" si="15"/>
        <v>0.4493296089385474</v>
      </c>
    </row>
    <row r="32" spans="2:18" x14ac:dyDescent="0.3">
      <c r="B32" s="1">
        <v>2.5</v>
      </c>
      <c r="C32" s="1">
        <v>16.899999999999999</v>
      </c>
      <c r="D32" s="1">
        <f t="shared" si="16"/>
        <v>-0.29999999999999716</v>
      </c>
      <c r="E32" s="1">
        <f t="shared" si="17"/>
        <v>-3.3519553072625381E-3</v>
      </c>
      <c r="F32" s="2">
        <f t="shared" si="18"/>
        <v>1.203575418994413</v>
      </c>
      <c r="G32" s="3">
        <f t="shared" si="0"/>
        <v>24.525000000000002</v>
      </c>
      <c r="I32" s="1">
        <f t="shared" si="6"/>
        <v>3.9000000000000021</v>
      </c>
      <c r="J32" s="1">
        <f t="shared" si="10"/>
        <v>3.9000000000000021E-2</v>
      </c>
      <c r="K32" s="1">
        <f t="shared" si="19"/>
        <v>2.1787709497206716E-2</v>
      </c>
      <c r="L32" s="1">
        <f t="shared" si="11"/>
        <v>4.172346368715086E-4</v>
      </c>
      <c r="M32" s="4">
        <f t="shared" si="12"/>
        <v>4.1723463687150859E-2</v>
      </c>
      <c r="O32" s="1">
        <f t="shared" si="13"/>
        <v>2.2238606145251406E-6</v>
      </c>
      <c r="P32" s="1">
        <f t="shared" si="14"/>
        <v>2.2238606145251407E-4</v>
      </c>
      <c r="R32" s="1">
        <f t="shared" si="15"/>
        <v>0.41723463687150858</v>
      </c>
    </row>
    <row r="33" spans="2:18" x14ac:dyDescent="0.3">
      <c r="B33" s="1">
        <v>2.4</v>
      </c>
      <c r="C33" s="1">
        <v>17.100000000000001</v>
      </c>
      <c r="D33" s="1">
        <f t="shared" si="16"/>
        <v>-0.20000000000000284</v>
      </c>
      <c r="E33" s="1">
        <f t="shared" si="17"/>
        <v>-2.2346368715084118E-3</v>
      </c>
      <c r="F33" s="2">
        <f t="shared" si="18"/>
        <v>1.2013407821229045</v>
      </c>
      <c r="G33" s="3">
        <f t="shared" si="0"/>
        <v>23.544</v>
      </c>
      <c r="I33" s="1">
        <f t="shared" si="6"/>
        <v>3.6999999999999993</v>
      </c>
      <c r="J33" s="1">
        <f t="shared" si="10"/>
        <v>3.6999999999999991E-2</v>
      </c>
      <c r="K33" s="1">
        <f t="shared" si="19"/>
        <v>2.067039106145251E-2</v>
      </c>
      <c r="L33" s="1">
        <f t="shared" si="11"/>
        <v>3.9583798882681558E-4</v>
      </c>
      <c r="M33" s="4">
        <f t="shared" si="12"/>
        <v>3.9583798882681556E-2</v>
      </c>
      <c r="O33" s="1">
        <f t="shared" si="13"/>
        <v>2.1098164804469269E-6</v>
      </c>
      <c r="P33" s="1">
        <f t="shared" si="14"/>
        <v>2.109816480446927E-4</v>
      </c>
      <c r="R33" s="1">
        <f t="shared" si="15"/>
        <v>0.39583798882681553</v>
      </c>
    </row>
    <row r="34" spans="2:18" x14ac:dyDescent="0.3">
      <c r="B34" s="1">
        <v>2.2999999999999998</v>
      </c>
      <c r="C34" s="1">
        <v>17.399999999999999</v>
      </c>
      <c r="D34" s="1">
        <f t="shared" si="16"/>
        <v>-0.29999999999999716</v>
      </c>
      <c r="E34" s="1">
        <f t="shared" si="17"/>
        <v>-3.3519553072625381E-3</v>
      </c>
      <c r="F34" s="2">
        <f t="shared" si="18"/>
        <v>1.197988826815642</v>
      </c>
      <c r="G34" s="3">
        <f t="shared" si="0"/>
        <v>22.562999999999999</v>
      </c>
      <c r="I34" s="1">
        <f t="shared" si="6"/>
        <v>3.4000000000000021</v>
      </c>
      <c r="J34" s="1">
        <f t="shared" si="10"/>
        <v>3.4000000000000023E-2</v>
      </c>
      <c r="K34" s="1">
        <f t="shared" si="19"/>
        <v>1.899441340782124E-2</v>
      </c>
      <c r="L34" s="1">
        <f t="shared" si="11"/>
        <v>3.6374301675977676E-4</v>
      </c>
      <c r="M34" s="4">
        <f t="shared" si="12"/>
        <v>3.6374301675977674E-2</v>
      </c>
      <c r="O34" s="1">
        <f t="shared" si="13"/>
        <v>1.9387502793296099E-6</v>
      </c>
      <c r="P34" s="1">
        <f t="shared" si="14"/>
        <v>1.9387502793296099E-4</v>
      </c>
      <c r="R34" s="1">
        <f t="shared" si="15"/>
        <v>0.36374301675977672</v>
      </c>
    </row>
    <row r="35" spans="2:18" x14ac:dyDescent="0.3">
      <c r="B35" s="1">
        <v>2.2000000000000002</v>
      </c>
      <c r="C35" s="1">
        <v>17.600000000000001</v>
      </c>
      <c r="D35" s="1">
        <f t="shared" si="16"/>
        <v>-0.20000000000000284</v>
      </c>
      <c r="E35" s="1">
        <f t="shared" si="17"/>
        <v>-2.2346368715084118E-3</v>
      </c>
      <c r="F35" s="2">
        <f t="shared" si="18"/>
        <v>1.1957541899441335</v>
      </c>
      <c r="G35" s="3">
        <f t="shared" si="0"/>
        <v>21.582000000000004</v>
      </c>
      <c r="I35" s="1">
        <f t="shared" si="6"/>
        <v>3.1999999999999993</v>
      </c>
      <c r="J35" s="1">
        <f t="shared" si="10"/>
        <v>3.1999999999999994E-2</v>
      </c>
      <c r="K35" s="1">
        <f t="shared" si="19"/>
        <v>1.7877094972067034E-2</v>
      </c>
      <c r="L35" s="1">
        <f t="shared" si="11"/>
        <v>3.4234636871508368E-4</v>
      </c>
      <c r="M35" s="4">
        <f t="shared" si="12"/>
        <v>3.4234636871508371E-2</v>
      </c>
      <c r="O35" s="1">
        <f t="shared" si="13"/>
        <v>1.824706145251396E-6</v>
      </c>
      <c r="P35" s="1">
        <f t="shared" si="14"/>
        <v>1.824706145251396E-4</v>
      </c>
      <c r="R35" s="1">
        <f t="shared" si="15"/>
        <v>0.34234636871508373</v>
      </c>
    </row>
    <row r="36" spans="2:18" x14ac:dyDescent="0.3">
      <c r="B36" s="1">
        <v>2.1</v>
      </c>
      <c r="C36" s="1">
        <v>17.899999999999999</v>
      </c>
      <c r="D36" s="1">
        <f t="shared" si="16"/>
        <v>-0.29999999999999716</v>
      </c>
      <c r="E36" s="1">
        <f t="shared" si="17"/>
        <v>-3.3519553072625381E-3</v>
      </c>
      <c r="F36" s="2">
        <f t="shared" si="18"/>
        <v>1.192402234636871</v>
      </c>
      <c r="G36" s="3">
        <f t="shared" si="0"/>
        <v>20.601000000000003</v>
      </c>
      <c r="I36" s="1">
        <f t="shared" si="6"/>
        <v>2.9000000000000021</v>
      </c>
      <c r="J36" s="1">
        <f t="shared" si="10"/>
        <v>2.9000000000000022E-2</v>
      </c>
      <c r="K36" s="1">
        <f t="shared" si="19"/>
        <v>1.6201117318435765E-2</v>
      </c>
      <c r="L36" s="1">
        <f t="shared" si="11"/>
        <v>3.1025139664804492E-4</v>
      </c>
      <c r="M36" s="4">
        <f t="shared" si="12"/>
        <v>3.1025139664804493E-2</v>
      </c>
      <c r="O36" s="1">
        <f t="shared" si="13"/>
        <v>1.6536399441340794E-6</v>
      </c>
      <c r="P36" s="1">
        <f t="shared" si="14"/>
        <v>1.6536399441340795E-4</v>
      </c>
      <c r="R36" s="1">
        <f t="shared" si="15"/>
        <v>0.31025139664804491</v>
      </c>
    </row>
    <row r="37" spans="2:18" x14ac:dyDescent="0.3">
      <c r="B37" s="1">
        <v>2</v>
      </c>
      <c r="C37" s="1">
        <v>18.100000000000001</v>
      </c>
      <c r="D37" s="1">
        <f t="shared" si="16"/>
        <v>-0.20000000000000284</v>
      </c>
      <c r="E37" s="1">
        <f t="shared" si="17"/>
        <v>-2.2346368715084118E-3</v>
      </c>
      <c r="F37" s="2">
        <f t="shared" si="18"/>
        <v>1.1901675977653625</v>
      </c>
      <c r="G37" s="3">
        <f t="shared" si="0"/>
        <v>19.62</v>
      </c>
      <c r="I37" s="1">
        <f t="shared" si="6"/>
        <v>2.6999999999999993</v>
      </c>
      <c r="J37" s="1">
        <f t="shared" si="10"/>
        <v>2.6999999999999993E-2</v>
      </c>
      <c r="K37" s="1">
        <f t="shared" si="19"/>
        <v>1.508379888268156E-2</v>
      </c>
      <c r="L37" s="1">
        <f t="shared" si="11"/>
        <v>2.888547486033519E-4</v>
      </c>
      <c r="M37" s="4">
        <f t="shared" si="12"/>
        <v>2.888547486033519E-2</v>
      </c>
      <c r="O37" s="1">
        <f t="shared" si="13"/>
        <v>1.5395958100558655E-6</v>
      </c>
      <c r="P37" s="1">
        <f t="shared" si="14"/>
        <v>1.5395958100558656E-4</v>
      </c>
      <c r="R37" s="1">
        <f t="shared" si="15"/>
        <v>0.28885474860335192</v>
      </c>
    </row>
    <row r="38" spans="2:18" x14ac:dyDescent="0.3">
      <c r="B38" s="1">
        <v>1.9</v>
      </c>
      <c r="C38" s="1">
        <v>18.399999999999999</v>
      </c>
      <c r="D38" s="1">
        <f t="shared" si="16"/>
        <v>-0.29999999999999716</v>
      </c>
      <c r="E38" s="1">
        <f t="shared" si="17"/>
        <v>-3.3519553072625381E-3</v>
      </c>
      <c r="F38" s="2">
        <f t="shared" si="18"/>
        <v>1.1868156424581</v>
      </c>
      <c r="G38" s="3">
        <f t="shared" si="0"/>
        <v>18.638999999999999</v>
      </c>
      <c r="I38" s="1">
        <f t="shared" si="6"/>
        <v>2.4000000000000021</v>
      </c>
      <c r="J38" s="1">
        <f t="shared" si="10"/>
        <v>2.4000000000000021E-2</v>
      </c>
      <c r="K38" s="1">
        <f t="shared" si="19"/>
        <v>1.3407821229050291E-2</v>
      </c>
      <c r="L38" s="1">
        <f t="shared" si="11"/>
        <v>2.5675977653631308E-4</v>
      </c>
      <c r="M38" s="4">
        <f t="shared" si="12"/>
        <v>2.5675977653631308E-2</v>
      </c>
      <c r="O38" s="1">
        <f t="shared" si="13"/>
        <v>1.3685296089385487E-6</v>
      </c>
      <c r="P38" s="1">
        <f t="shared" si="14"/>
        <v>1.3685296089385488E-4</v>
      </c>
      <c r="R38" s="1">
        <f t="shared" si="15"/>
        <v>0.2567597765363131</v>
      </c>
    </row>
    <row r="39" spans="2:18" x14ac:dyDescent="0.3">
      <c r="B39" s="1">
        <v>1.8</v>
      </c>
      <c r="C39" s="1">
        <v>18.7</v>
      </c>
      <c r="D39" s="1">
        <f t="shared" si="16"/>
        <v>-0.30000000000000071</v>
      </c>
      <c r="E39" s="1">
        <f t="shared" si="17"/>
        <v>-3.351955307262578E-3</v>
      </c>
      <c r="F39" s="2">
        <f t="shared" si="18"/>
        <v>1.1834636871508375</v>
      </c>
      <c r="G39" s="3">
        <f t="shared" si="0"/>
        <v>17.658000000000001</v>
      </c>
      <c r="I39" s="1">
        <f t="shared" si="6"/>
        <v>2.1000000000000014</v>
      </c>
      <c r="J39" s="1">
        <f t="shared" si="10"/>
        <v>2.1000000000000015E-2</v>
      </c>
      <c r="K39" s="1">
        <f t="shared" si="19"/>
        <v>1.1731843575419003E-2</v>
      </c>
      <c r="L39" s="1">
        <f t="shared" si="11"/>
        <v>2.246648044692739E-4</v>
      </c>
      <c r="M39" s="4">
        <f t="shared" si="12"/>
        <v>2.2466480446927391E-2</v>
      </c>
      <c r="O39" s="1">
        <f t="shared" si="13"/>
        <v>1.1974634078212299E-6</v>
      </c>
      <c r="P39" s="1">
        <f t="shared" si="14"/>
        <v>1.1974634078212299E-4</v>
      </c>
      <c r="R39" s="1">
        <f t="shared" si="15"/>
        <v>0.22466480446927392</v>
      </c>
    </row>
    <row r="40" spans="2:18" x14ac:dyDescent="0.3">
      <c r="B40" s="1">
        <v>1.7</v>
      </c>
      <c r="C40" s="1">
        <v>18.899999999999999</v>
      </c>
      <c r="D40" s="1">
        <f t="shared" si="16"/>
        <v>-0.19999999999999929</v>
      </c>
      <c r="E40" s="1">
        <f t="shared" si="17"/>
        <v>-2.2346368715083719E-3</v>
      </c>
      <c r="F40" s="2">
        <f t="shared" si="18"/>
        <v>1.1812290502793292</v>
      </c>
      <c r="G40" s="3">
        <f t="shared" si="0"/>
        <v>16.677</v>
      </c>
      <c r="I40" s="1">
        <f t="shared" si="6"/>
        <v>1.9000000000000021</v>
      </c>
      <c r="J40" s="1">
        <f t="shared" si="10"/>
        <v>1.900000000000002E-2</v>
      </c>
      <c r="K40" s="1">
        <f t="shared" si="19"/>
        <v>1.0614525139664816E-2</v>
      </c>
      <c r="L40" s="1">
        <f t="shared" si="11"/>
        <v>2.0326815642458123E-4</v>
      </c>
      <c r="M40" s="4">
        <f t="shared" si="12"/>
        <v>2.0326815642458123E-2</v>
      </c>
      <c r="O40" s="1">
        <f t="shared" si="13"/>
        <v>1.0834192737430179E-6</v>
      </c>
      <c r="P40" s="1">
        <f t="shared" si="14"/>
        <v>1.0834192737430179E-4</v>
      </c>
      <c r="R40" s="1">
        <f t="shared" si="15"/>
        <v>0.20326815642458124</v>
      </c>
    </row>
    <row r="41" spans="2:18" x14ac:dyDescent="0.3">
      <c r="B41" s="1">
        <v>1.6</v>
      </c>
      <c r="C41" s="1">
        <v>19.2</v>
      </c>
      <c r="D41" s="1">
        <f t="shared" si="16"/>
        <v>-0.30000000000000071</v>
      </c>
      <c r="E41" s="1">
        <f t="shared" si="17"/>
        <v>-3.351955307262578E-3</v>
      </c>
      <c r="F41" s="2">
        <f t="shared" si="18"/>
        <v>1.1778770949720667</v>
      </c>
      <c r="G41" s="3">
        <f t="shared" si="0"/>
        <v>15.696000000000002</v>
      </c>
      <c r="I41" s="1">
        <f t="shared" si="6"/>
        <v>1.6000000000000014</v>
      </c>
      <c r="J41" s="1">
        <f t="shared" si="10"/>
        <v>1.6000000000000014E-2</v>
      </c>
      <c r="K41" s="1">
        <f t="shared" si="19"/>
        <v>8.9385474860335275E-3</v>
      </c>
      <c r="L41" s="1">
        <f t="shared" si="11"/>
        <v>1.7117318435754206E-4</v>
      </c>
      <c r="M41" s="4">
        <f t="shared" si="12"/>
        <v>1.7117318435754206E-2</v>
      </c>
      <c r="O41" s="1">
        <f t="shared" si="13"/>
        <v>9.1235307262569907E-7</v>
      </c>
      <c r="P41" s="1">
        <f t="shared" si="14"/>
        <v>9.123530726256991E-5</v>
      </c>
      <c r="R41" s="1">
        <f t="shared" si="15"/>
        <v>0.17117318435754206</v>
      </c>
    </row>
    <row r="42" spans="2:18" x14ac:dyDescent="0.3">
      <c r="B42" s="1">
        <v>1.5</v>
      </c>
      <c r="C42" s="1">
        <v>19.5</v>
      </c>
      <c r="D42" s="1">
        <f t="shared" si="16"/>
        <v>-0.30000000000000071</v>
      </c>
      <c r="E42" s="1">
        <f t="shared" si="17"/>
        <v>-3.351955307262578E-3</v>
      </c>
      <c r="F42" s="2">
        <f t="shared" si="18"/>
        <v>1.1745251396648042</v>
      </c>
      <c r="G42" s="3">
        <f t="shared" si="0"/>
        <v>14.715</v>
      </c>
      <c r="I42" s="1">
        <f t="shared" si="6"/>
        <v>1.3000000000000007</v>
      </c>
      <c r="J42" s="1">
        <f t="shared" si="10"/>
        <v>1.3000000000000006E-2</v>
      </c>
      <c r="K42" s="1">
        <f t="shared" si="19"/>
        <v>7.2625698324022383E-3</v>
      </c>
      <c r="L42" s="1">
        <f t="shared" si="11"/>
        <v>1.3907821229050286E-4</v>
      </c>
      <c r="M42" s="4">
        <f t="shared" si="12"/>
        <v>1.3907821229050286E-2</v>
      </c>
      <c r="O42" s="1">
        <f t="shared" si="13"/>
        <v>7.412868715083802E-7</v>
      </c>
      <c r="P42" s="1">
        <f t="shared" si="14"/>
        <v>7.4128687150838013E-5</v>
      </c>
      <c r="R42" s="1">
        <f t="shared" si="15"/>
        <v>0.13907821229050288</v>
      </c>
    </row>
    <row r="43" spans="2:18" x14ac:dyDescent="0.3">
      <c r="B43" s="1">
        <v>1</v>
      </c>
      <c r="C43" s="1">
        <v>20.8</v>
      </c>
      <c r="D43" s="1">
        <f t="shared" si="16"/>
        <v>-1.3000000000000007</v>
      </c>
      <c r="E43" s="1">
        <f t="shared" si="17"/>
        <v>-1.4525139664804477E-2</v>
      </c>
      <c r="F43" s="2">
        <f>F42+E43</f>
        <v>1.1599999999999997</v>
      </c>
      <c r="G43" s="3">
        <f t="shared" si="0"/>
        <v>9.81</v>
      </c>
      <c r="I43" s="1">
        <f>$C$11-C43</f>
        <v>0</v>
      </c>
      <c r="J43" s="1">
        <f t="shared" si="10"/>
        <v>0</v>
      </c>
      <c r="K43" s="1">
        <f t="shared" si="19"/>
        <v>0</v>
      </c>
      <c r="L43" s="1">
        <f t="shared" si="11"/>
        <v>0</v>
      </c>
      <c r="M43" s="4">
        <f t="shared" si="12"/>
        <v>0</v>
      </c>
      <c r="O43" s="1">
        <f t="shared" si="13"/>
        <v>0</v>
      </c>
      <c r="P43" s="1">
        <f t="shared" si="14"/>
        <v>0</v>
      </c>
      <c r="R43" s="1">
        <f t="shared" si="15"/>
        <v>0</v>
      </c>
    </row>
    <row r="46" spans="2:18" x14ac:dyDescent="0.3">
      <c r="B46" s="1" t="s">
        <v>11</v>
      </c>
      <c r="H46" s="1" t="s">
        <v>18</v>
      </c>
      <c r="I46" s="1" t="s">
        <v>19</v>
      </c>
      <c r="K46" s="1" t="s">
        <v>20</v>
      </c>
    </row>
    <row r="47" spans="2:18" x14ac:dyDescent="0.3">
      <c r="B47" s="1" t="s">
        <v>12</v>
      </c>
      <c r="C47" s="1" t="s">
        <v>4</v>
      </c>
      <c r="E47" s="1" t="s">
        <v>31</v>
      </c>
      <c r="H47" s="1">
        <v>1.9499999999999999E-3</v>
      </c>
      <c r="I47" s="1">
        <v>1.1950000000000001E-2</v>
      </c>
      <c r="K47" s="1">
        <v>0.41</v>
      </c>
    </row>
    <row r="48" spans="2:18" x14ac:dyDescent="0.3">
      <c r="B48" s="1">
        <v>0</v>
      </c>
      <c r="C48" s="1">
        <v>0.7</v>
      </c>
      <c r="E48" s="1">
        <f>B48*$H$3</f>
        <v>0</v>
      </c>
    </row>
    <row r="49" spans="2:8" x14ac:dyDescent="0.3">
      <c r="B49" s="1">
        <v>0.1</v>
      </c>
      <c r="C49" s="1">
        <v>1.7</v>
      </c>
      <c r="E49" s="1">
        <f t="shared" ref="E49:E104" si="20">B49*$H$3</f>
        <v>0.98100000000000009</v>
      </c>
    </row>
    <row r="50" spans="2:8" x14ac:dyDescent="0.3">
      <c r="B50" s="1">
        <v>0.2</v>
      </c>
      <c r="C50" s="1">
        <v>2.7</v>
      </c>
      <c r="E50" s="1">
        <f t="shared" si="20"/>
        <v>1.9620000000000002</v>
      </c>
      <c r="H50" s="1" t="s">
        <v>21</v>
      </c>
    </row>
    <row r="51" spans="2:8" x14ac:dyDescent="0.3">
      <c r="B51" s="1">
        <v>0.3</v>
      </c>
      <c r="C51" s="1">
        <v>3.6</v>
      </c>
      <c r="E51" s="1">
        <f t="shared" si="20"/>
        <v>2.9430000000000001</v>
      </c>
    </row>
    <row r="52" spans="2:8" x14ac:dyDescent="0.3">
      <c r="B52" s="1">
        <v>0.4</v>
      </c>
      <c r="C52" s="1">
        <v>4.5999999999999996</v>
      </c>
      <c r="E52" s="1">
        <f t="shared" si="20"/>
        <v>3.9240000000000004</v>
      </c>
    </row>
    <row r="53" spans="2:8" x14ac:dyDescent="0.3">
      <c r="B53" s="1">
        <v>0.5</v>
      </c>
      <c r="C53" s="1">
        <v>5.6</v>
      </c>
      <c r="E53" s="1">
        <f t="shared" si="20"/>
        <v>4.9050000000000002</v>
      </c>
    </row>
    <row r="54" spans="2:8" x14ac:dyDescent="0.3">
      <c r="B54" s="1">
        <v>0.6</v>
      </c>
      <c r="C54" s="1">
        <v>6.6</v>
      </c>
      <c r="E54" s="1">
        <f t="shared" si="20"/>
        <v>5.8860000000000001</v>
      </c>
    </row>
    <row r="55" spans="2:8" x14ac:dyDescent="0.3">
      <c r="B55" s="1">
        <v>0.7</v>
      </c>
      <c r="C55" s="1">
        <v>7.6</v>
      </c>
      <c r="E55" s="1">
        <f t="shared" si="20"/>
        <v>6.867</v>
      </c>
    </row>
    <row r="56" spans="2:8" x14ac:dyDescent="0.3">
      <c r="B56" s="1">
        <v>0.8</v>
      </c>
      <c r="C56" s="1">
        <v>8.6</v>
      </c>
      <c r="E56" s="1">
        <f t="shared" si="20"/>
        <v>7.8480000000000008</v>
      </c>
    </row>
    <row r="57" spans="2:8" x14ac:dyDescent="0.3">
      <c r="B57" s="1">
        <v>0.9</v>
      </c>
      <c r="C57" s="1">
        <v>9.6</v>
      </c>
      <c r="E57" s="1">
        <f t="shared" si="20"/>
        <v>8.8290000000000006</v>
      </c>
    </row>
    <row r="59" spans="2:8" x14ac:dyDescent="0.3">
      <c r="B59" s="1">
        <v>0.9</v>
      </c>
      <c r="C59" s="1">
        <v>9.6</v>
      </c>
      <c r="E59" s="1">
        <f t="shared" si="20"/>
        <v>8.8290000000000006</v>
      </c>
    </row>
    <row r="60" spans="2:8" x14ac:dyDescent="0.3">
      <c r="B60" s="1">
        <v>0.8</v>
      </c>
      <c r="C60" s="1">
        <v>8.6999999999999993</v>
      </c>
      <c r="E60" s="1">
        <f t="shared" si="20"/>
        <v>7.8480000000000008</v>
      </c>
    </row>
    <row r="61" spans="2:8" x14ac:dyDescent="0.3">
      <c r="B61" s="1">
        <v>0.7</v>
      </c>
      <c r="C61" s="1">
        <v>7.7</v>
      </c>
      <c r="E61" s="1">
        <f t="shared" si="20"/>
        <v>6.867</v>
      </c>
    </row>
    <row r="62" spans="2:8" x14ac:dyDescent="0.3">
      <c r="B62" s="1">
        <v>0.6</v>
      </c>
      <c r="C62" s="1">
        <v>6.7</v>
      </c>
      <c r="E62" s="1">
        <f t="shared" si="20"/>
        <v>5.8860000000000001</v>
      </c>
    </row>
    <row r="63" spans="2:8" x14ac:dyDescent="0.3">
      <c r="B63" s="1">
        <v>0.5</v>
      </c>
      <c r="C63" s="1">
        <v>5.7</v>
      </c>
      <c r="E63" s="1">
        <f t="shared" si="20"/>
        <v>4.9050000000000002</v>
      </c>
    </row>
    <row r="64" spans="2:8" x14ac:dyDescent="0.3">
      <c r="B64" s="1">
        <v>0.4</v>
      </c>
      <c r="C64" s="1">
        <v>4.7</v>
      </c>
      <c r="E64" s="1">
        <f t="shared" si="20"/>
        <v>3.9240000000000004</v>
      </c>
    </row>
    <row r="65" spans="2:9" x14ac:dyDescent="0.3">
      <c r="B65" s="1">
        <v>0.3</v>
      </c>
      <c r="C65" s="1">
        <v>3.7</v>
      </c>
      <c r="E65" s="1">
        <f t="shared" si="20"/>
        <v>2.9430000000000001</v>
      </c>
    </row>
    <row r="66" spans="2:9" x14ac:dyDescent="0.3">
      <c r="B66" s="1">
        <v>0.2</v>
      </c>
      <c r="C66" s="1">
        <v>2.8</v>
      </c>
      <c r="E66" s="1">
        <f t="shared" si="20"/>
        <v>1.9620000000000002</v>
      </c>
    </row>
    <row r="67" spans="2:9" x14ac:dyDescent="0.3">
      <c r="B67" s="1">
        <v>0.1</v>
      </c>
      <c r="C67" s="1">
        <v>1.8</v>
      </c>
      <c r="E67" s="1">
        <f t="shared" si="20"/>
        <v>0.98100000000000009</v>
      </c>
    </row>
    <row r="68" spans="2:9" x14ac:dyDescent="0.3">
      <c r="B68" s="1">
        <v>0</v>
      </c>
      <c r="C68" s="1">
        <v>0.8</v>
      </c>
      <c r="E68" s="1">
        <f t="shared" si="20"/>
        <v>0</v>
      </c>
    </row>
    <row r="71" spans="2:9" x14ac:dyDescent="0.3">
      <c r="B71" s="1" t="s">
        <v>13</v>
      </c>
      <c r="H71" s="1" t="s">
        <v>18</v>
      </c>
      <c r="I71" s="1" t="s">
        <v>19</v>
      </c>
    </row>
    <row r="72" spans="2:9" x14ac:dyDescent="0.3">
      <c r="B72" s="1">
        <v>0</v>
      </c>
      <c r="C72" s="1">
        <v>2.7</v>
      </c>
      <c r="E72" s="1">
        <f t="shared" si="20"/>
        <v>0</v>
      </c>
      <c r="H72" s="1">
        <v>2.0200000000000001E-3</v>
      </c>
      <c r="I72" s="1">
        <v>1.17E-2</v>
      </c>
    </row>
    <row r="73" spans="2:9" x14ac:dyDescent="0.3">
      <c r="B73" s="1">
        <v>2.5000000000000001E-2</v>
      </c>
      <c r="C73" s="1">
        <v>3.1</v>
      </c>
      <c r="E73" s="1">
        <f t="shared" si="20"/>
        <v>0.24525000000000002</v>
      </c>
    </row>
    <row r="74" spans="2:9" x14ac:dyDescent="0.3">
      <c r="B74" s="1">
        <v>0.05</v>
      </c>
      <c r="C74" s="1">
        <v>3.6</v>
      </c>
      <c r="E74" s="1">
        <f t="shared" si="20"/>
        <v>0.49050000000000005</v>
      </c>
    </row>
    <row r="75" spans="2:9" x14ac:dyDescent="0.3">
      <c r="B75" s="1">
        <v>7.4999999999999997E-2</v>
      </c>
      <c r="C75" s="1">
        <v>4</v>
      </c>
      <c r="E75" s="1">
        <f t="shared" si="20"/>
        <v>0.73575000000000002</v>
      </c>
    </row>
    <row r="76" spans="2:9" x14ac:dyDescent="0.3">
      <c r="B76" s="1">
        <v>0.1</v>
      </c>
      <c r="C76" s="1">
        <v>4.5</v>
      </c>
      <c r="E76" s="1">
        <f t="shared" si="20"/>
        <v>0.98100000000000009</v>
      </c>
    </row>
    <row r="77" spans="2:9" x14ac:dyDescent="0.3">
      <c r="B77" s="1">
        <v>0.125</v>
      </c>
      <c r="C77" s="1">
        <v>4.9000000000000004</v>
      </c>
      <c r="E77" s="1">
        <f t="shared" si="20"/>
        <v>1.2262500000000001</v>
      </c>
    </row>
    <row r="78" spans="2:9" x14ac:dyDescent="0.3">
      <c r="B78" s="1">
        <v>0.15</v>
      </c>
      <c r="C78" s="1">
        <v>5.4</v>
      </c>
      <c r="E78" s="1">
        <f t="shared" si="20"/>
        <v>1.4715</v>
      </c>
    </row>
    <row r="79" spans="2:9" x14ac:dyDescent="0.3">
      <c r="B79" s="1">
        <v>0.17499999999999999</v>
      </c>
      <c r="C79" s="1">
        <v>5.9</v>
      </c>
      <c r="E79" s="1">
        <f t="shared" si="20"/>
        <v>1.71675</v>
      </c>
    </row>
    <row r="80" spans="2:9" x14ac:dyDescent="0.3">
      <c r="B80" s="1">
        <v>0.2</v>
      </c>
      <c r="C80" s="1">
        <v>6.3</v>
      </c>
      <c r="E80" s="1">
        <f t="shared" si="20"/>
        <v>1.9620000000000002</v>
      </c>
    </row>
    <row r="81" spans="2:5" x14ac:dyDescent="0.3">
      <c r="B81" s="1">
        <v>0.22500000000000001</v>
      </c>
      <c r="C81" s="1">
        <v>6.8</v>
      </c>
      <c r="E81" s="1">
        <f t="shared" si="20"/>
        <v>2.2072500000000002</v>
      </c>
    </row>
    <row r="82" spans="2:5" x14ac:dyDescent="0.3">
      <c r="B82" s="1">
        <v>0.25</v>
      </c>
      <c r="C82" s="1">
        <v>7.2</v>
      </c>
      <c r="E82" s="1">
        <f t="shared" si="20"/>
        <v>2.4525000000000001</v>
      </c>
    </row>
    <row r="83" spans="2:5" x14ac:dyDescent="0.3">
      <c r="B83" s="1">
        <v>0.27500000000000002</v>
      </c>
      <c r="C83" s="1">
        <v>7.7</v>
      </c>
      <c r="E83" s="1">
        <f t="shared" si="20"/>
        <v>2.6977500000000005</v>
      </c>
    </row>
    <row r="84" spans="2:5" x14ac:dyDescent="0.3">
      <c r="B84" s="1">
        <v>0.3</v>
      </c>
      <c r="C84" s="1">
        <v>8.1999999999999993</v>
      </c>
      <c r="E84" s="1">
        <f t="shared" si="20"/>
        <v>2.9430000000000001</v>
      </c>
    </row>
    <row r="85" spans="2:5" x14ac:dyDescent="0.3">
      <c r="B85" s="1">
        <v>0.32500000000000001</v>
      </c>
      <c r="C85" s="1">
        <v>8.6</v>
      </c>
      <c r="E85" s="1">
        <f t="shared" si="20"/>
        <v>3.1882500000000005</v>
      </c>
    </row>
    <row r="86" spans="2:5" x14ac:dyDescent="0.3">
      <c r="B86" s="1">
        <v>0.35</v>
      </c>
      <c r="C86" s="1">
        <v>9.1</v>
      </c>
      <c r="E86" s="1">
        <f t="shared" si="20"/>
        <v>3.4335</v>
      </c>
    </row>
    <row r="87" spans="2:5" x14ac:dyDescent="0.3">
      <c r="B87" s="1">
        <v>0.375</v>
      </c>
      <c r="C87" s="1">
        <v>9.6</v>
      </c>
      <c r="E87" s="1">
        <f t="shared" si="20"/>
        <v>3.67875</v>
      </c>
    </row>
    <row r="89" spans="2:5" x14ac:dyDescent="0.3">
      <c r="B89" s="1">
        <v>0.375</v>
      </c>
      <c r="C89" s="1">
        <v>9.6</v>
      </c>
      <c r="E89" s="1">
        <f t="shared" si="20"/>
        <v>3.67875</v>
      </c>
    </row>
    <row r="90" spans="2:5" x14ac:dyDescent="0.3">
      <c r="B90" s="1">
        <v>0.35</v>
      </c>
      <c r="C90" s="1">
        <v>9.1</v>
      </c>
      <c r="E90" s="1">
        <f t="shared" si="20"/>
        <v>3.4335</v>
      </c>
    </row>
    <row r="91" spans="2:5" x14ac:dyDescent="0.3">
      <c r="B91" s="1">
        <v>0.32500000000000001</v>
      </c>
      <c r="C91" s="1">
        <v>8.6</v>
      </c>
      <c r="E91" s="1">
        <f t="shared" si="20"/>
        <v>3.1882500000000005</v>
      </c>
    </row>
    <row r="92" spans="2:5" x14ac:dyDescent="0.3">
      <c r="B92" s="1">
        <v>0.3</v>
      </c>
      <c r="C92" s="1">
        <v>8.1999999999999993</v>
      </c>
      <c r="E92" s="1">
        <f t="shared" si="20"/>
        <v>2.9430000000000001</v>
      </c>
    </row>
    <row r="93" spans="2:5" x14ac:dyDescent="0.3">
      <c r="B93" s="1">
        <v>0.27500000000000002</v>
      </c>
      <c r="C93" s="1">
        <v>7.7</v>
      </c>
      <c r="E93" s="1">
        <f t="shared" si="20"/>
        <v>2.6977500000000005</v>
      </c>
    </row>
    <row r="94" spans="2:5" x14ac:dyDescent="0.3">
      <c r="B94" s="1">
        <v>0.25</v>
      </c>
      <c r="C94" s="1">
        <v>7.3</v>
      </c>
      <c r="E94" s="1">
        <f t="shared" si="20"/>
        <v>2.4525000000000001</v>
      </c>
    </row>
    <row r="95" spans="2:5" x14ac:dyDescent="0.3">
      <c r="B95" s="1">
        <v>0.22500000000000001</v>
      </c>
      <c r="C95" s="1">
        <v>6.8</v>
      </c>
      <c r="E95" s="1">
        <f t="shared" si="20"/>
        <v>2.2072500000000002</v>
      </c>
    </row>
    <row r="96" spans="2:5" x14ac:dyDescent="0.3">
      <c r="B96" s="1">
        <v>0.2</v>
      </c>
      <c r="C96" s="1">
        <v>6.3</v>
      </c>
      <c r="E96" s="1">
        <f t="shared" si="20"/>
        <v>1.9620000000000002</v>
      </c>
    </row>
    <row r="97" spans="2:5" x14ac:dyDescent="0.3">
      <c r="B97" s="1">
        <v>0.17499999999999999</v>
      </c>
      <c r="C97" s="1">
        <v>5.9</v>
      </c>
      <c r="E97" s="1">
        <f t="shared" si="20"/>
        <v>1.71675</v>
      </c>
    </row>
    <row r="98" spans="2:5" x14ac:dyDescent="0.3">
      <c r="B98" s="1">
        <v>0.15</v>
      </c>
      <c r="C98" s="1">
        <v>5.4</v>
      </c>
      <c r="E98" s="1">
        <f t="shared" si="20"/>
        <v>1.4715</v>
      </c>
    </row>
    <row r="99" spans="2:5" x14ac:dyDescent="0.3">
      <c r="B99" s="1">
        <v>0.125</v>
      </c>
      <c r="C99" s="1">
        <v>5</v>
      </c>
      <c r="E99" s="1">
        <f t="shared" si="20"/>
        <v>1.2262500000000001</v>
      </c>
    </row>
    <row r="100" spans="2:5" x14ac:dyDescent="0.3">
      <c r="B100" s="1">
        <v>0.1</v>
      </c>
      <c r="C100" s="1">
        <v>4.5</v>
      </c>
      <c r="E100" s="1">
        <f t="shared" si="20"/>
        <v>0.98100000000000009</v>
      </c>
    </row>
    <row r="101" spans="2:5" x14ac:dyDescent="0.3">
      <c r="B101" s="1">
        <v>7.4999999999999997E-2</v>
      </c>
      <c r="C101" s="1">
        <v>4</v>
      </c>
      <c r="E101" s="1">
        <f t="shared" si="20"/>
        <v>0.73575000000000002</v>
      </c>
    </row>
    <row r="102" spans="2:5" x14ac:dyDescent="0.3">
      <c r="B102" s="1">
        <v>0.05</v>
      </c>
      <c r="C102" s="1">
        <v>3.6</v>
      </c>
      <c r="E102" s="1">
        <f t="shared" si="20"/>
        <v>0.49050000000000005</v>
      </c>
    </row>
    <row r="103" spans="2:5" x14ac:dyDescent="0.3">
      <c r="B103" s="1">
        <v>2.5000000000000001E-2</v>
      </c>
      <c r="C103" s="1">
        <v>3.1</v>
      </c>
      <c r="E103" s="1">
        <f t="shared" si="20"/>
        <v>0.24525000000000002</v>
      </c>
    </row>
    <row r="104" spans="2:5" x14ac:dyDescent="0.3">
      <c r="B104" s="1">
        <v>0</v>
      </c>
      <c r="C104" s="1">
        <v>2.6</v>
      </c>
      <c r="E104" s="1">
        <f t="shared" si="20"/>
        <v>0</v>
      </c>
    </row>
  </sheetData>
  <pageMargins left="0.70866141732283472" right="0.70866141732283472" top="0.78740157480314965" bottom="0.78740157480314965" header="0.31496062992125984" footer="0.31496062992125984"/>
  <pageSetup paperSize="9" scale="5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2024-03-15T12:52:53Z</cp:lastPrinted>
  <dcterms:created xsi:type="dcterms:W3CDTF">2024-03-15T10:36:28Z</dcterms:created>
  <dcterms:modified xsi:type="dcterms:W3CDTF">2024-03-17T23:16:11Z</dcterms:modified>
</cp:coreProperties>
</file>