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tze\Desktop\"/>
    </mc:Choice>
  </mc:AlternateContent>
  <xr:revisionPtr revIDLastSave="0" documentId="13_ncr:1_{A2B5C465-CB77-4B54-AD0B-973504AF7533}" xr6:coauthVersionLast="47" xr6:coauthVersionMax="47" xr10:uidLastSave="{00000000-0000-0000-0000-000000000000}"/>
  <bookViews>
    <workbookView xWindow="-108" yWindow="-108" windowWidth="23256" windowHeight="13896" tabRatio="950" activeTab="1" xr2:uid="{40080B9E-9E5D-4D4F-BF78-D3F262E6937F}"/>
  </bookViews>
  <sheets>
    <sheet name="BS" sheetId="2" r:id="rId1"/>
    <sheet name="P&amp;L" sheetId="3" r:id="rId2"/>
    <sheet name="Industry Average Multipl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3" l="1"/>
  <c r="C22" i="10" l="1"/>
  <c r="C8" i="10" l="1"/>
  <c r="D50" i="3" l="1"/>
  <c r="D52" i="3" l="1"/>
  <c r="D39" i="3"/>
  <c r="D46" i="3"/>
  <c r="D44" i="2" l="1"/>
  <c r="D37" i="2"/>
  <c r="D28" i="2"/>
  <c r="D30" i="2" s="1"/>
  <c r="D20" i="2"/>
  <c r="D13" i="2"/>
  <c r="D35" i="3"/>
  <c r="D41" i="3" s="1"/>
  <c r="D11" i="3"/>
  <c r="D45" i="2" l="1"/>
  <c r="D15" i="3"/>
  <c r="D21" i="2"/>
  <c r="D22" i="3" l="1"/>
  <c r="D26" i="3" s="1"/>
  <c r="D46" i="2"/>
  <c r="D48" i="2" s="1"/>
  <c r="D30" i="3" l="1"/>
</calcChain>
</file>

<file path=xl/sharedStrings.xml><?xml version="1.0" encoding="utf-8"?>
<sst xmlns="http://schemas.openxmlformats.org/spreadsheetml/2006/main" count="99" uniqueCount="92">
  <si>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</si>
  <si>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</si>
  <si>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</si>
  <si>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</si>
  <si>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</si>
  <si>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</si>
  <si>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</si>
  <si>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</si>
  <si>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</si>
  <si>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</si>
  <si>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</si>
  <si>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</si>
  <si>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</si>
  <si>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</si>
  <si>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</si>
  <si>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</si>
  <si>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</si>
  <si>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</si>
  <si>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Current liabilities</t>
  </si>
  <si>
    <t>Current income tax liabilities</t>
  </si>
  <si>
    <t>Total liabilities</t>
  </si>
  <si>
    <t>Total equity and liabilities</t>
  </si>
  <si>
    <t>Revenue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</si>
  <si>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</si>
  <si>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</si>
  <si>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</si>
  <si>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</si>
  <si>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</si>
  <si>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</si>
  <si>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</si>
  <si>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</si>
  <si>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</si>
  <si>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</si>
  <si>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</si>
  <si>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</si>
  <si>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</si>
  <si>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</si>
  <si>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</si>
  <si>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</si>
  <si>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</si>
  <si>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Industry average</t>
  </si>
  <si>
    <t>Net income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</si>
  <si>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</si>
  <si>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</si>
  <si>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</si>
  <si>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</si>
  <si>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</si>
  <si>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</si>
  <si>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</si>
  <si>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</si>
  <si>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</si>
  <si>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</si>
  <si>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</si>
  <si>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</si>
  <si>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</si>
  <si>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</si>
  <si>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</si>
  <si>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</si>
  <si>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</si>
  <si>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Operating profit (EBIT)</t>
  </si>
  <si>
    <t>Profit before tax (EBT)</t>
  </si>
  <si>
    <t>Return on equity (RoE)</t>
  </si>
  <si>
    <t>Common share capital</t>
  </si>
  <si>
    <t>Common shares outstanding</t>
  </si>
  <si>
    <t>Share price</t>
  </si>
  <si>
    <t>Share price (in $)</t>
  </si>
  <si>
    <t>Market capitalization</t>
  </si>
  <si>
    <t>Common dividend per share ($)</t>
  </si>
  <si>
    <t>Total dividends declared</t>
  </si>
  <si>
    <t>Gross profit margin</t>
  </si>
  <si>
    <t>Days of sales outstanding</t>
  </si>
  <si>
    <t>Days of inventory on hand</t>
  </si>
  <si>
    <t>Cash conversion cycle</t>
  </si>
  <si>
    <t>Quick ratio</t>
  </si>
  <si>
    <t>Multiple</t>
  </si>
  <si>
    <t>EPS</t>
  </si>
  <si>
    <t>P/E ratio</t>
  </si>
  <si>
    <t>Debt-to-capital</t>
  </si>
  <si>
    <t>Cash ratio</t>
  </si>
  <si>
    <t>Financial leverage</t>
  </si>
  <si>
    <t>Operating profit margin</t>
  </si>
  <si>
    <t>Provisions</t>
  </si>
  <si>
    <t>Trade payables</t>
  </si>
  <si>
    <t>Accruals and other payables</t>
  </si>
  <si>
    <t>Other revenue</t>
  </si>
  <si>
    <t>Administrative expenses</t>
  </si>
  <si>
    <t>Selling expenses</t>
  </si>
  <si>
    <t>Marketing expenses</t>
  </si>
  <si>
    <t>General information:</t>
  </si>
  <si>
    <t>AppleDot Ltd</t>
  </si>
  <si>
    <t>Days of payables outstanding</t>
  </si>
  <si>
    <t>Industry Multiples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</si>
</sst>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43" fontId="4" fillId="0" borderId="0" xfId="0" applyNumberFormat="1" applyFont="1"/>
    <xf numFmtId="9" fontId="4" fillId="0" borderId="0" xfId="1" applyFont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7" fillId="2" borderId="0" xfId="0" applyFont="1" applyFill="1"/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41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1" fontId="3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3" xfId="0" applyNumberFormat="1" applyFont="1" applyBorder="1"/>
    <xf numFmtId="0" fontId="6" fillId="0" borderId="0" xfId="0" applyFont="1" applyAlignment="1">
      <alignment horizontal="center"/>
    </xf>
    <xf numFmtId="0" fontId="2" fillId="0" borderId="0" xfId="0" applyFont="1"/>
    <xf numFmtId="164" fontId="4" fillId="0" borderId="0" xfId="2" applyNumberFormat="1" applyFont="1"/>
    <xf numFmtId="165" fontId="4" fillId="0" borderId="0" xfId="1" applyNumberFormat="1" applyFont="1"/>
    <xf numFmtId="0" fontId="6" fillId="0" borderId="3" xfId="0" applyFont="1" applyBorder="1" applyAlignment="1">
      <alignment horizontal="center"/>
    </xf>
    <xf numFmtId="166" fontId="4" fillId="0" borderId="0" xfId="2" applyNumberFormat="1" applyFont="1"/>
    <xf numFmtId="166" fontId="6" fillId="0" borderId="3" xfId="2" applyNumberFormat="1" applyFont="1" applyBorder="1" applyAlignment="1">
      <alignment horizontal="center"/>
    </xf>
    <xf numFmtId="166" fontId="6" fillId="0" borderId="0" xfId="2" applyNumberFormat="1" applyFont="1" applyBorder="1"/>
    <xf numFmtId="164" fontId="4" fillId="0" borderId="1" xfId="2" applyNumberFormat="1" applyFont="1" applyBorder="1" applyAlignment="1">
      <alignment horizontal="center" vertical="center" wrapText="1"/>
    </xf>
    <xf numFmtId="43" fontId="2" fillId="0" borderId="0" xfId="2" applyFont="1" applyFill="1" applyBorder="1"/>
    <xf numFmtId="164" fontId="2" fillId="0" borderId="0" xfId="2" applyNumberFormat="1" applyFont="1" applyFill="1" applyBorder="1"/>
    <xf numFmtId="41" fontId="2" fillId="0" borderId="0" xfId="0" applyNumberFormat="1" applyFont="1"/>
    <xf numFmtId="0" fontId="6" fillId="2" borderId="0" xfId="0" applyFont="1" applyFill="1" applyAlignment="1">
      <alignment horizontal="center"/>
    </xf>
    <xf numFmtId="0" fontId="5" fillId="0" borderId="0" xfId="0" applyFont="1"/>
    <xf numFmtId="166" fontId="6" fillId="0" borderId="0" xfId="2" applyNumberFormat="1" applyFont="1" applyFill="1" applyBorder="1"/>
    <xf numFmtId="43" fontId="6" fillId="0" borderId="0" xfId="2" applyFont="1" applyBorder="1"/>
    <xf numFmtId="9" fontId="6" fillId="0" borderId="0" xfId="1" applyFont="1" applyBorder="1"/>
    <xf numFmtId="165" fontId="6" fillId="0" borderId="0" xfId="1" applyNumberFormat="1" applyFont="1" applyBorder="1"/>
    <xf numFmtId="166" fontId="4" fillId="0" borderId="0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1:I48"/>
  <sheetViews>
    <sheetView showGridLines="0" zoomScaleNormal="100" workbookViewId="0">
      <pane xSplit="2" ySplit="5" topLeftCell="C6" activePane="bottomRight" state="frozen"/>
      <selection activeCell="A3" sqref="A3"/>
      <selection pane="topRight" activeCell="C3" sqref="C3"/>
      <selection pane="bottomLeft" activeCell="A8" sqref="A8"/>
      <selection pane="bottomRight" activeCell="D15" sqref="D15"/>
    </sheetView>
  </sheetViews>
  <sheetFormatPr defaultColWidth="8.88671875" defaultRowHeight="11.4" x14ac:dyDescent="0.2"/>
  <cols>
    <col min="1" max="1" width="2.77734375" style="3" customWidth="1"/>
    <col min="2" max="2" width="34.5546875" style="3" customWidth="1"/>
    <col min="3" max="3" width="3.109375" style="3" customWidth="1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8671875" style="3"/>
  </cols>
  <sheetData>
    <row r="1" spans="2:7" ht="15.6" x14ac:dyDescent="0.3">
      <c r="B1" s="16" t="s">
        <v>89</v>
      </c>
    </row>
    <row r="2" spans="2:7" ht="15.6" x14ac:dyDescent="0.3">
      <c r="B2" s="16" t="s">
        <v>42</v>
      </c>
    </row>
    <row r="3" spans="2:7" ht="15.6" x14ac:dyDescent="0.3">
      <c r="B3" s="16" t="s">
        <v>34</v>
      </c>
    </row>
    <row r="4" spans="2:7" ht="12" x14ac:dyDescent="0.25">
      <c r="D4" s="28"/>
      <c r="E4" s="28"/>
    </row>
    <row r="5" spans="2:7" ht="12" customHeight="1" thickBot="1" x14ac:dyDescent="0.3">
      <c r="B5" s="14" t="s">
        <v>33</v>
      </c>
      <c r="C5" s="15"/>
      <c r="D5" s="15" t="s">
        <v>39</v>
      </c>
      <c r="E5" s="40"/>
      <c r="F5" s="40"/>
    </row>
    <row r="6" spans="2:7" x14ac:dyDescent="0.2">
      <c r="B6" s="4"/>
    </row>
    <row r="7" spans="2:7" ht="12" x14ac:dyDescent="0.2">
      <c r="B7" s="6" t="s">
        <v>0</v>
      </c>
      <c r="C7" s="7"/>
      <c r="D7" s="8"/>
      <c r="E7" s="8"/>
      <c r="F7" s="8"/>
    </row>
    <row r="8" spans="2:7" ht="12" x14ac:dyDescent="0.2">
      <c r="B8" s="6" t="s">
        <v>1</v>
      </c>
      <c r="C8" s="7"/>
      <c r="D8" s="9"/>
      <c r="E8" s="9"/>
      <c r="F8" s="9"/>
    </row>
    <row r="9" spans="2:7" x14ac:dyDescent="0.2">
      <c r="B9" s="4" t="s">
        <v>2</v>
      </c>
      <c r="C9" s="7"/>
      <c r="D9" s="9">
        <v>3435231.1</v>
      </c>
      <c r="E9" s="9"/>
      <c r="F9" s="9"/>
      <c r="G9" s="10"/>
    </row>
    <row r="10" spans="2:7" x14ac:dyDescent="0.2">
      <c r="B10" s="4" t="s">
        <v>3</v>
      </c>
      <c r="C10" s="7"/>
      <c r="D10" s="9">
        <v>912658.53999999992</v>
      </c>
      <c r="E10" s="9"/>
      <c r="F10" s="9"/>
    </row>
    <row r="11" spans="2:7" x14ac:dyDescent="0.2">
      <c r="B11" s="4" t="s">
        <v>4</v>
      </c>
      <c r="C11" s="7"/>
      <c r="D11" s="30">
        <v>12390</v>
      </c>
      <c r="E11" s="9"/>
      <c r="F11" s="9"/>
    </row>
    <row r="12" spans="2:7" x14ac:dyDescent="0.2">
      <c r="B12" s="24" t="s">
        <v>6</v>
      </c>
      <c r="C12" s="25"/>
      <c r="D12" s="26">
        <v>997662.23</v>
      </c>
      <c r="E12" s="9"/>
      <c r="F12" s="9"/>
    </row>
    <row r="13" spans="2:7" ht="12" x14ac:dyDescent="0.2">
      <c r="B13" s="6" t="s">
        <v>48</v>
      </c>
      <c r="C13" s="7"/>
      <c r="D13" s="11">
        <f>SUM(D9:D12)</f>
        <v>5357941.8699999992</v>
      </c>
      <c r="E13" s="11"/>
      <c r="F13" s="11"/>
    </row>
    <row r="14" spans="2:7" ht="12" x14ac:dyDescent="0.2">
      <c r="B14" s="6"/>
      <c r="C14" s="7"/>
      <c r="D14" s="11"/>
      <c r="E14" s="11"/>
      <c r="F14" s="9"/>
    </row>
    <row r="15" spans="2:7" ht="12" x14ac:dyDescent="0.2">
      <c r="B15" s="6" t="s">
        <v>7</v>
      </c>
      <c r="C15" s="2"/>
      <c r="D15" s="11"/>
      <c r="E15" s="11"/>
    </row>
    <row r="16" spans="2:7" x14ac:dyDescent="0.2">
      <c r="B16" s="4" t="s">
        <v>8</v>
      </c>
      <c r="C16" s="7"/>
      <c r="D16" s="9">
        <v>361292.6</v>
      </c>
      <c r="E16" s="9"/>
      <c r="F16" s="9"/>
      <c r="G16" s="10"/>
    </row>
    <row r="17" spans="2:9" x14ac:dyDescent="0.2">
      <c r="B17" s="4" t="s">
        <v>5</v>
      </c>
      <c r="C17" s="7"/>
      <c r="D17" s="9">
        <v>5308138.6399999987</v>
      </c>
      <c r="E17" s="9"/>
      <c r="F17" s="9"/>
      <c r="G17" s="10"/>
      <c r="H17" s="10"/>
    </row>
    <row r="18" spans="2:9" x14ac:dyDescent="0.2">
      <c r="B18" s="4" t="s">
        <v>53</v>
      </c>
      <c r="C18" s="7"/>
      <c r="D18" s="9">
        <v>1326207.0699999998</v>
      </c>
      <c r="E18" s="9"/>
      <c r="F18" s="9"/>
    </row>
    <row r="19" spans="2:9" x14ac:dyDescent="0.2">
      <c r="B19" s="24" t="s">
        <v>9</v>
      </c>
      <c r="C19" s="25"/>
      <c r="D19" s="26">
        <v>820453.67</v>
      </c>
      <c r="E19" s="9"/>
      <c r="F19" s="9"/>
    </row>
    <row r="20" spans="2:9" ht="12" x14ac:dyDescent="0.2">
      <c r="B20" s="6" t="s">
        <v>49</v>
      </c>
      <c r="C20" s="7"/>
      <c r="D20" s="11">
        <f>SUM(D16:D19)</f>
        <v>7816091.9799999986</v>
      </c>
      <c r="E20" s="11"/>
      <c r="F20" s="11"/>
    </row>
    <row r="21" spans="2:9" ht="12.6" thickBot="1" x14ac:dyDescent="0.25">
      <c r="B21" s="17" t="s">
        <v>10</v>
      </c>
      <c r="C21" s="18"/>
      <c r="D21" s="19">
        <f>D13+D20</f>
        <v>13174033.849999998</v>
      </c>
      <c r="E21" s="11"/>
      <c r="F21" s="11"/>
    </row>
    <row r="22" spans="2:9" x14ac:dyDescent="0.2">
      <c r="B22" s="4"/>
      <c r="C22" s="7"/>
      <c r="D22" s="9"/>
      <c r="E22" s="9"/>
    </row>
    <row r="23" spans="2:9" ht="12" x14ac:dyDescent="0.2">
      <c r="B23" s="6" t="s">
        <v>11</v>
      </c>
      <c r="C23" s="7"/>
      <c r="D23" s="9"/>
      <c r="E23" s="9"/>
    </row>
    <row r="24" spans="2:9" ht="24" x14ac:dyDescent="0.2">
      <c r="B24" s="6" t="s">
        <v>45</v>
      </c>
      <c r="C24" s="7"/>
      <c r="D24" s="9"/>
      <c r="E24" s="9"/>
      <c r="F24" s="9"/>
    </row>
    <row r="25" spans="2:9" x14ac:dyDescent="0.2">
      <c r="B25" s="4" t="s">
        <v>62</v>
      </c>
      <c r="C25" s="7"/>
      <c r="D25" s="9">
        <v>787993.89999999991</v>
      </c>
      <c r="E25" s="9"/>
      <c r="F25" s="9"/>
      <c r="H25" s="13"/>
      <c r="I25" s="13"/>
    </row>
    <row r="26" spans="2:9" x14ac:dyDescent="0.2">
      <c r="B26" s="4" t="s">
        <v>56</v>
      </c>
      <c r="C26" s="7"/>
      <c r="D26" s="9">
        <v>543175.28999999992</v>
      </c>
      <c r="E26" s="9"/>
      <c r="F26" s="9"/>
      <c r="G26" s="10"/>
    </row>
    <row r="27" spans="2:9" x14ac:dyDescent="0.2">
      <c r="B27" s="24" t="s">
        <v>12</v>
      </c>
      <c r="C27" s="25"/>
      <c r="D27" s="36">
        <v>894178.24999999581</v>
      </c>
      <c r="E27" s="9"/>
      <c r="F27" s="9"/>
      <c r="G27" s="10"/>
    </row>
    <row r="28" spans="2:9" ht="12" x14ac:dyDescent="0.2">
      <c r="B28" s="6" t="s">
        <v>50</v>
      </c>
      <c r="C28" s="7"/>
      <c r="D28" s="11">
        <f>SUM(D25:D27)</f>
        <v>2225347.4399999958</v>
      </c>
      <c r="E28" s="11"/>
      <c r="F28" s="11"/>
    </row>
    <row r="29" spans="2:9" ht="12" x14ac:dyDescent="0.2">
      <c r="B29" s="6"/>
      <c r="C29" s="2"/>
      <c r="D29" s="11"/>
      <c r="E29" s="11"/>
      <c r="F29" s="11"/>
    </row>
    <row r="30" spans="2:9" ht="12.6" thickBot="1" x14ac:dyDescent="0.25">
      <c r="B30" s="17" t="s">
        <v>14</v>
      </c>
      <c r="C30" s="18"/>
      <c r="D30" s="19">
        <f>D28</f>
        <v>2225347.4399999958</v>
      </c>
      <c r="E30" s="11"/>
      <c r="F30" s="11"/>
    </row>
    <row r="31" spans="2:9" ht="12" x14ac:dyDescent="0.2">
      <c r="B31" s="6"/>
      <c r="C31" s="47"/>
      <c r="D31" s="48"/>
      <c r="E31" s="48"/>
    </row>
    <row r="32" spans="2:9" ht="12" x14ac:dyDescent="0.2">
      <c r="B32" s="6" t="s">
        <v>15</v>
      </c>
      <c r="C32" s="47"/>
      <c r="D32" s="48"/>
      <c r="E32" s="48"/>
    </row>
    <row r="33" spans="2:7" ht="12" x14ac:dyDescent="0.2">
      <c r="B33" s="6" t="s">
        <v>16</v>
      </c>
      <c r="C33" s="7"/>
      <c r="D33" s="9"/>
      <c r="E33" s="9"/>
      <c r="F33" s="9"/>
    </row>
    <row r="34" spans="2:7" x14ac:dyDescent="0.2">
      <c r="B34" s="4" t="s">
        <v>57</v>
      </c>
      <c r="C34" s="7"/>
      <c r="D34" s="9">
        <v>1347357.38</v>
      </c>
      <c r="E34" s="9"/>
      <c r="F34" s="9"/>
    </row>
    <row r="35" spans="2:7" x14ac:dyDescent="0.2">
      <c r="B35" s="4" t="s">
        <v>17</v>
      </c>
      <c r="C35" s="7"/>
      <c r="D35" s="9">
        <v>870939.25</v>
      </c>
      <c r="E35" s="9"/>
      <c r="F35" s="9"/>
    </row>
    <row r="36" spans="2:7" x14ac:dyDescent="0.2">
      <c r="B36" s="24" t="s">
        <v>81</v>
      </c>
      <c r="C36" s="25"/>
      <c r="D36" s="26">
        <v>1000000</v>
      </c>
      <c r="E36" s="9"/>
      <c r="F36" s="9"/>
    </row>
    <row r="37" spans="2:7" ht="12" x14ac:dyDescent="0.2">
      <c r="B37" s="6" t="s">
        <v>51</v>
      </c>
      <c r="C37" s="7"/>
      <c r="D37" s="11">
        <f>SUM(D34:D36)</f>
        <v>3218296.63</v>
      </c>
      <c r="E37" s="11"/>
      <c r="F37" s="11"/>
    </row>
    <row r="38" spans="2:7" ht="12" x14ac:dyDescent="0.2">
      <c r="B38" s="6"/>
      <c r="C38" s="7"/>
      <c r="D38" s="11"/>
      <c r="E38" s="11"/>
      <c r="F38" s="11"/>
    </row>
    <row r="39" spans="2:7" ht="12" x14ac:dyDescent="0.2">
      <c r="B39" s="6" t="s">
        <v>18</v>
      </c>
      <c r="C39" s="7"/>
      <c r="D39" s="9"/>
      <c r="E39" s="9"/>
      <c r="F39" s="9"/>
    </row>
    <row r="40" spans="2:7" x14ac:dyDescent="0.2">
      <c r="B40" s="4" t="s">
        <v>58</v>
      </c>
      <c r="C40" s="7"/>
      <c r="D40" s="9">
        <v>1398041.02</v>
      </c>
      <c r="E40" s="9"/>
      <c r="F40" s="9"/>
    </row>
    <row r="41" spans="2:7" x14ac:dyDescent="0.2">
      <c r="B41" s="4" t="s">
        <v>82</v>
      </c>
      <c r="C41" s="7"/>
      <c r="D41" s="9">
        <v>3219680.8499999996</v>
      </c>
      <c r="E41" s="9"/>
      <c r="F41" s="9"/>
    </row>
    <row r="42" spans="2:7" x14ac:dyDescent="0.2">
      <c r="B42" s="4" t="s">
        <v>83</v>
      </c>
      <c r="C42" s="7"/>
      <c r="D42" s="9">
        <v>3081239.58</v>
      </c>
      <c r="E42" s="9"/>
      <c r="F42" s="9"/>
    </row>
    <row r="43" spans="2:7" x14ac:dyDescent="0.2">
      <c r="B43" s="4" t="s">
        <v>19</v>
      </c>
      <c r="C43" s="7"/>
      <c r="D43" s="9">
        <v>31428.330000000016</v>
      </c>
      <c r="E43" s="9"/>
      <c r="F43" s="9"/>
    </row>
    <row r="44" spans="2:7" ht="12" x14ac:dyDescent="0.2">
      <c r="B44" s="6" t="s">
        <v>52</v>
      </c>
      <c r="C44" s="7"/>
      <c r="D44" s="11">
        <f>SUM(D40:D43)</f>
        <v>7730389.7799999993</v>
      </c>
      <c r="E44" s="11"/>
      <c r="F44" s="11"/>
    </row>
    <row r="45" spans="2:7" ht="12" x14ac:dyDescent="0.2">
      <c r="B45" s="21" t="s">
        <v>20</v>
      </c>
      <c r="C45" s="22"/>
      <c r="D45" s="23">
        <f>D37+D44</f>
        <v>10948686.41</v>
      </c>
      <c r="E45" s="11"/>
      <c r="F45" s="11"/>
    </row>
    <row r="46" spans="2:7" ht="12.6" thickBot="1" x14ac:dyDescent="0.25">
      <c r="B46" s="17" t="s">
        <v>21</v>
      </c>
      <c r="C46" s="18"/>
      <c r="D46" s="19">
        <f>D45+D30</f>
        <v>13174033.849999996</v>
      </c>
      <c r="E46" s="11"/>
      <c r="F46" s="11"/>
    </row>
    <row r="48" spans="2:7" x14ac:dyDescent="0.2">
      <c r="D48" s="10">
        <f>D46-D21</f>
        <v>0</v>
      </c>
      <c r="E48" s="10"/>
      <c r="F48" s="10"/>
      <c r="G48" s="41"/>
    </row>
  </sheetData>
  <mergeCells count="3">
    <mergeCell ref="C31:C32"/>
    <mergeCell ref="D31:D32"/>
    <mergeCell ref="E31:E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E53"/>
  <sheetViews>
    <sheetView showGridLines="0" tabSelected="1" zoomScaleNormal="100" workbookViewId="0">
      <pane xSplit="2" ySplit="6" topLeftCell="C7" activePane="bottomRight" state="frozen"/>
      <selection activeCell="A2" sqref="A2"/>
      <selection pane="topRight" activeCell="C2" sqref="C2"/>
      <selection pane="bottomLeft" activeCell="A9" sqref="A9"/>
      <selection pane="bottomRight"/>
    </sheetView>
  </sheetViews>
  <sheetFormatPr defaultColWidth="8.88671875" defaultRowHeight="11.4" x14ac:dyDescent="0.2"/>
  <cols>
    <col min="1" max="1" width="2.77734375" style="3" customWidth="1"/>
    <col min="2" max="2" width="30.33203125" style="3" customWidth="1"/>
    <col min="3" max="3" width="3.33203125" style="3" customWidth="1"/>
    <col min="4" max="4" width="14.33203125" style="3" customWidth="1"/>
    <col min="5" max="16384" width="8.88671875" style="3"/>
  </cols>
  <sheetData>
    <row r="1" spans="2:5" ht="15.6" x14ac:dyDescent="0.3">
      <c r="B1" s="16" t="s">
        <v>89</v>
      </c>
    </row>
    <row r="2" spans="2:5" ht="15.6" x14ac:dyDescent="0.3">
      <c r="B2" s="16" t="s">
        <v>43</v>
      </c>
    </row>
    <row r="3" spans="2:5" ht="15.6" x14ac:dyDescent="0.3">
      <c r="B3" s="16" t="s">
        <v>44</v>
      </c>
    </row>
    <row r="4" spans="2:5" ht="15.6" x14ac:dyDescent="0.3">
      <c r="B4" s="16"/>
    </row>
    <row r="5" spans="2:5" ht="15.6" x14ac:dyDescent="0.3">
      <c r="B5" s="16"/>
    </row>
    <row r="6" spans="2:5" ht="12.6" customHeight="1" thickBot="1" x14ac:dyDescent="0.3">
      <c r="B6" s="14" t="s">
        <v>33</v>
      </c>
      <c r="C6" s="15"/>
      <c r="D6" s="15" t="s">
        <v>39</v>
      </c>
    </row>
    <row r="7" spans="2:5" ht="12" x14ac:dyDescent="0.2">
      <c r="B7" s="4"/>
      <c r="C7" s="2"/>
      <c r="D7" s="5"/>
    </row>
    <row r="8" spans="2:5" ht="12" x14ac:dyDescent="0.2">
      <c r="B8" s="6" t="s">
        <v>22</v>
      </c>
      <c r="C8" s="2"/>
      <c r="D8" s="5"/>
    </row>
    <row r="9" spans="2:5" x14ac:dyDescent="0.2">
      <c r="B9" s="4" t="s">
        <v>22</v>
      </c>
      <c r="C9" s="7"/>
      <c r="D9" s="9">
        <v>28898075.359999999</v>
      </c>
    </row>
    <row r="10" spans="2:5" x14ac:dyDescent="0.2">
      <c r="B10" s="4" t="s">
        <v>84</v>
      </c>
      <c r="C10" s="7"/>
      <c r="D10" s="9">
        <v>87959.739999999991</v>
      </c>
    </row>
    <row r="11" spans="2:5" ht="12.6" thickBot="1" x14ac:dyDescent="0.25">
      <c r="B11" s="17" t="s">
        <v>46</v>
      </c>
      <c r="C11" s="20"/>
      <c r="D11" s="19">
        <f>SUM(D9:D10)</f>
        <v>28986035.099999998</v>
      </c>
    </row>
    <row r="12" spans="2:5" ht="12" x14ac:dyDescent="0.2">
      <c r="B12" s="6"/>
      <c r="C12" s="2"/>
      <c r="D12" s="11"/>
    </row>
    <row r="13" spans="2:5" ht="12" x14ac:dyDescent="0.2">
      <c r="B13" s="4" t="s">
        <v>55</v>
      </c>
      <c r="C13" s="2"/>
      <c r="D13" s="9">
        <v>-15333580.890000001</v>
      </c>
      <c r="E13" s="10"/>
    </row>
    <row r="14" spans="2:5" ht="12" x14ac:dyDescent="0.2">
      <c r="B14" s="4"/>
      <c r="C14" s="2"/>
      <c r="D14" s="11"/>
      <c r="E14" s="12"/>
    </row>
    <row r="15" spans="2:5" ht="12.6" thickBot="1" x14ac:dyDescent="0.3">
      <c r="B15" s="17" t="s">
        <v>32</v>
      </c>
      <c r="C15" s="20"/>
      <c r="D15" s="27">
        <f>D11+D13</f>
        <v>13652454.209999997</v>
      </c>
    </row>
    <row r="16" spans="2:5" ht="12" x14ac:dyDescent="0.2">
      <c r="B16" s="6"/>
      <c r="C16" s="2"/>
      <c r="D16" s="11"/>
    </row>
    <row r="17" spans="2:5" ht="12" x14ac:dyDescent="0.2">
      <c r="B17" s="4" t="s">
        <v>85</v>
      </c>
      <c r="C17" s="2"/>
      <c r="D17" s="9">
        <v>-4329874</v>
      </c>
    </row>
    <row r="18" spans="2:5" ht="12" x14ac:dyDescent="0.2">
      <c r="B18" s="4" t="s">
        <v>86</v>
      </c>
      <c r="C18" s="2"/>
      <c r="D18" s="9">
        <v>-4243231</v>
      </c>
    </row>
    <row r="19" spans="2:5" ht="12" x14ac:dyDescent="0.2">
      <c r="B19" s="4" t="s">
        <v>87</v>
      </c>
      <c r="C19" s="2"/>
      <c r="D19" s="30">
        <v>-3951280.63</v>
      </c>
    </row>
    <row r="20" spans="2:5" ht="12.6" thickBot="1" x14ac:dyDescent="0.25">
      <c r="B20" s="17" t="s">
        <v>47</v>
      </c>
      <c r="C20" s="20"/>
      <c r="D20" s="19">
        <f>SUM(D17:D19)</f>
        <v>-12524385.629999999</v>
      </c>
    </row>
    <row r="21" spans="2:5" ht="12" x14ac:dyDescent="0.2">
      <c r="B21" s="4"/>
      <c r="C21" s="2"/>
      <c r="D21" s="9"/>
    </row>
    <row r="22" spans="2:5" ht="12.6" thickBot="1" x14ac:dyDescent="0.25">
      <c r="B22" s="17" t="s">
        <v>59</v>
      </c>
      <c r="C22" s="20"/>
      <c r="D22" s="19">
        <f>D15+D20</f>
        <v>1128068.5799999982</v>
      </c>
    </row>
    <row r="23" spans="2:5" ht="12" x14ac:dyDescent="0.2">
      <c r="B23" s="6"/>
      <c r="C23" s="2"/>
      <c r="D23" s="11"/>
    </row>
    <row r="24" spans="2:5" x14ac:dyDescent="0.2">
      <c r="B24" s="4" t="s">
        <v>54</v>
      </c>
      <c r="C24" s="7"/>
      <c r="D24" s="9">
        <v>-149694.32999999999</v>
      </c>
    </row>
    <row r="25" spans="2:5" x14ac:dyDescent="0.2">
      <c r="B25" s="4"/>
      <c r="C25" s="7"/>
      <c r="D25" s="9"/>
    </row>
    <row r="26" spans="2:5" ht="12.6" thickBot="1" x14ac:dyDescent="0.25">
      <c r="B26" s="17" t="s">
        <v>60</v>
      </c>
      <c r="C26" s="20"/>
      <c r="D26" s="19">
        <f>D22+D24</f>
        <v>978374.24999999825</v>
      </c>
    </row>
    <row r="27" spans="2:5" x14ac:dyDescent="0.2">
      <c r="B27" s="4"/>
      <c r="C27" s="7"/>
      <c r="D27" s="9"/>
    </row>
    <row r="28" spans="2:5" x14ac:dyDescent="0.2">
      <c r="B28" s="4" t="s">
        <v>23</v>
      </c>
      <c r="C28" s="7"/>
      <c r="D28" s="9">
        <v>-84196</v>
      </c>
      <c r="E28" s="13"/>
    </row>
    <row r="29" spans="2:5" x14ac:dyDescent="0.2">
      <c r="B29" s="4"/>
      <c r="C29" s="7"/>
      <c r="D29" s="9"/>
    </row>
    <row r="30" spans="2:5" ht="12.6" thickBot="1" x14ac:dyDescent="0.25">
      <c r="B30" s="17" t="s">
        <v>41</v>
      </c>
      <c r="C30" s="18"/>
      <c r="D30" s="19">
        <f>D26+D28</f>
        <v>894178.24999999825</v>
      </c>
    </row>
    <row r="31" spans="2:5" ht="12" x14ac:dyDescent="0.2">
      <c r="B31" s="6"/>
      <c r="C31" s="7"/>
      <c r="D31" s="11"/>
    </row>
    <row r="32" spans="2:5" ht="12" hidden="1" x14ac:dyDescent="0.2">
      <c r="B32" s="6" t="s">
        <v>24</v>
      </c>
      <c r="C32" s="7"/>
      <c r="D32" s="9"/>
    </row>
    <row r="33" spans="2:4" hidden="1" x14ac:dyDescent="0.2">
      <c r="B33" s="4" t="s">
        <v>25</v>
      </c>
      <c r="C33" s="7"/>
      <c r="D33" s="9">
        <v>12558</v>
      </c>
    </row>
    <row r="34" spans="2:4" hidden="1" x14ac:dyDescent="0.2">
      <c r="B34" s="24" t="s">
        <v>13</v>
      </c>
      <c r="C34" s="25"/>
      <c r="D34" s="26">
        <v>5140</v>
      </c>
    </row>
    <row r="35" spans="2:4" ht="12" hidden="1" x14ac:dyDescent="0.2">
      <c r="B35" s="4"/>
      <c r="C35" s="2"/>
      <c r="D35" s="11">
        <f>SUM(D33:D34)</f>
        <v>17698</v>
      </c>
    </row>
    <row r="36" spans="2:4" ht="12" hidden="1" x14ac:dyDescent="0.2">
      <c r="B36" s="6" t="s">
        <v>26</v>
      </c>
      <c r="C36" s="2"/>
      <c r="D36" s="11"/>
    </row>
    <row r="37" spans="2:4" ht="22.8" hidden="1" x14ac:dyDescent="0.2">
      <c r="B37" s="1" t="s">
        <v>27</v>
      </c>
      <c r="C37" s="7"/>
      <c r="D37" s="9"/>
    </row>
    <row r="38" spans="2:4" ht="22.8" hidden="1" x14ac:dyDescent="0.2">
      <c r="B38" s="4" t="s">
        <v>28</v>
      </c>
      <c r="C38" s="7"/>
      <c r="D38" s="11">
        <v>0</v>
      </c>
    </row>
    <row r="39" spans="2:4" ht="24.6" hidden="1" thickBot="1" x14ac:dyDescent="0.25">
      <c r="B39" s="17" t="s">
        <v>29</v>
      </c>
      <c r="C39" s="20"/>
      <c r="D39" s="19">
        <f>SUM(D38)</f>
        <v>0</v>
      </c>
    </row>
    <row r="40" spans="2:4" ht="12" hidden="1" x14ac:dyDescent="0.2">
      <c r="B40" s="6"/>
      <c r="C40" s="7"/>
      <c r="D40" s="11"/>
    </row>
    <row r="41" spans="2:4" ht="24.6" hidden="1" thickBot="1" x14ac:dyDescent="0.25">
      <c r="B41" s="17" t="s">
        <v>30</v>
      </c>
      <c r="C41" s="18"/>
      <c r="D41" s="19">
        <f>D35+D39</f>
        <v>17698</v>
      </c>
    </row>
    <row r="42" spans="2:4" ht="12" hidden="1" x14ac:dyDescent="0.2">
      <c r="B42" s="6"/>
      <c r="C42" s="7"/>
      <c r="D42" s="11"/>
    </row>
    <row r="43" spans="2:4" ht="24" hidden="1" x14ac:dyDescent="0.2">
      <c r="B43" s="6" t="s">
        <v>31</v>
      </c>
      <c r="C43" s="7"/>
      <c r="D43" s="9"/>
    </row>
    <row r="44" spans="2:4" hidden="1" x14ac:dyDescent="0.2">
      <c r="B44" s="4" t="s">
        <v>25</v>
      </c>
      <c r="C44" s="7"/>
      <c r="D44" s="9">
        <v>12558</v>
      </c>
    </row>
    <row r="45" spans="2:4" hidden="1" x14ac:dyDescent="0.2">
      <c r="B45" s="24" t="s">
        <v>13</v>
      </c>
      <c r="C45" s="25"/>
      <c r="D45" s="26">
        <v>5140</v>
      </c>
    </row>
    <row r="46" spans="2:4" ht="12" hidden="1" x14ac:dyDescent="0.2">
      <c r="B46" s="4"/>
      <c r="C46" s="7"/>
      <c r="D46" s="11">
        <f>SUM(D44:D45)</f>
        <v>17698</v>
      </c>
    </row>
    <row r="47" spans="2:4" ht="12" x14ac:dyDescent="0.2">
      <c r="B47" s="6" t="s">
        <v>88</v>
      </c>
      <c r="C47" s="7"/>
      <c r="D47" s="11"/>
    </row>
    <row r="48" spans="2:4" x14ac:dyDescent="0.2">
      <c r="B48" s="29" t="s">
        <v>63</v>
      </c>
      <c r="C48" s="29"/>
      <c r="D48" s="39">
        <v>100000</v>
      </c>
    </row>
    <row r="49" spans="2:4" x14ac:dyDescent="0.2">
      <c r="B49" s="29" t="s">
        <v>67</v>
      </c>
      <c r="C49" s="29"/>
      <c r="D49" s="37">
        <v>2.5</v>
      </c>
    </row>
    <row r="50" spans="2:4" x14ac:dyDescent="0.2">
      <c r="B50" s="29" t="s">
        <v>68</v>
      </c>
      <c r="C50" s="29"/>
      <c r="D50" s="38">
        <f>D48*D49</f>
        <v>250000</v>
      </c>
    </row>
    <row r="51" spans="2:4" x14ac:dyDescent="0.2">
      <c r="B51" s="29" t="s">
        <v>65</v>
      </c>
      <c r="C51" s="29"/>
      <c r="D51" s="37">
        <v>12.95</v>
      </c>
    </row>
    <row r="52" spans="2:4" x14ac:dyDescent="0.2">
      <c r="B52" s="29" t="s">
        <v>66</v>
      </c>
      <c r="C52" s="29"/>
      <c r="D52" s="39">
        <f>D48*D51</f>
        <v>1295000</v>
      </c>
    </row>
    <row r="53" spans="2:4" x14ac:dyDescent="0.2">
      <c r="B53" s="29"/>
      <c r="D53" s="3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4" tint="0.79998168889431442"/>
  </sheetPr>
  <dimension ref="B1:D23"/>
  <sheetViews>
    <sheetView showGridLines="0" zoomScale="90" zoomScaleNormal="90" workbookViewId="0">
      <selection activeCell="K17" sqref="K17"/>
    </sheetView>
  </sheetViews>
  <sheetFormatPr defaultColWidth="8.88671875" defaultRowHeight="11.4" x14ac:dyDescent="0.2"/>
  <cols>
    <col min="1" max="1" width="2" style="3" customWidth="1"/>
    <col min="2" max="2" width="24.33203125" style="3" bestFit="1" customWidth="1"/>
    <col min="3" max="3" width="16.88671875" style="33" bestFit="1" customWidth="1"/>
    <col min="4" max="4" width="5.109375" style="3" customWidth="1"/>
    <col min="5" max="16384" width="8.88671875" style="3"/>
  </cols>
  <sheetData>
    <row r="1" spans="2:3" ht="15.6" x14ac:dyDescent="0.3">
      <c r="B1" s="16" t="s">
        <v>89</v>
      </c>
    </row>
    <row r="2" spans="2:3" ht="15.6" x14ac:dyDescent="0.3">
      <c r="B2" s="16" t="s">
        <v>91</v>
      </c>
    </row>
    <row r="4" spans="2:3" ht="12.6" thickBot="1" x14ac:dyDescent="0.3">
      <c r="B4" s="32" t="s">
        <v>74</v>
      </c>
      <c r="C4" s="34" t="s">
        <v>40</v>
      </c>
    </row>
    <row r="5" spans="2:3" ht="12" x14ac:dyDescent="0.25">
      <c r="B5" s="3" t="s">
        <v>70</v>
      </c>
      <c r="C5" s="42">
        <v>60</v>
      </c>
    </row>
    <row r="6" spans="2:3" ht="12" x14ac:dyDescent="0.25">
      <c r="B6" s="3" t="s">
        <v>71</v>
      </c>
      <c r="C6" s="42">
        <v>15.3</v>
      </c>
    </row>
    <row r="7" spans="2:3" ht="12" x14ac:dyDescent="0.25">
      <c r="B7" s="3" t="s">
        <v>90</v>
      </c>
      <c r="C7" s="42">
        <v>60</v>
      </c>
    </row>
    <row r="8" spans="2:3" ht="12" x14ac:dyDescent="0.25">
      <c r="B8" s="3" t="s">
        <v>72</v>
      </c>
      <c r="C8" s="42">
        <f>C5+C6-C7</f>
        <v>15.299999999999997</v>
      </c>
    </row>
    <row r="9" spans="2:3" ht="12" x14ac:dyDescent="0.25">
      <c r="B9" s="3" t="s">
        <v>36</v>
      </c>
      <c r="C9" s="42">
        <v>1</v>
      </c>
    </row>
    <row r="10" spans="2:3" ht="12" x14ac:dyDescent="0.25">
      <c r="B10" s="3" t="s">
        <v>35</v>
      </c>
      <c r="C10" s="43">
        <v>1.4</v>
      </c>
    </row>
    <row r="11" spans="2:3" ht="12" x14ac:dyDescent="0.25">
      <c r="B11" s="3" t="s">
        <v>73</v>
      </c>
      <c r="C11" s="43">
        <v>1</v>
      </c>
    </row>
    <row r="12" spans="2:3" ht="12" x14ac:dyDescent="0.25">
      <c r="B12" s="3" t="s">
        <v>78</v>
      </c>
      <c r="C12" s="43">
        <v>0.5</v>
      </c>
    </row>
    <row r="13" spans="2:3" ht="12" x14ac:dyDescent="0.25">
      <c r="B13" s="3" t="s">
        <v>38</v>
      </c>
      <c r="C13" s="44">
        <v>0.55000000000000004</v>
      </c>
    </row>
    <row r="14" spans="2:3" ht="12" x14ac:dyDescent="0.25">
      <c r="B14" s="3" t="s">
        <v>77</v>
      </c>
      <c r="C14" s="44">
        <v>0.28000000000000003</v>
      </c>
    </row>
    <row r="15" spans="2:3" ht="12" x14ac:dyDescent="0.25">
      <c r="B15" s="3" t="s">
        <v>79</v>
      </c>
      <c r="C15" s="35">
        <v>1.9</v>
      </c>
    </row>
    <row r="16" spans="2:3" ht="12" x14ac:dyDescent="0.25">
      <c r="B16" s="3" t="s">
        <v>69</v>
      </c>
      <c r="C16" s="45">
        <v>0.29499999999999998</v>
      </c>
    </row>
    <row r="17" spans="2:4" ht="12" x14ac:dyDescent="0.25">
      <c r="B17" s="3" t="s">
        <v>80</v>
      </c>
      <c r="C17" s="45">
        <v>0.13200000000000001</v>
      </c>
    </row>
    <row r="18" spans="2:4" ht="12" x14ac:dyDescent="0.25">
      <c r="B18" s="3" t="s">
        <v>37</v>
      </c>
      <c r="C18" s="45">
        <v>9.8000000000000004E-2</v>
      </c>
    </row>
    <row r="19" spans="2:4" ht="12" x14ac:dyDescent="0.25">
      <c r="B19" s="3" t="s">
        <v>61</v>
      </c>
      <c r="C19" s="44">
        <v>0.15</v>
      </c>
      <c r="D19" s="31"/>
    </row>
    <row r="20" spans="2:4" ht="12" x14ac:dyDescent="0.25">
      <c r="B20" s="3" t="s">
        <v>75</v>
      </c>
      <c r="C20" s="43">
        <v>5.83</v>
      </c>
    </row>
    <row r="21" spans="2:4" ht="12" x14ac:dyDescent="0.25">
      <c r="B21" s="3" t="s">
        <v>76</v>
      </c>
      <c r="C21" s="35">
        <v>5.5</v>
      </c>
    </row>
    <row r="22" spans="2:4" ht="12" x14ac:dyDescent="0.25">
      <c r="B22" s="3" t="s">
        <v>64</v>
      </c>
      <c r="C22" s="35">
        <f>C20*C21</f>
        <v>32.064999999999998</v>
      </c>
    </row>
    <row r="23" spans="2:4" x14ac:dyDescent="0.2">
      <c r="C23" s="4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d3b2d376-13d0-4ab0-8988-03c9d85742ba" xsi:nil="true"/>
    <TaxCatchAll xmlns="ede8f5c8-ce01-4a37-b337-4d1662605c72" xsi:nil="true"/>
    <lcf76f155ced4ddcb4097134ff3c332f xmlns="d3b2d376-13d0-4ab0-8988-03c9d85742b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18EF6904D81B40B088B076E2A628AD" ma:contentTypeVersion="12" ma:contentTypeDescription="Create a new document." ma:contentTypeScope="" ma:versionID="682ed1151e108a32dbc752ae80e45408">
  <xsd:schema xmlns:xsd="http://www.w3.org/2001/XMLSchema" xmlns:xs="http://www.w3.org/2001/XMLSchema" xmlns:p="http://schemas.microsoft.com/office/2006/metadata/properties" xmlns:ns2="d3b2d376-13d0-4ab0-8988-03c9d85742ba" xmlns:ns3="ede8f5c8-ce01-4a37-b337-4d1662605c72" targetNamespace="http://schemas.microsoft.com/office/2006/metadata/properties" ma:root="true" ma:fieldsID="55b13912cbd62ce0bfdc23c9c76522e6" ns2:_="" ns3:_="">
    <xsd:import namespace="d3b2d376-13d0-4ab0-8988-03c9d85742ba"/>
    <xsd:import namespace="ede8f5c8-ce01-4a37-b337-4d1662605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2d376-13d0-4ab0-8988-03c9d8574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1f6f7f3-e6e1-4bc4-a709-003d40ca4c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8f5c8-ce01-4a37-b337-4d1662605c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b7a43c9-a38d-4130-890b-39255c9e425e}" ma:internalName="TaxCatchAll" ma:showField="CatchAllData" ma:web="ede8f5c8-ce01-4a37-b337-4d1662605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C8784-478E-4E15-B8DC-5A42EBE260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88C64-AFB2-4CF0-B0AC-E907A2109053}">
  <ds:schemaRefs>
    <ds:schemaRef ds:uri="http://schemas.microsoft.com/office/2006/metadata/properties"/>
    <ds:schemaRef ds:uri="http://schemas.microsoft.com/office/infopath/2007/PartnerControls"/>
    <ds:schemaRef ds:uri="d3b2d376-13d0-4ab0-8988-03c9d85742ba"/>
    <ds:schemaRef ds:uri="ede8f5c8-ce01-4a37-b337-4d1662605c72"/>
  </ds:schemaRefs>
</ds:datastoreItem>
</file>

<file path=customXml/itemProps3.xml><?xml version="1.0" encoding="utf-8"?>
<ds:datastoreItem xmlns:ds="http://schemas.openxmlformats.org/officeDocument/2006/customXml" ds:itemID="{1278755A-AA53-416E-B7DF-A29498C8AB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2d376-13d0-4ab0-8988-03c9d85742ba"/>
    <ds:schemaRef ds:uri="ede8f5c8-ce01-4a37-b337-4d1662605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</vt:lpstr>
      <vt:lpstr>P&amp;L</vt:lpstr>
      <vt:lpstr>Industry Average Multiples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Borislav Baltov</dc:creator>
  <cp:lastModifiedBy>Jonas Wetzel</cp:lastModifiedBy>
  <dcterms:created xsi:type="dcterms:W3CDTF">2020-03-25T09:21:18Z</dcterms:created>
  <dcterms:modified xsi:type="dcterms:W3CDTF">2025-07-22T01:44:27Z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0x0101003A18EF6904D81B40B088B076E2A628AD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