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LMS_Projects/[STAGING] CP - Fundamentals of Financial Markets - Evaluating Investment Returns and Index Performance/Data/"/>
    </mc:Choice>
  </mc:AlternateContent>
  <xr:revisionPtr revIDLastSave="3800" documentId="8_{0515A4C7-6DBC-42AB-8593-CA8DBC3D4E5A}" xr6:coauthVersionLast="47" xr6:coauthVersionMax="47" xr10:uidLastSave="{CCD16A9E-A2CC-4F37-B1F9-03E9D8EBC1E0}"/>
  <bookViews>
    <workbookView xWindow="-28920" yWindow="1140" windowWidth="29040" windowHeight="15720" xr2:uid="{00000000-000D-0000-FFFF-FFFF00000000}"/>
  </bookViews>
  <sheets>
    <sheet name="Case 4" sheetId="15" r:id="rId1"/>
  </sheets>
  <definedNames>
    <definedName name="solver_adj" localSheetId="0" hidden="1">'Case 4'!#REF!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'Case 4'!#REF!</definedName>
    <definedName name="solver_lhs2" localSheetId="0" hidden="1">'Case 4'!#REF!</definedName>
    <definedName name="solver_lhs3" localSheetId="0" hidden="1">'Case 4'!#REF!</definedName>
    <definedName name="solver_lhs4" localSheetId="0" hidden="1">'Case 4'!#REF!</definedName>
    <definedName name="solver_lhs5" localSheetId="0" hidden="1">'Case 4'!#REF!</definedName>
    <definedName name="solver_lhs6" localSheetId="0" hidden="1">'Case 4'!#REF!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'Case 4'!#REF!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hs1" localSheetId="0" hidden="1">1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rhs6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15" l="1"/>
  <c r="P24" i="15"/>
  <c r="M24" i="15"/>
  <c r="O24" i="15" s="1"/>
  <c r="L24" i="15"/>
  <c r="N24" i="15" s="1"/>
  <c r="L7" i="15"/>
  <c r="N7" i="15" s="1"/>
  <c r="M7" i="15"/>
  <c r="O7" i="15"/>
  <c r="P7" i="15"/>
  <c r="L8" i="15"/>
  <c r="M8" i="15"/>
  <c r="O8" i="15" s="1"/>
  <c r="N8" i="15"/>
  <c r="P8" i="15"/>
  <c r="L9" i="15"/>
  <c r="M9" i="15"/>
  <c r="N9" i="15"/>
  <c r="O9" i="15"/>
  <c r="P9" i="15"/>
  <c r="L10" i="15"/>
  <c r="N10" i="15" s="1"/>
  <c r="M10" i="15"/>
  <c r="O10" i="15"/>
  <c r="P10" i="15"/>
  <c r="L11" i="15"/>
  <c r="M11" i="15"/>
  <c r="N11" i="15"/>
  <c r="O11" i="15"/>
  <c r="P11" i="15"/>
  <c r="L12" i="15"/>
  <c r="M12" i="15"/>
  <c r="N12" i="15"/>
  <c r="O12" i="15"/>
  <c r="P12" i="15"/>
  <c r="L13" i="15"/>
  <c r="N13" i="15" s="1"/>
  <c r="M13" i="15"/>
  <c r="O13" i="15" s="1"/>
  <c r="P13" i="15"/>
  <c r="L14" i="15"/>
  <c r="M14" i="15"/>
  <c r="N14" i="15"/>
  <c r="O14" i="15"/>
  <c r="P14" i="15"/>
  <c r="L15" i="15"/>
  <c r="M15" i="15"/>
  <c r="N15" i="15"/>
  <c r="O15" i="15"/>
  <c r="P15" i="15"/>
  <c r="L16" i="15"/>
  <c r="M16" i="15"/>
  <c r="O16" i="15" s="1"/>
  <c r="N16" i="15"/>
  <c r="P16" i="15"/>
  <c r="L17" i="15"/>
  <c r="M17" i="15"/>
  <c r="N17" i="15"/>
  <c r="O17" i="15"/>
  <c r="P17" i="15"/>
  <c r="L18" i="15"/>
  <c r="N18" i="15" s="1"/>
  <c r="M18" i="15"/>
  <c r="O18" i="15"/>
  <c r="P18" i="15"/>
  <c r="L19" i="15"/>
  <c r="M19" i="15"/>
  <c r="N19" i="15"/>
  <c r="O19" i="15"/>
  <c r="P19" i="15"/>
  <c r="L20" i="15"/>
  <c r="M20" i="15"/>
  <c r="N20" i="15"/>
  <c r="O20" i="15"/>
  <c r="P20" i="15"/>
  <c r="L21" i="15"/>
  <c r="N21" i="15" s="1"/>
  <c r="M21" i="15"/>
  <c r="O21" i="15" s="1"/>
  <c r="P21" i="15"/>
  <c r="L22" i="15"/>
  <c r="M22" i="15"/>
  <c r="N22" i="15"/>
  <c r="O22" i="15"/>
  <c r="P22" i="15"/>
  <c r="L23" i="15"/>
  <c r="M23" i="15"/>
  <c r="N23" i="15"/>
  <c r="O23" i="15"/>
  <c r="P23" i="15"/>
  <c r="J24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H24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F24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E7" i="15"/>
  <c r="E8" i="15"/>
  <c r="E9" i="15"/>
  <c r="E25" i="15" s="1"/>
  <c r="E10" i="15"/>
  <c r="F6" i="15" s="1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6" i="15"/>
  <c r="H6" i="15"/>
  <c r="J6" i="15"/>
  <c r="L6" i="15"/>
  <c r="M6" i="15"/>
  <c r="O6" i="15" l="1"/>
  <c r="N6" i="15"/>
  <c r="D25" i="15" l="1"/>
  <c r="C25" i="15"/>
  <c r="M5" i="15"/>
  <c r="J5" i="15"/>
  <c r="H5" i="15"/>
  <c r="E5" i="15"/>
  <c r="H25" i="15" l="1"/>
  <c r="F5" i="15"/>
  <c r="O5" i="15" s="1"/>
  <c r="C32" i="15"/>
  <c r="J25" i="15"/>
  <c r="P5" i="15"/>
  <c r="P6" i="15"/>
  <c r="N5" i="15" l="1"/>
  <c r="F25" i="15"/>
  <c r="J27" i="15"/>
  <c r="H27" i="15"/>
  <c r="C33" i="15" s="1"/>
  <c r="P25" i="15"/>
  <c r="N25" i="15" l="1"/>
  <c r="O25" i="15"/>
  <c r="C34" i="15"/>
  <c r="L27" i="15"/>
  <c r="M27" i="15"/>
</calcChain>
</file>

<file path=xl/sharedStrings.xml><?xml version="1.0" encoding="utf-8"?>
<sst xmlns="http://schemas.openxmlformats.org/spreadsheetml/2006/main" count="41" uniqueCount="40">
  <si>
    <t>A</t>
  </si>
  <si>
    <t>Summary</t>
  </si>
  <si>
    <t>Divisor</t>
  </si>
  <si>
    <t>Price Return</t>
  </si>
  <si>
    <t>Total return</t>
  </si>
  <si>
    <t>Beginning of period Price (BOP Price)</t>
  </si>
  <si>
    <t>Weight (BOP)</t>
  </si>
  <si>
    <t>End of Period Price (EOP Price)</t>
  </si>
  <si>
    <t>Dividends per Share</t>
  </si>
  <si>
    <t>Value (Shares x EOP Price)</t>
  </si>
  <si>
    <t>Total Dividends</t>
  </si>
  <si>
    <t>Index Value</t>
  </si>
  <si>
    <t>Total Return</t>
  </si>
  <si>
    <t>Number of shares outstanding</t>
  </si>
  <si>
    <t>Weight X Price Return</t>
  </si>
  <si>
    <t>Weight X Total Return</t>
  </si>
  <si>
    <t>Weight (EOP)</t>
  </si>
  <si>
    <t>Value (#Shares X BOP Price)</t>
  </si>
  <si>
    <t>Total</t>
  </si>
  <si>
    <t>Q</t>
  </si>
  <si>
    <t>R</t>
  </si>
  <si>
    <t>S</t>
  </si>
  <si>
    <t>T</t>
  </si>
  <si>
    <t>Stock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</si>
  <si>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</si>
  <si>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</si>
  <si>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</si>
  <si>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</si>
  <si>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</si>
  <si>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</si>
  <si>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</si>
  <si>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</si>
  <si>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</si>
  <si>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</si>
  <si>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</si>
  <si>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</si>
  <si>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</si>
  <si>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</si>
  <si>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</si>
  <si>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Value-weighted index AlphaTech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</si>
</sst>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i/>
      <sz val="9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rgb="FFFF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11" fillId="0" borderId="0"/>
  </cellStyleXfs>
  <cellXfs count="3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3" borderId="0" xfId="0" applyFont="1" applyFill="1"/>
    <xf numFmtId="0" fontId="6" fillId="3" borderId="0" xfId="0" applyFont="1" applyFill="1"/>
    <xf numFmtId="0" fontId="4" fillId="3" borderId="0" xfId="0" applyFont="1" applyFill="1"/>
    <xf numFmtId="164" fontId="4" fillId="3" borderId="0" xfId="0" applyNumberFormat="1" applyFont="1" applyFill="1"/>
    <xf numFmtId="10" fontId="4" fillId="3" borderId="0" xfId="0" applyNumberFormat="1" applyFont="1" applyFill="1"/>
    <xf numFmtId="0" fontId="8" fillId="2" borderId="2" xfId="0" applyFont="1" applyFill="1" applyBorder="1"/>
    <xf numFmtId="0" fontId="9" fillId="4" borderId="1" xfId="0" applyFont="1" applyFill="1" applyBorder="1" applyAlignment="1">
      <alignment horizontal="right" wrapText="1"/>
    </xf>
    <xf numFmtId="164" fontId="1" fillId="2" borderId="0" xfId="1" applyNumberFormat="1" applyFont="1" applyFill="1" applyBorder="1"/>
    <xf numFmtId="9" fontId="1" fillId="2" borderId="0" xfId="0" applyNumberFormat="1" applyFont="1" applyFill="1"/>
    <xf numFmtId="164" fontId="1" fillId="2" borderId="0" xfId="0" applyNumberFormat="1" applyFont="1" applyFill="1"/>
    <xf numFmtId="164" fontId="5" fillId="2" borderId="0" xfId="1" applyNumberFormat="1" applyFont="1" applyFill="1" applyBorder="1" applyAlignment="1">
      <alignment horizontal="right"/>
    </xf>
    <xf numFmtId="9" fontId="5" fillId="2" borderId="0" xfId="1" applyNumberFormat="1" applyFont="1" applyFill="1" applyBorder="1" applyAlignment="1">
      <alignment horizontal="right"/>
    </xf>
    <xf numFmtId="0" fontId="5" fillId="2" borderId="3" xfId="0" applyFont="1" applyFill="1" applyBorder="1"/>
    <xf numFmtId="164" fontId="5" fillId="2" borderId="3" xfId="1" applyNumberFormat="1" applyFont="1" applyFill="1" applyBorder="1"/>
    <xf numFmtId="165" fontId="5" fillId="2" borderId="3" xfId="1" applyNumberFormat="1" applyFont="1" applyFill="1" applyBorder="1"/>
    <xf numFmtId="43" fontId="5" fillId="2" borderId="3" xfId="1" applyFont="1" applyFill="1" applyBorder="1"/>
    <xf numFmtId="10" fontId="5" fillId="2" borderId="3" xfId="1" applyNumberFormat="1" applyFont="1" applyFill="1" applyBorder="1"/>
    <xf numFmtId="166" fontId="1" fillId="2" borderId="0" xfId="0" applyNumberFormat="1" applyFont="1" applyFill="1"/>
    <xf numFmtId="43" fontId="10" fillId="2" borderId="0" xfId="1" applyFont="1" applyFill="1" applyBorder="1"/>
    <xf numFmtId="0" fontId="5" fillId="2" borderId="0" xfId="0" applyFont="1" applyFill="1"/>
    <xf numFmtId="164" fontId="5" fillId="2" borderId="0" xfId="1" applyNumberFormat="1" applyFont="1" applyFill="1" applyBorder="1"/>
    <xf numFmtId="165" fontId="5" fillId="2" borderId="0" xfId="1" applyNumberFormat="1" applyFont="1" applyFill="1" applyBorder="1"/>
    <xf numFmtId="43" fontId="5" fillId="2" borderId="0" xfId="1" applyFont="1" applyFill="1" applyBorder="1"/>
    <xf numFmtId="10" fontId="5" fillId="2" borderId="0" xfId="1" applyNumberFormat="1" applyFont="1" applyFill="1" applyBorder="1"/>
    <xf numFmtId="10" fontId="5" fillId="2" borderId="0" xfId="1" applyNumberFormat="1" applyFont="1" applyFill="1" applyBorder="1" applyAlignment="1">
      <alignment horizontal="right"/>
    </xf>
    <xf numFmtId="1" fontId="1" fillId="2" borderId="0" xfId="0" applyNumberFormat="1" applyFont="1" applyFill="1"/>
    <xf numFmtId="0" fontId="5" fillId="0" borderId="0" xfId="0" applyFont="1"/>
  </cellXfs>
  <cellStyles count="3">
    <cellStyle name="Comma" xfId="1" builtinId="3"/>
    <cellStyle name="Normal" xfId="0" builtinId="0"/>
    <cellStyle name="Normal 2" xfId="2" xr:uid="{0480E503-F40D-430E-B8B8-E288D367C7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72E1-64BB-4318-8690-8C3628D0EC66}">
  <dimension ref="B1:P35"/>
  <sheetViews>
    <sheetView tabSelected="1" zoomScaleNormal="100" workbookViewId="0"/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23.42578125" style="1" customWidth="1"/>
    <col min="4" max="4" width="21.5703125" style="1" customWidth="1"/>
    <col min="5" max="5" width="20.28515625" style="1" customWidth="1"/>
    <col min="6" max="6" width="17" style="1" customWidth="1"/>
    <col min="7" max="7" width="13.28515625" style="1" customWidth="1"/>
    <col min="8" max="8" width="13.42578125" style="1" customWidth="1"/>
    <col min="9" max="9" width="8.85546875" style="1"/>
    <col min="10" max="10" width="10.28515625" style="1" customWidth="1"/>
    <col min="11" max="11" width="8.85546875" style="1"/>
    <col min="12" max="12" width="14.7109375" style="1" customWidth="1"/>
    <col min="13" max="13" width="9.7109375" style="1" customWidth="1"/>
    <col min="14" max="14" width="14" style="1" customWidth="1"/>
    <col min="15" max="15" width="11.140625" style="1" customWidth="1"/>
    <col min="16" max="16384" width="8.85546875" style="1"/>
  </cols>
  <sheetData>
    <row r="1" spans="2:16" ht="15.75" x14ac:dyDescent="0.25">
      <c r="B1" s="2" t="s">
        <v>39</v>
      </c>
    </row>
    <row r="4" spans="2:16" ht="36.75" thickBot="1" x14ac:dyDescent="0.25">
      <c r="B4" s="9" t="s">
        <v>23</v>
      </c>
      <c r="C4" s="10" t="s">
        <v>5</v>
      </c>
      <c r="D4" s="10" t="s">
        <v>13</v>
      </c>
      <c r="E4" s="10" t="s">
        <v>17</v>
      </c>
      <c r="F4" s="10" t="s">
        <v>6</v>
      </c>
      <c r="G4" s="10" t="s">
        <v>7</v>
      </c>
      <c r="H4" s="10" t="s">
        <v>9</v>
      </c>
      <c r="I4" s="10" t="s">
        <v>8</v>
      </c>
      <c r="J4" s="10" t="s">
        <v>10</v>
      </c>
      <c r="L4" s="10" t="s">
        <v>3</v>
      </c>
      <c r="M4" s="10" t="s">
        <v>12</v>
      </c>
      <c r="N4" s="10" t="s">
        <v>14</v>
      </c>
      <c r="O4" s="10" t="s">
        <v>15</v>
      </c>
      <c r="P4" s="10" t="s">
        <v>16</v>
      </c>
    </row>
    <row r="5" spans="2:16" x14ac:dyDescent="0.2">
      <c r="B5" s="1" t="s">
        <v>0</v>
      </c>
      <c r="C5" s="11">
        <v>147</v>
      </c>
      <c r="D5" s="11">
        <v>180000</v>
      </c>
      <c r="E5" s="13">
        <f>C5*D5</f>
        <v>26460000</v>
      </c>
      <c r="F5" s="21">
        <f>E5/SUM($E$5:$E$24)</f>
        <v>0.10680336291579284</v>
      </c>
      <c r="G5" s="29">
        <v>182</v>
      </c>
      <c r="H5" s="13">
        <f>D5*G5</f>
        <v>32760000</v>
      </c>
      <c r="I5" s="1">
        <v>4</v>
      </c>
      <c r="J5" s="13">
        <f>D5*I5</f>
        <v>720000</v>
      </c>
      <c r="L5" s="12">
        <f>(G5-C5)/C5</f>
        <v>0.23809523809523808</v>
      </c>
      <c r="M5" s="12">
        <f>(G5-C5+I5)/C5</f>
        <v>0.26530612244897961</v>
      </c>
      <c r="N5" s="21">
        <f>F5*L5</f>
        <v>2.5429372122807818E-2</v>
      </c>
      <c r="O5" s="21">
        <f>F5*M5</f>
        <v>2.8335586079700145E-2</v>
      </c>
      <c r="P5" s="12">
        <f>H5/SUM($H$5:$H$24)</f>
        <v>0.12632236659491877</v>
      </c>
    </row>
    <row r="6" spans="2:16" x14ac:dyDescent="0.2">
      <c r="B6" s="1" t="s">
        <v>24</v>
      </c>
      <c r="C6" s="11">
        <v>225</v>
      </c>
      <c r="D6" s="11">
        <v>11778</v>
      </c>
      <c r="E6" s="13">
        <f t="shared" ref="E6:E24" si="0">C6*D6</f>
        <v>2650050</v>
      </c>
      <c r="F6" s="21">
        <f>E6/SUM($E$5:$E$24)</f>
        <v>1.0696683745086803E-2</v>
      </c>
      <c r="G6" s="29">
        <v>215</v>
      </c>
      <c r="H6" s="13">
        <f>D6*G6</f>
        <v>2532270</v>
      </c>
      <c r="I6" s="1">
        <v>3</v>
      </c>
      <c r="J6" s="13">
        <f>D6*I6</f>
        <v>35334</v>
      </c>
      <c r="L6" s="12">
        <f>(G6-C6)/C6</f>
        <v>-4.4444444444444446E-2</v>
      </c>
      <c r="M6" s="12">
        <f>(G6-C6+I6)/C6</f>
        <v>-3.111111111111111E-2</v>
      </c>
      <c r="N6" s="21">
        <f>F6*L6</f>
        <v>-4.7540816644830238E-4</v>
      </c>
      <c r="O6" s="21">
        <f>F6*M6</f>
        <v>-3.3278571651381165E-4</v>
      </c>
      <c r="P6" s="12">
        <f>H6/SUM($H$5:$H$24)</f>
        <v>9.7644181702477104E-3</v>
      </c>
    </row>
    <row r="7" spans="2:16" x14ac:dyDescent="0.2">
      <c r="B7" s="1" t="s">
        <v>25</v>
      </c>
      <c r="C7" s="11">
        <v>105</v>
      </c>
      <c r="D7" s="11">
        <v>22000</v>
      </c>
      <c r="E7" s="13">
        <f t="shared" si="0"/>
        <v>2310000</v>
      </c>
      <c r="F7" s="21">
        <f t="shared" ref="F7:F24" si="1">E7/SUM($E$5:$E$24)</f>
        <v>9.3241031116961994E-3</v>
      </c>
      <c r="G7" s="29">
        <v>70.000000000000014</v>
      </c>
      <c r="H7" s="13">
        <f t="shared" ref="H7:H24" si="2">D7*G7</f>
        <v>1540000.0000000002</v>
      </c>
      <c r="I7" s="1">
        <v>2</v>
      </c>
      <c r="J7" s="13">
        <f t="shared" ref="J7:J24" si="3">D7*I7</f>
        <v>44000</v>
      </c>
      <c r="L7" s="12">
        <f t="shared" ref="L7:L23" si="4">(G7-C7)/C7</f>
        <v>-0.3333333333333332</v>
      </c>
      <c r="M7" s="12">
        <f t="shared" ref="M7:M23" si="5">(G7-C7+I7)/C7</f>
        <v>-0.31428571428571417</v>
      </c>
      <c r="N7" s="21">
        <f t="shared" ref="N7:N23" si="6">F7*L7</f>
        <v>-3.1080343705653986E-3</v>
      </c>
      <c r="O7" s="21">
        <f t="shared" ref="O7:O23" si="7">F7*M7</f>
        <v>-2.9304324065330904E-3</v>
      </c>
      <c r="P7" s="12">
        <f t="shared" ref="P7:P23" si="8">H7/SUM($H$5:$H$24)</f>
        <v>5.9382309083081484E-3</v>
      </c>
    </row>
    <row r="8" spans="2:16" x14ac:dyDescent="0.2">
      <c r="B8" s="1" t="s">
        <v>26</v>
      </c>
      <c r="C8" s="11">
        <v>99</v>
      </c>
      <c r="D8" s="11">
        <v>32222</v>
      </c>
      <c r="E8" s="13">
        <f t="shared" si="0"/>
        <v>3189978</v>
      </c>
      <c r="F8" s="21">
        <f t="shared" si="1"/>
        <v>1.2876053591360355E-2</v>
      </c>
      <c r="G8" s="29">
        <v>132</v>
      </c>
      <c r="H8" s="13">
        <f t="shared" si="2"/>
        <v>4253304</v>
      </c>
      <c r="I8" s="1">
        <v>1</v>
      </c>
      <c r="J8" s="13">
        <f t="shared" si="3"/>
        <v>32222</v>
      </c>
      <c r="L8" s="12">
        <f t="shared" si="4"/>
        <v>0.33333333333333331</v>
      </c>
      <c r="M8" s="12">
        <f t="shared" si="5"/>
        <v>0.34343434343434343</v>
      </c>
      <c r="N8" s="21">
        <f t="shared" si="6"/>
        <v>4.2920178637867847E-3</v>
      </c>
      <c r="O8" s="21">
        <f t="shared" si="7"/>
        <v>4.4220790111742635E-3</v>
      </c>
      <c r="P8" s="12">
        <f t="shared" si="8"/>
        <v>1.6400715113786154E-2</v>
      </c>
    </row>
    <row r="9" spans="2:16" x14ac:dyDescent="0.2">
      <c r="B9" s="1" t="s">
        <v>27</v>
      </c>
      <c r="C9" s="11">
        <v>45</v>
      </c>
      <c r="D9" s="11">
        <v>42444</v>
      </c>
      <c r="E9" s="13">
        <f t="shared" si="0"/>
        <v>1909980</v>
      </c>
      <c r="F9" s="21">
        <f t="shared" si="1"/>
        <v>7.7094590741461078E-3</v>
      </c>
      <c r="G9" s="29">
        <v>60</v>
      </c>
      <c r="H9" s="13">
        <f t="shared" si="2"/>
        <v>2546640</v>
      </c>
      <c r="I9" s="1">
        <v>2</v>
      </c>
      <c r="J9" s="13">
        <f t="shared" si="3"/>
        <v>84888</v>
      </c>
      <c r="L9" s="12">
        <f t="shared" si="4"/>
        <v>0.33333333333333331</v>
      </c>
      <c r="M9" s="12">
        <f t="shared" si="5"/>
        <v>0.37777777777777777</v>
      </c>
      <c r="N9" s="21">
        <f t="shared" si="6"/>
        <v>2.5698196913820359E-3</v>
      </c>
      <c r="O9" s="21">
        <f t="shared" si="7"/>
        <v>2.9124623168996404E-3</v>
      </c>
      <c r="P9" s="12">
        <f t="shared" si="8"/>
        <v>9.8198288054115977E-3</v>
      </c>
    </row>
    <row r="10" spans="2:16" x14ac:dyDescent="0.2">
      <c r="B10" s="1" t="s">
        <v>28</v>
      </c>
      <c r="C10" s="11">
        <v>85</v>
      </c>
      <c r="D10" s="11">
        <v>52666</v>
      </c>
      <c r="E10" s="13">
        <f t="shared" si="0"/>
        <v>4476610</v>
      </c>
      <c r="F10" s="21">
        <f t="shared" si="1"/>
        <v>1.8069425641060746E-2</v>
      </c>
      <c r="G10" s="29">
        <v>170</v>
      </c>
      <c r="H10" s="13">
        <f t="shared" si="2"/>
        <v>8953220</v>
      </c>
      <c r="I10" s="1">
        <v>6</v>
      </c>
      <c r="J10" s="13">
        <f t="shared" si="3"/>
        <v>315996</v>
      </c>
      <c r="L10" s="12">
        <f t="shared" si="4"/>
        <v>1</v>
      </c>
      <c r="M10" s="12">
        <f t="shared" si="5"/>
        <v>1.0705882352941176</v>
      </c>
      <c r="N10" s="21">
        <f t="shared" si="6"/>
        <v>1.8069425641060746E-2</v>
      </c>
      <c r="O10" s="21">
        <f t="shared" si="7"/>
        <v>1.9344914509841504E-2</v>
      </c>
      <c r="P10" s="12">
        <f t="shared" si="8"/>
        <v>3.4523563462910828E-2</v>
      </c>
    </row>
    <row r="11" spans="2:16" x14ac:dyDescent="0.2">
      <c r="B11" s="1" t="s">
        <v>29</v>
      </c>
      <c r="C11" s="11">
        <v>47</v>
      </c>
      <c r="D11" s="11">
        <v>62888</v>
      </c>
      <c r="E11" s="13">
        <f t="shared" si="0"/>
        <v>2955736</v>
      </c>
      <c r="F11" s="21">
        <f t="shared" si="1"/>
        <v>1.1930557244568173E-2</v>
      </c>
      <c r="G11" s="29">
        <v>70.5</v>
      </c>
      <c r="H11" s="13">
        <f t="shared" si="2"/>
        <v>4433604</v>
      </c>
      <c r="I11" s="1">
        <v>3</v>
      </c>
      <c r="J11" s="13">
        <f t="shared" si="3"/>
        <v>188664</v>
      </c>
      <c r="L11" s="12">
        <f t="shared" si="4"/>
        <v>0.5</v>
      </c>
      <c r="M11" s="12">
        <f t="shared" si="5"/>
        <v>0.56382978723404253</v>
      </c>
      <c r="N11" s="21">
        <f t="shared" si="6"/>
        <v>5.9652786222840863E-3</v>
      </c>
      <c r="O11" s="21">
        <f t="shared" si="7"/>
        <v>6.7268035527884374E-3</v>
      </c>
      <c r="P11" s="12">
        <f t="shared" si="8"/>
        <v>1.7095950849349763E-2</v>
      </c>
    </row>
    <row r="12" spans="2:16" x14ac:dyDescent="0.2">
      <c r="B12" s="1" t="s">
        <v>30</v>
      </c>
      <c r="C12" s="11">
        <v>14</v>
      </c>
      <c r="D12" s="11">
        <v>73110</v>
      </c>
      <c r="E12" s="13">
        <f t="shared" si="0"/>
        <v>1023540</v>
      </c>
      <c r="F12" s="21">
        <f t="shared" si="1"/>
        <v>4.1314253242188438E-3</v>
      </c>
      <c r="G12" s="29">
        <v>9.33</v>
      </c>
      <c r="H12" s="13">
        <f t="shared" si="2"/>
        <v>682116.3</v>
      </c>
      <c r="I12" s="1">
        <v>5</v>
      </c>
      <c r="J12" s="13">
        <f t="shared" si="3"/>
        <v>365550</v>
      </c>
      <c r="L12" s="12">
        <f t="shared" si="4"/>
        <v>-0.33357142857142857</v>
      </c>
      <c r="M12" s="12">
        <f t="shared" si="5"/>
        <v>2.3571428571428577E-2</v>
      </c>
      <c r="N12" s="21">
        <f t="shared" si="6"/>
        <v>-1.3781254474358573E-3</v>
      </c>
      <c r="O12" s="21">
        <f t="shared" si="7"/>
        <v>9.7383596928015629E-5</v>
      </c>
      <c r="P12" s="12">
        <f t="shared" si="8"/>
        <v>2.6302364257927229E-3</v>
      </c>
    </row>
    <row r="13" spans="2:16" x14ac:dyDescent="0.2">
      <c r="B13" s="1" t="s">
        <v>31</v>
      </c>
      <c r="C13" s="11">
        <v>89</v>
      </c>
      <c r="D13" s="11">
        <v>83332</v>
      </c>
      <c r="E13" s="13">
        <f t="shared" si="0"/>
        <v>7416548</v>
      </c>
      <c r="F13" s="21">
        <f t="shared" si="1"/>
        <v>2.9936215707724773E-2</v>
      </c>
      <c r="G13" s="29">
        <v>101</v>
      </c>
      <c r="H13" s="13">
        <f t="shared" si="2"/>
        <v>8416532</v>
      </c>
      <c r="I13" s="1">
        <v>3</v>
      </c>
      <c r="J13" s="13">
        <f t="shared" si="3"/>
        <v>249996</v>
      </c>
      <c r="L13" s="12">
        <f t="shared" si="4"/>
        <v>0.1348314606741573</v>
      </c>
      <c r="M13" s="12">
        <f t="shared" si="5"/>
        <v>0.16853932584269662</v>
      </c>
      <c r="N13" s="21">
        <f t="shared" si="6"/>
        <v>4.0363436909291832E-3</v>
      </c>
      <c r="O13" s="21">
        <f t="shared" si="7"/>
        <v>5.0454296136614781E-3</v>
      </c>
      <c r="P13" s="12">
        <f t="shared" si="8"/>
        <v>3.2454097703353633E-2</v>
      </c>
    </row>
    <row r="14" spans="2:16" x14ac:dyDescent="0.2">
      <c r="B14" s="1" t="s">
        <v>32</v>
      </c>
      <c r="C14" s="11">
        <v>198</v>
      </c>
      <c r="D14" s="11">
        <v>93554</v>
      </c>
      <c r="E14" s="13">
        <f t="shared" si="0"/>
        <v>18523692</v>
      </c>
      <c r="F14" s="21">
        <f t="shared" si="1"/>
        <v>7.4769183643853682E-2</v>
      </c>
      <c r="G14" s="29">
        <v>297</v>
      </c>
      <c r="H14" s="13">
        <f t="shared" si="2"/>
        <v>27785538</v>
      </c>
      <c r="I14" s="1">
        <v>3</v>
      </c>
      <c r="J14" s="13">
        <f t="shared" si="3"/>
        <v>280662</v>
      </c>
      <c r="L14" s="12">
        <f t="shared" si="4"/>
        <v>0.5</v>
      </c>
      <c r="M14" s="12">
        <f t="shared" si="5"/>
        <v>0.51515151515151514</v>
      </c>
      <c r="N14" s="21">
        <f t="shared" si="6"/>
        <v>3.7384591821926841E-2</v>
      </c>
      <c r="O14" s="21">
        <f t="shared" si="7"/>
        <v>3.8517458240773107E-2</v>
      </c>
      <c r="P14" s="12">
        <f t="shared" si="8"/>
        <v>0.10714087049063023</v>
      </c>
    </row>
    <row r="15" spans="2:16" x14ac:dyDescent="0.2">
      <c r="B15" s="1" t="s">
        <v>33</v>
      </c>
      <c r="C15" s="11">
        <v>55</v>
      </c>
      <c r="D15" s="11">
        <v>103776</v>
      </c>
      <c r="E15" s="13">
        <f t="shared" si="0"/>
        <v>5707680</v>
      </c>
      <c r="F15" s="21">
        <f t="shared" si="1"/>
        <v>2.3038526774271068E-2</v>
      </c>
      <c r="G15" s="29">
        <v>73.33</v>
      </c>
      <c r="H15" s="13">
        <f t="shared" si="2"/>
        <v>7609894.0800000001</v>
      </c>
      <c r="I15" s="1">
        <v>0</v>
      </c>
      <c r="J15" s="13">
        <f t="shared" si="3"/>
        <v>0</v>
      </c>
      <c r="L15" s="12">
        <f t="shared" si="4"/>
        <v>0.33327272727272722</v>
      </c>
      <c r="M15" s="12">
        <f t="shared" si="5"/>
        <v>0.33327272727272722</v>
      </c>
      <c r="N15" s="21">
        <f t="shared" si="6"/>
        <v>7.6781126504070658E-3</v>
      </c>
      <c r="O15" s="21">
        <f t="shared" si="7"/>
        <v>7.6781126504070658E-3</v>
      </c>
      <c r="P15" s="12">
        <f t="shared" si="8"/>
        <v>2.9343706645978698E-2</v>
      </c>
    </row>
    <row r="16" spans="2:16" x14ac:dyDescent="0.2">
      <c r="B16" s="1" t="s">
        <v>34</v>
      </c>
      <c r="C16" s="11">
        <v>22</v>
      </c>
      <c r="D16" s="11">
        <v>113998</v>
      </c>
      <c r="E16" s="13">
        <f t="shared" si="0"/>
        <v>2507956</v>
      </c>
      <c r="F16" s="21">
        <f t="shared" si="1"/>
        <v>1.0123134347877557E-2</v>
      </c>
      <c r="G16" s="29">
        <v>14.67</v>
      </c>
      <c r="H16" s="13">
        <f t="shared" si="2"/>
        <v>1672350.66</v>
      </c>
      <c r="I16" s="1">
        <v>2</v>
      </c>
      <c r="J16" s="13">
        <f t="shared" si="3"/>
        <v>227996</v>
      </c>
      <c r="L16" s="12">
        <f t="shared" si="4"/>
        <v>-0.33318181818181819</v>
      </c>
      <c r="M16" s="12">
        <f t="shared" si="5"/>
        <v>-0.24227272727272728</v>
      </c>
      <c r="N16" s="21">
        <f t="shared" si="6"/>
        <v>-3.372844307724659E-3</v>
      </c>
      <c r="O16" s="21">
        <f t="shared" si="7"/>
        <v>-2.4525593670085173E-3</v>
      </c>
      <c r="P16" s="12">
        <f t="shared" si="8"/>
        <v>6.4485742719100842E-3</v>
      </c>
    </row>
    <row r="17" spans="2:16" x14ac:dyDescent="0.2">
      <c r="B17" s="1" t="s">
        <v>35</v>
      </c>
      <c r="C17" s="11">
        <v>29</v>
      </c>
      <c r="D17" s="11">
        <v>124220</v>
      </c>
      <c r="E17" s="13">
        <f t="shared" si="0"/>
        <v>3602380</v>
      </c>
      <c r="F17" s="21">
        <f t="shared" si="1"/>
        <v>1.454067643615245E-2</v>
      </c>
      <c r="G17" s="29">
        <v>19.329999999999998</v>
      </c>
      <c r="H17" s="13">
        <f t="shared" si="2"/>
        <v>2401172.5999999996</v>
      </c>
      <c r="I17" s="1">
        <v>6</v>
      </c>
      <c r="J17" s="13">
        <f t="shared" si="3"/>
        <v>745320</v>
      </c>
      <c r="L17" s="12">
        <f t="shared" si="4"/>
        <v>-0.33344827586206904</v>
      </c>
      <c r="M17" s="12">
        <f t="shared" si="5"/>
        <v>-0.12655172413793109</v>
      </c>
      <c r="N17" s="21">
        <f t="shared" si="6"/>
        <v>-4.8485634875032489E-3</v>
      </c>
      <c r="O17" s="21">
        <f t="shared" si="7"/>
        <v>-1.8401476731268798E-3</v>
      </c>
      <c r="P17" s="12">
        <f t="shared" si="8"/>
        <v>9.2589073698069058E-3</v>
      </c>
    </row>
    <row r="18" spans="2:16" x14ac:dyDescent="0.2">
      <c r="B18" s="1" t="s">
        <v>36</v>
      </c>
      <c r="C18" s="11">
        <v>22</v>
      </c>
      <c r="D18" s="11">
        <v>134442</v>
      </c>
      <c r="E18" s="13">
        <f t="shared" si="0"/>
        <v>2957724</v>
      </c>
      <c r="F18" s="21">
        <f t="shared" si="1"/>
        <v>1.1938581624215815E-2</v>
      </c>
      <c r="G18" s="29">
        <v>25</v>
      </c>
      <c r="H18" s="13">
        <f t="shared" si="2"/>
        <v>3361050</v>
      </c>
      <c r="I18" s="1">
        <v>8</v>
      </c>
      <c r="J18" s="13">
        <f t="shared" si="3"/>
        <v>1075536</v>
      </c>
      <c r="L18" s="12">
        <f t="shared" si="4"/>
        <v>0.13636363636363635</v>
      </c>
      <c r="M18" s="12">
        <f t="shared" si="5"/>
        <v>0.5</v>
      </c>
      <c r="N18" s="21">
        <f t="shared" si="6"/>
        <v>1.6279884033021563E-3</v>
      </c>
      <c r="O18" s="21">
        <f t="shared" si="7"/>
        <v>5.9692908121079073E-3</v>
      </c>
      <c r="P18" s="12">
        <f t="shared" si="8"/>
        <v>1.2960188957382532E-2</v>
      </c>
    </row>
    <row r="19" spans="2:16" x14ac:dyDescent="0.2">
      <c r="B19" s="1" t="s">
        <v>37</v>
      </c>
      <c r="C19" s="11">
        <v>20</v>
      </c>
      <c r="D19" s="11">
        <v>144664</v>
      </c>
      <c r="E19" s="13">
        <f t="shared" si="0"/>
        <v>2893280</v>
      </c>
      <c r="F19" s="21">
        <f t="shared" si="1"/>
        <v>1.1678459329440859E-2</v>
      </c>
      <c r="G19" s="29">
        <v>33</v>
      </c>
      <c r="H19" s="13">
        <f t="shared" si="2"/>
        <v>4773912</v>
      </c>
      <c r="I19" s="1">
        <v>0</v>
      </c>
      <c r="J19" s="13">
        <f t="shared" si="3"/>
        <v>0</v>
      </c>
      <c r="L19" s="12">
        <f t="shared" si="4"/>
        <v>0.65</v>
      </c>
      <c r="M19" s="12">
        <f t="shared" si="5"/>
        <v>0.65</v>
      </c>
      <c r="N19" s="21">
        <f t="shared" si="6"/>
        <v>7.5909985641365585E-3</v>
      </c>
      <c r="O19" s="21">
        <f t="shared" si="7"/>
        <v>7.5909985641365585E-3</v>
      </c>
      <c r="P19" s="12">
        <f t="shared" si="8"/>
        <v>1.8408176488274784E-2</v>
      </c>
    </row>
    <row r="20" spans="2:16" x14ac:dyDescent="0.2">
      <c r="B20" s="1" t="s">
        <v>38</v>
      </c>
      <c r="C20" s="11">
        <v>123</v>
      </c>
      <c r="D20" s="11">
        <v>154886</v>
      </c>
      <c r="E20" s="13">
        <f t="shared" si="0"/>
        <v>19050978</v>
      </c>
      <c r="F20" s="21">
        <f t="shared" si="1"/>
        <v>7.6897525216734139E-2</v>
      </c>
      <c r="G20" s="29">
        <v>61.5</v>
      </c>
      <c r="H20" s="13">
        <f t="shared" si="2"/>
        <v>9525489</v>
      </c>
      <c r="I20" s="1">
        <v>1</v>
      </c>
      <c r="J20" s="13">
        <f t="shared" si="3"/>
        <v>154886</v>
      </c>
      <c r="L20" s="12">
        <f t="shared" si="4"/>
        <v>-0.5</v>
      </c>
      <c r="M20" s="12">
        <f t="shared" si="5"/>
        <v>-0.491869918699187</v>
      </c>
      <c r="N20" s="21">
        <f t="shared" si="6"/>
        <v>-3.8448762608367069E-2</v>
      </c>
      <c r="O20" s="21">
        <f t="shared" si="7"/>
        <v>-3.7823579476523705E-2</v>
      </c>
      <c r="P20" s="12">
        <f t="shared" si="8"/>
        <v>3.6730229348408618E-2</v>
      </c>
    </row>
    <row r="21" spans="2:16" x14ac:dyDescent="0.2">
      <c r="B21" s="1" t="s">
        <v>19</v>
      </c>
      <c r="C21" s="11">
        <v>228</v>
      </c>
      <c r="D21" s="11">
        <v>165108</v>
      </c>
      <c r="E21" s="13">
        <f t="shared" si="0"/>
        <v>37644624</v>
      </c>
      <c r="F21" s="21">
        <f t="shared" si="1"/>
        <v>0.15194907176494954</v>
      </c>
      <c r="G21" s="29">
        <v>304</v>
      </c>
      <c r="H21" s="13">
        <f t="shared" si="2"/>
        <v>50192832</v>
      </c>
      <c r="I21" s="1">
        <v>2</v>
      </c>
      <c r="J21" s="13">
        <f t="shared" si="3"/>
        <v>330216</v>
      </c>
      <c r="L21" s="12">
        <f t="shared" si="4"/>
        <v>0.33333333333333331</v>
      </c>
      <c r="M21" s="12">
        <f t="shared" si="5"/>
        <v>0.34210526315789475</v>
      </c>
      <c r="N21" s="21">
        <f t="shared" si="6"/>
        <v>5.0649690588316511E-2</v>
      </c>
      <c r="O21" s="21">
        <f t="shared" si="7"/>
        <v>5.1982577182745897E-2</v>
      </c>
      <c r="P21" s="12">
        <f t="shared" si="8"/>
        <v>0.1935432638687781</v>
      </c>
    </row>
    <row r="22" spans="2:16" x14ac:dyDescent="0.2">
      <c r="B22" s="1" t="s">
        <v>20</v>
      </c>
      <c r="C22" s="11">
        <v>12</v>
      </c>
      <c r="D22" s="11">
        <v>175330</v>
      </c>
      <c r="E22" s="13">
        <f t="shared" si="0"/>
        <v>2103960</v>
      </c>
      <c r="F22" s="21">
        <f t="shared" si="1"/>
        <v>8.4924415510321798E-3</v>
      </c>
      <c r="G22" s="29">
        <v>18</v>
      </c>
      <c r="H22" s="13">
        <f t="shared" si="2"/>
        <v>3155940</v>
      </c>
      <c r="I22" s="1">
        <v>3</v>
      </c>
      <c r="J22" s="13">
        <f t="shared" si="3"/>
        <v>525990</v>
      </c>
      <c r="L22" s="12">
        <f t="shared" si="4"/>
        <v>0.5</v>
      </c>
      <c r="M22" s="12">
        <f t="shared" si="5"/>
        <v>0.75</v>
      </c>
      <c r="N22" s="21">
        <f t="shared" si="6"/>
        <v>4.2462207755160899E-3</v>
      </c>
      <c r="O22" s="21">
        <f t="shared" si="7"/>
        <v>6.3693311632741344E-3</v>
      </c>
      <c r="P22" s="12">
        <f t="shared" si="8"/>
        <v>1.216928600828962E-2</v>
      </c>
    </row>
    <row r="23" spans="2:16" x14ac:dyDescent="0.2">
      <c r="B23" s="1" t="s">
        <v>21</v>
      </c>
      <c r="C23" s="11">
        <v>256</v>
      </c>
      <c r="D23" s="11">
        <v>185552</v>
      </c>
      <c r="E23" s="13">
        <f t="shared" si="0"/>
        <v>47501312</v>
      </c>
      <c r="F23" s="21">
        <f t="shared" si="1"/>
        <v>0.1917346887570788</v>
      </c>
      <c r="G23" s="29">
        <v>256</v>
      </c>
      <c r="H23" s="13">
        <f t="shared" si="2"/>
        <v>47501312</v>
      </c>
      <c r="I23" s="1">
        <v>9</v>
      </c>
      <c r="J23" s="13">
        <f t="shared" si="3"/>
        <v>1669968</v>
      </c>
      <c r="L23" s="12">
        <f t="shared" si="4"/>
        <v>0</v>
      </c>
      <c r="M23" s="12">
        <f t="shared" si="5"/>
        <v>3.515625E-2</v>
      </c>
      <c r="N23" s="21">
        <f t="shared" si="6"/>
        <v>0</v>
      </c>
      <c r="O23" s="21">
        <f t="shared" si="7"/>
        <v>6.7406726516160516E-3</v>
      </c>
      <c r="P23" s="12">
        <f t="shared" si="8"/>
        <v>0.18316477863869396</v>
      </c>
    </row>
    <row r="24" spans="2:16" x14ac:dyDescent="0.2">
      <c r="B24" s="1" t="s">
        <v>22</v>
      </c>
      <c r="C24" s="11">
        <v>270</v>
      </c>
      <c r="D24" s="11">
        <v>195774</v>
      </c>
      <c r="E24" s="13">
        <f t="shared" si="0"/>
        <v>52858980</v>
      </c>
      <c r="F24" s="21">
        <f t="shared" si="1"/>
        <v>0.21336042419873905</v>
      </c>
      <c r="G24" s="29">
        <v>180.00000000000003</v>
      </c>
      <c r="H24" s="13">
        <f t="shared" si="2"/>
        <v>35239320.000000007</v>
      </c>
      <c r="I24" s="1">
        <v>0</v>
      </c>
      <c r="J24" s="13">
        <f t="shared" si="3"/>
        <v>0</v>
      </c>
      <c r="L24" s="12">
        <f t="shared" ref="L24" si="9">(G24-C24)/C24</f>
        <v>-0.3333333333333332</v>
      </c>
      <c r="M24" s="12">
        <f t="shared" ref="M24" si="10">(G24-C24+I24)/C24</f>
        <v>-0.3333333333333332</v>
      </c>
      <c r="N24" s="21">
        <f t="shared" ref="N24" si="11">F24*L24</f>
        <v>-7.1120141399579659E-2</v>
      </c>
      <c r="O24" s="21">
        <f t="shared" ref="O24" si="12">F24*M24</f>
        <v>-7.1120141399579659E-2</v>
      </c>
      <c r="P24" s="12">
        <f t="shared" ref="P24" si="13">H24/SUM($H$5:$H$24)</f>
        <v>0.13588260987776721</v>
      </c>
    </row>
    <row r="25" spans="2:16" x14ac:dyDescent="0.2">
      <c r="B25" s="30" t="s">
        <v>18</v>
      </c>
      <c r="C25" s="14">
        <f>SUM(C5:C24)</f>
        <v>2091</v>
      </c>
      <c r="D25" s="14">
        <f>SUM(D5:D24)</f>
        <v>2151744</v>
      </c>
      <c r="E25" s="14">
        <f>SUM(E5:E24)</f>
        <v>247745008</v>
      </c>
      <c r="F25" s="15">
        <f>SUM(F5:F24)</f>
        <v>0.99999999999999989</v>
      </c>
      <c r="H25" s="14">
        <f>SUM(H5:H24)</f>
        <v>259336496.63999999</v>
      </c>
      <c r="I25" s="14"/>
      <c r="J25" s="14">
        <f>SUM(J5:J24)</f>
        <v>7047224</v>
      </c>
      <c r="N25" s="28">
        <f>SUM(N5:N24)</f>
        <v>4.6787980648231656E-2</v>
      </c>
      <c r="O25" s="28">
        <f>SUM(O5:O24)</f>
        <v>7.5233453906768513E-2</v>
      </c>
      <c r="P25" s="15">
        <f>SUM(P5:P24)</f>
        <v>1</v>
      </c>
    </row>
    <row r="27" spans="2:16" ht="12.75" thickBot="1" x14ac:dyDescent="0.25">
      <c r="B27" s="16" t="s">
        <v>11</v>
      </c>
      <c r="C27" s="17"/>
      <c r="D27" s="17"/>
      <c r="E27" s="18">
        <v>100</v>
      </c>
      <c r="F27" s="17"/>
      <c r="G27" s="17"/>
      <c r="H27" s="18">
        <f>H25/C32</f>
        <v>104.67879806482316</v>
      </c>
      <c r="I27" s="18"/>
      <c r="J27" s="19">
        <f>J25/C32</f>
        <v>2.8445473258536857</v>
      </c>
      <c r="K27" s="22"/>
      <c r="L27" s="20">
        <f>(H27-E27)/E27</f>
        <v>4.6787980648231552E-2</v>
      </c>
      <c r="M27" s="20">
        <f>(H27-E27+J27)/E27</f>
        <v>7.5233453906768416E-2</v>
      </c>
      <c r="N27" s="17"/>
      <c r="O27" s="17"/>
      <c r="P27" s="17"/>
    </row>
    <row r="28" spans="2:16" x14ac:dyDescent="0.2">
      <c r="B28" s="23"/>
      <c r="C28" s="24"/>
      <c r="D28" s="24"/>
      <c r="E28" s="25"/>
      <c r="F28" s="24"/>
      <c r="G28" s="24"/>
      <c r="H28" s="25"/>
      <c r="I28" s="25"/>
      <c r="J28" s="26"/>
      <c r="K28" s="22"/>
      <c r="L28" s="27"/>
      <c r="M28" s="27"/>
      <c r="N28" s="24"/>
      <c r="O28" s="24"/>
      <c r="P28" s="24"/>
    </row>
    <row r="31" spans="2:16" s="3" customFormat="1" x14ac:dyDescent="0.2">
      <c r="B31" s="4" t="s">
        <v>1</v>
      </c>
      <c r="C31" s="5"/>
      <c r="D31" s="5"/>
      <c r="E31" s="1"/>
    </row>
    <row r="32" spans="2:16" s="3" customFormat="1" x14ac:dyDescent="0.2">
      <c r="B32" s="6" t="s">
        <v>2</v>
      </c>
      <c r="C32" s="7">
        <f>E25/E27</f>
        <v>2477450.08</v>
      </c>
      <c r="D32" s="7"/>
      <c r="E32" s="1"/>
      <c r="F32" s="1"/>
      <c r="G32" s="1"/>
      <c r="H32" s="1"/>
      <c r="I32" s="1"/>
    </row>
    <row r="33" spans="2:4" x14ac:dyDescent="0.2">
      <c r="B33" s="6" t="s">
        <v>3</v>
      </c>
      <c r="C33" s="8">
        <f>(H27-E27)/E27</f>
        <v>4.6787980648231552E-2</v>
      </c>
      <c r="D33" s="6"/>
    </row>
    <row r="34" spans="2:4" x14ac:dyDescent="0.2">
      <c r="B34" s="6" t="s">
        <v>4</v>
      </c>
      <c r="C34" s="8">
        <f>(H27-E27+J27)/E27</f>
        <v>7.5233453906768416E-2</v>
      </c>
      <c r="D34" s="6"/>
    </row>
    <row r="35" spans="2:4" x14ac:dyDescent="0.2">
      <c r="B35" s="6"/>
      <c r="C35" s="6"/>
      <c r="D3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Kitov</dc:creator>
  <cp:lastModifiedBy>Ivan Kitov</cp:lastModifiedBy>
  <dcterms:created xsi:type="dcterms:W3CDTF">2015-06-05T18:17:20Z</dcterms:created>
  <dcterms:modified xsi:type="dcterms:W3CDTF">2025-04-22T15:12:54Z</dcterms:modified>
</cp:coreProperties>
</file>