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heerder\Dropbox\Jonas\Economie en Statistiek, machine learning\Economiche modellen in Github\Beveiligd\"/>
    </mc:Choice>
  </mc:AlternateContent>
  <xr:revisionPtr revIDLastSave="0" documentId="13_ncr:1_{17E96E47-9D0E-4381-8B20-4181C64A5ABB}" xr6:coauthVersionLast="47" xr6:coauthVersionMax="47" xr10:uidLastSave="{00000000-0000-0000-0000-000000000000}"/>
  <workbookProtection workbookAlgorithmName="SHA-512" workbookHashValue="9vrOjJeEI+gPgIDGtTAlugz0BA5eku12lRXNM14CmXMGO+4Ch7ZY82AbJ1qgpmzcrcsw4ZOdeclKnnrfAdEwXg==" workbookSaltValue="B+YXkdLL6IA9PbVH0t4Z7w==" workbookSpinCount="100000" lockStructure="1"/>
  <bookViews>
    <workbookView xWindow="-108" yWindow="-108" windowWidth="23256" windowHeight="12576" activeTab="2" xr2:uid="{00000000-000D-0000-FFFF-FFFF00000000}"/>
  </bookViews>
  <sheets>
    <sheet name="Legend &amp; sources" sheetId="8" r:id="rId1"/>
    <sheet name="Equations" sheetId="10" r:id="rId2"/>
    <sheet name="Solow" sheetId="1" r:id="rId3"/>
    <sheet name="Solow - s unknown" sheetId="6" r:id="rId4"/>
    <sheet name="Convergence" sheetId="9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C14" i="6" l="1"/>
  <c r="D14" i="6" s="1"/>
  <c r="E14" i="6" s="1"/>
  <c r="F14" i="6" s="1"/>
  <c r="E12" i="9"/>
  <c r="A14" i="6" l="1"/>
  <c r="A10" i="6"/>
  <c r="B10" i="6" s="1"/>
  <c r="D10" i="6" s="1"/>
  <c r="E10" i="6" s="1"/>
  <c r="B14" i="6"/>
  <c r="G14" i="6"/>
  <c r="E14" i="9"/>
  <c r="E19" i="9" s="1"/>
  <c r="E9" i="9"/>
  <c r="E15" i="9" s="1"/>
  <c r="C10" i="1"/>
  <c r="H14" i="6" l="1"/>
  <c r="I14" i="6" s="1"/>
  <c r="G10" i="6"/>
  <c r="H10" i="6" s="1"/>
  <c r="I10" i="6" s="1"/>
  <c r="E17" i="9"/>
  <c r="A10" i="1"/>
  <c r="B10" i="1" s="1"/>
  <c r="D10" i="1"/>
  <c r="E10" i="1" s="1"/>
  <c r="A14" i="1"/>
  <c r="B14" i="1"/>
  <c r="C14" i="1"/>
  <c r="E11" i="9"/>
  <c r="E16" i="9" s="1"/>
  <c r="E20" i="9" l="1"/>
  <c r="E18" i="9"/>
  <c r="G14" i="1"/>
  <c r="A17" i="6"/>
  <c r="B17" i="6"/>
  <c r="H14" i="1"/>
  <c r="I14" i="1" s="1"/>
  <c r="F10" i="1"/>
  <c r="D14" i="1"/>
  <c r="H10" i="1"/>
  <c r="I10" i="1" s="1"/>
  <c r="B17" i="1" s="1"/>
  <c r="E14" i="1" l="1"/>
  <c r="F14" i="1" s="1"/>
  <c r="A17" i="1"/>
</calcChain>
</file>

<file path=xl/sharedStrings.xml><?xml version="1.0" encoding="utf-8"?>
<sst xmlns="http://schemas.openxmlformats.org/spreadsheetml/2006/main" count="171" uniqueCount="100">
  <si>
    <t>α</t>
  </si>
  <si>
    <t>s</t>
  </si>
  <si>
    <t>k*</t>
  </si>
  <si>
    <t>y*</t>
  </si>
  <si>
    <t>mpk</t>
  </si>
  <si>
    <t>n</t>
  </si>
  <si>
    <t>δ</t>
  </si>
  <si>
    <t>g</t>
  </si>
  <si>
    <t>c*</t>
  </si>
  <si>
    <t>i*</t>
  </si>
  <si>
    <t>net mpk</t>
  </si>
  <si>
    <t>Depreciation rate of the capital stock</t>
  </si>
  <si>
    <t>Capital share of income</t>
  </si>
  <si>
    <t>Marginal product of capital</t>
  </si>
  <si>
    <t>Saving rate in the golden rule</t>
  </si>
  <si>
    <t>net mpk - (n + g)</t>
  </si>
  <si>
    <t>Steady state</t>
  </si>
  <si>
    <t>Golden Rule steady state</t>
  </si>
  <si>
    <t>Golden rule level of the capital-output ratio</t>
  </si>
  <si>
    <t>Golden rule level of the marginal product of capital</t>
  </si>
  <si>
    <r>
      <t>mpk</t>
    </r>
    <r>
      <rPr>
        <vertAlign val="subscript"/>
        <sz val="11"/>
        <color theme="1"/>
        <rFont val="Calibri"/>
        <family val="2"/>
        <scheme val="minor"/>
      </rPr>
      <t>G</t>
    </r>
  </si>
  <si>
    <t>Difference in the level of consumption between the steady state and the golden rule steady state</t>
  </si>
  <si>
    <r>
      <t xml:space="preserve">Change in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after 1 year</t>
    </r>
  </si>
  <si>
    <t>Golden rule steady state</t>
  </si>
  <si>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*</t>
    </r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</si>
  <si>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</t>
    </r>
  </si>
  <si>
    <t>Rate of saving</t>
  </si>
  <si>
    <t>Golden rule level of the rate of saving</t>
  </si>
  <si>
    <r>
      <rPr>
        <i/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G</t>
    </r>
  </si>
  <si>
    <t>Marginal product of capital minus the depreciation rate of the capital stock</t>
  </si>
  <si>
    <t>Rate of labor-augmenting technological progress</t>
  </si>
  <si>
    <t>Rate of the population growth</t>
  </si>
  <si>
    <t>steady-state level of capital per effective worker</t>
  </si>
  <si>
    <t>steady-state level of output per effective worker</t>
  </si>
  <si>
    <t>Steady-state level of consumption per effective worker</t>
  </si>
  <si>
    <t>Steady-state level of investments per effective worker</t>
  </si>
  <si>
    <t>Golden rule level of capital per effective worker</t>
  </si>
  <si>
    <t>Golden rule level of output per effective worker</t>
  </si>
  <si>
    <t>Golden rule level of consumption per effective worker</t>
  </si>
  <si>
    <t>Golden rule level of investments per effective worker</t>
  </si>
  <si>
    <t>Variables</t>
  </si>
  <si>
    <t>Adjust variables</t>
  </si>
  <si>
    <t>Rate of economic growth</t>
  </si>
  <si>
    <r>
      <t>k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y*</t>
    </r>
  </si>
  <si>
    <r>
      <t xml:space="preserve">n </t>
    </r>
    <r>
      <rPr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 g</t>
    </r>
  </si>
  <si>
    <r>
      <t xml:space="preserve">mpk - </t>
    </r>
    <r>
      <rPr>
        <i/>
        <sz val="11"/>
        <color theme="1"/>
        <rFont val="Calibri"/>
        <family val="2"/>
        <scheme val="minor"/>
      </rPr>
      <t>δ</t>
    </r>
  </si>
  <si>
    <r>
      <rPr>
        <i/>
        <sz val="11"/>
        <color theme="1"/>
        <rFont val="Calibri"/>
        <family val="2"/>
        <scheme val="minor"/>
      </rPr>
      <t>sy</t>
    </r>
    <r>
      <rPr>
        <sz val="11"/>
        <color theme="1"/>
        <rFont val="Calibri"/>
        <family val="2"/>
        <scheme val="minor"/>
      </rPr>
      <t>*</t>
    </r>
  </si>
  <si>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/(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*)</t>
    </r>
  </si>
  <si>
    <t>Solow model</t>
  </si>
  <si>
    <t>Sources</t>
  </si>
  <si>
    <t>Solow, R. (1956). A Contribution to the Theory of Economic Growth. Quarterly Journal of Economics, 70 (1), 65-94.</t>
  </si>
  <si>
    <t>Phelps, E. (1961). The Golden Rule of Accumulation: A Fable for Growthmen. American Economic Review, 51 (4), 638-643.</t>
  </si>
  <si>
    <r>
      <rPr>
        <i/>
        <sz val="11"/>
        <color theme="1"/>
        <rFont val="Calibri"/>
        <family val="2"/>
        <scheme val="minor"/>
      </rPr>
      <t>y* - i</t>
    </r>
    <r>
      <rPr>
        <sz val="11"/>
        <color theme="1"/>
        <rFont val="Calibri"/>
        <family val="2"/>
        <scheme val="minor"/>
      </rPr>
      <t>*</t>
    </r>
  </si>
  <si>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*</t>
    </r>
    <r>
      <rPr>
        <i/>
        <vertAlign val="superscript"/>
        <sz val="11"/>
        <color theme="1"/>
        <rFont val="Calibri"/>
        <family val="2"/>
        <scheme val="minor"/>
      </rPr>
      <t>α</t>
    </r>
  </si>
  <si>
    <r>
      <t>(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/(</t>
    </r>
    <r>
      <rPr>
        <i/>
        <sz val="11"/>
        <color theme="1"/>
        <rFont val="Calibri"/>
        <family val="2"/>
        <scheme val="minor"/>
      </rPr>
      <t>δ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))</t>
    </r>
    <r>
      <rPr>
        <vertAlign val="superscript"/>
        <sz val="11"/>
        <color theme="1"/>
        <rFont val="Calibri"/>
        <family val="2"/>
        <scheme val="minor"/>
      </rPr>
      <t>1/(1-</t>
    </r>
    <r>
      <rPr>
        <i/>
        <vertAlign val="superscript"/>
        <sz val="11"/>
        <color theme="1"/>
        <rFont val="Calibri"/>
        <family val="2"/>
        <scheme val="minor"/>
      </rPr>
      <t>α</t>
    </r>
    <r>
      <rPr>
        <vertAlign val="superscript"/>
        <sz val="11"/>
        <color theme="1"/>
        <rFont val="Calibri"/>
        <family val="2"/>
        <scheme val="minor"/>
      </rPr>
      <t>)</t>
    </r>
  </si>
  <si>
    <r>
      <t>(</t>
    </r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/(</t>
    </r>
    <r>
      <rPr>
        <i/>
        <sz val="11"/>
        <color theme="1"/>
        <rFont val="Calibri"/>
        <family val="2"/>
        <scheme val="minor"/>
      </rPr>
      <t>δ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))</t>
    </r>
    <r>
      <rPr>
        <vertAlign val="superscript"/>
        <sz val="11"/>
        <color theme="1"/>
        <rFont val="Calibri"/>
        <family val="2"/>
        <scheme val="minor"/>
      </rPr>
      <t>1/(1-</t>
    </r>
    <r>
      <rPr>
        <i/>
        <vertAlign val="superscript"/>
        <sz val="11"/>
        <color theme="1"/>
        <rFont val="Calibri"/>
        <family val="2"/>
        <scheme val="minor"/>
      </rPr>
      <t>α</t>
    </r>
    <r>
      <rPr>
        <vertAlign val="superscript"/>
        <sz val="11"/>
        <color theme="1"/>
        <rFont val="Calibri"/>
        <family val="2"/>
        <scheme val="minor"/>
      </rPr>
      <t>)</t>
    </r>
  </si>
  <si>
    <t>Heylen, F. (2004). Macro-economie (2nd edition). Antwerp: Garant Uitgevers.</t>
  </si>
  <si>
    <t>Mankiw, N. G. (2013). Macroeconomics (8th edition). New York: Worth Publishers.</t>
  </si>
  <si>
    <t>Romer, D. (2012). Advanced Macroeconomics (4th edition). New York: McGraw-Hill.</t>
  </si>
  <si>
    <t>Convergence</t>
  </si>
  <si>
    <r>
      <t>k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</si>
  <si>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t>y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</si>
  <si>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</si>
  <si>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</si>
  <si>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k</t>
    </r>
    <r>
      <rPr>
        <i/>
        <vertAlign val="subscript"/>
        <sz val="11"/>
        <color theme="1"/>
        <rFont val="Calibri"/>
        <family val="2"/>
        <scheme val="minor"/>
      </rPr>
      <t>G</t>
    </r>
    <r>
      <rPr>
        <i/>
        <vertAlign val="superscript"/>
        <sz val="11"/>
        <color theme="1"/>
        <rFont val="Calibri"/>
        <family val="2"/>
        <scheme val="minor"/>
      </rPr>
      <t>α</t>
    </r>
  </si>
  <si>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/(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</si>
  <si>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r>
      <t>s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</si>
  <si>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t>k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y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</si>
  <si>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Elasticity of output with respect to capital</t>
  </si>
  <si>
    <r>
      <t xml:space="preserve">(effect of a change in </t>
    </r>
    <r>
      <rPr>
        <i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on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*)</t>
    </r>
  </si>
  <si>
    <r>
      <t xml:space="preserve">(1 − </t>
    </r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)(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δ</t>
    </r>
    <r>
      <rPr>
        <sz val="11"/>
        <color theme="1"/>
        <rFont val="Calibri"/>
        <family val="2"/>
        <scheme val="minor"/>
      </rPr>
      <t>)</t>
    </r>
  </si>
  <si>
    <r>
      <t>y</t>
    </r>
    <r>
      <rPr>
        <i/>
        <vertAlign val="subscript"/>
        <sz val="11"/>
        <color theme="1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 i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</si>
  <si>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t>y</t>
    </r>
    <r>
      <rPr>
        <sz val="11"/>
        <color theme="1"/>
        <rFont val="Calibri"/>
        <family val="2"/>
        <scheme val="minor"/>
      </rPr>
      <t xml:space="preserve"> after 1 year</t>
    </r>
  </si>
  <si>
    <r>
      <t xml:space="preserve">Total growth of </t>
    </r>
    <r>
      <rPr>
        <i/>
        <sz val="11"/>
        <color theme="1"/>
        <rFont val="Calibri"/>
        <family val="2"/>
        <scheme val="minor"/>
      </rPr>
      <t>y*</t>
    </r>
    <r>
      <rPr>
        <sz val="11"/>
        <color theme="1"/>
        <rFont val="Calibri"/>
        <family val="2"/>
        <scheme val="minor"/>
      </rPr>
      <t xml:space="preserve">with new </t>
    </r>
    <r>
      <rPr>
        <i/>
        <sz val="11"/>
        <color theme="1"/>
        <rFont val="Calibri"/>
        <family val="2"/>
        <scheme val="minor"/>
      </rPr>
      <t>s</t>
    </r>
  </si>
  <si>
    <r>
      <t xml:space="preserve">New steady-state value of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(approximately)</t>
    </r>
  </si>
  <si>
    <r>
      <t xml:space="preserve">Convergence to a new steady state when adjusting </t>
    </r>
    <r>
      <rPr>
        <b/>
        <i/>
        <sz val="24"/>
        <color theme="3" tint="0.39997558519241921"/>
        <rFont val="Calibri"/>
        <family val="2"/>
        <scheme val="minor"/>
      </rPr>
      <t>s</t>
    </r>
  </si>
  <si>
    <r>
      <rPr>
        <sz val="11"/>
        <color theme="1"/>
        <rFont val="Calibri"/>
        <family val="2"/>
        <scheme val="minor"/>
      </rPr>
      <t xml:space="preserve">New level of </t>
    </r>
    <r>
      <rPr>
        <i/>
        <sz val="11"/>
        <color theme="1"/>
        <rFont val="Calibri"/>
        <family val="2"/>
        <scheme val="minor"/>
      </rPr>
      <t>s</t>
    </r>
  </si>
  <si>
    <t>Years to get half way to the new steady state</t>
  </si>
  <si>
    <t>speed of convergence to the new steady state (β)</t>
  </si>
  <si>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after those years</t>
    </r>
  </si>
  <si>
    <r>
      <rPr>
        <sz val="11"/>
        <color theme="1"/>
        <rFont val="Calibri"/>
        <family val="2"/>
        <scheme val="minor"/>
      </rPr>
      <t xml:space="preserve">Old level of </t>
    </r>
    <r>
      <rPr>
        <i/>
        <sz val="11"/>
        <color theme="1"/>
        <rFont val="Calibri"/>
        <family val="2"/>
        <scheme val="minor"/>
      </rPr>
      <t>s</t>
    </r>
  </si>
  <si>
    <t>Heijdra, B. (2016). Foundations of Modern Macroeconomics (3rd Edition). Oxford: Oxford University Press.</t>
  </si>
  <si>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/(1-</t>
    </r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)</t>
    </r>
  </si>
  <si>
    <t>n + g</t>
  </si>
  <si>
    <r>
      <t xml:space="preserve">elasticity of output * change in </t>
    </r>
    <r>
      <rPr>
        <i/>
        <sz val="11"/>
        <color theme="1"/>
        <rFont val="Calibri"/>
        <family val="2"/>
        <scheme val="minor"/>
      </rPr>
      <t>s</t>
    </r>
  </si>
  <si>
    <r>
      <t xml:space="preserve">Current steady-state value of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*</t>
    </r>
  </si>
  <si>
    <r>
      <t xml:space="preserve">current y * total growth of </t>
    </r>
    <r>
      <rPr>
        <i/>
        <sz val="11"/>
        <color theme="1"/>
        <rFont val="Calibri"/>
        <family val="2"/>
        <scheme val="minor"/>
      </rPr>
      <t>y</t>
    </r>
  </si>
  <si>
    <r>
      <t xml:space="preserve">Speed of convergence * total growth of </t>
    </r>
    <r>
      <rPr>
        <i/>
        <sz val="11"/>
        <color theme="1"/>
        <rFont val="Calibri"/>
        <family val="2"/>
        <scheme val="minor"/>
      </rPr>
      <t>y</t>
    </r>
  </si>
  <si>
    <r>
      <t xml:space="preserve">Current </t>
    </r>
    <r>
      <rPr>
        <i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* change in </t>
    </r>
    <r>
      <rPr>
        <i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>after 1 year</t>
    </r>
  </si>
  <si>
    <t>(1-1/speed of convergence) * LN(1-0,5)</t>
  </si>
  <si>
    <r>
      <t xml:space="preserve">Current </t>
    </r>
    <r>
      <rPr>
        <i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times *(change in </t>
    </r>
    <r>
      <rPr>
        <i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>after 1 year + 1)^years to get half way to the new steady state</t>
    </r>
  </si>
  <si>
    <r>
      <t xml:space="preserve">Solow Model - </t>
    </r>
    <r>
      <rPr>
        <b/>
        <i/>
        <sz val="24"/>
        <color theme="3" tint="0.39997558519241921"/>
        <rFont val="Calibri"/>
        <family val="2"/>
        <scheme val="minor"/>
      </rPr>
      <t>s</t>
    </r>
    <r>
      <rPr>
        <b/>
        <sz val="24"/>
        <color theme="3" tint="0.39997558519241921"/>
        <rFont val="Calibri"/>
        <family val="2"/>
        <scheme val="minor"/>
      </rPr>
      <t xml:space="preserve"> unknown</t>
    </r>
  </si>
  <si>
    <t>k/y*</t>
  </si>
  <si>
    <r>
      <t>(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δ</t>
    </r>
    <r>
      <rPr>
        <sz val="11"/>
        <color theme="1"/>
        <rFont val="Calibri"/>
        <family val="2"/>
        <scheme val="minor"/>
      </rPr>
      <t xml:space="preserve">) *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*</t>
    </r>
  </si>
  <si>
    <t>steady-state level of the capital-output ratio</t>
  </si>
  <si>
    <r>
      <rPr>
        <i/>
        <sz val="11"/>
        <color theme="1"/>
        <rFont val="Calibri"/>
        <family val="2"/>
        <scheme val="minor"/>
      </rPr>
      <t>s</t>
    </r>
    <r>
      <rPr>
        <i/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G</t>
    </r>
  </si>
  <si>
    <r>
      <t>(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δ</t>
    </r>
    <r>
      <rPr>
        <sz val="11"/>
        <color theme="1"/>
        <rFont val="Calibri"/>
        <family val="2"/>
        <scheme val="minor"/>
      </rPr>
      <t>) * 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</si>
  <si>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t>Solow model - plug and play</t>
  </si>
  <si>
    <r>
      <rPr>
        <sz val="11"/>
        <color theme="1"/>
        <rFont val="Calibri"/>
        <family val="2"/>
        <scheme val="minor"/>
      </rPr>
      <t>difference between old and new</t>
    </r>
    <r>
      <rPr>
        <i/>
        <sz val="11"/>
        <color theme="1"/>
        <rFont val="Calibri"/>
        <family val="2"/>
        <scheme val="minor"/>
      </rPr>
      <t xml:space="preserve"> s</t>
    </r>
  </si>
  <si>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after 1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</si>
</sst>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24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0" fontId="6" fillId="0" borderId="0" xfId="0" applyFont="1"/>
    <xf numFmtId="0" fontId="7" fillId="0" borderId="0" xfId="0" applyFont="1"/>
    <xf numFmtId="164" fontId="0" fillId="3" borderId="0" xfId="0" applyNumberFormat="1" applyFill="1"/>
    <xf numFmtId="10" fontId="0" fillId="3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0" borderId="2" xfId="0" applyBorder="1"/>
    <xf numFmtId="0" fontId="1" fillId="4" borderId="0" xfId="0" applyFont="1" applyFill="1"/>
    <xf numFmtId="0" fontId="0" fillId="4" borderId="1" xfId="0" applyFill="1" applyBorder="1"/>
    <xf numFmtId="0" fontId="1" fillId="4" borderId="1" xfId="0" applyFont="1" applyFill="1" applyBorder="1"/>
    <xf numFmtId="0" fontId="3" fillId="4" borderId="1" xfId="0" applyFont="1" applyFill="1" applyBorder="1"/>
    <xf numFmtId="0" fontId="5" fillId="0" borderId="0" xfId="0" applyFont="1"/>
    <xf numFmtId="164" fontId="5" fillId="0" borderId="0" xfId="0" applyNumberFormat="1" applyFont="1"/>
    <xf numFmtId="164" fontId="11" fillId="0" borderId="0" xfId="0" applyNumberFormat="1" applyFont="1"/>
    <xf numFmtId="0" fontId="0" fillId="0" borderId="0" xfId="0" applyFill="1" applyBorder="1"/>
    <xf numFmtId="0" fontId="11" fillId="0" borderId="0" xfId="0" applyFont="1"/>
    <xf numFmtId="0" fontId="5" fillId="0" borderId="6" xfId="0" applyFont="1" applyBorder="1" applyAlignment="1"/>
    <xf numFmtId="0" fontId="0" fillId="5" borderId="1" xfId="0" applyFill="1" applyBorder="1" applyProtection="1">
      <protection locked="0"/>
    </xf>
    <xf numFmtId="0" fontId="5" fillId="0" borderId="0" xfId="0" applyFont="1" applyBorder="1" applyAlignment="1"/>
    <xf numFmtId="0" fontId="0" fillId="3" borderId="0" xfId="0" applyFill="1" applyBorder="1"/>
    <xf numFmtId="0" fontId="0" fillId="0" borderId="0" xfId="0" applyBorder="1"/>
    <xf numFmtId="10" fontId="0" fillId="3" borderId="0" xfId="0" applyNumberFormat="1" applyFill="1" applyBorder="1"/>
    <xf numFmtId="0" fontId="5" fillId="0" borderId="0" xfId="0" applyFont="1" applyAlignment="1"/>
    <xf numFmtId="0" fontId="0" fillId="5" borderId="5" xfId="0" applyFill="1" applyBorder="1" applyProtection="1">
      <protection locked="0"/>
    </xf>
    <xf numFmtId="0" fontId="1" fillId="2" borderId="1" xfId="0" applyFont="1" applyFill="1" applyBorder="1"/>
    <xf numFmtId="0" fontId="3" fillId="2" borderId="1" xfId="0" applyFont="1" applyFill="1" applyBorder="1"/>
    <xf numFmtId="0" fontId="2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8A17-35D9-4952-A045-F126799D23E4}">
  <dimension ref="A1:B35"/>
  <sheetViews>
    <sheetView workbookViewId="0">
      <selection activeCell="E13" sqref="E13"/>
    </sheetView>
  </sheetViews>
  <sheetFormatPr defaultRowHeight="14.4" x14ac:dyDescent="0.3"/>
  <cols>
    <col min="1" max="1" width="18.33203125" customWidth="1"/>
    <col min="2" max="2" width="63.33203125" bestFit="1" customWidth="1"/>
  </cols>
  <sheetData>
    <row r="1" spans="1:2" ht="21" x14ac:dyDescent="0.4">
      <c r="A1" s="7" t="s">
        <v>48</v>
      </c>
    </row>
    <row r="2" spans="1:2" ht="18" x14ac:dyDescent="0.35">
      <c r="A2" s="6" t="s">
        <v>40</v>
      </c>
    </row>
    <row r="3" spans="1:2" x14ac:dyDescent="0.3">
      <c r="A3" s="2" t="s">
        <v>0</v>
      </c>
      <c r="B3" t="s">
        <v>12</v>
      </c>
    </row>
    <row r="4" spans="1:2" x14ac:dyDescent="0.3">
      <c r="A4" s="2" t="s">
        <v>1</v>
      </c>
      <c r="B4" t="s">
        <v>26</v>
      </c>
    </row>
    <row r="5" spans="1:2" x14ac:dyDescent="0.3">
      <c r="A5" s="2" t="s">
        <v>6</v>
      </c>
      <c r="B5" t="s">
        <v>11</v>
      </c>
    </row>
    <row r="6" spans="1:2" x14ac:dyDescent="0.3">
      <c r="A6" s="2" t="s">
        <v>5</v>
      </c>
      <c r="B6" t="s">
        <v>31</v>
      </c>
    </row>
    <row r="7" spans="1:2" x14ac:dyDescent="0.3">
      <c r="A7" s="2" t="s">
        <v>7</v>
      </c>
      <c r="B7" t="s">
        <v>30</v>
      </c>
    </row>
    <row r="8" spans="1:2" x14ac:dyDescent="0.3">
      <c r="A8" s="2" t="s">
        <v>83</v>
      </c>
      <c r="B8" t="s">
        <v>42</v>
      </c>
    </row>
    <row r="10" spans="1:2" ht="18" x14ac:dyDescent="0.35">
      <c r="A10" s="6" t="s">
        <v>16</v>
      </c>
    </row>
    <row r="11" spans="1:2" x14ac:dyDescent="0.3">
      <c r="A11" s="2" t="s">
        <v>2</v>
      </c>
      <c r="B11" t="s">
        <v>32</v>
      </c>
    </row>
    <row r="12" spans="1:2" x14ac:dyDescent="0.3">
      <c r="A12" s="2" t="s">
        <v>3</v>
      </c>
      <c r="B12" t="s">
        <v>33</v>
      </c>
    </row>
    <row r="13" spans="1:2" x14ac:dyDescent="0.3">
      <c r="A13" s="2" t="s">
        <v>43</v>
      </c>
      <c r="B13" t="s">
        <v>94</v>
      </c>
    </row>
    <row r="14" spans="1:2" x14ac:dyDescent="0.3">
      <c r="A14" t="s">
        <v>4</v>
      </c>
      <c r="B14" t="s">
        <v>13</v>
      </c>
    </row>
    <row r="15" spans="1:2" x14ac:dyDescent="0.3">
      <c r="A15" s="4" t="s">
        <v>10</v>
      </c>
      <c r="B15" t="s">
        <v>29</v>
      </c>
    </row>
    <row r="16" spans="1:2" x14ac:dyDescent="0.3">
      <c r="A16" t="s">
        <v>25</v>
      </c>
      <c r="B16" t="s">
        <v>35</v>
      </c>
    </row>
    <row r="17" spans="1:2" x14ac:dyDescent="0.3">
      <c r="A17" t="s">
        <v>24</v>
      </c>
      <c r="B17" t="s">
        <v>34</v>
      </c>
    </row>
    <row r="19" spans="1:2" ht="18" x14ac:dyDescent="0.35">
      <c r="A19" s="6" t="s">
        <v>23</v>
      </c>
    </row>
    <row r="20" spans="1:2" ht="15.6" x14ac:dyDescent="0.35">
      <c r="A20" s="2" t="s">
        <v>66</v>
      </c>
      <c r="B20" t="s">
        <v>14</v>
      </c>
    </row>
    <row r="21" spans="1:2" ht="15.6" x14ac:dyDescent="0.35">
      <c r="A21" s="2" t="s">
        <v>60</v>
      </c>
      <c r="B21" t="s">
        <v>36</v>
      </c>
    </row>
    <row r="22" spans="1:2" ht="15.6" x14ac:dyDescent="0.35">
      <c r="A22" s="2" t="s">
        <v>61</v>
      </c>
      <c r="B22" t="s">
        <v>37</v>
      </c>
    </row>
    <row r="23" spans="1:2" ht="15.6" x14ac:dyDescent="0.35">
      <c r="A23" s="2" t="s">
        <v>67</v>
      </c>
      <c r="B23" t="s">
        <v>18</v>
      </c>
    </row>
    <row r="24" spans="1:2" ht="15.6" x14ac:dyDescent="0.35">
      <c r="A24" t="s">
        <v>20</v>
      </c>
      <c r="B24" t="s">
        <v>19</v>
      </c>
    </row>
    <row r="25" spans="1:2" ht="15.6" x14ac:dyDescent="0.35">
      <c r="A25" t="s">
        <v>28</v>
      </c>
      <c r="B25" t="s">
        <v>27</v>
      </c>
    </row>
    <row r="26" spans="1:2" ht="15.6" x14ac:dyDescent="0.35">
      <c r="A26" t="s">
        <v>63</v>
      </c>
      <c r="B26" t="s">
        <v>39</v>
      </c>
    </row>
    <row r="27" spans="1:2" ht="15.6" x14ac:dyDescent="0.35">
      <c r="A27" t="s">
        <v>62</v>
      </c>
      <c r="B27" t="s">
        <v>38</v>
      </c>
    </row>
    <row r="29" spans="1:2" ht="21" x14ac:dyDescent="0.4">
      <c r="A29" s="7" t="s">
        <v>49</v>
      </c>
    </row>
    <row r="30" spans="1:2" x14ac:dyDescent="0.3">
      <c r="A30" s="22" t="s">
        <v>81</v>
      </c>
    </row>
    <row r="31" spans="1:2" x14ac:dyDescent="0.3">
      <c r="A31" s="22" t="s">
        <v>56</v>
      </c>
    </row>
    <row r="32" spans="1:2" x14ac:dyDescent="0.3">
      <c r="A32" s="22" t="s">
        <v>57</v>
      </c>
    </row>
    <row r="33" spans="1:1" x14ac:dyDescent="0.3">
      <c r="A33" s="22" t="s">
        <v>51</v>
      </c>
    </row>
    <row r="34" spans="1:1" x14ac:dyDescent="0.3">
      <c r="A34" s="22" t="s">
        <v>58</v>
      </c>
    </row>
    <row r="35" spans="1:1" x14ac:dyDescent="0.3">
      <c r="A35" s="22" t="s">
        <v>50</v>
      </c>
    </row>
  </sheetData>
  <sheetProtection algorithmName="SHA-512" hashValue="n9bztZ6YrHQhbTdk4NRR39S21/HNAeMOK943rNb1mGAcGM5V7LYFxDkciVQCVx0U4M/YsmFCB1dSU61eyqvSFw==" saltValue="SubvesHI/aHJOp6PFzre2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A10-E229-44B4-8D9C-BF1876EE80AC}">
  <dimension ref="A1:B28"/>
  <sheetViews>
    <sheetView workbookViewId="0">
      <selection activeCell="A22" sqref="A22"/>
    </sheetView>
  </sheetViews>
  <sheetFormatPr defaultRowHeight="14.4" x14ac:dyDescent="0.3"/>
  <cols>
    <col min="1" max="1" width="41.88671875" bestFit="1" customWidth="1"/>
    <col min="2" max="2" width="20.109375" bestFit="1" customWidth="1"/>
  </cols>
  <sheetData>
    <row r="1" spans="1:2" ht="21" x14ac:dyDescent="0.4">
      <c r="A1" s="7" t="s">
        <v>48</v>
      </c>
    </row>
    <row r="2" spans="1:2" ht="18" x14ac:dyDescent="0.35">
      <c r="A2" s="6" t="s">
        <v>16</v>
      </c>
    </row>
    <row r="3" spans="1:2" ht="16.2" x14ac:dyDescent="0.3">
      <c r="A3" s="2" t="s">
        <v>2</v>
      </c>
      <c r="B3" t="s">
        <v>54</v>
      </c>
    </row>
    <row r="4" spans="1:2" ht="16.2" x14ac:dyDescent="0.3">
      <c r="A4" s="2" t="s">
        <v>3</v>
      </c>
      <c r="B4" t="s">
        <v>53</v>
      </c>
    </row>
    <row r="5" spans="1:2" x14ac:dyDescent="0.3">
      <c r="A5" t="s">
        <v>4</v>
      </c>
      <c r="B5" t="s">
        <v>47</v>
      </c>
    </row>
    <row r="6" spans="1:2" x14ac:dyDescent="0.3">
      <c r="A6" s="4" t="s">
        <v>10</v>
      </c>
      <c r="B6" t="s">
        <v>45</v>
      </c>
    </row>
    <row r="7" spans="1:2" x14ac:dyDescent="0.3">
      <c r="A7" t="s">
        <v>24</v>
      </c>
      <c r="B7" t="s">
        <v>52</v>
      </c>
    </row>
    <row r="8" spans="1:2" x14ac:dyDescent="0.3">
      <c r="A8" t="s">
        <v>25</v>
      </c>
      <c r="B8" t="s">
        <v>46</v>
      </c>
    </row>
    <row r="9" spans="1:2" x14ac:dyDescent="0.3">
      <c r="A9" s="2" t="s">
        <v>1</v>
      </c>
      <c r="B9" t="s">
        <v>93</v>
      </c>
    </row>
    <row r="11" spans="1:2" ht="18" x14ac:dyDescent="0.35">
      <c r="A11" s="6" t="s">
        <v>23</v>
      </c>
    </row>
    <row r="12" spans="1:2" ht="16.8" x14ac:dyDescent="0.35">
      <c r="A12" s="2" t="s">
        <v>60</v>
      </c>
      <c r="B12" t="s">
        <v>55</v>
      </c>
    </row>
    <row r="13" spans="1:2" ht="16.8" x14ac:dyDescent="0.35">
      <c r="A13" s="2" t="s">
        <v>61</v>
      </c>
      <c r="B13" s="2" t="s">
        <v>64</v>
      </c>
    </row>
    <row r="14" spans="1:2" ht="15.6" x14ac:dyDescent="0.35">
      <c r="A14" t="s">
        <v>20</v>
      </c>
      <c r="B14" t="s">
        <v>65</v>
      </c>
    </row>
    <row r="15" spans="1:2" ht="15.6" x14ac:dyDescent="0.35">
      <c r="A15" t="s">
        <v>28</v>
      </c>
      <c r="B15" t="s">
        <v>96</v>
      </c>
    </row>
    <row r="16" spans="1:2" ht="15.6" x14ac:dyDescent="0.35">
      <c r="A16" t="s">
        <v>63</v>
      </c>
      <c r="B16" t="s">
        <v>95</v>
      </c>
    </row>
    <row r="17" spans="1:2" ht="15.6" x14ac:dyDescent="0.35">
      <c r="A17" t="s">
        <v>62</v>
      </c>
      <c r="B17" s="2" t="s">
        <v>71</v>
      </c>
    </row>
    <row r="19" spans="1:2" ht="21" x14ac:dyDescent="0.4">
      <c r="A19" s="7" t="s">
        <v>59</v>
      </c>
    </row>
    <row r="20" spans="1:2" ht="16.2" x14ac:dyDescent="0.3">
      <c r="A20" t="s">
        <v>85</v>
      </c>
      <c r="B20" t="s">
        <v>54</v>
      </c>
    </row>
    <row r="21" spans="1:2" x14ac:dyDescent="0.3">
      <c r="A21" t="s">
        <v>68</v>
      </c>
      <c r="B21" t="s">
        <v>82</v>
      </c>
    </row>
    <row r="22" spans="1:2" x14ac:dyDescent="0.3">
      <c r="A22" t="s">
        <v>78</v>
      </c>
      <c r="B22" t="s">
        <v>70</v>
      </c>
    </row>
    <row r="23" spans="1:2" x14ac:dyDescent="0.3">
      <c r="A23" t="s">
        <v>73</v>
      </c>
      <c r="B23" t="s">
        <v>84</v>
      </c>
    </row>
    <row r="24" spans="1:2" x14ac:dyDescent="0.3">
      <c r="A24" t="s">
        <v>74</v>
      </c>
      <c r="B24" t="s">
        <v>86</v>
      </c>
    </row>
    <row r="25" spans="1:2" x14ac:dyDescent="0.3">
      <c r="A25" t="s">
        <v>22</v>
      </c>
      <c r="B25" t="s">
        <v>87</v>
      </c>
    </row>
    <row r="26" spans="1:2" x14ac:dyDescent="0.3">
      <c r="A26" t="s">
        <v>72</v>
      </c>
      <c r="B26" t="s">
        <v>88</v>
      </c>
    </row>
    <row r="27" spans="1:2" x14ac:dyDescent="0.3">
      <c r="A27" t="s">
        <v>77</v>
      </c>
      <c r="B27" t="s">
        <v>89</v>
      </c>
    </row>
    <row r="28" spans="1:2" x14ac:dyDescent="0.3">
      <c r="A28" t="s">
        <v>79</v>
      </c>
      <c r="B28" t="s">
        <v>90</v>
      </c>
    </row>
  </sheetData>
  <sheetProtection algorithmName="SHA-512" hashValue="R3vQQM52qUGn7F9AZ6cQA8POIxbpbpuoavivCoCBLCr0pLyMk+1r+cRCaSdTNVEG6aBLPYc2ZCzPrDa3p+FarA==" saltValue="vg/spNMPXHkIQAlYCMEu4w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abSelected="1" zoomScaleNormal="100" workbookViewId="0">
      <selection sqref="A1:F1"/>
    </sheetView>
  </sheetViews>
  <sheetFormatPr defaultRowHeight="14.4" x14ac:dyDescent="0.3"/>
  <cols>
    <col min="1" max="1" width="14.44140625" bestFit="1" customWidth="1"/>
    <col min="2" max="2" width="7.88671875" bestFit="1" customWidth="1"/>
    <col min="4" max="4" width="6.109375" bestFit="1" customWidth="1"/>
    <col min="5" max="5" width="7.6640625" bestFit="1" customWidth="1"/>
    <col min="6" max="6" width="15" bestFit="1" customWidth="1"/>
    <col min="7" max="7" width="11.33203125" bestFit="1" customWidth="1"/>
    <col min="9" max="9" width="10.5546875" style="3" bestFit="1" customWidth="1"/>
    <col min="20" max="20" width="24.33203125" bestFit="1" customWidth="1"/>
    <col min="21" max="21" width="12" bestFit="1" customWidth="1"/>
    <col min="22" max="22" width="9.109375" customWidth="1"/>
  </cols>
  <sheetData>
    <row r="1" spans="1:9" ht="31.2" x14ac:dyDescent="0.6">
      <c r="A1" s="33" t="s">
        <v>97</v>
      </c>
      <c r="B1" s="33"/>
      <c r="C1" s="33"/>
      <c r="D1" s="33"/>
      <c r="E1" s="33"/>
      <c r="F1" s="33"/>
    </row>
    <row r="2" spans="1:9" x14ac:dyDescent="0.3">
      <c r="A2" s="16" t="s">
        <v>41</v>
      </c>
      <c r="B2" s="13"/>
    </row>
    <row r="3" spans="1:9" x14ac:dyDescent="0.3">
      <c r="A3" s="17" t="s">
        <v>0</v>
      </c>
      <c r="B3" s="24">
        <v>0.5</v>
      </c>
    </row>
    <row r="4" spans="1:9" x14ac:dyDescent="0.3">
      <c r="A4" s="17" t="s">
        <v>1</v>
      </c>
      <c r="B4" s="24">
        <v>0.25</v>
      </c>
      <c r="C4" s="29"/>
      <c r="D4" s="29"/>
      <c r="E4" s="1"/>
    </row>
    <row r="5" spans="1:9" x14ac:dyDescent="0.3">
      <c r="A5" s="17" t="s">
        <v>6</v>
      </c>
      <c r="B5" s="24">
        <v>0.02</v>
      </c>
    </row>
    <row r="6" spans="1:9" x14ac:dyDescent="0.3">
      <c r="A6" s="17" t="s">
        <v>44</v>
      </c>
      <c r="B6" s="24">
        <v>0.03</v>
      </c>
    </row>
    <row r="8" spans="1:9" x14ac:dyDescent="0.3">
      <c r="A8" s="14" t="s">
        <v>16</v>
      </c>
    </row>
    <row r="9" spans="1:9" x14ac:dyDescent="0.3">
      <c r="A9" s="17" t="s">
        <v>2</v>
      </c>
      <c r="B9" s="17" t="s">
        <v>3</v>
      </c>
      <c r="C9" s="17" t="s">
        <v>43</v>
      </c>
      <c r="D9" s="15" t="s">
        <v>4</v>
      </c>
      <c r="E9" s="15" t="s">
        <v>10</v>
      </c>
      <c r="F9" s="38" t="s">
        <v>15</v>
      </c>
      <c r="G9" s="39"/>
      <c r="H9" s="17" t="s">
        <v>9</v>
      </c>
      <c r="I9" s="17" t="s">
        <v>8</v>
      </c>
    </row>
    <row r="10" spans="1:9" x14ac:dyDescent="0.3">
      <c r="A10" s="10">
        <f>(B4/(B5+B6))^(1/(1-B3))</f>
        <v>25</v>
      </c>
      <c r="B10" s="10">
        <f>A10^B3</f>
        <v>5</v>
      </c>
      <c r="C10" s="10">
        <f>B4/(B5+B6)</f>
        <v>5</v>
      </c>
      <c r="D10" s="10">
        <f>B3/C10</f>
        <v>0.1</v>
      </c>
      <c r="E10" s="10">
        <f>D10-B5</f>
        <v>0.08</v>
      </c>
      <c r="F10" s="36">
        <f>E10-B6</f>
        <v>0.05</v>
      </c>
      <c r="G10" s="37"/>
      <c r="H10" s="10">
        <f>B10*B4</f>
        <v>1.25</v>
      </c>
      <c r="I10" s="10">
        <f>B10-H10</f>
        <v>3.75</v>
      </c>
    </row>
    <row r="12" spans="1:9" x14ac:dyDescent="0.3">
      <c r="A12" s="34" t="s">
        <v>17</v>
      </c>
      <c r="B12" s="34"/>
    </row>
    <row r="13" spans="1:9" ht="15.6" x14ac:dyDescent="0.35">
      <c r="A13" s="17" t="s">
        <v>60</v>
      </c>
      <c r="B13" s="17" t="s">
        <v>61</v>
      </c>
      <c r="C13" s="17" t="s">
        <v>67</v>
      </c>
      <c r="D13" s="15" t="s">
        <v>20</v>
      </c>
      <c r="E13" s="15" t="s">
        <v>10</v>
      </c>
      <c r="F13" s="15" t="s">
        <v>15</v>
      </c>
      <c r="G13" s="15" t="s">
        <v>28</v>
      </c>
      <c r="H13" s="17" t="s">
        <v>63</v>
      </c>
      <c r="I13" s="17" t="s">
        <v>62</v>
      </c>
    </row>
    <row r="14" spans="1:9" x14ac:dyDescent="0.3">
      <c r="A14" s="10">
        <f>(B3/(B5+B6))^(1/(1-B3))</f>
        <v>100</v>
      </c>
      <c r="B14" s="10">
        <f>(B3/(B5+B6))^(B3/(1-B3))</f>
        <v>10</v>
      </c>
      <c r="C14" s="10">
        <f>B3/(B5+B6)</f>
        <v>10</v>
      </c>
      <c r="D14" s="10">
        <f>B3/C14</f>
        <v>0.05</v>
      </c>
      <c r="E14" s="10">
        <f>D14-B5</f>
        <v>3.0000000000000002E-2</v>
      </c>
      <c r="F14" s="10">
        <f>E14-B6</f>
        <v>0</v>
      </c>
      <c r="G14" s="10">
        <f>(B5+B6)*C14</f>
        <v>0.5</v>
      </c>
      <c r="H14" s="10">
        <f>B14*G14</f>
        <v>5</v>
      </c>
      <c r="I14" s="10">
        <f>B14-H14</f>
        <v>5</v>
      </c>
    </row>
    <row r="16" spans="1:9" x14ac:dyDescent="0.3">
      <c r="A16" s="35" t="s">
        <v>21</v>
      </c>
      <c r="B16" s="35"/>
      <c r="C16" s="35"/>
      <c r="D16" s="35"/>
      <c r="E16" s="35"/>
      <c r="F16" s="35"/>
      <c r="G16" s="35"/>
      <c r="H16" s="35"/>
      <c r="I16" s="35"/>
    </row>
    <row r="17" spans="1:17" x14ac:dyDescent="0.3">
      <c r="A17" s="8">
        <f>I14-I10</f>
        <v>1.25</v>
      </c>
      <c r="B17" s="9">
        <f>(I14/I10)-1</f>
        <v>0.33333333333333326</v>
      </c>
    </row>
    <row r="18" spans="1:17" x14ac:dyDescent="0.3">
      <c r="I18"/>
    </row>
    <row r="19" spans="1:17" x14ac:dyDescent="0.3">
      <c r="I19"/>
    </row>
    <row r="20" spans="1:17" x14ac:dyDescent="0.3">
      <c r="E20" s="3"/>
      <c r="F20" s="3"/>
      <c r="H20" s="3"/>
      <c r="P20" s="3"/>
      <c r="Q20" s="3"/>
    </row>
    <row r="21" spans="1:17" x14ac:dyDescent="0.3">
      <c r="B21" s="3"/>
      <c r="D21" s="3"/>
      <c r="E21" s="3"/>
      <c r="F21" s="3"/>
      <c r="G21" s="3"/>
      <c r="H21" s="3"/>
      <c r="P21" s="3"/>
      <c r="Q21" s="3"/>
    </row>
    <row r="22" spans="1:17" x14ac:dyDescent="0.3">
      <c r="B22" s="3"/>
      <c r="D22" s="3"/>
      <c r="E22" s="3"/>
      <c r="F22" s="3"/>
      <c r="G22" s="3"/>
      <c r="H22" s="3"/>
      <c r="P22" s="3"/>
      <c r="Q22" s="3"/>
    </row>
    <row r="23" spans="1:17" x14ac:dyDescent="0.3">
      <c r="B23" s="20"/>
      <c r="D23" s="3"/>
      <c r="E23" s="3"/>
      <c r="F23" s="3"/>
      <c r="G23" s="18"/>
    </row>
    <row r="24" spans="1:17" x14ac:dyDescent="0.3">
      <c r="B24" s="3"/>
      <c r="D24" s="3"/>
      <c r="E24" s="3"/>
      <c r="F24" s="3"/>
      <c r="G24" s="18"/>
    </row>
    <row r="25" spans="1:17" x14ac:dyDescent="0.3">
      <c r="B25" s="3"/>
      <c r="C25" s="3"/>
      <c r="D25" s="3"/>
      <c r="E25" s="3"/>
      <c r="F25" s="3"/>
      <c r="G25" s="18"/>
    </row>
    <row r="26" spans="1:17" x14ac:dyDescent="0.3">
      <c r="B26" s="3"/>
      <c r="C26" s="3"/>
      <c r="D26" s="3"/>
      <c r="E26" s="3"/>
      <c r="F26" s="3"/>
      <c r="G26" s="19"/>
      <c r="H26" s="3"/>
    </row>
    <row r="27" spans="1:17" x14ac:dyDescent="0.3">
      <c r="B27" s="3"/>
      <c r="C27" s="3"/>
      <c r="D27" s="3"/>
      <c r="E27" s="3"/>
      <c r="F27" s="3"/>
      <c r="G27" s="19"/>
      <c r="H27" s="3"/>
    </row>
    <row r="28" spans="1:17" x14ac:dyDescent="0.3">
      <c r="B28" s="3"/>
      <c r="C28" s="3"/>
      <c r="D28" s="3"/>
      <c r="E28" s="3"/>
      <c r="F28" s="3"/>
      <c r="G28" s="19"/>
      <c r="H28" s="3"/>
    </row>
    <row r="29" spans="1:17" x14ac:dyDescent="0.3">
      <c r="B29" s="3"/>
      <c r="C29" s="3"/>
      <c r="D29" s="3"/>
      <c r="E29" s="3"/>
      <c r="F29" s="3"/>
      <c r="G29" s="19"/>
      <c r="H29" s="3"/>
    </row>
    <row r="30" spans="1:17" x14ac:dyDescent="0.3">
      <c r="B30" s="3"/>
      <c r="C30" s="3"/>
      <c r="D30" s="3"/>
      <c r="E30" s="3"/>
      <c r="F30" s="3"/>
      <c r="G30" s="3"/>
      <c r="H30" s="3"/>
    </row>
    <row r="31" spans="1:17" x14ac:dyDescent="0.3">
      <c r="B31" s="3"/>
      <c r="C31" s="3"/>
      <c r="D31" s="3"/>
      <c r="E31" s="3"/>
      <c r="F31" s="3"/>
      <c r="G31" s="3"/>
      <c r="H31" s="3"/>
    </row>
    <row r="32" spans="1:17" x14ac:dyDescent="0.3">
      <c r="B32" s="3"/>
      <c r="C32" s="3"/>
      <c r="D32" s="3"/>
      <c r="E32" s="3"/>
      <c r="F32" s="3"/>
      <c r="G32" s="3"/>
      <c r="H32" s="3"/>
    </row>
    <row r="33" spans="2:8" x14ac:dyDescent="0.3">
      <c r="B33" s="3"/>
      <c r="C33" s="3"/>
      <c r="D33" s="3"/>
      <c r="E33" s="3"/>
      <c r="F33" s="3"/>
      <c r="G33" s="3"/>
      <c r="H33" s="3"/>
    </row>
    <row r="34" spans="2:8" x14ac:dyDescent="0.3">
      <c r="B34" s="3"/>
      <c r="C34" s="3"/>
      <c r="D34" s="3"/>
      <c r="E34" s="3"/>
      <c r="F34" s="3"/>
      <c r="G34" s="3"/>
      <c r="H34" s="3"/>
    </row>
    <row r="35" spans="2:8" x14ac:dyDescent="0.3">
      <c r="B35" s="3"/>
      <c r="C35" s="3"/>
      <c r="D35" s="3"/>
      <c r="E35" s="3"/>
      <c r="F35" s="3"/>
      <c r="G35" s="3"/>
      <c r="H35" s="3"/>
    </row>
    <row r="36" spans="2:8" x14ac:dyDescent="0.3">
      <c r="B36" s="3"/>
      <c r="C36" s="3"/>
      <c r="D36" s="3"/>
      <c r="E36" s="3"/>
      <c r="F36" s="3"/>
      <c r="G36" s="3"/>
      <c r="H36" s="3"/>
    </row>
    <row r="37" spans="2:8" x14ac:dyDescent="0.3">
      <c r="B37" s="3"/>
      <c r="C37" s="3"/>
      <c r="D37" s="3"/>
      <c r="E37" s="3"/>
      <c r="F37" s="3"/>
      <c r="G37" s="3"/>
      <c r="H37" s="3"/>
    </row>
    <row r="38" spans="2:8" x14ac:dyDescent="0.3">
      <c r="B38" s="3"/>
      <c r="C38" s="3"/>
      <c r="D38" s="3"/>
      <c r="E38" s="3"/>
      <c r="F38" s="3"/>
      <c r="G38" s="3"/>
      <c r="H38" s="3"/>
    </row>
    <row r="39" spans="2:8" x14ac:dyDescent="0.3">
      <c r="B39" s="3"/>
      <c r="C39" s="3"/>
      <c r="D39" s="3"/>
      <c r="E39" s="3"/>
      <c r="F39" s="3"/>
      <c r="G39" s="3"/>
      <c r="H39" s="3"/>
    </row>
    <row r="40" spans="2:8" x14ac:dyDescent="0.3">
      <c r="B40" s="3"/>
      <c r="C40" s="3"/>
      <c r="D40" s="3"/>
      <c r="E40" s="3"/>
      <c r="F40" s="3"/>
      <c r="G40" s="3"/>
      <c r="H40" s="3"/>
    </row>
    <row r="41" spans="2:8" x14ac:dyDescent="0.3">
      <c r="B41" s="3"/>
      <c r="C41" s="3"/>
      <c r="D41" s="3"/>
      <c r="E41" s="3"/>
      <c r="F41" s="3"/>
      <c r="G41" s="3"/>
      <c r="H41" s="3"/>
    </row>
    <row r="42" spans="2:8" x14ac:dyDescent="0.3">
      <c r="B42" s="3"/>
      <c r="C42" s="3"/>
      <c r="D42" s="3"/>
      <c r="E42" s="3"/>
      <c r="F42" s="3"/>
      <c r="G42" s="3"/>
      <c r="H42" s="3"/>
    </row>
    <row r="43" spans="2:8" x14ac:dyDescent="0.3">
      <c r="B43" s="3"/>
      <c r="C43" s="3"/>
      <c r="D43" s="3"/>
      <c r="E43" s="3"/>
      <c r="F43" s="3"/>
      <c r="G43" s="3"/>
      <c r="H43" s="3"/>
    </row>
    <row r="44" spans="2:8" x14ac:dyDescent="0.3">
      <c r="B44" s="3"/>
      <c r="C44" s="3"/>
      <c r="D44" s="3"/>
      <c r="E44" s="3"/>
      <c r="F44" s="3"/>
      <c r="G44" s="3"/>
      <c r="H44" s="3"/>
    </row>
    <row r="45" spans="2:8" x14ac:dyDescent="0.3">
      <c r="B45" s="3"/>
      <c r="C45" s="3"/>
      <c r="D45" s="3"/>
      <c r="E45" s="3"/>
      <c r="F45" s="3"/>
      <c r="G45" s="3"/>
      <c r="H45" s="3"/>
    </row>
    <row r="46" spans="2:8" x14ac:dyDescent="0.3">
      <c r="B46" s="3"/>
      <c r="C46" s="3"/>
      <c r="D46" s="3"/>
      <c r="E46" s="3"/>
      <c r="F46" s="3"/>
      <c r="G46" s="3"/>
      <c r="H46" s="3"/>
    </row>
    <row r="47" spans="2:8" x14ac:dyDescent="0.3">
      <c r="B47" s="3"/>
      <c r="C47" s="3"/>
      <c r="D47" s="3"/>
      <c r="E47" s="3"/>
      <c r="F47" s="3"/>
      <c r="G47" s="3"/>
      <c r="H47" s="3"/>
    </row>
    <row r="48" spans="2:8" x14ac:dyDescent="0.3">
      <c r="B48" s="3"/>
      <c r="C48" s="3"/>
      <c r="D48" s="3"/>
      <c r="E48" s="3"/>
      <c r="F48" s="3"/>
      <c r="G48" s="3"/>
      <c r="H48" s="3"/>
    </row>
    <row r="49" spans="2:8" x14ac:dyDescent="0.3">
      <c r="B49" s="3"/>
      <c r="C49" s="3"/>
      <c r="D49" s="3"/>
      <c r="E49" s="3"/>
      <c r="F49" s="3"/>
      <c r="G49" s="3"/>
      <c r="H49" s="3"/>
    </row>
    <row r="50" spans="2:8" x14ac:dyDescent="0.3">
      <c r="B50" s="3"/>
      <c r="C50" s="3"/>
      <c r="D50" s="3"/>
      <c r="E50" s="3"/>
      <c r="F50" s="3"/>
      <c r="G50" s="3"/>
      <c r="H50" s="3"/>
    </row>
    <row r="51" spans="2:8" x14ac:dyDescent="0.3">
      <c r="B51" s="3"/>
      <c r="C51" s="3"/>
      <c r="D51" s="3"/>
      <c r="E51" s="3"/>
      <c r="F51" s="3"/>
      <c r="G51" s="3"/>
      <c r="H51" s="3"/>
    </row>
    <row r="52" spans="2:8" x14ac:dyDescent="0.3">
      <c r="B52" s="3"/>
      <c r="C52" s="3"/>
      <c r="D52" s="3"/>
      <c r="E52" s="3"/>
      <c r="F52" s="3"/>
      <c r="G52" s="3"/>
      <c r="H52" s="3"/>
    </row>
    <row r="53" spans="2:8" x14ac:dyDescent="0.3">
      <c r="B53" s="3"/>
      <c r="C53" s="3"/>
      <c r="D53" s="3"/>
      <c r="E53" s="3"/>
      <c r="F53" s="3"/>
      <c r="G53" s="3"/>
      <c r="H53" s="3"/>
    </row>
    <row r="54" spans="2:8" x14ac:dyDescent="0.3">
      <c r="B54" s="3"/>
      <c r="C54" s="3"/>
      <c r="D54" s="3"/>
      <c r="E54" s="3"/>
      <c r="F54" s="3"/>
      <c r="G54" s="3"/>
      <c r="H54" s="3"/>
    </row>
    <row r="55" spans="2:8" x14ac:dyDescent="0.3">
      <c r="B55" s="3"/>
      <c r="C55" s="3"/>
      <c r="D55" s="3"/>
      <c r="E55" s="3"/>
      <c r="F55" s="3"/>
      <c r="G55" s="3"/>
      <c r="H55" s="3"/>
    </row>
    <row r="56" spans="2:8" x14ac:dyDescent="0.3">
      <c r="B56" s="3"/>
      <c r="C56" s="3"/>
      <c r="D56" s="3"/>
      <c r="E56" s="3"/>
      <c r="F56" s="3"/>
      <c r="G56" s="3"/>
      <c r="H56" s="3"/>
    </row>
    <row r="57" spans="2:8" x14ac:dyDescent="0.3">
      <c r="B57" s="3"/>
      <c r="C57" s="3"/>
      <c r="D57" s="3"/>
      <c r="E57" s="3"/>
      <c r="F57" s="3"/>
      <c r="G57" s="3"/>
      <c r="H57" s="3"/>
    </row>
    <row r="58" spans="2:8" x14ac:dyDescent="0.3">
      <c r="B58" s="3"/>
      <c r="C58" s="3"/>
      <c r="D58" s="3"/>
      <c r="E58" s="3"/>
      <c r="F58" s="3"/>
      <c r="G58" s="3"/>
      <c r="H58" s="3"/>
    </row>
    <row r="59" spans="2:8" x14ac:dyDescent="0.3">
      <c r="B59" s="3"/>
      <c r="C59" s="3"/>
      <c r="D59" s="3"/>
      <c r="E59" s="3"/>
      <c r="F59" s="3"/>
      <c r="G59" s="3"/>
      <c r="H59" s="3"/>
    </row>
    <row r="60" spans="2:8" x14ac:dyDescent="0.3">
      <c r="B60" s="3"/>
      <c r="C60" s="3"/>
      <c r="D60" s="3"/>
      <c r="E60" s="3"/>
      <c r="F60" s="3"/>
      <c r="G60" s="3"/>
      <c r="H60" s="3"/>
    </row>
    <row r="61" spans="2:8" x14ac:dyDescent="0.3">
      <c r="B61" s="3"/>
      <c r="C61" s="3"/>
      <c r="D61" s="3"/>
      <c r="E61" s="3"/>
      <c r="F61" s="3"/>
      <c r="G61" s="3"/>
      <c r="H61" s="3"/>
    </row>
    <row r="62" spans="2:8" x14ac:dyDescent="0.3">
      <c r="B62" s="3"/>
      <c r="C62" s="3"/>
      <c r="D62" s="3"/>
      <c r="E62" s="3"/>
      <c r="F62" s="3"/>
      <c r="G62" s="3"/>
      <c r="H62" s="3"/>
    </row>
    <row r="63" spans="2:8" x14ac:dyDescent="0.3">
      <c r="B63" s="3"/>
      <c r="C63" s="3"/>
      <c r="D63" s="3"/>
      <c r="E63" s="3"/>
      <c r="F63" s="3"/>
      <c r="G63" s="3"/>
      <c r="H63" s="3"/>
    </row>
    <row r="64" spans="2:8" x14ac:dyDescent="0.3">
      <c r="B64" s="3"/>
      <c r="C64" s="3"/>
      <c r="D64" s="3"/>
      <c r="E64" s="3"/>
      <c r="F64" s="3"/>
      <c r="G64" s="3"/>
      <c r="H64" s="3"/>
    </row>
    <row r="65" spans="2:8" x14ac:dyDescent="0.3">
      <c r="B65" s="3"/>
      <c r="C65" s="3"/>
      <c r="D65" s="3"/>
      <c r="E65" s="3"/>
      <c r="F65" s="3"/>
      <c r="G65" s="3"/>
      <c r="H65" s="3"/>
    </row>
    <row r="66" spans="2:8" x14ac:dyDescent="0.3">
      <c r="B66" s="3"/>
      <c r="C66" s="3"/>
      <c r="D66" s="3"/>
      <c r="E66" s="3"/>
      <c r="F66" s="3"/>
      <c r="G66" s="3"/>
      <c r="H66" s="3"/>
    </row>
    <row r="67" spans="2:8" x14ac:dyDescent="0.3">
      <c r="B67" s="3"/>
      <c r="C67" s="3"/>
      <c r="D67" s="3"/>
      <c r="E67" s="3"/>
      <c r="F67" s="3"/>
      <c r="G67" s="3"/>
      <c r="H67" s="3"/>
    </row>
    <row r="68" spans="2:8" x14ac:dyDescent="0.3">
      <c r="B68" s="3"/>
      <c r="C68" s="3"/>
      <c r="D68" s="3"/>
      <c r="E68" s="3"/>
      <c r="F68" s="3"/>
      <c r="G68" s="3"/>
      <c r="H68" s="3"/>
    </row>
    <row r="69" spans="2:8" x14ac:dyDescent="0.3">
      <c r="B69" s="3"/>
      <c r="C69" s="3"/>
      <c r="D69" s="3"/>
      <c r="E69" s="3"/>
      <c r="F69" s="3"/>
      <c r="G69" s="3"/>
      <c r="H69" s="3"/>
    </row>
    <row r="70" spans="2:8" x14ac:dyDescent="0.3">
      <c r="B70" s="3"/>
      <c r="C70" s="3"/>
      <c r="D70" s="3"/>
      <c r="E70" s="3"/>
      <c r="F70" s="3"/>
      <c r="G70" s="3"/>
      <c r="H70" s="3"/>
    </row>
    <row r="71" spans="2:8" x14ac:dyDescent="0.3">
      <c r="B71" s="3"/>
      <c r="C71" s="3"/>
      <c r="D71" s="3"/>
      <c r="E71" s="3"/>
      <c r="F71" s="3"/>
      <c r="G71" s="3"/>
      <c r="H71" s="3"/>
    </row>
    <row r="72" spans="2:8" x14ac:dyDescent="0.3">
      <c r="B72" s="3"/>
      <c r="C72" s="3"/>
      <c r="D72" s="3"/>
      <c r="E72" s="3"/>
      <c r="F72" s="3"/>
      <c r="G72" s="3"/>
      <c r="H72" s="3"/>
    </row>
    <row r="73" spans="2:8" x14ac:dyDescent="0.3">
      <c r="B73" s="3"/>
      <c r="C73" s="3"/>
      <c r="D73" s="3"/>
      <c r="E73" s="3"/>
      <c r="F73" s="3"/>
      <c r="G73" s="3"/>
      <c r="H73" s="3"/>
    </row>
    <row r="74" spans="2:8" x14ac:dyDescent="0.3">
      <c r="B74" s="3"/>
      <c r="C74" s="3"/>
      <c r="D74" s="3"/>
      <c r="E74" s="3"/>
      <c r="F74" s="3"/>
      <c r="G74" s="3"/>
      <c r="H74" s="3"/>
    </row>
    <row r="75" spans="2:8" x14ac:dyDescent="0.3">
      <c r="B75" s="3"/>
      <c r="C75" s="3"/>
      <c r="D75" s="3"/>
      <c r="E75" s="3"/>
      <c r="F75" s="3"/>
      <c r="G75" s="3"/>
      <c r="H75" s="3"/>
    </row>
    <row r="76" spans="2:8" x14ac:dyDescent="0.3">
      <c r="B76" s="3"/>
      <c r="C76" s="3"/>
      <c r="D76" s="3"/>
      <c r="E76" s="3"/>
      <c r="F76" s="3"/>
      <c r="G76" s="3"/>
      <c r="H76" s="3"/>
    </row>
    <row r="77" spans="2:8" x14ac:dyDescent="0.3">
      <c r="B77" s="3"/>
      <c r="C77" s="3"/>
      <c r="D77" s="3"/>
      <c r="E77" s="3"/>
      <c r="F77" s="3"/>
      <c r="G77" s="3"/>
      <c r="H77" s="3"/>
    </row>
    <row r="78" spans="2:8" x14ac:dyDescent="0.3">
      <c r="B78" s="3"/>
      <c r="C78" s="3"/>
      <c r="D78" s="3"/>
      <c r="E78" s="3"/>
      <c r="F78" s="3"/>
      <c r="G78" s="3"/>
      <c r="H78" s="3"/>
    </row>
  </sheetData>
  <sheetProtection algorithmName="SHA-512" hashValue="Z4J9lij8d8iN6jqa6cKVRVZXKZs/iT364gezkRYSzRFsZv16W0+CTaSubeznYESCxPuW6Q3uCsktrZmY0hNrNw==" saltValue="McpBxCCvq61u7ogoujI+/A==" spinCount="100000" sheet="1" objects="1" scenarios="1"/>
  <mergeCells count="5">
    <mergeCell ref="A1:F1"/>
    <mergeCell ref="A12:B12"/>
    <mergeCell ref="A16:I16"/>
    <mergeCell ref="F10:G10"/>
    <mergeCell ref="F9:G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FD0B-EF21-45F5-BE28-0EB4D740070C}">
  <dimension ref="A1:I26"/>
  <sheetViews>
    <sheetView zoomScaleNormal="100" workbookViewId="0">
      <selection activeCell="C7" sqref="C7"/>
    </sheetView>
  </sheetViews>
  <sheetFormatPr defaultRowHeight="14.4" x14ac:dyDescent="0.3"/>
  <cols>
    <col min="1" max="1" width="14.44140625" bestFit="1" customWidth="1"/>
    <col min="2" max="2" width="7.88671875" bestFit="1" customWidth="1"/>
    <col min="3" max="3" width="17.44140625" bestFit="1" customWidth="1"/>
    <col min="5" max="5" width="16.44140625" customWidth="1"/>
    <col min="7" max="7" width="10.5546875" bestFit="1" customWidth="1"/>
  </cols>
  <sheetData>
    <row r="1" spans="1:9" ht="31.2" x14ac:dyDescent="0.6">
      <c r="A1" s="33" t="s">
        <v>91</v>
      </c>
      <c r="B1" s="33"/>
      <c r="C1" s="33"/>
      <c r="D1" s="33"/>
      <c r="E1" s="33"/>
      <c r="F1" s="33"/>
      <c r="I1" s="3"/>
    </row>
    <row r="2" spans="1:9" x14ac:dyDescent="0.3">
      <c r="A2" s="16" t="s">
        <v>41</v>
      </c>
      <c r="I2" s="3"/>
    </row>
    <row r="3" spans="1:9" x14ac:dyDescent="0.3">
      <c r="A3" s="17" t="s">
        <v>0</v>
      </c>
      <c r="B3" s="24">
        <v>0.5</v>
      </c>
      <c r="I3" s="3"/>
    </row>
    <row r="4" spans="1:9" x14ac:dyDescent="0.3">
      <c r="A4" s="17" t="s">
        <v>2</v>
      </c>
      <c r="B4" s="24">
        <v>25</v>
      </c>
      <c r="I4" s="3"/>
    </row>
    <row r="5" spans="1:9" x14ac:dyDescent="0.3">
      <c r="A5" s="17" t="s">
        <v>6</v>
      </c>
      <c r="B5" s="24">
        <v>0.02</v>
      </c>
      <c r="I5" s="3"/>
    </row>
    <row r="6" spans="1:9" x14ac:dyDescent="0.3">
      <c r="A6" s="17" t="s">
        <v>44</v>
      </c>
      <c r="B6" s="24">
        <v>0.03</v>
      </c>
      <c r="I6" s="3"/>
    </row>
    <row r="7" spans="1:9" x14ac:dyDescent="0.3">
      <c r="I7" s="3"/>
    </row>
    <row r="8" spans="1:9" x14ac:dyDescent="0.3">
      <c r="A8" s="14" t="s">
        <v>16</v>
      </c>
      <c r="I8" s="3"/>
    </row>
    <row r="9" spans="1:9" x14ac:dyDescent="0.3">
      <c r="A9" s="17" t="s">
        <v>3</v>
      </c>
      <c r="B9" s="17" t="s">
        <v>92</v>
      </c>
      <c r="C9" s="15" t="s">
        <v>4</v>
      </c>
      <c r="D9" s="15" t="s">
        <v>10</v>
      </c>
      <c r="E9" s="38" t="s">
        <v>15</v>
      </c>
      <c r="F9" s="39"/>
      <c r="G9" s="17" t="s">
        <v>1</v>
      </c>
      <c r="H9" s="17" t="s">
        <v>9</v>
      </c>
      <c r="I9" s="17" t="s">
        <v>8</v>
      </c>
    </row>
    <row r="10" spans="1:9" x14ac:dyDescent="0.3">
      <c r="A10" s="10">
        <f>B4^B3</f>
        <v>5</v>
      </c>
      <c r="B10" s="10">
        <f>B4/A10</f>
        <v>5</v>
      </c>
      <c r="C10" s="10">
        <f>B3/B10</f>
        <v>0.1</v>
      </c>
      <c r="D10" s="10">
        <f>C10-B5</f>
        <v>0.08</v>
      </c>
      <c r="E10" s="36">
        <f>D10-B6</f>
        <v>0.05</v>
      </c>
      <c r="F10" s="37"/>
      <c r="G10" s="11">
        <f>(B6+B5)*B10</f>
        <v>0.25</v>
      </c>
      <c r="H10" s="10">
        <f>A10*G10</f>
        <v>1.25</v>
      </c>
      <c r="I10" s="10">
        <f>A10-H10</f>
        <v>3.75</v>
      </c>
    </row>
    <row r="11" spans="1:9" x14ac:dyDescent="0.3">
      <c r="I11" s="3"/>
    </row>
    <row r="12" spans="1:9" x14ac:dyDescent="0.3">
      <c r="A12" s="34" t="s">
        <v>23</v>
      </c>
      <c r="B12" s="34"/>
      <c r="I12" s="3"/>
    </row>
    <row r="13" spans="1:9" ht="15.6" x14ac:dyDescent="0.35">
      <c r="A13" s="17" t="s">
        <v>60</v>
      </c>
      <c r="B13" s="17" t="s">
        <v>61</v>
      </c>
      <c r="C13" s="17" t="s">
        <v>67</v>
      </c>
      <c r="D13" s="15" t="s">
        <v>20</v>
      </c>
      <c r="E13" s="15" t="s">
        <v>10</v>
      </c>
      <c r="F13" s="15" t="s">
        <v>15</v>
      </c>
      <c r="G13" s="15" t="s">
        <v>28</v>
      </c>
      <c r="H13" s="17" t="s">
        <v>63</v>
      </c>
      <c r="I13" s="17" t="s">
        <v>62</v>
      </c>
    </row>
    <row r="14" spans="1:9" x14ac:dyDescent="0.3">
      <c r="A14" s="10">
        <f>(B3/(B5+B6))^(1/(1-B3))</f>
        <v>100</v>
      </c>
      <c r="B14" s="10">
        <f>(B3/(B5+B6))^(B3/(1-B3))</f>
        <v>10</v>
      </c>
      <c r="C14" s="10">
        <f>B3/(B5+B6)</f>
        <v>10</v>
      </c>
      <c r="D14" s="10">
        <f>B3/C14</f>
        <v>0.05</v>
      </c>
      <c r="E14" s="10">
        <f>D14-B5</f>
        <v>3.0000000000000002E-2</v>
      </c>
      <c r="F14" s="10">
        <f>E14-B6</f>
        <v>0</v>
      </c>
      <c r="G14" s="10">
        <f>(B5+B6)*C14</f>
        <v>0.5</v>
      </c>
      <c r="H14" s="10">
        <f>B14*G14</f>
        <v>5</v>
      </c>
      <c r="I14" s="10">
        <f>B14-H14</f>
        <v>5</v>
      </c>
    </row>
    <row r="15" spans="1:9" x14ac:dyDescent="0.3">
      <c r="I15" s="3"/>
    </row>
    <row r="16" spans="1:9" x14ac:dyDescent="0.3">
      <c r="A16" s="35" t="s">
        <v>21</v>
      </c>
      <c r="B16" s="35"/>
      <c r="C16" s="35"/>
      <c r="D16" s="35"/>
      <c r="E16" s="35"/>
      <c r="F16" s="35"/>
      <c r="G16" s="35"/>
      <c r="H16" s="35"/>
      <c r="I16" s="35"/>
    </row>
    <row r="17" spans="1:9" x14ac:dyDescent="0.3">
      <c r="A17" s="8">
        <f>I14-I10</f>
        <v>1.25</v>
      </c>
      <c r="B17" s="9">
        <f>I14/I10</f>
        <v>1.3333333333333333</v>
      </c>
      <c r="I17" s="3"/>
    </row>
    <row r="18" spans="1:9" x14ac:dyDescent="0.3">
      <c r="A18" s="23"/>
      <c r="B18" s="25"/>
      <c r="C18" s="25"/>
      <c r="D18" s="25"/>
      <c r="E18" s="1"/>
      <c r="I18" s="3"/>
    </row>
    <row r="22" spans="1:9" x14ac:dyDescent="0.3">
      <c r="H22" s="1"/>
    </row>
    <row r="23" spans="1:9" x14ac:dyDescent="0.3">
      <c r="I23" s="1"/>
    </row>
    <row r="25" spans="1:9" x14ac:dyDescent="0.3">
      <c r="H25" s="1"/>
    </row>
    <row r="26" spans="1:9" x14ac:dyDescent="0.3">
      <c r="H26" s="5"/>
      <c r="I26" s="1"/>
    </row>
  </sheetData>
  <sheetProtection algorithmName="SHA-512" hashValue="xDuUsIPgpU+Jad3IkUeQcKwMBowguZGX/KezeQBR29wyT1ZC0xs82nJKGgjakfJRps26XUp+InF1eMKLrTfhvw==" saltValue="T4dxSY/kAIQztQpGsQmuZw==" spinCount="100000" sheet="1" objects="1" scenarios="1"/>
  <mergeCells count="5">
    <mergeCell ref="A1:F1"/>
    <mergeCell ref="A12:B12"/>
    <mergeCell ref="A16:I16"/>
    <mergeCell ref="E9:F9"/>
    <mergeCell ref="E10:F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C962-957C-4A83-B82A-63E74F626F91}">
  <dimension ref="A1:K20"/>
  <sheetViews>
    <sheetView workbookViewId="0">
      <selection activeCell="B6" sqref="B6"/>
    </sheetView>
  </sheetViews>
  <sheetFormatPr defaultRowHeight="14.4" x14ac:dyDescent="0.3"/>
  <cols>
    <col min="1" max="1" width="16.5546875" customWidth="1"/>
  </cols>
  <sheetData>
    <row r="1" spans="1:11" ht="31.2" x14ac:dyDescent="0.6">
      <c r="A1" s="33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3">
      <c r="A2" s="31" t="s">
        <v>41</v>
      </c>
    </row>
    <row r="3" spans="1:11" x14ac:dyDescent="0.3">
      <c r="A3" s="32" t="s">
        <v>0</v>
      </c>
      <c r="B3" s="30">
        <v>0.5</v>
      </c>
    </row>
    <row r="4" spans="1:11" x14ac:dyDescent="0.3">
      <c r="A4" s="32" t="s">
        <v>80</v>
      </c>
      <c r="B4" s="30">
        <v>0.25</v>
      </c>
    </row>
    <row r="5" spans="1:11" x14ac:dyDescent="0.3">
      <c r="A5" s="32" t="s">
        <v>76</v>
      </c>
      <c r="B5" s="30">
        <v>0.3</v>
      </c>
    </row>
    <row r="6" spans="1:11" x14ac:dyDescent="0.3">
      <c r="A6" s="32" t="s">
        <v>6</v>
      </c>
      <c r="B6" s="30">
        <v>0.02</v>
      </c>
    </row>
    <row r="7" spans="1:11" x14ac:dyDescent="0.3">
      <c r="A7" s="32" t="s">
        <v>44</v>
      </c>
      <c r="B7" s="30">
        <v>0.03</v>
      </c>
    </row>
    <row r="9" spans="1:11" x14ac:dyDescent="0.3">
      <c r="A9" s="41" t="s">
        <v>98</v>
      </c>
      <c r="B9" s="41"/>
      <c r="C9" s="41"/>
      <c r="D9" s="42"/>
      <c r="E9" s="12">
        <f>(B5/B4)-1</f>
        <v>0.19999999999999996</v>
      </c>
    </row>
    <row r="10" spans="1:11" x14ac:dyDescent="0.3">
      <c r="A10" s="21"/>
    </row>
    <row r="11" spans="1:11" x14ac:dyDescent="0.3">
      <c r="A11" s="40" t="s">
        <v>85</v>
      </c>
      <c r="B11" s="40"/>
      <c r="C11" s="40"/>
      <c r="D11" s="40"/>
      <c r="E11" s="26">
        <f>(B4/(B6+B7))^(B3/(1-B3))</f>
        <v>5</v>
      </c>
    </row>
    <row r="12" spans="1:11" x14ac:dyDescent="0.3">
      <c r="A12" s="40" t="s">
        <v>68</v>
      </c>
      <c r="B12" s="40"/>
      <c r="C12" s="40"/>
      <c r="D12" s="40"/>
      <c r="E12" s="26">
        <f>(B3)/(1-B3)</f>
        <v>1</v>
      </c>
    </row>
    <row r="13" spans="1:11" x14ac:dyDescent="0.3">
      <c r="A13" s="40" t="s">
        <v>69</v>
      </c>
      <c r="B13" s="40"/>
      <c r="C13" s="40"/>
      <c r="D13" s="40"/>
      <c r="E13" s="27"/>
    </row>
    <row r="14" spans="1:11" x14ac:dyDescent="0.3">
      <c r="A14" s="40" t="s">
        <v>78</v>
      </c>
      <c r="B14" s="40"/>
      <c r="C14" s="40"/>
      <c r="D14" s="40"/>
      <c r="E14" s="28">
        <f>(1-B3)*(B6+B7)</f>
        <v>2.5000000000000001E-2</v>
      </c>
    </row>
    <row r="15" spans="1:11" x14ac:dyDescent="0.3">
      <c r="A15" s="40" t="s">
        <v>73</v>
      </c>
      <c r="B15" s="40"/>
      <c r="C15" s="40"/>
      <c r="D15" s="40"/>
      <c r="E15" s="28">
        <f>E12*E9</f>
        <v>0.19999999999999996</v>
      </c>
    </row>
    <row r="16" spans="1:11" x14ac:dyDescent="0.3">
      <c r="A16" s="40" t="s">
        <v>74</v>
      </c>
      <c r="B16" s="40"/>
      <c r="C16" s="40"/>
      <c r="D16" s="40"/>
      <c r="E16" s="26">
        <f>E11*(1+E15)</f>
        <v>6</v>
      </c>
    </row>
    <row r="17" spans="1:5" x14ac:dyDescent="0.3">
      <c r="A17" s="40" t="s">
        <v>22</v>
      </c>
      <c r="B17" s="40"/>
      <c r="C17" s="40"/>
      <c r="D17" s="40"/>
      <c r="E17" s="28">
        <f>E15*E14</f>
        <v>4.9999999999999992E-3</v>
      </c>
    </row>
    <row r="18" spans="1:5" x14ac:dyDescent="0.3">
      <c r="A18" s="40" t="s">
        <v>99</v>
      </c>
      <c r="B18" s="40"/>
      <c r="C18" s="40"/>
      <c r="D18" s="40"/>
      <c r="E18" s="26">
        <f>E11*(1+E17)</f>
        <v>5.0249999999999995</v>
      </c>
    </row>
    <row r="19" spans="1:5" x14ac:dyDescent="0.3">
      <c r="A19" s="40" t="s">
        <v>78</v>
      </c>
      <c r="B19" s="40"/>
      <c r="C19" s="40"/>
      <c r="D19" s="40"/>
      <c r="E19" s="26">
        <f>-1*(1/E14)*LN(1-0.5)</f>
        <v>27.725887222397812</v>
      </c>
    </row>
    <row r="20" spans="1:5" x14ac:dyDescent="0.3">
      <c r="A20" s="40" t="s">
        <v>79</v>
      </c>
      <c r="B20" s="40"/>
      <c r="C20" s="40"/>
      <c r="D20" s="40"/>
      <c r="E20" s="26">
        <f>E11*(1+E17)^E19</f>
        <v>5.7415081853872953</v>
      </c>
    </row>
  </sheetData>
  <sheetProtection algorithmName="SHA-512" hashValue="sQmVsJ6uGaD0WmVvPHX313CIilO8QtgBU+2eY+dHKlwhHTGt+LCGflNl149rJt4ezgYERkCg+siVA0SOOJVB6A==" saltValue="s6AeKD0Qmd/Nm3aWgnwAGA==" spinCount="100000" sheet="1" objects="1" scenarios="1"/>
  <mergeCells count="12">
    <mergeCell ref="A20:D20"/>
    <mergeCell ref="A18:D18"/>
    <mergeCell ref="A9:D9"/>
    <mergeCell ref="A11:D11"/>
    <mergeCell ref="A12:D12"/>
    <mergeCell ref="A13:D13"/>
    <mergeCell ref="A14:D14"/>
    <mergeCell ref="A1:K1"/>
    <mergeCell ref="A15:D15"/>
    <mergeCell ref="A16:D16"/>
    <mergeCell ref="A17:D17"/>
    <mergeCell ref="A19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Legend &amp; sources</vt:lpstr>
      <vt:lpstr>Equations</vt:lpstr>
      <vt:lpstr>Solow</vt:lpstr>
      <vt:lpstr>Solow - s unknown</vt:lpstr>
      <vt:lpstr>Convergence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Beheerder</dc:creator>
  <cp:lastModifiedBy>Beheerder</cp:lastModifiedBy>
  <dcterms:created xsi:type="dcterms:W3CDTF">2017-11-11T13:14:19Z</dcterms:created>
  <dcterms:modified xsi:type="dcterms:W3CDTF">2022-07-15T14:44:32Z</dcterms:modified>
</cp:coreProperties>
</file>