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Jonathan\Desktop\Advance-Clases\6to_Trimestre\Seminario de Titulo\Product Backlog JAC\Para Subir a Github\"/>
    </mc:Choice>
  </mc:AlternateContent>
  <bookViews>
    <workbookView xWindow="0" yWindow="0" windowWidth="20490" windowHeight="7620" tabRatio="786"/>
  </bookViews>
  <sheets>
    <sheet name="Product Backlog" sheetId="1" r:id="rId1"/>
    <sheet name="Sprint 1" sheetId="2" r:id="rId2"/>
  </sheets>
  <definedNames>
    <definedName name="_xlnm._FilterDatabase" localSheetId="0" hidden="1">'Product Backlog'!$A$2:$AD$135</definedName>
  </definedNames>
  <calcPr calcId="162913" iterateDelta="1E-4" concurrentCalc="0"/>
  <extLs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F38" i="1" l="1"/>
  <c r="F53" i="1"/>
  <c r="F60" i="1"/>
  <c r="F67" i="1"/>
  <c r="F10" i="1"/>
  <c r="F16" i="1"/>
  <c r="F21" i="1"/>
  <c r="F27" i="1"/>
  <c r="F32" i="1"/>
  <c r="F44" i="1"/>
  <c r="F54" i="1"/>
  <c r="F55" i="1"/>
  <c r="F56" i="1"/>
  <c r="F57" i="1"/>
  <c r="F58" i="1"/>
  <c r="F61" i="1"/>
  <c r="F62" i="1"/>
  <c r="F63" i="1"/>
  <c r="F64" i="1"/>
  <c r="F65" i="1"/>
  <c r="F68" i="1"/>
  <c r="F69" i="1"/>
  <c r="F70" i="1"/>
  <c r="F71" i="1"/>
  <c r="F72" i="1"/>
  <c r="F74" i="1"/>
  <c r="F75" i="1"/>
  <c r="F76" i="1"/>
  <c r="F77" i="1"/>
  <c r="F78" i="1"/>
  <c r="F79" i="1"/>
  <c r="F81" i="1"/>
  <c r="F82" i="1"/>
  <c r="F83" i="1"/>
  <c r="F84" i="1"/>
  <c r="F85" i="1"/>
  <c r="F86" i="1"/>
  <c r="F88" i="1"/>
  <c r="F89" i="1"/>
  <c r="F90" i="1"/>
  <c r="F91" i="1"/>
  <c r="F92" i="1"/>
  <c r="F93" i="1"/>
  <c r="F95" i="1"/>
  <c r="F96" i="1"/>
  <c r="F97" i="1"/>
  <c r="F98" i="1"/>
  <c r="F99" i="1"/>
  <c r="F100" i="1"/>
  <c r="F102" i="1"/>
  <c r="F103" i="1"/>
  <c r="F104" i="1"/>
  <c r="F105" i="1"/>
  <c r="F106" i="1"/>
  <c r="F107" i="1"/>
  <c r="F109" i="1"/>
  <c r="F110" i="1"/>
  <c r="F111" i="1"/>
  <c r="F112" i="1"/>
  <c r="F113" i="1"/>
  <c r="F114" i="1"/>
  <c r="F116" i="1"/>
  <c r="F117" i="1"/>
  <c r="F118" i="1"/>
  <c r="F119" i="1"/>
  <c r="F120" i="1"/>
  <c r="F121" i="1"/>
  <c r="F123" i="1"/>
  <c r="F124" i="1"/>
  <c r="F125" i="1"/>
  <c r="F126" i="1"/>
  <c r="F127" i="1"/>
  <c r="F128" i="1"/>
  <c r="F130" i="1"/>
  <c r="F131" i="1"/>
  <c r="F132" i="1"/>
  <c r="F133" i="1"/>
  <c r="F134" i="1"/>
  <c r="F135" i="1"/>
  <c r="B60" i="2"/>
  <c r="W46" i="1"/>
  <c r="A60" i="2"/>
  <c r="O42" i="1"/>
  <c r="O41" i="1"/>
  <c r="O40" i="1"/>
  <c r="S42" i="1"/>
  <c r="S41" i="1"/>
  <c r="S40" i="1"/>
  <c r="B15" i="2"/>
  <c r="A12" i="2"/>
  <c r="B59" i="2"/>
  <c r="W38" i="1"/>
  <c r="A59" i="2"/>
  <c r="E60" i="2"/>
  <c r="H60" i="2"/>
  <c r="K60" i="2"/>
  <c r="C36" i="2"/>
  <c r="C35" i="2"/>
  <c r="C34" i="2"/>
  <c r="W4" i="1"/>
  <c r="A36" i="2"/>
  <c r="A35" i="2"/>
  <c r="A34" i="2"/>
  <c r="A2" i="2"/>
  <c r="W16" i="1"/>
  <c r="S25" i="1"/>
  <c r="S24" i="1"/>
  <c r="S23" i="1"/>
  <c r="K59" i="2"/>
  <c r="H59" i="2"/>
  <c r="E59" i="2"/>
  <c r="C48" i="2"/>
  <c r="B48" i="2"/>
  <c r="A48" i="2"/>
  <c r="C47" i="2"/>
  <c r="B47" i="2"/>
  <c r="A47" i="2"/>
  <c r="C46" i="2"/>
  <c r="B46" i="2"/>
  <c r="A46" i="2"/>
  <c r="C45" i="2"/>
  <c r="B45" i="2"/>
  <c r="A45" i="2"/>
  <c r="C44" i="2"/>
  <c r="B44" i="2"/>
  <c r="A44" i="2"/>
  <c r="C43" i="2"/>
  <c r="B43" i="2"/>
  <c r="A43" i="2"/>
  <c r="C42" i="2"/>
  <c r="B42" i="2"/>
  <c r="A42" i="2"/>
  <c r="C41" i="2"/>
  <c r="B41" i="2"/>
  <c r="A41" i="2"/>
  <c r="C40" i="2"/>
  <c r="B40" i="2"/>
  <c r="A40" i="2"/>
  <c r="C39" i="2"/>
  <c r="B39" i="2"/>
  <c r="A39" i="2"/>
  <c r="C38" i="2"/>
  <c r="B38" i="2"/>
  <c r="A38" i="2"/>
  <c r="C37" i="2"/>
  <c r="B37" i="2"/>
  <c r="A37" i="2"/>
  <c r="B36" i="2"/>
  <c r="B35" i="2"/>
  <c r="B34" i="2"/>
  <c r="X28" i="2"/>
  <c r="W28" i="2"/>
  <c r="V28" i="2"/>
  <c r="U28" i="2"/>
  <c r="T28" i="2"/>
  <c r="S28" i="2"/>
  <c r="R28" i="2"/>
  <c r="Q28" i="2"/>
  <c r="P28" i="2"/>
  <c r="O28" i="2"/>
  <c r="N28" i="2"/>
  <c r="M28" i="2"/>
  <c r="L28" i="2"/>
  <c r="K28" i="2"/>
  <c r="J28" i="2"/>
  <c r="I28" i="2"/>
  <c r="H28" i="2"/>
  <c r="G28" i="2"/>
  <c r="F28" i="2"/>
  <c r="E28" i="2"/>
  <c r="D28" i="2"/>
  <c r="C26" i="2"/>
  <c r="B26" i="2"/>
  <c r="A26" i="2"/>
  <c r="C25" i="2"/>
  <c r="B25" i="2"/>
  <c r="A25" i="2"/>
  <c r="C24" i="2"/>
  <c r="B24" i="2"/>
  <c r="A24" i="2"/>
  <c r="C23" i="2"/>
  <c r="B23" i="2"/>
  <c r="A23" i="2"/>
  <c r="C22" i="2"/>
  <c r="B22" i="2"/>
  <c r="A22" i="2"/>
  <c r="C21" i="2"/>
  <c r="B21" i="2"/>
  <c r="A21" i="2"/>
  <c r="C20" i="2"/>
  <c r="B20" i="2"/>
  <c r="A20" i="2"/>
  <c r="C19" i="2"/>
  <c r="B19" i="2"/>
  <c r="A19" i="2"/>
  <c r="C18" i="2"/>
  <c r="B18" i="2"/>
  <c r="A18" i="2"/>
  <c r="C17" i="2"/>
  <c r="B17" i="2"/>
  <c r="A17" i="2"/>
  <c r="C16" i="2"/>
  <c r="B16" i="2"/>
  <c r="A16" i="2"/>
  <c r="C15" i="2"/>
  <c r="A15" i="2"/>
  <c r="C14" i="2"/>
  <c r="B14" i="2"/>
  <c r="A14" i="2"/>
  <c r="C13" i="2"/>
  <c r="B13" i="2"/>
  <c r="A13" i="2"/>
  <c r="C12" i="2"/>
  <c r="B12" i="2"/>
  <c r="D11" i="2"/>
  <c r="E11" i="2"/>
  <c r="F11" i="2"/>
  <c r="G11" i="2"/>
  <c r="H11" i="2"/>
  <c r="I11" i="2"/>
  <c r="J11" i="2"/>
  <c r="K11" i="2"/>
  <c r="L11" i="2"/>
  <c r="M11" i="2"/>
  <c r="N11" i="2"/>
  <c r="O11" i="2"/>
  <c r="P11" i="2"/>
  <c r="Q11" i="2"/>
  <c r="R11" i="2"/>
  <c r="S11" i="2"/>
  <c r="T11" i="2"/>
  <c r="U11" i="2"/>
  <c r="V11" i="2"/>
  <c r="W11" i="2"/>
  <c r="X11" i="2"/>
  <c r="S135" i="1"/>
  <c r="S134" i="1"/>
  <c r="S133" i="1"/>
  <c r="S132" i="1"/>
  <c r="S131" i="1"/>
  <c r="S130" i="1"/>
  <c r="S128" i="1"/>
  <c r="S127" i="1"/>
  <c r="S126" i="1"/>
  <c r="S125" i="1"/>
  <c r="S124" i="1"/>
  <c r="S123" i="1"/>
  <c r="S121" i="1"/>
  <c r="S120" i="1"/>
  <c r="S119" i="1"/>
  <c r="S118" i="1"/>
  <c r="S117" i="1"/>
  <c r="S116" i="1"/>
  <c r="S114" i="1"/>
  <c r="S113" i="1"/>
  <c r="S112" i="1"/>
  <c r="S111" i="1"/>
  <c r="S110" i="1"/>
  <c r="S109" i="1"/>
  <c r="S107" i="1"/>
  <c r="S106" i="1"/>
  <c r="S105" i="1"/>
  <c r="S104" i="1"/>
  <c r="S103" i="1"/>
  <c r="S102" i="1"/>
  <c r="S100" i="1"/>
  <c r="S99" i="1"/>
  <c r="S98" i="1"/>
  <c r="S97" i="1"/>
  <c r="S96" i="1"/>
  <c r="S95" i="1"/>
  <c r="S93" i="1"/>
  <c r="S92" i="1"/>
  <c r="S91" i="1"/>
  <c r="S90" i="1"/>
  <c r="S89" i="1"/>
  <c r="S88" i="1"/>
  <c r="S86" i="1"/>
  <c r="S85" i="1"/>
  <c r="S84" i="1"/>
  <c r="S83" i="1"/>
  <c r="S82" i="1"/>
  <c r="S81" i="1"/>
  <c r="S79" i="1"/>
  <c r="S78" i="1"/>
  <c r="S77" i="1"/>
  <c r="S76" i="1"/>
  <c r="S75" i="1"/>
  <c r="S74" i="1"/>
  <c r="S72" i="1"/>
  <c r="S71" i="1"/>
  <c r="S70" i="1"/>
  <c r="S69" i="1"/>
  <c r="S68" i="1"/>
  <c r="S67" i="1"/>
  <c r="S65" i="1"/>
  <c r="S64" i="1"/>
  <c r="S63" i="1"/>
  <c r="S62" i="1"/>
  <c r="S61" i="1"/>
  <c r="S60" i="1"/>
  <c r="S58" i="1"/>
  <c r="S57" i="1"/>
  <c r="S56" i="1"/>
  <c r="S55" i="1"/>
  <c r="S54" i="1"/>
  <c r="S53" i="1"/>
  <c r="S50" i="1"/>
  <c r="S49" i="1"/>
  <c r="S47" i="1"/>
  <c r="S46" i="1"/>
  <c r="W45" i="1"/>
  <c r="S45" i="1"/>
  <c r="W44" i="1"/>
  <c r="S44" i="1"/>
  <c r="S39" i="1"/>
  <c r="S38" i="1"/>
  <c r="S36" i="1"/>
  <c r="S35" i="1"/>
  <c r="S34" i="1"/>
  <c r="S33" i="1"/>
  <c r="W32" i="1"/>
  <c r="S32" i="1"/>
  <c r="S30" i="1"/>
  <c r="S29" i="1"/>
  <c r="S28" i="1"/>
  <c r="W27" i="1"/>
  <c r="S27" i="1"/>
  <c r="S22" i="1"/>
  <c r="W21" i="1"/>
  <c r="S21" i="1"/>
  <c r="S19" i="1"/>
  <c r="S18" i="1"/>
  <c r="S17" i="1"/>
  <c r="S16" i="1"/>
  <c r="S14" i="1"/>
  <c r="S13" i="1"/>
  <c r="S12" i="1"/>
  <c r="S11" i="1"/>
  <c r="W10" i="1"/>
  <c r="S10" i="1"/>
  <c r="S8" i="1"/>
  <c r="S7" i="1"/>
  <c r="S6" i="1"/>
  <c r="S5" i="1"/>
  <c r="S4" i="1"/>
  <c r="L5" i="2"/>
  <c r="U29" i="2"/>
  <c r="C28" i="2"/>
  <c r="W29" i="2"/>
  <c r="S29" i="2"/>
  <c r="O29" i="2"/>
  <c r="K29" i="2"/>
  <c r="G29" i="2"/>
  <c r="D29" i="2"/>
  <c r="L29" i="2"/>
  <c r="T29" i="2"/>
  <c r="F29" i="2"/>
  <c r="N29" i="2"/>
  <c r="V29" i="2"/>
  <c r="R29" i="2"/>
  <c r="J29" i="2"/>
  <c r="X29" i="2"/>
  <c r="P29" i="2"/>
  <c r="H29" i="2"/>
  <c r="E29" i="2"/>
  <c r="I29" i="2"/>
  <c r="M29" i="2"/>
  <c r="Q29" i="2"/>
</calcChain>
</file>

<file path=xl/comments1.xml><?xml version="1.0" encoding="utf-8"?>
<comments xmlns="http://schemas.openxmlformats.org/spreadsheetml/2006/main">
  <authors>
    <author/>
  </authors>
  <commentList>
    <comment ref="C11" authorId="0" shapeId="0">
      <text>
        <r>
          <rPr>
            <sz val="8"/>
            <color rgb="FF000000"/>
            <rFont val="Tahoma"/>
            <family val="2"/>
          </rPr>
          <t>Esta es la estimación del equipo de la cantidad de trabajo necesario para completar esta tarea. La unidad es una "unidad de trabajo de scrum" arbitraria; No es importante lo que elija, siempre y cuando permanezca coherente en todas las tareas. Puedes considerarlo como man.day o man.hour si lo desea.
Esto se llena una vez antes del sprint y no cambia.</t>
        </r>
      </text>
    </comment>
    <comment ref="D11" authorId="0" shapeId="0">
      <text>
        <r>
          <rPr>
            <sz val="8"/>
            <color rgb="FF000000"/>
            <rFont val="Tahoma"/>
            <family val="2"/>
          </rPr>
          <t>Al final de cada día, complete las unidades de Scrum restantes estimadas para cada tarea. Puede ser más alto que el día anterior si la estimación inicial no era precisa o si otros factores requieren más trabajo.</t>
        </r>
      </text>
    </comment>
    <comment ref="B28" authorId="0" shapeId="0">
      <text>
        <r>
          <rPr>
            <sz val="8"/>
            <color rgb="FF000000"/>
            <rFont val="Tahoma"/>
            <family val="2"/>
          </rPr>
          <t xml:space="preserve">Las unidades de scrum restantes reales al final del día. Se muestra en rojo si es mayor que el ideal (el equipo está por delante de la estimación) en verde si está más bajo (el equipo llega tarde).
</t>
        </r>
      </text>
    </comment>
    <comment ref="C28" authorId="0" shapeId="0">
      <text>
        <r>
          <rPr>
            <sz val="8"/>
            <color rgb="FF000000"/>
            <rFont val="Tahoma"/>
            <family val="2"/>
          </rPr>
          <t>Esta es la estimación global inicial del esfuerzo de trabajo de este sprint en unidades de Scrum.</t>
        </r>
      </text>
    </comment>
    <comment ref="B29" authorId="0" shapeId="0">
      <text>
        <r>
          <rPr>
            <sz val="8"/>
            <color rgb="FF000000"/>
            <rFont val="Tahoma"/>
            <family val="2"/>
          </rPr>
          <t xml:space="preserve">Las unidades de scrum restantes (teóricas) ideales al final del día, suponiendo que las estimaciones iniciales de trabajo son correctas y que el trabajo se distribuye por igual en días.
</t>
        </r>
      </text>
    </comment>
  </commentList>
</comments>
</file>

<file path=xl/sharedStrings.xml><?xml version="1.0" encoding="utf-8"?>
<sst xmlns="http://schemas.openxmlformats.org/spreadsheetml/2006/main" count="440" uniqueCount="253">
  <si>
    <t>HISTORIAS DE USUARIO</t>
  </si>
  <si>
    <t>TAREAS</t>
  </si>
  <si>
    <t>CRITERIOS DE ACEPTACIÓN</t>
  </si>
  <si>
    <t>PRODUCTO</t>
  </si>
  <si>
    <t>ID
HU</t>
  </si>
  <si>
    <t>Rol
¿Quien?</t>
  </si>
  <si>
    <t>Característica
Funcionalidad
Objetivo
¿Quiero?</t>
  </si>
  <si>
    <t>Razón
Resultado
¿Para qué?</t>
  </si>
  <si>
    <t>Prioridad</t>
  </si>
  <si>
    <t>Pts Hist
HU</t>
  </si>
  <si>
    <t>#
Sprint</t>
  </si>
  <si>
    <t>ID
Tarea</t>
  </si>
  <si>
    <t>Tareas de HU</t>
  </si>
  <si>
    <t>Pts Hist
Tarea</t>
  </si>
  <si>
    <t>RF
Funciones</t>
  </si>
  <si>
    <t>RNF
Métricas</t>
  </si>
  <si>
    <t>Estado
Tarea</t>
  </si>
  <si>
    <t>Número (#)
de escenario</t>
  </si>
  <si>
    <t>Criterio de
aceptación
(Título)</t>
  </si>
  <si>
    <t>Contexto</t>
  </si>
  <si>
    <t>Evento</t>
  </si>
  <si>
    <t>Resultado / Comportamiento esperado</t>
  </si>
  <si>
    <t>Estado</t>
  </si>
  <si>
    <t>TAG
Versión
Release</t>
  </si>
  <si>
    <t>Fecha
Release</t>
  </si>
  <si>
    <t>Estado
Documentación
Release</t>
  </si>
  <si>
    <t>ID
Riesgo</t>
  </si>
  <si>
    <t>Descripción
Riesgo</t>
  </si>
  <si>
    <t>Posible resultado</t>
  </si>
  <si>
    <t>Plan de mitigación
(disminuye)</t>
  </si>
  <si>
    <t>Plan de contingencia
(si ocurre)</t>
  </si>
  <si>
    <t>Evidencia</t>
  </si>
  <si>
    <t>Magnitud
del
Riesgo</t>
  </si>
  <si>
    <t>-</t>
  </si>
  <si>
    <t>M</t>
  </si>
  <si>
    <t>N/A</t>
  </si>
  <si>
    <t>E1</t>
  </si>
  <si>
    <t>E2</t>
  </si>
  <si>
    <t>TAREA</t>
  </si>
  <si>
    <t>E3</t>
  </si>
  <si>
    <t>Como desarrolador</t>
  </si>
  <si>
    <t>Quiero reunirme con
Profesor Guía = Product Owner</t>
  </si>
  <si>
    <t>Quiero reunirme con
Cliente</t>
  </si>
  <si>
    <t>Para poder una retroalimentacion de las entregas del proyecto</t>
  </si>
  <si>
    <t>Coordinar Horario con Cliente
Asistir a reunión y mostrar avances o realizar consultas
Coordinar requerimientos de Product Owner
Actualizar bitácora de reuniones</t>
  </si>
  <si>
    <t>Quiero tener un Plan de Control de cambios</t>
  </si>
  <si>
    <t>_ Actualizar el Plan del Proyecto de Control de Cambios
_ Actualizar el Plan del Sprint
_ Integrar Plan del Sprint al Anexo de la Memoria</t>
  </si>
  <si>
    <t>Quiero tener un Plan de Control de la Configuración</t>
  </si>
  <si>
    <t>_ Actualizar el Plan del Proyecto de Control de la Configuración
_ Actualizar el Plan del Sprint
_ Integrar Plan del Sprint al Anexo de la Memoria</t>
  </si>
  <si>
    <t>Quiero tener un Plan de Calidad</t>
  </si>
  <si>
    <t>_ Actualizar el Plan del Proyecto Plan de Calidad
_ Actualizar el Plan del Sprint
_ Integrar Plan del Sprint al Anexo de la Memoria</t>
  </si>
  <si>
    <t>Quiero tener un Plan de Gestión de riesgos</t>
  </si>
  <si>
    <t>_ Actualizar el Plan del Proyecto de Gestión de Riesgos
_ Actualizar el Plan del Sprint
_ Integrar Plan del Sprint al Anexo de la Memoria</t>
  </si>
  <si>
    <t>Quiero tener un Plan de Cronograma</t>
  </si>
  <si>
    <t>_ Actualizar el Plan del Proyecto del Cronograma
_ Actualizar el Plan del Sprint
_ Integrar Plan del Sprint al Anexo de la Memoria</t>
  </si>
  <si>
    <t>Quiero respaldar código en Github y documentar</t>
  </si>
  <si>
    <t>Subir Códigos del entregable a Github, comentar los Commit o Branch y Documentar</t>
  </si>
  <si>
    <t>Quiero generar Release del entregable</t>
  </si>
  <si>
    <t>Realizar todas las pruebas necesarias para que el entregable quede sin errores y funcionando en producción, luego generar el Release en GitHub, asignar un TAG y documentar</t>
  </si>
  <si>
    <t>Quiero redactar Documento de aceptación de usuario o cliente</t>
  </si>
  <si>
    <t>Entregar el documento al Cliente, para que tome conocimiento de todos los atributos o requisitos que se consideraron en el entregable, e indique si tiene observaciones</t>
  </si>
  <si>
    <t>Quiero redactar Documento de Sprint o Memoria, con evidencias</t>
  </si>
  <si>
    <t>Reunir todas las evidencias de avance del Sprint y redactar el Documento enfocandose en todos los puntos de la Pauta de corrección</t>
  </si>
  <si>
    <t>Quiero preparar Presentación del Hito</t>
  </si>
  <si>
    <t>Reunir todas las evidencias de avance del Sprint y redactar el PowerPonit enfocandose en todos los puntos de la Pauta de corrección</t>
  </si>
  <si>
    <t>Project</t>
  </si>
  <si>
    <t>Sprint #</t>
  </si>
  <si>
    <t>Días Inicio Sprint</t>
  </si>
  <si>
    <t>Inicio Puntos de Historia</t>
  </si>
  <si>
    <t>Fecha de Inicio</t>
  </si>
  <si>
    <t>Días Termino Sprint</t>
  </si>
  <si>
    <t>Término Puntos de Historia</t>
  </si>
  <si>
    <t>Semana 1</t>
  </si>
  <si>
    <t>Semana 2</t>
  </si>
  <si>
    <t>Semana 3</t>
  </si>
  <si>
    <t>ID Tarea</t>
  </si>
  <si>
    <t>Descripción</t>
  </si>
  <si>
    <t>Estimación
Inicial</t>
  </si>
  <si>
    <t>ID TAREA</t>
  </si>
  <si>
    <t>Riesgo</t>
  </si>
  <si>
    <t>Fecha</t>
  </si>
  <si>
    <t>Sem-1</t>
  </si>
  <si>
    <t>Sem-2</t>
  </si>
  <si>
    <t>N°</t>
  </si>
  <si>
    <t>Prob</t>
  </si>
  <si>
    <t>Impact</t>
  </si>
  <si>
    <t>Unidades restantes (Actual)</t>
  </si>
  <si>
    <t>Unidades restantes (Ideal)</t>
  </si>
  <si>
    <t>PTS
HISTORIA</t>
  </si>
  <si>
    <t>Coordinar Horario con profesor Guía
Asistir a reunión y mostrar avances o realizar consultas
Coordinar requerimientos de Product Owner
Actualizar bitácora de reuniones</t>
  </si>
  <si>
    <t>Sem-3</t>
  </si>
  <si>
    <t>GESTIÓN DE RIESGOS</t>
  </si>
  <si>
    <t>Transversal a todo el Proyecto</t>
  </si>
  <si>
    <t>Como operador</t>
  </si>
  <si>
    <t>Quiero visualizar alertas en caso de que ocurra una anomalía en la red.</t>
  </si>
  <si>
    <t>Para tener una visualización rapida de las anomalías.</t>
  </si>
  <si>
    <t>HU-PA01</t>
  </si>
  <si>
    <t>HU-PA02</t>
  </si>
  <si>
    <t>Quiero recibir un correo electronico en el cual se indique el incidente informático.</t>
  </si>
  <si>
    <t>Para en caso de no estar en las dependencias, saber que incidente esta ocurriendo.</t>
  </si>
  <si>
    <t>S</t>
  </si>
  <si>
    <t>HU-PA03</t>
  </si>
  <si>
    <t>Para poder discriminar entre un incidente y un falso positivo.</t>
  </si>
  <si>
    <t>HU-PA04</t>
  </si>
  <si>
    <t>Quiero poder visualizar el estado de los dispositivos conectados a la red.</t>
  </si>
  <si>
    <t>Para poder determinar que dispositivo se encuentra con problemas.</t>
  </si>
  <si>
    <t>HU-PA05</t>
  </si>
  <si>
    <t>Como administrador</t>
  </si>
  <si>
    <t>Quiero poder customizar patrones de detección en base a requerimientos.</t>
  </si>
  <si>
    <t>Para poder detectar lo desconocido en la red.</t>
  </si>
  <si>
    <t>HU-PA06</t>
  </si>
  <si>
    <t>Quiero poder implementar dicho sistema y que sea escalable, en el sentido de que se puedan agregar mas dispositivos.</t>
  </si>
  <si>
    <t>Para poder tener una mejor visualización del estado de la red.</t>
  </si>
  <si>
    <t>HU-PA07</t>
  </si>
  <si>
    <t>Quiero implementar un sistema que logre detectar patrones anómalos de comportamiento.</t>
  </si>
  <si>
    <t>Para entregar una mejor visualización a los encargados de Seguridad TI.</t>
  </si>
  <si>
    <t>HU-PA08</t>
  </si>
  <si>
    <t>Quiero crear reglas de detección de patrones anómalos de comportamiento.</t>
  </si>
  <si>
    <t>Para poder detectar comportamientos anómalos en la red.</t>
  </si>
  <si>
    <t>HU-PA09</t>
  </si>
  <si>
    <t>Para poder mostrar los avances del proyecto y realizar las consultas sobre problemas puntuales que se presenten.</t>
  </si>
  <si>
    <t>HU-PA10</t>
  </si>
  <si>
    <t>HU-PA11</t>
  </si>
  <si>
    <t>HU-PA12</t>
  </si>
  <si>
    <t>HU-PA13</t>
  </si>
  <si>
    <t>HU-PA14</t>
  </si>
  <si>
    <t>HU-PA15</t>
  </si>
  <si>
    <t>HU-PA16</t>
  </si>
  <si>
    <t>HU-PA17</t>
  </si>
  <si>
    <t>HU-PA18</t>
  </si>
  <si>
    <t>HU-PA19</t>
  </si>
  <si>
    <t>HU-PA20</t>
  </si>
  <si>
    <t>HU-PA01.T1</t>
  </si>
  <si>
    <t>HU-PA01.T2</t>
  </si>
  <si>
    <t>HU-PA01.T3</t>
  </si>
  <si>
    <t>Investigar que es una anomalia en la red.</t>
  </si>
  <si>
    <t>Setear el panel apropiado para esta visualización.</t>
  </si>
  <si>
    <t>Efectuar comprobacion de anomalía en el equipo que la este reportando.</t>
  </si>
  <si>
    <t>Investigar métodos de envío de correos con alertas desde un correlacionador de eventos.</t>
  </si>
  <si>
    <t>Configurar modulo de correos, objeto alerta sea enviada por correo electrónico.</t>
  </si>
  <si>
    <t>Efectuar pruebas con destinatario de correo, obejto validar correo recibido.</t>
  </si>
  <si>
    <t>HU-PA02.T1</t>
  </si>
  <si>
    <t>HU-PA02.T2</t>
  </si>
  <si>
    <t>HU-PA02.T3</t>
  </si>
  <si>
    <t>Quiero determinar a través de los paneles cual es un incidente informático.</t>
  </si>
  <si>
    <t>Configurar de manera correcta el panel a utilizar, para determinados incidentes.</t>
  </si>
  <si>
    <t>Efectuar pruebas en el correlacionador y equipo que entrega alerta, objeto determinar si efectivamente existe un incidente.</t>
  </si>
  <si>
    <t>HU-PA03.T1</t>
  </si>
  <si>
    <t>HU-PA03.T2</t>
  </si>
  <si>
    <t>HU-PA04.T1</t>
  </si>
  <si>
    <t>HU-PA04.T2</t>
  </si>
  <si>
    <t>HU-PA04.T3</t>
  </si>
  <si>
    <t>Investigar métodos para reportar el estado de un dispositivo a un correlacionador de eventos.</t>
  </si>
  <si>
    <t>Realizar configuración para que los equipos conectados a la red, envíen su estado.</t>
  </si>
  <si>
    <t>Efectuar pruebas entre el correlacionador y el equipo que reporta su estado.</t>
  </si>
  <si>
    <t>HU-PA05.T1</t>
  </si>
  <si>
    <t>HU-PA05.T2</t>
  </si>
  <si>
    <t>HU-PA05.T3</t>
  </si>
  <si>
    <t>Investigar como se pueden customizar patrones de detección de compaortamiento.</t>
  </si>
  <si>
    <t>Configurar patrones de detección solicitados.</t>
  </si>
  <si>
    <t>Efectuar pruebas entre el correlacionador y el dispostivo que esta enviando la alerta.</t>
  </si>
  <si>
    <t>HU-PA06.T1</t>
  </si>
  <si>
    <t>HU-PA06.T2</t>
  </si>
  <si>
    <t>HU-PA06.T3</t>
  </si>
  <si>
    <t>Investigar como agregar nuevos dispositivos y funcionalidades a sistema.</t>
  </si>
  <si>
    <t>Configurar y agregar nuevo dispositivo a sistema.</t>
  </si>
  <si>
    <t>Efectuar pruebas entre correlacionador y nuevo equipo ingresado.</t>
  </si>
  <si>
    <t>HU-PA07.T1</t>
  </si>
  <si>
    <t>HU-PA07.T2</t>
  </si>
  <si>
    <t>HU-PA07.T3</t>
  </si>
  <si>
    <t>Investigar con que herramientas se puden detectar patrones anómalos de comportamiento en los usuarios de una red.</t>
  </si>
  <si>
    <t>Programar un codigo que logre detectar patrones anómalos.</t>
  </si>
  <si>
    <t>HU-PA08.T1</t>
  </si>
  <si>
    <t>HU-PA08.T2</t>
  </si>
  <si>
    <t>HU-PA08.T3</t>
  </si>
  <si>
    <t>HU-PA08.T4</t>
  </si>
  <si>
    <t>HU-PA08.T5</t>
  </si>
  <si>
    <t>Investigar sobre reglas de detección de patrones anómalos.</t>
  </si>
  <si>
    <t>Efectuar pruebas que comprueben la deteccion de anómalias.</t>
  </si>
  <si>
    <t>Configurar y cargar reglas en correlacionador de eventos.</t>
  </si>
  <si>
    <t>Generar dataset de logs.</t>
  </si>
  <si>
    <t>Crear reglas de detección de patrones anómalos.</t>
  </si>
  <si>
    <t>HU-PA18.T1</t>
  </si>
  <si>
    <t>HU-PA19.T1</t>
  </si>
  <si>
    <t>HU-PA20.T1</t>
  </si>
  <si>
    <t>HU-PA09.T1</t>
  </si>
  <si>
    <t>HU-PA10.T1</t>
  </si>
  <si>
    <t>HU-PA11.T1</t>
  </si>
  <si>
    <t>HU-PA12.T1</t>
  </si>
  <si>
    <t>HU-PA13.T1</t>
  </si>
  <si>
    <t>HU-PA14.T1</t>
  </si>
  <si>
    <t>HU-PA15.T1</t>
  </si>
  <si>
    <t>HU-PA16.T1</t>
  </si>
  <si>
    <t>HU-PA17.T1</t>
  </si>
  <si>
    <t>Sistema debe mostrar alertas.</t>
  </si>
  <si>
    <t>Mostrar alertas en no mas de 1 min. desde que han sido enviadas a sistema.</t>
  </si>
  <si>
    <t>Sistema debe enviar correo electronico al usuario.</t>
  </si>
  <si>
    <t>El correo debe enviarse en no mas de 1 min. desde la visualización de la alerta.</t>
  </si>
  <si>
    <t>Sistema debe poder mostrar el estado de los dispositivos conectados.</t>
  </si>
  <si>
    <t>El estado de cada dispositivo debe mostrarse en no mas de 30 seg. posterior a la consulta.</t>
  </si>
  <si>
    <t>El sistema debe permitir la customizacion de patrones.</t>
  </si>
  <si>
    <t>La carga de los cambios efectuados debe efectuarse en no mas de 45 seg. desde la ejecución del deploy.</t>
  </si>
  <si>
    <t>El sistema debe mostrar eventos en los diferentes paneles.</t>
  </si>
  <si>
    <t>Los diferentes eventos deben visualizarse a lo mas con 2 min de desfase desde que fueron enviados por el equipo.</t>
  </si>
  <si>
    <t>El sistema debe permitir la integración de nuevos dispositivos.</t>
  </si>
  <si>
    <t>La carga de los nuevos dispositivos debe realizarse a lo mas 1 min. despues de aplicados los cambios.</t>
  </si>
  <si>
    <t>El sistema debe detectar comportamientos anómalos de usuarios en la red.</t>
  </si>
  <si>
    <t>El sistema debe ser capaz de detectar el 70% de las anomlías enviadas por los equipos.</t>
  </si>
  <si>
    <t>El sistema debe permitir la creacion de reglas, para detectar anomalías en la red.</t>
  </si>
  <si>
    <t xml:space="preserve">El sistema debe detectar a lo menos en un 70% anomalias enviadas por los equipos. </t>
  </si>
  <si>
    <t>Efectuar pruebas que involucren al codigo creado y al dispositivo que envía logs.</t>
  </si>
  <si>
    <t>Desconocimiento del tipo de datos y logs que circulan por la red en donde se implementara el sistema.</t>
  </si>
  <si>
    <t>Retraso en la puesta en marcha del proyecto.</t>
  </si>
  <si>
    <t>Efectuar visita en terreno y consultar a encargado de red estos antecedentes</t>
  </si>
  <si>
    <t>Efectuar visitas guiadas y POC, objeto detectar y corroborar formato de logs de dispositivos.</t>
  </si>
  <si>
    <t>Documento entregado por encargado de red.</t>
  </si>
  <si>
    <t>En proceso de resolución e  investigación.</t>
  </si>
  <si>
    <t>Desconocer como funciona una red de datos, topología, arquitectura, protocolos, etc.</t>
  </si>
  <si>
    <t>Efectuar búsqueda de tutoriales y documentación al respecto.</t>
  </si>
  <si>
    <t>Efectuar cursos de capacitación y/o Contratar especialista externo.</t>
  </si>
  <si>
    <t xml:space="preserve">Certificado del curso realizado y/o Patrones creados en equipamiento.
.
</t>
  </si>
  <si>
    <t>Desconocer el como se implementar, operan y administran herramientas de correlación de eventos.</t>
  </si>
  <si>
    <t xml:space="preserve">Certificado del curso realizado y/o
Patrones creados en equipamiento.
</t>
  </si>
  <si>
    <t>Desconocer el trabajo  con servidores Windows y Linux.</t>
  </si>
  <si>
    <t>En proceso de resolución e investigación.</t>
  </si>
  <si>
    <t>En Github se van almacenando los patrones de prueba en los que se ha trabajado durante el desarrollo del proyecto.</t>
  </si>
  <si>
    <t>La customizacion de patrones pensada es más difíciles de implementar de lo que se esperaba.</t>
  </si>
  <si>
    <t xml:space="preserve">Perder mucho tiempo resolviendo el problema. Atraso en el proyecto. </t>
  </si>
  <si>
    <t>Solicitar ayuda a un profesor o entendido que conoce el ambiente de desarrollo o Lenguaje de programación.</t>
  </si>
  <si>
    <t>Cambiar el enfoque de la solucion, por algo con lo que se obtenga el mismo resultado.</t>
  </si>
  <si>
    <t>Desconocimiento en virtualización, plataformas, imágenes, reenrutamientos, etc.</t>
  </si>
  <si>
    <t>En proceso de resolución e investigación</t>
  </si>
  <si>
    <t>Desconocer el como crear patrones de detección de anomalías.</t>
  </si>
  <si>
    <t>Desconocer la confección de reglas Yara.</t>
  </si>
  <si>
    <t>No contar con un buen Dataset de eventos o logs con valor agregado.</t>
  </si>
  <si>
    <t>Descargar Logs de Internet, solicitar Dataset de logs a encargados de red de la Universidad.</t>
  </si>
  <si>
    <t>Pedir apoyo a encargados de red de la Universidad.</t>
  </si>
  <si>
    <t>Correos electrónicos solicitandoapoyo y Dataset.</t>
  </si>
  <si>
    <t>Pedir apoyo al profesor guía, compañeros de clase u otra persona que tenga conocimiento en el tema.</t>
  </si>
  <si>
    <t>No contar con los conocimientos necesarios para desarrollar la creacion de reglas o codigo en lengauje Python.</t>
  </si>
  <si>
    <t>Atraso en los periodos estipulados de entrega. Pérdida de tiempo. Desconocimiento de errores que aparecen en el proceso de programacion y pruebas.</t>
  </si>
  <si>
    <t>Tomar clases de programacion en Python Online. Buscar tutoriales y explicaciones en Internet.</t>
  </si>
  <si>
    <t>Matrícula de curso de programacion online. Correos y WhatsApp de apoyo con profesor guía.</t>
  </si>
  <si>
    <t>Cuando el log y el codigo coincidan con los parametros programados.</t>
  </si>
  <si>
    <t>El modulo debe mostrar deteccion de comportamiento anómalo.</t>
  </si>
  <si>
    <t>El log no sera parseado o detectado.</t>
  </si>
  <si>
    <t>Cuando el log y el codigo no coincidan con los parametros programados.</t>
  </si>
  <si>
    <t>Cuando el log y el código coincidan con los parametros programados, pero esta deteccion no sea la correcta.</t>
  </si>
  <si>
    <t>Al ejecutar o hacer correr el modulo.</t>
  </si>
  <si>
    <t>El log quedara erroneamente parseado.</t>
  </si>
  <si>
    <t xml:space="preserve">Seguimiento de Riesgo del Sprint </t>
  </si>
  <si>
    <t>Mitigado</t>
  </si>
  <si>
    <t>“ Modelo predictivo de ataques basado en comportamiento anómalo de los usuarios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</si>
</sst>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
    <numFmt numFmtId="165" formatCode="ddd\ dd/mm"/>
    <numFmt numFmtId="166" formatCode="0.0"/>
  </numFmts>
  <fonts count="28" x14ac:knownFonts="1">
    <font>
      <sz val="10"/>
      <name val="Arial"/>
      <family val="2"/>
      <charset val="1"/>
    </font>
    <font>
      <sz val="12"/>
      <name val="Arial"/>
      <family val="2"/>
    </font>
    <font>
      <b/>
      <sz val="20"/>
      <color rgb="FFFFFFFF"/>
      <name val="Arial"/>
      <family val="2"/>
    </font>
    <font>
      <sz val="20"/>
      <name val="Arial"/>
      <family val="2"/>
    </font>
    <font>
      <b/>
      <sz val="13"/>
      <name val="Arial"/>
      <family val="2"/>
    </font>
    <font>
      <sz val="12"/>
      <color rgb="FF000000"/>
      <name val="Arial"/>
      <family val="2"/>
      <charset val="1"/>
    </font>
    <font>
      <b/>
      <sz val="10"/>
      <name val="Arial"/>
      <family val="2"/>
      <charset val="1"/>
    </font>
    <font>
      <b/>
      <sz val="12"/>
      <name val="Arial"/>
      <family val="2"/>
      <charset val="1"/>
    </font>
    <font>
      <sz val="12"/>
      <name val="Arial"/>
      <family val="2"/>
      <charset val="1"/>
    </font>
    <font>
      <b/>
      <sz val="10"/>
      <color rgb="FFFFFFFF"/>
      <name val="Arial"/>
      <family val="2"/>
      <charset val="1"/>
    </font>
    <font>
      <b/>
      <sz val="10"/>
      <name val="Arial"/>
      <family val="2"/>
    </font>
    <font>
      <sz val="8"/>
      <color rgb="FF000000"/>
      <name val="Tahoma"/>
      <family val="2"/>
    </font>
    <font>
      <sz val="10"/>
      <name val="Arial"/>
      <family val="2"/>
    </font>
    <font>
      <sz val="10"/>
      <name val="Arial"/>
      <family val="2"/>
      <charset val="1"/>
    </font>
    <font>
      <b/>
      <sz val="10"/>
      <name val="Arial"/>
      <family val="2"/>
    </font>
    <font>
      <sz val="12"/>
      <name val="Arial"/>
      <family val="2"/>
    </font>
    <font>
      <sz val="12"/>
      <color theme="1"/>
      <name val="Arial"/>
      <family val="2"/>
    </font>
    <font>
      <sz val="16"/>
      <color theme="1"/>
      <name val="Arial"/>
      <family val="2"/>
    </font>
    <font>
      <sz val="10"/>
      <color theme="1"/>
      <name val="Arial"/>
      <family val="2"/>
    </font>
    <font>
      <u/>
      <sz val="10"/>
      <color theme="10"/>
      <name val="Arial"/>
      <family val="2"/>
      <charset val="1"/>
    </font>
    <font>
      <u/>
      <sz val="10"/>
      <color theme="11"/>
      <name val="Arial"/>
      <family val="2"/>
      <charset val="1"/>
    </font>
    <font>
      <b/>
      <sz val="20"/>
      <color theme="1"/>
      <name val="Arial"/>
      <family val="2"/>
    </font>
    <font>
      <b/>
      <sz val="12"/>
      <color theme="1"/>
      <name val="Arial"/>
      <family val="2"/>
      <charset val="1"/>
    </font>
    <font>
      <b/>
      <i/>
      <sz val="12"/>
      <color theme="1"/>
      <name val="Arial"/>
      <family val="2"/>
      <charset val="1"/>
    </font>
    <font>
      <b/>
      <sz val="13"/>
      <color theme="1"/>
      <name val="Arial"/>
      <family val="2"/>
    </font>
    <font>
      <b/>
      <sz val="11"/>
      <color theme="1" tint="4.9989318521683403E-2"/>
      <name val="Calibri"/>
      <family val="2"/>
      <scheme val="minor"/>
    </font>
    <font>
      <b/>
      <sz val="12"/>
      <color theme="1" tint="4.9989318521683403E-2"/>
      <name val="Arial"/>
      <family val="2"/>
    </font>
    <font>
      <b/>
      <sz val="20"/>
      <color theme="1" tint="4.9989318521683403E-2"/>
      <name val="Calibri"/>
      <family val="2"/>
      <scheme val="minor"/>
    </font>
  </fonts>
  <fills count="19">
    <fill>
      <patternFill patternType="none"/>
    </fill>
    <fill>
      <patternFill patternType="gray125"/>
    </fill>
    <fill>
      <patternFill patternType="solid">
        <fgColor rgb="FF000000"/>
        <bgColor rgb="FF00005B"/>
      </patternFill>
    </fill>
    <fill>
      <patternFill patternType="solid">
        <fgColor rgb="FFFFFFFF"/>
        <bgColor rgb="FFFEFEEE"/>
      </patternFill>
    </fill>
    <fill>
      <patternFill patternType="solid">
        <fgColor rgb="FFC0C0C0"/>
        <bgColor rgb="FFB3B3B3"/>
      </patternFill>
    </fill>
    <fill>
      <patternFill patternType="solid">
        <fgColor rgb="FFCCFFFF"/>
        <bgColor rgb="FFE9EDF4"/>
      </patternFill>
    </fill>
    <fill>
      <patternFill patternType="solid">
        <fgColor theme="4"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3" tint="0.59999389629810485"/>
        <bgColor rgb="FF00005B"/>
      </patternFill>
    </fill>
    <fill>
      <patternFill patternType="solid">
        <fgColor theme="3" tint="0.59999389629810485"/>
        <bgColor rgb="FF215968"/>
      </patternFill>
    </fill>
    <fill>
      <patternFill patternType="solid">
        <fgColor rgb="FFFFFF00"/>
        <bgColor rgb="FF808080"/>
      </patternFill>
    </fill>
    <fill>
      <patternFill patternType="solid">
        <fgColor theme="0" tint="-0.249977111117893"/>
        <bgColor rgb="FF254061"/>
      </patternFill>
    </fill>
    <fill>
      <patternFill patternType="solid">
        <fgColor theme="9"/>
        <bgColor rgb="FFFF99CC"/>
      </patternFill>
    </fill>
    <fill>
      <patternFill patternType="solid">
        <fgColor theme="2" tint="-0.249977111117893"/>
        <bgColor rgb="FF595959"/>
      </patternFill>
    </fill>
    <fill>
      <patternFill patternType="solid">
        <fgColor theme="6" tint="-0.249977111117893"/>
        <bgColor rgb="FFFF420E"/>
      </patternFill>
    </fill>
    <fill>
      <patternFill patternType="solid">
        <fgColor theme="0" tint="-0.34998626667073579"/>
        <bgColor indexed="64"/>
      </patternFill>
    </fill>
    <fill>
      <patternFill patternType="solid">
        <fgColor rgb="FF66FF33"/>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4C4C4C"/>
      </left>
      <right style="thin">
        <color rgb="FF4C4C4C"/>
      </right>
      <top style="thin">
        <color rgb="FF4C4C4C"/>
      </top>
      <bottom style="thin">
        <color rgb="FF4C4C4C"/>
      </bottom>
      <diagonal/>
    </border>
    <border>
      <left/>
      <right/>
      <top/>
      <bottom style="thin">
        <color auto="1"/>
      </bottom>
      <diagonal/>
    </border>
    <border>
      <left style="thick">
        <color auto="1"/>
      </left>
      <right style="thick">
        <color auto="1"/>
      </right>
      <top style="thick">
        <color auto="1"/>
      </top>
      <bottom style="thick">
        <color auto="1"/>
      </bottom>
      <diagonal/>
    </border>
    <border>
      <left style="thick">
        <color auto="1"/>
      </left>
      <right style="thin">
        <color rgb="FF4C4C4C"/>
      </right>
      <top style="thick">
        <color auto="1"/>
      </top>
      <bottom style="thick">
        <color auto="1"/>
      </bottom>
      <diagonal/>
    </border>
    <border>
      <left style="medium">
        <color rgb="FF4C4C4C"/>
      </left>
      <right style="thin">
        <color rgb="FF4C4C4C"/>
      </right>
      <top style="thick">
        <color auto="1"/>
      </top>
      <bottom style="thick">
        <color auto="1"/>
      </bottom>
      <diagonal/>
    </border>
    <border>
      <left style="medium">
        <color rgb="FF4C4C4C"/>
      </left>
      <right style="thick">
        <color auto="1"/>
      </right>
      <top style="thick">
        <color auto="1"/>
      </top>
      <bottom style="thick">
        <color auto="1"/>
      </bottom>
      <diagonal/>
    </border>
    <border>
      <left style="thick">
        <color auto="1"/>
      </left>
      <right style="medium">
        <color rgb="FF4C4C4C"/>
      </right>
      <top style="thick">
        <color auto="1"/>
      </top>
      <bottom style="thick">
        <color auto="1"/>
      </bottom>
      <diagonal/>
    </border>
    <border>
      <left style="thin">
        <color rgb="FF4C4C4C"/>
      </left>
      <right style="medium">
        <color rgb="FF4C4C4C"/>
      </right>
      <top style="thick">
        <color auto="1"/>
      </top>
      <bottom style="thick">
        <color auto="1"/>
      </bottom>
      <diagonal/>
    </border>
    <border>
      <left style="thin">
        <color rgb="FF4C4C4C"/>
      </left>
      <right style="thick">
        <color auto="1"/>
      </right>
      <top style="thick">
        <color auto="1"/>
      </top>
      <bottom style="thick">
        <color auto="1"/>
      </bottom>
      <diagonal/>
    </border>
    <border>
      <left style="thin">
        <color rgb="FF4C4C4C"/>
      </left>
      <right style="thin">
        <color rgb="FF4C4C4C"/>
      </right>
      <top style="thin">
        <color rgb="FF4C4C4C"/>
      </top>
      <bottom/>
      <diagonal/>
    </border>
  </borders>
  <cellStyleXfs count="61">
    <xf numFmtId="0" fontId="0" fillId="0" borderId="0"/>
    <xf numFmtId="164" fontId="13" fillId="0" borderId="0" applyBorder="0" applyProtection="0"/>
    <xf numFmtId="164" fontId="12" fillId="0" borderId="0" applyBorder="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44">
    <xf numFmtId="0" fontId="0" fillId="0" borderId="0" xfId="0"/>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164" fontId="1" fillId="0" borderId="0" xfId="1" applyFont="1" applyBorder="1" applyAlignment="1" applyProtection="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1"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1"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top" wrapText="1"/>
    </xf>
    <xf numFmtId="164" fontId="1" fillId="3" borderId="1" xfId="0" applyNumberFormat="1" applyFont="1" applyFill="1" applyBorder="1" applyAlignment="1">
      <alignment horizontal="center" vertical="center" wrapText="1"/>
    </xf>
    <xf numFmtId="15" fontId="1" fillId="0" borderId="1" xfId="0" applyNumberFormat="1" applyFont="1" applyBorder="1" applyAlignment="1">
      <alignment horizontal="center" vertical="center" wrapText="1"/>
    </xf>
    <xf numFmtId="164" fontId="1" fillId="0" borderId="1" xfId="1" applyFont="1" applyBorder="1" applyAlignment="1" applyProtection="1">
      <alignment horizontal="center" vertical="center" wrapText="1"/>
    </xf>
    <xf numFmtId="0" fontId="1" fillId="0" borderId="3"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15" fontId="1" fillId="0" borderId="8" xfId="0" applyNumberFormat="1" applyFont="1" applyBorder="1" applyAlignment="1">
      <alignment horizontal="center" vertical="center" wrapText="1"/>
    </xf>
    <xf numFmtId="15" fontId="1" fillId="0" borderId="9"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center" vertical="top"/>
    </xf>
    <xf numFmtId="0" fontId="7" fillId="0" borderId="0" xfId="0" applyFont="1" applyAlignment="1">
      <alignment horizontal="center" vertical="center"/>
    </xf>
    <xf numFmtId="0" fontId="7" fillId="0" borderId="0" xfId="0" applyFont="1"/>
    <xf numFmtId="0" fontId="8" fillId="0" borderId="0" xfId="0" applyFont="1"/>
    <xf numFmtId="0" fontId="8" fillId="0" borderId="0" xfId="0" applyFont="1" applyAlignment="1">
      <alignment vertical="top"/>
    </xf>
    <xf numFmtId="0" fontId="0" fillId="0" borderId="0" xfId="0" applyFont="1" applyAlignment="1" applyProtection="1">
      <alignment vertical="top"/>
      <protection locked="0"/>
    </xf>
    <xf numFmtId="0" fontId="0" fillId="0" borderId="0" xfId="0" applyAlignment="1" applyProtection="1">
      <alignment vertical="top"/>
      <protection locked="0"/>
    </xf>
    <xf numFmtId="0" fontId="10" fillId="0" borderId="0" xfId="0" applyFont="1" applyAlignment="1">
      <alignment horizontal="center"/>
    </xf>
    <xf numFmtId="0" fontId="0" fillId="0" borderId="11" xfId="0" applyBorder="1" applyAlignment="1"/>
    <xf numFmtId="0" fontId="6" fillId="4" borderId="12" xfId="0" applyFont="1" applyFill="1" applyBorder="1" applyAlignment="1">
      <alignment horizontal="center" vertical="top" wrapText="1"/>
    </xf>
    <xf numFmtId="165" fontId="6" fillId="4" borderId="12" xfId="0" applyNumberFormat="1" applyFont="1" applyFill="1" applyBorder="1" applyAlignment="1">
      <alignment horizontal="center" vertical="top" wrapText="1"/>
    </xf>
    <xf numFmtId="0" fontId="0" fillId="5" borderId="12" xfId="0" applyFont="1" applyFill="1" applyBorder="1" applyAlignment="1" applyProtection="1">
      <alignment horizontal="center" vertical="top"/>
      <protection locked="0"/>
    </xf>
    <xf numFmtId="0" fontId="0" fillId="5" borderId="12" xfId="0" applyFont="1" applyFill="1" applyBorder="1" applyAlignment="1" applyProtection="1">
      <alignment horizontal="left" vertical="top" wrapText="1"/>
      <protection locked="0"/>
    </xf>
    <xf numFmtId="0" fontId="0" fillId="5" borderId="12" xfId="0" applyFill="1" applyBorder="1" applyAlignment="1" applyProtection="1">
      <alignment horizontal="center" vertical="top"/>
      <protection locked="0"/>
    </xf>
    <xf numFmtId="0" fontId="6" fillId="4" borderId="12" xfId="0" applyFont="1" applyFill="1" applyBorder="1" applyAlignment="1">
      <alignment horizontal="center" vertical="top"/>
    </xf>
    <xf numFmtId="0" fontId="9" fillId="2" borderId="12" xfId="0" applyFont="1" applyFill="1" applyBorder="1" applyAlignment="1">
      <alignment vertical="top" wrapText="1"/>
    </xf>
    <xf numFmtId="0" fontId="6" fillId="0" borderId="12" xfId="0" applyFont="1" applyBorder="1" applyAlignment="1">
      <alignment horizontal="center" vertical="top"/>
    </xf>
    <xf numFmtId="166" fontId="6" fillId="0" borderId="12" xfId="0" applyNumberFormat="1" applyFont="1" applyBorder="1" applyAlignment="1">
      <alignment horizontal="center" vertical="top"/>
    </xf>
    <xf numFmtId="0" fontId="2" fillId="0" borderId="0" xfId="0" applyFont="1" applyFill="1" applyBorder="1" applyAlignment="1">
      <alignment vertical="center" wrapText="1"/>
    </xf>
    <xf numFmtId="0" fontId="0" fillId="0" borderId="0" xfId="0" applyBorder="1"/>
    <xf numFmtId="0" fontId="16" fillId="0" borderId="0" xfId="0" applyFont="1" applyBorder="1" applyAlignment="1">
      <alignment wrapText="1"/>
    </xf>
    <xf numFmtId="0" fontId="17" fillId="0" borderId="0" xfId="0" applyFont="1" applyBorder="1" applyAlignment="1">
      <alignment horizontal="center"/>
    </xf>
    <xf numFmtId="0" fontId="16" fillId="0" borderId="0" xfId="0" applyFont="1" applyBorder="1" applyAlignment="1">
      <alignment horizontal="center" wrapText="1"/>
    </xf>
    <xf numFmtId="0" fontId="0" fillId="6" borderId="1" xfId="0" applyFill="1" applyBorder="1" applyAlignment="1">
      <alignment horizontal="center" vertical="center"/>
    </xf>
    <xf numFmtId="0" fontId="16" fillId="0" borderId="0" xfId="0" applyFont="1" applyAlignment="1">
      <alignment wrapText="1"/>
    </xf>
    <xf numFmtId="0" fontId="0" fillId="0" borderId="0" xfId="0" applyFill="1" applyBorder="1"/>
    <xf numFmtId="0" fontId="18" fillId="0" borderId="1" xfId="0" applyFont="1" applyBorder="1" applyAlignment="1">
      <alignment horizontal="left" vertical="center" wrapText="1"/>
    </xf>
    <xf numFmtId="0" fontId="0" fillId="7" borderId="1" xfId="0" applyFill="1" applyBorder="1" applyAlignment="1">
      <alignment horizontal="center" vertical="center"/>
    </xf>
    <xf numFmtId="0" fontId="18" fillId="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15"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0" fillId="0" borderId="1" xfId="0" applyFont="1" applyBorder="1" applyAlignment="1">
      <alignment horizontal="center" vertical="center"/>
    </xf>
    <xf numFmtId="0" fontId="14" fillId="0" borderId="1" xfId="0" applyFont="1" applyBorder="1" applyAlignment="1">
      <alignment horizontal="center" vertical="center" wrapText="1"/>
    </xf>
    <xf numFmtId="0" fontId="0" fillId="0" borderId="1" xfId="0" applyBorder="1" applyAlignment="1">
      <alignment horizontal="center" vertical="center"/>
    </xf>
    <xf numFmtId="0" fontId="0" fillId="9" borderId="1" xfId="0" applyFill="1" applyBorder="1" applyAlignment="1">
      <alignment horizontal="center" vertical="center"/>
    </xf>
    <xf numFmtId="0" fontId="0" fillId="0" borderId="1" xfId="0" applyBorder="1" applyAlignment="1">
      <alignment horizontal="left" vertical="center" wrapText="1"/>
    </xf>
    <xf numFmtId="0" fontId="0" fillId="9" borderId="1" xfId="0" applyFill="1" applyBorder="1" applyAlignment="1">
      <alignment horizontal="left"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5" fillId="0" borderId="3"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left" vertical="center" wrapText="1"/>
    </xf>
    <xf numFmtId="0" fontId="22" fillId="10" borderId="10" xfId="0" applyFont="1" applyFill="1" applyBorder="1" applyAlignment="1">
      <alignment horizontal="center" vertical="center"/>
    </xf>
    <xf numFmtId="0" fontId="22" fillId="10" borderId="10" xfId="0" applyFont="1" applyFill="1" applyBorder="1" applyAlignment="1">
      <alignment horizontal="center" vertical="center" wrapText="1"/>
    </xf>
    <xf numFmtId="0" fontId="22" fillId="10" borderId="10" xfId="0" applyFont="1" applyFill="1" applyBorder="1" applyAlignment="1" applyProtection="1">
      <alignment horizontal="center" vertical="center"/>
      <protection locked="0"/>
    </xf>
    <xf numFmtId="14" fontId="22" fillId="10" borderId="10" xfId="0" applyNumberFormat="1" applyFont="1" applyFill="1" applyBorder="1" applyAlignment="1" applyProtection="1">
      <alignment horizontal="center" vertical="center"/>
      <protection locked="0"/>
    </xf>
    <xf numFmtId="0" fontId="22" fillId="10" borderId="1" xfId="0" applyFont="1" applyFill="1" applyBorder="1" applyAlignment="1" applyProtection="1">
      <alignment horizontal="center" vertical="center"/>
      <protection hidden="1"/>
    </xf>
    <xf numFmtId="0" fontId="22" fillId="10" borderId="1" xfId="0" applyFont="1" applyFill="1" applyBorder="1" applyAlignment="1">
      <alignment horizontal="center" vertical="center"/>
    </xf>
    <xf numFmtId="0" fontId="24" fillId="11" borderId="2" xfId="0" applyFont="1" applyFill="1" applyBorder="1" applyAlignment="1">
      <alignment horizontal="center" vertical="center" wrapText="1"/>
    </xf>
    <xf numFmtId="0" fontId="24" fillId="10" borderId="1" xfId="0" applyFont="1" applyFill="1" applyBorder="1" applyAlignment="1">
      <alignment horizontal="center" vertical="center" wrapText="1"/>
    </xf>
    <xf numFmtId="164" fontId="24" fillId="10" borderId="1" xfId="0" applyNumberFormat="1" applyFont="1" applyFill="1" applyBorder="1" applyAlignment="1">
      <alignment horizontal="center" vertical="center" wrapText="1"/>
    </xf>
    <xf numFmtId="164" fontId="24" fillId="10" borderId="1" xfId="1" applyFont="1" applyFill="1" applyBorder="1" applyAlignment="1" applyProtection="1">
      <alignment horizontal="center" vertical="center" wrapText="1"/>
    </xf>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25" fillId="17" borderId="1" xfId="0" applyFont="1" applyFill="1" applyBorder="1" applyAlignment="1">
      <alignment horizontal="center"/>
    </xf>
    <xf numFmtId="0" fontId="26" fillId="17" borderId="1" xfId="0" applyFont="1" applyFill="1" applyBorder="1" applyAlignment="1">
      <alignment horizontal="center"/>
    </xf>
    <xf numFmtId="0" fontId="26" fillId="17" borderId="1" xfId="0" applyFont="1" applyFill="1" applyBorder="1" applyAlignment="1">
      <alignment horizontal="center" wrapText="1"/>
    </xf>
    <xf numFmtId="0" fontId="3" fillId="0" borderId="0" xfId="0" applyFont="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left" vertical="center" wrapText="1"/>
    </xf>
    <xf numFmtId="0" fontId="1" fillId="0" borderId="1" xfId="0" applyFont="1" applyBorder="1" applyAlignment="1">
      <alignment horizontal="left" vertical="center" wrapText="1"/>
    </xf>
    <xf numFmtId="0" fontId="15"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1" fillId="18" borderId="3"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1" fillId="0" borderId="3" xfId="0" applyFont="1" applyBorder="1" applyAlignment="1">
      <alignment horizontal="center" vertical="center" wrapText="1"/>
    </xf>
    <xf numFmtId="0" fontId="5" fillId="0" borderId="3" xfId="0" applyFont="1" applyBorder="1" applyAlignment="1">
      <alignment horizontal="center" vertical="center" wrapText="1"/>
    </xf>
    <xf numFmtId="0" fontId="1" fillId="0" borderId="3" xfId="0" applyFont="1" applyBorder="1" applyAlignment="1">
      <alignment horizontal="left" vertical="center"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21" fillId="13" borderId="1" xfId="0" applyFont="1" applyFill="1" applyBorder="1" applyAlignment="1">
      <alignment horizontal="center" vertical="center" wrapText="1"/>
    </xf>
    <xf numFmtId="0" fontId="21" fillId="14" borderId="1" xfId="0" applyFont="1" applyFill="1" applyBorder="1" applyAlignment="1">
      <alignment horizontal="center" vertical="center" wrapText="1"/>
    </xf>
    <xf numFmtId="0" fontId="21" fillId="15" borderId="1" xfId="0" applyFont="1" applyFill="1" applyBorder="1" applyAlignment="1">
      <alignment horizontal="center" vertical="center" wrapText="1"/>
    </xf>
    <xf numFmtId="0" fontId="21" fillId="16" borderId="1" xfId="0" applyFont="1" applyFill="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27" fillId="17" borderId="1" xfId="0" applyFont="1" applyFill="1" applyBorder="1" applyAlignment="1">
      <alignment horizontal="center"/>
    </xf>
    <xf numFmtId="0" fontId="0" fillId="0" borderId="11" xfId="0" applyBorder="1" applyAlignment="1">
      <alignment horizontal="center"/>
    </xf>
    <xf numFmtId="16" fontId="25" fillId="17" borderId="3" xfId="0" applyNumberFormat="1" applyFont="1" applyFill="1" applyBorder="1" applyAlignment="1">
      <alignment horizontal="center" vertical="center"/>
    </xf>
    <xf numFmtId="0" fontId="25" fillId="17" borderId="3" xfId="0" applyFont="1" applyFill="1" applyBorder="1" applyAlignment="1">
      <alignment horizontal="center" vertical="center"/>
    </xf>
    <xf numFmtId="0" fontId="6" fillId="4" borderId="13" xfId="0" applyFont="1" applyFill="1" applyBorder="1" applyAlignment="1">
      <alignment horizontal="center" vertical="top"/>
    </xf>
    <xf numFmtId="0" fontId="6" fillId="4" borderId="14" xfId="0" applyFont="1" applyFill="1" applyBorder="1" applyAlignment="1">
      <alignment horizontal="center" vertical="top"/>
    </xf>
    <xf numFmtId="0" fontId="6" fillId="4" borderId="15" xfId="0" applyFont="1" applyFill="1" applyBorder="1" applyAlignment="1">
      <alignment horizontal="center" vertical="top"/>
    </xf>
    <xf numFmtId="0" fontId="6" fillId="4" borderId="16" xfId="0" applyFont="1" applyFill="1" applyBorder="1" applyAlignment="1">
      <alignment horizontal="center" vertical="top"/>
    </xf>
    <xf numFmtId="0" fontId="6" fillId="4" borderId="17" xfId="0" applyFont="1" applyFill="1" applyBorder="1" applyAlignment="1">
      <alignment horizontal="center" vertical="top"/>
    </xf>
    <xf numFmtId="0" fontId="6" fillId="4" borderId="18" xfId="0" applyFont="1" applyFill="1" applyBorder="1" applyAlignment="1">
      <alignment horizontal="center" vertical="top"/>
    </xf>
    <xf numFmtId="0" fontId="6" fillId="0" borderId="12" xfId="0" applyFont="1" applyBorder="1" applyAlignment="1">
      <alignment horizontal="center" vertical="center"/>
    </xf>
    <xf numFmtId="0" fontId="21" fillId="10" borderId="1" xfId="0" applyFont="1" applyFill="1" applyBorder="1" applyAlignment="1">
      <alignment horizontal="center" vertical="center" wrapText="1"/>
    </xf>
    <xf numFmtId="0" fontId="23" fillId="10" borderId="10" xfId="0" applyFont="1" applyFill="1" applyBorder="1" applyAlignment="1">
      <alignment horizontal="center" vertical="center"/>
    </xf>
    <xf numFmtId="0" fontId="23" fillId="10" borderId="19" xfId="0" applyFont="1" applyFill="1" applyBorder="1" applyAlignment="1">
      <alignment horizontal="center" vertical="center"/>
    </xf>
    <xf numFmtId="0" fontId="22" fillId="10" borderId="1" xfId="0" applyFont="1" applyFill="1" applyBorder="1" applyAlignment="1">
      <alignment horizontal="center" vertical="center"/>
    </xf>
  </cellXfs>
  <cellStyles count="6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Normal" xfId="0" builtinId="0"/>
    <cellStyle name="Porcentaje" xfId="1" builtinId="5"/>
    <cellStyle name="Texto explicativo" xfId="2" builtinId="53" customBuiltin="1"/>
  </cellStyles>
  <dxfs count="26">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lor rgb="FFFF0000"/>
        <name val="Arial"/>
      </font>
    </dxf>
    <dxf>
      <font>
        <color rgb="FF339966"/>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60000"/>
      <rgbColor rgb="FF008000"/>
      <rgbColor rgb="FF000080"/>
      <rgbColor rgb="FF77933C"/>
      <rgbColor rgb="FF800080"/>
      <rgbColor rgb="FF00B050"/>
      <rgbColor rgb="FFC0C0C0"/>
      <rgbColor rgb="FF808080"/>
      <rgbColor rgb="FF9BBB59"/>
      <rgbColor rgb="FFC0504D"/>
      <rgbColor rgb="FFFEFEEE"/>
      <rgbColor rgb="FFCCFFFF"/>
      <rgbColor rgb="FF660066"/>
      <rgbColor rgb="FFD99694"/>
      <rgbColor rgb="FF0066CC"/>
      <rgbColor rgb="FFD0D8E8"/>
      <rgbColor rgb="FF00005B"/>
      <rgbColor rgb="FFFF00FF"/>
      <rgbColor rgb="FFFFF200"/>
      <rgbColor rgb="FF00FFFF"/>
      <rgbColor rgb="FF800080"/>
      <rgbColor rgb="FFC00000"/>
      <rgbColor rgb="FF008080"/>
      <rgbColor rgb="FF0000FF"/>
      <rgbColor rgb="FF00CCFF"/>
      <rgbColor rgb="FFE9EDF4"/>
      <rgbColor rgb="FFF2F2F2"/>
      <rgbColor rgb="FFFFFF99"/>
      <rgbColor rgb="FFB9CDE5"/>
      <rgbColor rgb="FFFF99CC"/>
      <rgbColor rgb="FFD9D9D9"/>
      <rgbColor rgb="FFFAC090"/>
      <rgbColor rgb="FF4F81BD"/>
      <rgbColor rgb="FF33CCCC"/>
      <rgbColor rgb="FF92D050"/>
      <rgbColor rgb="FFFFC000"/>
      <rgbColor rgb="FFFFD320"/>
      <rgbColor rgb="FFE46C0A"/>
      <rgbColor rgb="FF604A7B"/>
      <rgbColor rgb="FFB3B3B3"/>
      <rgbColor rgb="FF215968"/>
      <rgbColor rgb="FF339966"/>
      <rgbColor rgb="FF003300"/>
      <rgbColor rgb="FF4C4C4C"/>
      <rgbColor rgb="FFFF420E"/>
      <rgbColor rgb="FF595959"/>
      <rgbColor rgb="FF254061"/>
      <rgbColor rgb="FF262626"/>
      <rgbColor rgb="00003366"/>
      <rgbColor rgb="00339966"/>
      <rgbColor rgb="00003300"/>
      <rgbColor rgb="00333300"/>
      <rgbColor rgb="00993300"/>
      <rgbColor rgb="00993366"/>
      <rgbColor rgb="00333399"/>
      <rgbColor rgb="00333333"/>
    </indexedColors>
    <mruColors>
      <color rgb="FF66FF33"/>
      <color rgb="FFF5F7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3"/>
    </mc:Choice>
    <mc:Fallback>
      <c:style val="33"/>
    </mc:Fallback>
  </mc:AlternateContent>
  <c:chart>
    <c:title>
      <c:tx>
        <c:rich>
          <a:bodyPr/>
          <a:lstStyle/>
          <a:p>
            <a:pPr>
              <a:defRPr/>
            </a:pPr>
            <a:r>
              <a:rPr lang="es-ES" sz="2000"/>
              <a:t>Burn Down Chart Sprint #1</a:t>
            </a:r>
          </a:p>
        </c:rich>
      </c:tx>
      <c:layout/>
      <c:overlay val="0"/>
    </c:title>
    <c:autoTitleDeleted val="0"/>
    <c:plotArea>
      <c:layout/>
      <c:scatterChart>
        <c:scatterStyle val="smoothMarker"/>
        <c:varyColors val="0"/>
        <c:ser>
          <c:idx val="0"/>
          <c:order val="0"/>
          <c:tx>
            <c:strRef>
              <c:f>'Sprint 1'!$B$28</c:f>
              <c:strCache>
                <c:ptCount val="1"/>
                <c:pt idx="0">
                  <c:v>Unidades restantes (Actual)</c:v>
                </c:pt>
              </c:strCache>
            </c:strRef>
          </c:tx>
          <c:spPr>
            <a:ln>
              <a:solidFill>
                <a:schemeClr val="tx2">
                  <a:lumMod val="60000"/>
                  <a:lumOff val="40000"/>
                </a:schemeClr>
              </a:solidFill>
            </a:ln>
          </c:spPr>
          <c:marker>
            <c:spPr>
              <a:solidFill>
                <a:schemeClr val="tx2">
                  <a:lumMod val="75000"/>
                </a:schemeClr>
              </a:solidFill>
            </c:spPr>
          </c:marker>
          <c:xVal>
            <c:numRef>
              <c:f>'Sprint 1'!$D$10:$X$10</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'Sprint 1'!$D$28:$X$28</c:f>
              <c:numCache>
                <c:formatCode>General</c:formatCode>
                <c:ptCount val="21"/>
                <c:pt idx="0">
                  <c:v>33</c:v>
                </c:pt>
                <c:pt idx="1">
                  <c:v>33</c:v>
                </c:pt>
                <c:pt idx="2">
                  <c:v>30</c:v>
                </c:pt>
                <c:pt idx="3">
                  <c:v>30</c:v>
                </c:pt>
                <c:pt idx="4">
                  <c:v>30</c:v>
                </c:pt>
                <c:pt idx="5">
                  <c:v>30</c:v>
                </c:pt>
                <c:pt idx="6">
                  <c:v>30</c:v>
                </c:pt>
                <c:pt idx="7">
                  <c:v>25</c:v>
                </c:pt>
                <c:pt idx="8">
                  <c:v>24</c:v>
                </c:pt>
                <c:pt idx="9">
                  <c:v>24</c:v>
                </c:pt>
                <c:pt idx="10">
                  <c:v>24</c:v>
                </c:pt>
                <c:pt idx="11">
                  <c:v>24</c:v>
                </c:pt>
                <c:pt idx="12">
                  <c:v>24</c:v>
                </c:pt>
                <c:pt idx="13">
                  <c:v>20</c:v>
                </c:pt>
                <c:pt idx="14">
                  <c:v>20</c:v>
                </c:pt>
                <c:pt idx="15">
                  <c:v>16</c:v>
                </c:pt>
                <c:pt idx="16">
                  <c:v>10</c:v>
                </c:pt>
                <c:pt idx="17">
                  <c:v>8</c:v>
                </c:pt>
                <c:pt idx="18">
                  <c:v>6</c:v>
                </c:pt>
                <c:pt idx="19">
                  <c:v>2</c:v>
                </c:pt>
                <c:pt idx="20">
                  <c:v>0</c:v>
                </c:pt>
              </c:numCache>
            </c:numRef>
          </c:yVal>
          <c:smooth val="1"/>
          <c:extLst>
            <c:ext xmlns:c16="http://schemas.microsoft.com/office/drawing/2014/chart" uri="{C3380CC4-5D6E-409C-BE32-E72D297353CC}">
              <c16:uniqueId val="{00000000-BC5B-4BC3-8515-2C4E83991A38}"/>
            </c:ext>
          </c:extLst>
        </c:ser>
        <c:ser>
          <c:idx val="1"/>
          <c:order val="1"/>
          <c:tx>
            <c:strRef>
              <c:f>'Sprint 1'!$B$29</c:f>
              <c:strCache>
                <c:ptCount val="1"/>
                <c:pt idx="0">
                  <c:v>Unidades restantes (Ideal)</c:v>
                </c:pt>
              </c:strCache>
            </c:strRef>
          </c:tx>
          <c:spPr>
            <a:ln>
              <a:solidFill>
                <a:srgbClr val="FF0000"/>
              </a:solidFill>
            </a:ln>
          </c:spPr>
          <c:marker>
            <c:symbol val="triangle"/>
            <c:size val="8"/>
            <c:spPr>
              <a:solidFill>
                <a:srgbClr val="C00000"/>
              </a:solidFill>
            </c:spPr>
          </c:marker>
          <c:xVal>
            <c:numRef>
              <c:f>'Sprint 1'!$D$10:$X$10</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'Sprint 1'!$D$29:$X$29</c:f>
              <c:numCache>
                <c:formatCode>0.0</c:formatCode>
                <c:ptCount val="21"/>
                <c:pt idx="0">
                  <c:v>40</c:v>
                </c:pt>
                <c:pt idx="1">
                  <c:v>38</c:v>
                </c:pt>
                <c:pt idx="2">
                  <c:v>36</c:v>
                </c:pt>
                <c:pt idx="3">
                  <c:v>34</c:v>
                </c:pt>
                <c:pt idx="4">
                  <c:v>32</c:v>
                </c:pt>
                <c:pt idx="5">
                  <c:v>30</c:v>
                </c:pt>
                <c:pt idx="6">
                  <c:v>28</c:v>
                </c:pt>
                <c:pt idx="7">
                  <c:v>26</c:v>
                </c:pt>
                <c:pt idx="8">
                  <c:v>24</c:v>
                </c:pt>
                <c:pt idx="9">
                  <c:v>22</c:v>
                </c:pt>
                <c:pt idx="10">
                  <c:v>20</c:v>
                </c:pt>
                <c:pt idx="11">
                  <c:v>18</c:v>
                </c:pt>
                <c:pt idx="12">
                  <c:v>16</c:v>
                </c:pt>
                <c:pt idx="13">
                  <c:v>14</c:v>
                </c:pt>
                <c:pt idx="14">
                  <c:v>12</c:v>
                </c:pt>
                <c:pt idx="15">
                  <c:v>10</c:v>
                </c:pt>
                <c:pt idx="16">
                  <c:v>8</c:v>
                </c:pt>
                <c:pt idx="17">
                  <c:v>6</c:v>
                </c:pt>
                <c:pt idx="18">
                  <c:v>4</c:v>
                </c:pt>
                <c:pt idx="19">
                  <c:v>2</c:v>
                </c:pt>
                <c:pt idx="20">
                  <c:v>0</c:v>
                </c:pt>
              </c:numCache>
            </c:numRef>
          </c:yVal>
          <c:smooth val="1"/>
          <c:extLst>
            <c:ext xmlns:c16="http://schemas.microsoft.com/office/drawing/2014/chart" uri="{C3380CC4-5D6E-409C-BE32-E72D297353CC}">
              <c16:uniqueId val="{00000001-BC5B-4BC3-8515-2C4E83991A38}"/>
            </c:ext>
          </c:extLst>
        </c:ser>
        <c:dLbls>
          <c:showLegendKey val="0"/>
          <c:showVal val="0"/>
          <c:showCatName val="0"/>
          <c:showSerName val="0"/>
          <c:showPercent val="0"/>
          <c:showBubbleSize val="0"/>
        </c:dLbls>
        <c:axId val="79539200"/>
        <c:axId val="79558144"/>
      </c:scatterChart>
      <c:valAx>
        <c:axId val="79539200"/>
        <c:scaling>
          <c:orientation val="minMax"/>
          <c:max val="21"/>
        </c:scaling>
        <c:delete val="0"/>
        <c:axPos val="b"/>
        <c:title>
          <c:tx>
            <c:rich>
              <a:bodyPr/>
              <a:lstStyle/>
              <a:p>
                <a:pPr>
                  <a:defRPr/>
                </a:pPr>
                <a:r>
                  <a:rPr lang="es-ES"/>
                  <a:t>Días del Sprint</a:t>
                </a:r>
              </a:p>
            </c:rich>
          </c:tx>
          <c:layout/>
          <c:overlay val="0"/>
        </c:title>
        <c:numFmt formatCode="General" sourceLinked="1"/>
        <c:majorTickMark val="none"/>
        <c:minorTickMark val="none"/>
        <c:tickLblPos val="nextTo"/>
        <c:crossAx val="79558144"/>
        <c:crosses val="autoZero"/>
        <c:crossBetween val="midCat"/>
        <c:majorUnit val="7"/>
      </c:valAx>
      <c:valAx>
        <c:axId val="79558144"/>
        <c:scaling>
          <c:orientation val="minMax"/>
        </c:scaling>
        <c:delete val="0"/>
        <c:axPos val="l"/>
        <c:majorGridlines/>
        <c:title>
          <c:tx>
            <c:rich>
              <a:bodyPr/>
              <a:lstStyle/>
              <a:p>
                <a:pPr>
                  <a:defRPr/>
                </a:pPr>
                <a:r>
                  <a:rPr lang="es-ES"/>
                  <a:t>Unidades restantes Scrum</a:t>
                </a:r>
              </a:p>
            </c:rich>
          </c:tx>
          <c:layout/>
          <c:overlay val="0"/>
        </c:title>
        <c:numFmt formatCode="General" sourceLinked="1"/>
        <c:majorTickMark val="none"/>
        <c:minorTickMark val="none"/>
        <c:tickLblPos val="nextTo"/>
        <c:crossAx val="79539200"/>
        <c:crosses val="autoZero"/>
        <c:crossBetween val="midCat"/>
      </c:valAx>
      <c:spPr>
        <a:solidFill>
          <a:srgbClr val="F5F7D7"/>
        </a:solidFill>
        <a:ln>
          <a:solidFill>
            <a:srgbClr val="FF0000"/>
          </a:solidFill>
        </a:ln>
      </c:spPr>
    </c:plotArea>
    <c:legend>
      <c:legendPos val="r"/>
      <c:layout/>
      <c:overlay val="0"/>
    </c:legend>
    <c:plotVisOnly val="1"/>
    <c:dispBlanksAs val="gap"/>
    <c:showDLblsOverMax val="0"/>
  </c:chart>
  <c:txPr>
    <a:bodyPr/>
    <a:lstStyle/>
    <a:p>
      <a:pPr>
        <a:defRPr sz="1500">
          <a:latin typeface="Arial" pitchFamily="34" charset="0"/>
          <a:cs typeface="Arial" pitchFamily="34" charset="0"/>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sz="2000"/>
              <a:t>Análisis de riesgo del Sprint</a:t>
            </a:r>
          </a:p>
        </c:rich>
      </c:tx>
      <c:overlay val="0"/>
      <c:spPr>
        <a:noFill/>
        <a:ln>
          <a:noFill/>
        </a:ln>
        <a:effectLst/>
      </c:spPr>
    </c:title>
    <c:autoTitleDeleted val="0"/>
    <c:plotArea>
      <c:layout>
        <c:manualLayout>
          <c:layoutTarget val="inner"/>
          <c:xMode val="edge"/>
          <c:yMode val="edge"/>
          <c:x val="6.5676572686478696E-2"/>
          <c:y val="0.171116526294948"/>
          <c:w val="0.88793567900505699"/>
          <c:h val="0.48144926745565098"/>
        </c:manualLayout>
      </c:layout>
      <c:lineChart>
        <c:grouping val="standard"/>
        <c:varyColors val="0"/>
        <c:ser>
          <c:idx val="0"/>
          <c:order val="0"/>
          <c:tx>
            <c:strRef>
              <c:f>'Sprint 1'!$A$59:$B$59</c:f>
              <c:strCache>
                <c:ptCount val="2"/>
                <c:pt idx="0">
                  <c:v>HU-PA07.RSK07</c:v>
                </c:pt>
                <c:pt idx="1">
                  <c:v>Desconocer el como crear patrones de detección de anomalías.</c:v>
                </c:pt>
              </c:strCache>
            </c:strRef>
          </c:tx>
          <c:spPr>
            <a:ln w="31750" cap="rnd" cmpd="sng" algn="ctr">
              <a:solidFill>
                <a:schemeClr val="accent1"/>
              </a:solidFill>
              <a:round/>
            </a:ln>
            <a:effectLst/>
          </c:spPr>
          <c:marker>
            <c:symbol val="none"/>
          </c:marker>
          <c:dPt>
            <c:idx val="1"/>
            <c:bubble3D val="0"/>
            <c:extLst>
              <c:ext xmlns:c16="http://schemas.microsoft.com/office/drawing/2014/chart" uri="{C3380CC4-5D6E-409C-BE32-E72D297353CC}">
                <c16:uniqueId val="{00000000-9809-4B65-BDCD-41DBD3AF828D}"/>
              </c:ext>
            </c:extLst>
          </c:dPt>
          <c:dLbls>
            <c:spPr>
              <a:noFill/>
              <a:ln>
                <a:noFill/>
              </a:ln>
              <a:effectLst/>
            </c:spPr>
            <c:txPr>
              <a:bodyPr rot="0" vert="horz"/>
              <a:lstStyle/>
              <a:p>
                <a:pPr>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'Sprint 1'!$C$57:$K$57</c:f>
              <c:strCache>
                <c:ptCount val="7"/>
                <c:pt idx="0">
                  <c:v>Sem-1</c:v>
                </c:pt>
                <c:pt idx="3">
                  <c:v>Sem-2</c:v>
                </c:pt>
                <c:pt idx="6">
                  <c:v>Sem-3</c:v>
                </c:pt>
              </c:strCache>
            </c:strRef>
          </c:cat>
          <c:val>
            <c:numRef>
              <c:f>'Sprint 1'!$C$59:$K$59</c:f>
              <c:numCache>
                <c:formatCode>General</c:formatCode>
                <c:ptCount val="9"/>
                <c:pt idx="0">
                  <c:v>3</c:v>
                </c:pt>
                <c:pt idx="1">
                  <c:v>3</c:v>
                </c:pt>
                <c:pt idx="2">
                  <c:v>9</c:v>
                </c:pt>
                <c:pt idx="3">
                  <c:v>2</c:v>
                </c:pt>
                <c:pt idx="4">
                  <c:v>3</c:v>
                </c:pt>
                <c:pt idx="5">
                  <c:v>6</c:v>
                </c:pt>
                <c:pt idx="6">
                  <c:v>2</c:v>
                </c:pt>
                <c:pt idx="7">
                  <c:v>2</c:v>
                </c:pt>
                <c:pt idx="8">
                  <c:v>4</c:v>
                </c:pt>
              </c:numCache>
            </c:numRef>
          </c:val>
          <c:smooth val="0"/>
          <c:extLst>
            <c:ext xmlns:c16="http://schemas.microsoft.com/office/drawing/2014/chart" uri="{C3380CC4-5D6E-409C-BE32-E72D297353CC}">
              <c16:uniqueId val="{00000000-FB34-4BB3-8D5E-6E071353ACE7}"/>
            </c:ext>
          </c:extLst>
        </c:ser>
        <c:ser>
          <c:idx val="1"/>
          <c:order val="1"/>
          <c:tx>
            <c:strRef>
              <c:f>'Sprint 1'!$A$60:$B$60</c:f>
              <c:strCache>
                <c:ptCount val="2"/>
                <c:pt idx="0">
                  <c:v>HU-PA08.RSK10</c:v>
                </c:pt>
                <c:pt idx="1">
                  <c:v>No contar con los conocimientos necesarios para desarrollar la creacion de reglas o codigo en lengauje Python.</c:v>
                </c:pt>
              </c:strCache>
            </c:strRef>
          </c:tx>
          <c:marker>
            <c:symbol val="none"/>
          </c:marker>
          <c:val>
            <c:numRef>
              <c:f>'Sprint 1'!$C$60:$K$60</c:f>
              <c:numCache>
                <c:formatCode>General</c:formatCode>
                <c:ptCount val="9"/>
                <c:pt idx="0">
                  <c:v>4</c:v>
                </c:pt>
                <c:pt idx="1">
                  <c:v>4</c:v>
                </c:pt>
                <c:pt idx="2">
                  <c:v>16</c:v>
                </c:pt>
                <c:pt idx="3">
                  <c:v>3</c:v>
                </c:pt>
                <c:pt idx="4">
                  <c:v>4</c:v>
                </c:pt>
                <c:pt idx="5">
                  <c:v>12</c:v>
                </c:pt>
                <c:pt idx="6">
                  <c:v>2</c:v>
                </c:pt>
                <c:pt idx="7">
                  <c:v>4</c:v>
                </c:pt>
                <c:pt idx="8">
                  <c:v>8</c:v>
                </c:pt>
              </c:numCache>
            </c:numRef>
          </c:val>
          <c:smooth val="0"/>
          <c:extLst>
            <c:ext xmlns:c16="http://schemas.microsoft.com/office/drawing/2014/chart" uri="{C3380CC4-5D6E-409C-BE32-E72D297353CC}">
              <c16:uniqueId val="{00000001-9809-4B65-BDCD-41DBD3AF828D}"/>
            </c:ext>
          </c:extLst>
        </c:ser>
        <c:dLbls>
          <c:showLegendKey val="0"/>
          <c:showVal val="0"/>
          <c:showCatName val="0"/>
          <c:showSerName val="0"/>
          <c:showPercent val="0"/>
          <c:showBubbleSize val="0"/>
        </c:dLbls>
        <c:smooth val="0"/>
        <c:axId val="80045952"/>
        <c:axId val="80047488"/>
      </c:lineChart>
      <c:catAx>
        <c:axId val="800459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vert="horz"/>
          <a:lstStyle/>
          <a:p>
            <a:pPr>
              <a:defRPr/>
            </a:pPr>
            <a:endParaRPr lang="es-CL"/>
          </a:p>
        </c:txPr>
        <c:crossAx val="80047488"/>
        <c:crosses val="autoZero"/>
        <c:auto val="1"/>
        <c:lblAlgn val="ctr"/>
        <c:lblOffset val="100"/>
        <c:noMultiLvlLbl val="0"/>
      </c:catAx>
      <c:valAx>
        <c:axId val="80047488"/>
        <c:scaling>
          <c:orientation val="minMax"/>
        </c:scaling>
        <c:delete val="0"/>
        <c:axPos val="l"/>
        <c:numFmt formatCode="General" sourceLinked="1"/>
        <c:majorTickMark val="none"/>
        <c:minorTickMark val="none"/>
        <c:tickLblPos val="nextTo"/>
        <c:spPr>
          <a:noFill/>
          <a:ln>
            <a:noFill/>
          </a:ln>
          <a:effectLst/>
        </c:spPr>
        <c:txPr>
          <a:bodyPr rot="-60000000" vert="horz"/>
          <a:lstStyle/>
          <a:p>
            <a:pPr>
              <a:defRPr/>
            </a:pPr>
            <a:endParaRPr lang="es-CL"/>
          </a:p>
        </c:txPr>
        <c:crossAx val="800459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manualLayout>
          <c:xMode val="edge"/>
          <c:yMode val="edge"/>
          <c:x val="0"/>
          <c:y val="0.77268126782689905"/>
          <c:w val="0.99675324709818802"/>
          <c:h val="0.148512049430128"/>
        </c:manualLayout>
      </c:layout>
      <c:overlay val="0"/>
      <c:spPr>
        <a:noFill/>
        <a:ln>
          <a:noFill/>
        </a:ln>
        <a:effectLst/>
      </c:spPr>
      <c:txPr>
        <a:bodyPr rot="0" vert="horz"/>
        <a:lstStyle/>
        <a:p>
          <a:pPr>
            <a:defRPr/>
          </a:pPr>
          <a:endParaRPr lang="es-CL"/>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1200">
          <a:latin typeface="Arial" pitchFamily="34" charset="0"/>
          <a:cs typeface="Arial" pitchFamily="34" charset="0"/>
        </a:defRPr>
      </a:pPr>
      <a:endParaRPr lang="es-C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806450</xdr:colOff>
      <xdr:row>18</xdr:row>
      <xdr:rowOff>190500</xdr:rowOff>
    </xdr:to>
    <xdr:sp macro="" textlink="">
      <xdr:nvSpPr>
        <xdr:cNvPr id="2058"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806450</xdr:colOff>
      <xdr:row>18</xdr:row>
      <xdr:rowOff>190500</xdr:rowOff>
    </xdr:to>
    <xdr:sp macro="" textlink="">
      <xdr:nvSpPr>
        <xdr:cNvPr id="2056"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806450</xdr:colOff>
      <xdr:row>18</xdr:row>
      <xdr:rowOff>190500</xdr:rowOff>
    </xdr:to>
    <xdr:sp macro="" textlink="">
      <xdr:nvSpPr>
        <xdr:cNvPr id="2054"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806450</xdr:colOff>
      <xdr:row>18</xdr:row>
      <xdr:rowOff>190500</xdr:rowOff>
    </xdr:to>
    <xdr:sp macro="" textlink="">
      <xdr:nvSpPr>
        <xdr:cNvPr id="2052"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806450</xdr:colOff>
      <xdr:row>18</xdr:row>
      <xdr:rowOff>190500</xdr:rowOff>
    </xdr:to>
    <xdr:sp macro="" textlink="">
      <xdr:nvSpPr>
        <xdr:cNvPr id="2050"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4</xdr:col>
      <xdr:colOff>9071</xdr:colOff>
      <xdr:row>32</xdr:row>
      <xdr:rowOff>18143</xdr:rowOff>
    </xdr:from>
    <xdr:to>
      <xdr:col>16</xdr:col>
      <xdr:colOff>494393</xdr:colOff>
      <xdr:row>41</xdr:row>
      <xdr:rowOff>158749</xdr:rowOff>
    </xdr:to>
    <xdr:graphicFrame macro="">
      <xdr:nvGraphicFramePr>
        <xdr:cNvPr id="4" name="3 Gráfico" titl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18521</xdr:colOff>
      <xdr:row>60</xdr:row>
      <xdr:rowOff>177800</xdr:rowOff>
    </xdr:from>
    <xdr:to>
      <xdr:col>17</xdr:col>
      <xdr:colOff>660065</xdr:colOff>
      <xdr:row>84</xdr:row>
      <xdr:rowOff>76260</xdr:rowOff>
    </xdr:to>
    <xdr:graphicFrame macro="">
      <xdr:nvGraphicFramePr>
        <xdr:cNvPr id="13"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619125</xdr:colOff>
      <xdr:row>62</xdr:row>
      <xdr:rowOff>23813</xdr:rowOff>
    </xdr:from>
    <xdr:to>
      <xdr:col>1</xdr:col>
      <xdr:colOff>3933437</xdr:colOff>
      <xdr:row>76</xdr:row>
      <xdr:rowOff>90781</xdr:rowOff>
    </xdr:to>
    <xdr:pic>
      <xdr:nvPicPr>
        <xdr:cNvPr id="5" name="4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9125" y="19073813"/>
          <a:ext cx="4836044" cy="280540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H151"/>
  <sheetViews>
    <sheetView tabSelected="1" topLeftCell="J1" zoomScale="60" zoomScaleNormal="60" zoomScalePageLayoutView="50" workbookViewId="0">
      <pane ySplit="1" topLeftCell="A33" activePane="bottomLeft" state="frozen"/>
      <selection activeCell="H1" sqref="H1"/>
      <selection pane="bottomLeft" activeCell="P39" sqref="P39"/>
    </sheetView>
  </sheetViews>
  <sheetFormatPr baseColWidth="10" defaultColWidth="8.5703125" defaultRowHeight="15" x14ac:dyDescent="0.2"/>
  <cols>
    <col min="1" max="1" width="13.42578125" style="1" customWidth="1"/>
    <col min="2" max="2" width="19.5703125" style="1" customWidth="1"/>
    <col min="3" max="3" width="65.42578125" style="1" customWidth="1"/>
    <col min="4" max="4" width="61.85546875" style="1" customWidth="1"/>
    <col min="5" max="5" width="14.85546875" style="1" customWidth="1"/>
    <col min="6" max="6" width="15.85546875" style="1" customWidth="1"/>
    <col min="7" max="7" width="15.5703125" style="1" customWidth="1"/>
    <col min="8" max="8" width="18.140625" style="1" customWidth="1"/>
    <col min="9" max="9" width="35.5703125" style="1" customWidth="1"/>
    <col min="10" max="10" width="15.42578125" style="1" customWidth="1"/>
    <col min="11" max="11" width="44.140625" style="4" customWidth="1"/>
    <col min="12" max="12" width="43.85546875" style="4" customWidth="1"/>
    <col min="13" max="13" width="25.5703125" style="2" customWidth="1"/>
    <col min="14" max="14" width="19.42578125" style="1" bestFit="1" customWidth="1"/>
    <col min="15" max="15" width="33" style="1" customWidth="1"/>
    <col min="16" max="18" width="25.5703125" style="1" customWidth="1"/>
    <col min="19" max="19" width="13" style="2" bestFit="1" customWidth="1"/>
    <col min="20" max="20" width="25.5703125" style="1" customWidth="1"/>
    <col min="21" max="21" width="16.85546875" style="1" customWidth="1"/>
    <col min="22" max="22" width="23.5703125" style="3" customWidth="1"/>
    <col min="23" max="23" width="21.42578125" style="1" customWidth="1"/>
    <col min="24" max="24" width="40" style="4" customWidth="1"/>
    <col min="25" max="25" width="31.5703125" style="4" customWidth="1"/>
    <col min="26" max="26" width="25.42578125" style="4" customWidth="1"/>
    <col min="27" max="27" width="33.140625" style="4" customWidth="1"/>
    <col min="28" max="28" width="26.5703125" style="4" customWidth="1"/>
    <col min="29" max="29" width="24.5703125" style="1" customWidth="1"/>
    <col min="30" max="30" width="15.42578125" style="1" customWidth="1"/>
    <col min="31" max="1022" width="39.85546875" style="1" customWidth="1"/>
    <col min="1023" max="1024" width="8.85546875" customWidth="1"/>
  </cols>
  <sheetData>
    <row r="1" spans="1:30" s="5" customFormat="1" ht="23.1" customHeight="1" x14ac:dyDescent="0.2">
      <c r="A1" s="121" t="s">
        <v>0</v>
      </c>
      <c r="B1" s="121"/>
      <c r="C1" s="121"/>
      <c r="D1" s="121"/>
      <c r="E1" s="121"/>
      <c r="F1" s="121"/>
      <c r="G1" s="121"/>
      <c r="H1" s="122" t="s">
        <v>1</v>
      </c>
      <c r="I1" s="122"/>
      <c r="J1" s="122"/>
      <c r="K1" s="122"/>
      <c r="L1" s="122"/>
      <c r="M1" s="122"/>
      <c r="N1" s="123" t="s">
        <v>2</v>
      </c>
      <c r="O1" s="123"/>
      <c r="P1" s="123"/>
      <c r="Q1" s="123"/>
      <c r="R1" s="123"/>
      <c r="S1" s="123"/>
      <c r="T1" s="124" t="s">
        <v>3</v>
      </c>
      <c r="U1" s="124"/>
      <c r="V1" s="124"/>
      <c r="W1" s="125" t="s">
        <v>91</v>
      </c>
      <c r="X1" s="125"/>
      <c r="Y1" s="125"/>
      <c r="Z1" s="125"/>
      <c r="AA1" s="125"/>
      <c r="AB1" s="125"/>
      <c r="AC1" s="125"/>
      <c r="AD1" s="125"/>
    </row>
    <row r="2" spans="1:30" s="6" customFormat="1" ht="66" x14ac:dyDescent="0.2">
      <c r="A2" s="89" t="s">
        <v>4</v>
      </c>
      <c r="B2" s="90" t="s">
        <v>5</v>
      </c>
      <c r="C2" s="90" t="s">
        <v>6</v>
      </c>
      <c r="D2" s="90" t="s">
        <v>7</v>
      </c>
      <c r="E2" s="90" t="s">
        <v>8</v>
      </c>
      <c r="F2" s="90" t="s">
        <v>9</v>
      </c>
      <c r="G2" s="90" t="s">
        <v>10</v>
      </c>
      <c r="H2" s="90" t="s">
        <v>11</v>
      </c>
      <c r="I2" s="90" t="s">
        <v>12</v>
      </c>
      <c r="J2" s="90" t="s">
        <v>13</v>
      </c>
      <c r="K2" s="90" t="s">
        <v>14</v>
      </c>
      <c r="L2" s="90" t="s">
        <v>15</v>
      </c>
      <c r="M2" s="91" t="s">
        <v>16</v>
      </c>
      <c r="N2" s="90" t="s">
        <v>17</v>
      </c>
      <c r="O2" s="90" t="s">
        <v>18</v>
      </c>
      <c r="P2" s="90" t="s">
        <v>19</v>
      </c>
      <c r="Q2" s="90" t="s">
        <v>20</v>
      </c>
      <c r="R2" s="90" t="s">
        <v>21</v>
      </c>
      <c r="S2" s="91" t="s">
        <v>22</v>
      </c>
      <c r="T2" s="90" t="s">
        <v>23</v>
      </c>
      <c r="U2" s="90" t="s">
        <v>24</v>
      </c>
      <c r="V2" s="92" t="s">
        <v>25</v>
      </c>
      <c r="W2" s="90" t="s">
        <v>26</v>
      </c>
      <c r="X2" s="90" t="s">
        <v>27</v>
      </c>
      <c r="Y2" s="90" t="s">
        <v>28</v>
      </c>
      <c r="Z2" s="90" t="s">
        <v>29</v>
      </c>
      <c r="AA2" s="90" t="s">
        <v>30</v>
      </c>
      <c r="AB2" s="90" t="s">
        <v>31</v>
      </c>
      <c r="AC2" s="90" t="s">
        <v>22</v>
      </c>
      <c r="AD2" s="90" t="s">
        <v>32</v>
      </c>
    </row>
    <row r="3" spans="1:30" s="4" customFormat="1" ht="6" customHeight="1" x14ac:dyDescent="0.2">
      <c r="A3" s="7"/>
      <c r="B3" s="9" t="s">
        <v>33</v>
      </c>
      <c r="C3" s="9"/>
      <c r="D3" s="9"/>
      <c r="E3" s="10"/>
      <c r="F3" s="10"/>
      <c r="G3" s="10"/>
      <c r="H3" s="11"/>
      <c r="I3" s="8"/>
      <c r="J3" s="11"/>
      <c r="K3" s="9"/>
      <c r="L3" s="9"/>
      <c r="M3" s="12"/>
      <c r="N3" s="11"/>
      <c r="O3" s="13"/>
      <c r="P3" s="13"/>
      <c r="Q3" s="13"/>
      <c r="R3" s="13"/>
      <c r="S3" s="14"/>
      <c r="T3" s="11"/>
      <c r="U3" s="11"/>
      <c r="V3" s="15"/>
      <c r="W3" s="8"/>
      <c r="X3" s="8"/>
      <c r="Y3" s="8"/>
      <c r="Z3" s="8"/>
      <c r="AA3" s="8"/>
      <c r="AB3" s="8"/>
      <c r="AC3" s="11"/>
      <c r="AD3" s="8"/>
    </row>
    <row r="4" spans="1:30" s="4" customFormat="1" ht="57.95" customHeight="1" x14ac:dyDescent="0.2">
      <c r="A4" s="100" t="s">
        <v>96</v>
      </c>
      <c r="B4" s="106" t="s">
        <v>93</v>
      </c>
      <c r="C4" s="106" t="s">
        <v>94</v>
      </c>
      <c r="D4" s="106" t="s">
        <v>95</v>
      </c>
      <c r="E4" s="107" t="s">
        <v>34</v>
      </c>
      <c r="F4" s="107">
        <v>8</v>
      </c>
      <c r="G4" s="19"/>
      <c r="H4" s="69" t="s">
        <v>132</v>
      </c>
      <c r="I4" s="82" t="s">
        <v>135</v>
      </c>
      <c r="J4" s="20">
        <v>3</v>
      </c>
      <c r="K4" s="68"/>
      <c r="L4" s="68"/>
      <c r="M4" s="21"/>
      <c r="N4" s="22"/>
      <c r="P4" s="23"/>
      <c r="Q4" s="23"/>
      <c r="R4" s="23"/>
      <c r="S4" s="24">
        <f>M4</f>
        <v>0</v>
      </c>
      <c r="T4" s="20"/>
      <c r="U4" s="25"/>
      <c r="V4" s="26"/>
      <c r="W4" s="99" t="str">
        <f>A4&amp;".RSK01"</f>
        <v>HU-PA01.RSK01</v>
      </c>
      <c r="X4" s="100" t="s">
        <v>211</v>
      </c>
      <c r="Y4" s="101" t="s">
        <v>212</v>
      </c>
      <c r="Z4" s="101" t="s">
        <v>213</v>
      </c>
      <c r="AA4" s="101" t="s">
        <v>214</v>
      </c>
      <c r="AB4" s="101" t="s">
        <v>215</v>
      </c>
      <c r="AC4" s="115" t="s">
        <v>216</v>
      </c>
      <c r="AD4" s="99">
        <v>2</v>
      </c>
    </row>
    <row r="5" spans="1:30" s="4" customFormat="1" ht="30" x14ac:dyDescent="0.2">
      <c r="A5" s="101"/>
      <c r="B5" s="106"/>
      <c r="C5" s="106"/>
      <c r="D5" s="106"/>
      <c r="E5" s="107"/>
      <c r="F5" s="107"/>
      <c r="G5" s="19"/>
      <c r="H5" s="69" t="s">
        <v>133</v>
      </c>
      <c r="I5" s="82" t="s">
        <v>136</v>
      </c>
      <c r="J5" s="20">
        <v>3</v>
      </c>
      <c r="K5" s="68"/>
      <c r="L5" s="68"/>
      <c r="M5" s="21"/>
      <c r="N5" s="22"/>
      <c r="O5" s="23"/>
      <c r="P5" s="23"/>
      <c r="Q5" s="23"/>
      <c r="R5" s="23"/>
      <c r="S5" s="24">
        <f>M5</f>
        <v>0</v>
      </c>
      <c r="T5" s="78"/>
      <c r="U5" s="25"/>
      <c r="V5" s="26"/>
      <c r="W5" s="99"/>
      <c r="X5" s="101"/>
      <c r="Y5" s="101"/>
      <c r="Z5" s="101"/>
      <c r="AA5" s="101"/>
      <c r="AB5" s="101"/>
      <c r="AC5" s="109"/>
      <c r="AD5" s="99"/>
    </row>
    <row r="6" spans="1:30" s="4" customFormat="1" ht="36.6" customHeight="1" x14ac:dyDescent="0.2">
      <c r="A6" s="101"/>
      <c r="B6" s="106"/>
      <c r="C6" s="106"/>
      <c r="D6" s="106"/>
      <c r="E6" s="107"/>
      <c r="F6" s="107"/>
      <c r="G6" s="19"/>
      <c r="H6" s="105" t="s">
        <v>134</v>
      </c>
      <c r="I6" s="100" t="s">
        <v>137</v>
      </c>
      <c r="J6" s="99">
        <v>2</v>
      </c>
      <c r="K6" s="118" t="s">
        <v>194</v>
      </c>
      <c r="L6" s="118" t="s">
        <v>195</v>
      </c>
      <c r="M6" s="111"/>
      <c r="N6" s="22"/>
      <c r="O6" s="23"/>
      <c r="P6" s="23"/>
      <c r="Q6" s="23"/>
      <c r="R6" s="23"/>
      <c r="S6" s="24">
        <f>$M$6</f>
        <v>0</v>
      </c>
      <c r="T6" s="78"/>
      <c r="U6" s="25"/>
      <c r="V6" s="26"/>
      <c r="W6" s="99"/>
      <c r="X6" s="101"/>
      <c r="Y6" s="101"/>
      <c r="Z6" s="101"/>
      <c r="AA6" s="101"/>
      <c r="AB6" s="101"/>
      <c r="AC6" s="109"/>
      <c r="AD6" s="99"/>
    </row>
    <row r="7" spans="1:30" s="4" customFormat="1" x14ac:dyDescent="0.2">
      <c r="A7" s="101"/>
      <c r="B7" s="106"/>
      <c r="C7" s="106"/>
      <c r="D7" s="106"/>
      <c r="E7" s="107"/>
      <c r="F7" s="107"/>
      <c r="G7" s="19"/>
      <c r="H7" s="99"/>
      <c r="I7" s="101"/>
      <c r="J7" s="99"/>
      <c r="K7" s="119"/>
      <c r="L7" s="119"/>
      <c r="M7" s="111"/>
      <c r="N7" s="22"/>
      <c r="O7" s="23"/>
      <c r="P7" s="23"/>
      <c r="Q7" s="23"/>
      <c r="R7" s="23"/>
      <c r="S7" s="24">
        <f>$M$6</f>
        <v>0</v>
      </c>
      <c r="T7" s="78"/>
      <c r="U7" s="25"/>
      <c r="V7" s="26"/>
      <c r="W7" s="99"/>
      <c r="X7" s="101"/>
      <c r="Y7" s="101"/>
      <c r="Z7" s="101"/>
      <c r="AA7" s="101"/>
      <c r="AB7" s="101"/>
      <c r="AC7" s="109"/>
      <c r="AD7" s="99"/>
    </row>
    <row r="8" spans="1:30" s="4" customFormat="1" x14ac:dyDescent="0.2">
      <c r="A8" s="101"/>
      <c r="B8" s="106"/>
      <c r="C8" s="106"/>
      <c r="D8" s="106"/>
      <c r="E8" s="107"/>
      <c r="F8" s="107"/>
      <c r="G8" s="19"/>
      <c r="H8" s="99"/>
      <c r="I8" s="101"/>
      <c r="J8" s="99"/>
      <c r="K8" s="120"/>
      <c r="L8" s="120"/>
      <c r="M8" s="111"/>
      <c r="N8" s="22"/>
      <c r="O8" s="23"/>
      <c r="P8" s="23"/>
      <c r="Q8" s="23"/>
      <c r="R8" s="23"/>
      <c r="S8" s="24">
        <f>$M$6</f>
        <v>0</v>
      </c>
      <c r="T8" s="78"/>
      <c r="U8" s="25"/>
      <c r="V8" s="26"/>
      <c r="W8" s="99"/>
      <c r="X8" s="101"/>
      <c r="Y8" s="101"/>
      <c r="Z8" s="101"/>
      <c r="AA8" s="101"/>
      <c r="AB8" s="101"/>
      <c r="AC8" s="110"/>
      <c r="AD8" s="99"/>
    </row>
    <row r="9" spans="1:30" s="4" customFormat="1" ht="6" customHeight="1" x14ac:dyDescent="0.2">
      <c r="A9" s="7"/>
      <c r="B9" s="9" t="s">
        <v>33</v>
      </c>
      <c r="C9" s="9"/>
      <c r="D9" s="9"/>
      <c r="E9" s="10"/>
      <c r="F9" s="10"/>
      <c r="G9" s="10"/>
      <c r="H9" s="11"/>
      <c r="I9" s="8"/>
      <c r="J9" s="11"/>
      <c r="K9" s="8"/>
      <c r="L9" s="8"/>
      <c r="M9" s="12"/>
      <c r="N9" s="11"/>
      <c r="O9" s="13"/>
      <c r="P9" s="13"/>
      <c r="Q9" s="13"/>
      <c r="R9" s="13"/>
      <c r="S9" s="14"/>
      <c r="T9" s="11"/>
      <c r="U9" s="11"/>
      <c r="V9" s="15"/>
      <c r="W9" s="8"/>
      <c r="X9" s="8"/>
      <c r="Y9" s="8"/>
      <c r="Z9" s="8"/>
      <c r="AA9" s="8"/>
      <c r="AB9" s="8"/>
      <c r="AC9" s="11"/>
      <c r="AD9" s="8"/>
    </row>
    <row r="10" spans="1:30" s="4" customFormat="1" ht="141.94999999999999" customHeight="1" x14ac:dyDescent="0.2">
      <c r="A10" s="100" t="s">
        <v>97</v>
      </c>
      <c r="B10" s="106" t="s">
        <v>93</v>
      </c>
      <c r="C10" s="100" t="s">
        <v>98</v>
      </c>
      <c r="D10" s="106" t="s">
        <v>99</v>
      </c>
      <c r="E10" s="107" t="s">
        <v>100</v>
      </c>
      <c r="F10" s="107">
        <f>SUM(J10:J13)</f>
        <v>10</v>
      </c>
      <c r="G10" s="19"/>
      <c r="H10" s="18" t="s">
        <v>141</v>
      </c>
      <c r="I10" s="82" t="s">
        <v>138</v>
      </c>
      <c r="J10" s="20">
        <v>3</v>
      </c>
      <c r="K10" s="68"/>
      <c r="L10" s="68"/>
      <c r="M10" s="21"/>
      <c r="N10" s="22"/>
      <c r="P10" s="23"/>
      <c r="Q10" s="23"/>
      <c r="R10" s="23"/>
      <c r="S10" s="24">
        <f>M10</f>
        <v>0</v>
      </c>
      <c r="T10" s="20"/>
      <c r="U10" s="32"/>
      <c r="V10" s="26"/>
      <c r="W10" s="99" t="str">
        <f>A10&amp;".RSK02"</f>
        <v>HU-PA02.RSK02</v>
      </c>
      <c r="X10" s="101" t="s">
        <v>217</v>
      </c>
      <c r="Y10" s="101" t="s">
        <v>212</v>
      </c>
      <c r="Z10" s="101" t="s">
        <v>218</v>
      </c>
      <c r="AA10" s="101" t="s">
        <v>219</v>
      </c>
      <c r="AB10" s="101" t="s">
        <v>220</v>
      </c>
      <c r="AC10" s="112" t="s">
        <v>251</v>
      </c>
      <c r="AD10" s="99">
        <v>3</v>
      </c>
    </row>
    <row r="11" spans="1:30" s="4" customFormat="1" ht="45" x14ac:dyDescent="0.2">
      <c r="A11" s="101"/>
      <c r="B11" s="106"/>
      <c r="C11" s="101"/>
      <c r="D11" s="106"/>
      <c r="E11" s="107"/>
      <c r="F11" s="107"/>
      <c r="G11" s="19"/>
      <c r="H11" s="18" t="s">
        <v>142</v>
      </c>
      <c r="I11" s="82" t="s">
        <v>139</v>
      </c>
      <c r="J11" s="20">
        <v>5</v>
      </c>
      <c r="K11" s="68"/>
      <c r="L11" s="68"/>
      <c r="M11" s="21"/>
      <c r="N11" s="22"/>
      <c r="O11" s="23"/>
      <c r="P11" s="23"/>
      <c r="Q11" s="23"/>
      <c r="R11" s="23"/>
      <c r="S11" s="24">
        <f>M11</f>
        <v>0</v>
      </c>
      <c r="T11" s="78"/>
      <c r="U11" s="32"/>
      <c r="V11" s="26"/>
      <c r="W11" s="99"/>
      <c r="X11" s="101"/>
      <c r="Y11" s="101"/>
      <c r="Z11" s="101"/>
      <c r="AA11" s="101"/>
      <c r="AB11" s="101"/>
      <c r="AC11" s="113"/>
      <c r="AD11" s="99"/>
    </row>
    <row r="12" spans="1:30" s="4" customFormat="1" ht="62.45" customHeight="1" x14ac:dyDescent="0.2">
      <c r="A12" s="101"/>
      <c r="B12" s="106"/>
      <c r="C12" s="101"/>
      <c r="D12" s="106"/>
      <c r="E12" s="107"/>
      <c r="F12" s="107"/>
      <c r="G12" s="19"/>
      <c r="H12" s="107" t="s">
        <v>143</v>
      </c>
      <c r="I12" s="100" t="s">
        <v>140</v>
      </c>
      <c r="J12" s="99">
        <v>2</v>
      </c>
      <c r="K12" s="118" t="s">
        <v>196</v>
      </c>
      <c r="L12" s="118" t="s">
        <v>197</v>
      </c>
      <c r="M12" s="111"/>
      <c r="N12" s="22"/>
      <c r="O12" s="23"/>
      <c r="P12" s="23"/>
      <c r="Q12" s="23"/>
      <c r="R12" s="23"/>
      <c r="S12" s="24">
        <f>M12</f>
        <v>0</v>
      </c>
      <c r="T12" s="78"/>
      <c r="U12" s="32"/>
      <c r="V12" s="26"/>
      <c r="W12" s="99"/>
      <c r="X12" s="101"/>
      <c r="Y12" s="101"/>
      <c r="Z12" s="101"/>
      <c r="AA12" s="101"/>
      <c r="AB12" s="101"/>
      <c r="AC12" s="113"/>
      <c r="AD12" s="99"/>
    </row>
    <row r="13" spans="1:30" s="4" customFormat="1" x14ac:dyDescent="0.2">
      <c r="A13" s="101"/>
      <c r="B13" s="106"/>
      <c r="C13" s="101"/>
      <c r="D13" s="106"/>
      <c r="E13" s="107"/>
      <c r="F13" s="107"/>
      <c r="G13" s="19"/>
      <c r="H13" s="107"/>
      <c r="I13" s="101"/>
      <c r="J13" s="99"/>
      <c r="K13" s="119"/>
      <c r="L13" s="119"/>
      <c r="M13" s="111"/>
      <c r="N13" s="22"/>
      <c r="O13" s="23"/>
      <c r="P13" s="23"/>
      <c r="Q13" s="23"/>
      <c r="R13" s="23"/>
      <c r="S13" s="24">
        <f>M12</f>
        <v>0</v>
      </c>
      <c r="T13" s="78"/>
      <c r="U13" s="32"/>
      <c r="V13" s="26"/>
      <c r="W13" s="99"/>
      <c r="X13" s="101"/>
      <c r="Y13" s="101"/>
      <c r="Z13" s="101"/>
      <c r="AA13" s="101"/>
      <c r="AB13" s="101"/>
      <c r="AC13" s="113"/>
      <c r="AD13" s="99"/>
    </row>
    <row r="14" spans="1:30" s="4" customFormat="1" x14ac:dyDescent="0.2">
      <c r="A14" s="101"/>
      <c r="B14" s="106"/>
      <c r="C14" s="101"/>
      <c r="D14" s="106"/>
      <c r="E14" s="107"/>
      <c r="F14" s="107"/>
      <c r="G14" s="19"/>
      <c r="H14" s="107"/>
      <c r="I14" s="101"/>
      <c r="J14" s="99"/>
      <c r="K14" s="120"/>
      <c r="L14" s="120"/>
      <c r="M14" s="111"/>
      <c r="N14" s="22"/>
      <c r="O14" s="23"/>
      <c r="P14" s="23"/>
      <c r="Q14" s="23"/>
      <c r="R14" s="23"/>
      <c r="S14" s="24">
        <f>M12</f>
        <v>0</v>
      </c>
      <c r="T14" s="78"/>
      <c r="U14" s="32"/>
      <c r="V14" s="26"/>
      <c r="W14" s="99"/>
      <c r="X14" s="101"/>
      <c r="Y14" s="101"/>
      <c r="Z14" s="101"/>
      <c r="AA14" s="101"/>
      <c r="AB14" s="101"/>
      <c r="AC14" s="114"/>
      <c r="AD14" s="99"/>
    </row>
    <row r="15" spans="1:30" s="4" customFormat="1" ht="6" customHeight="1" x14ac:dyDescent="0.2">
      <c r="A15" s="7"/>
      <c r="B15" s="9" t="s">
        <v>33</v>
      </c>
      <c r="C15" s="8"/>
      <c r="D15" s="9"/>
      <c r="E15" s="10"/>
      <c r="F15" s="10"/>
      <c r="G15" s="10"/>
      <c r="H15" s="10"/>
      <c r="I15" s="8"/>
      <c r="J15" s="11"/>
      <c r="K15" s="8"/>
      <c r="L15" s="8"/>
      <c r="M15" s="12"/>
      <c r="N15" s="11"/>
      <c r="O15" s="13"/>
      <c r="P15" s="13"/>
      <c r="Q15" s="13"/>
      <c r="R15" s="13"/>
      <c r="S15" s="14"/>
      <c r="T15" s="11"/>
      <c r="U15" s="11"/>
      <c r="V15" s="15"/>
      <c r="W15" s="8"/>
      <c r="X15" s="8"/>
      <c r="Y15" s="8"/>
      <c r="Z15" s="8"/>
      <c r="AA15" s="8"/>
      <c r="AB15" s="8"/>
      <c r="AC15" s="11"/>
      <c r="AD15" s="8"/>
    </row>
    <row r="16" spans="1:30" s="4" customFormat="1" ht="30" customHeight="1" x14ac:dyDescent="0.2">
      <c r="A16" s="100" t="s">
        <v>101</v>
      </c>
      <c r="B16" s="106" t="s">
        <v>93</v>
      </c>
      <c r="C16" s="100" t="s">
        <v>144</v>
      </c>
      <c r="D16" s="106" t="s">
        <v>102</v>
      </c>
      <c r="E16" s="107" t="s">
        <v>34</v>
      </c>
      <c r="F16" s="107">
        <f>SUM(J16:J18)</f>
        <v>8</v>
      </c>
      <c r="G16" s="19"/>
      <c r="H16" s="18" t="s">
        <v>147</v>
      </c>
      <c r="I16" s="82" t="s">
        <v>145</v>
      </c>
      <c r="J16" s="20">
        <v>5</v>
      </c>
      <c r="K16" s="68"/>
      <c r="L16" s="68"/>
      <c r="M16" s="21"/>
      <c r="N16" s="22"/>
      <c r="O16" s="23"/>
      <c r="P16" s="23"/>
      <c r="Q16" s="23"/>
      <c r="R16" s="23"/>
      <c r="S16" s="24">
        <f>M16</f>
        <v>0</v>
      </c>
      <c r="T16" s="20"/>
      <c r="U16" s="32"/>
      <c r="V16" s="26"/>
      <c r="W16" s="99" t="str">
        <f>A16&amp;".RSK03"</f>
        <v>HU-PA03.RSK03</v>
      </c>
      <c r="X16" s="101" t="s">
        <v>221</v>
      </c>
      <c r="Y16" s="101" t="s">
        <v>212</v>
      </c>
      <c r="Z16" s="101" t="s">
        <v>218</v>
      </c>
      <c r="AA16" s="101" t="s">
        <v>219</v>
      </c>
      <c r="AB16" s="101" t="s">
        <v>222</v>
      </c>
      <c r="AC16" s="112" t="s">
        <v>251</v>
      </c>
      <c r="AD16" s="99">
        <v>9</v>
      </c>
    </row>
    <row r="17" spans="1:30" s="4" customFormat="1" ht="54.95" customHeight="1" x14ac:dyDescent="0.2">
      <c r="A17" s="101"/>
      <c r="B17" s="106"/>
      <c r="C17" s="101"/>
      <c r="D17" s="106"/>
      <c r="E17" s="107"/>
      <c r="F17" s="107"/>
      <c r="G17" s="19"/>
      <c r="H17" s="107" t="s">
        <v>148</v>
      </c>
      <c r="I17" s="100" t="s">
        <v>146</v>
      </c>
      <c r="J17" s="99">
        <v>3</v>
      </c>
      <c r="K17" s="68"/>
      <c r="L17" s="68"/>
      <c r="M17" s="111"/>
      <c r="N17" s="22"/>
      <c r="O17" s="23"/>
      <c r="P17" s="23"/>
      <c r="Q17" s="23"/>
      <c r="R17" s="23"/>
      <c r="S17" s="24">
        <f>M17</f>
        <v>0</v>
      </c>
      <c r="T17" s="78"/>
      <c r="U17" s="32"/>
      <c r="V17" s="26"/>
      <c r="W17" s="99"/>
      <c r="X17" s="101"/>
      <c r="Y17" s="101"/>
      <c r="Z17" s="101"/>
      <c r="AA17" s="101"/>
      <c r="AB17" s="101"/>
      <c r="AC17" s="113"/>
      <c r="AD17" s="99"/>
    </row>
    <row r="18" spans="1:30" s="4" customFormat="1" x14ac:dyDescent="0.2">
      <c r="A18" s="101"/>
      <c r="B18" s="106"/>
      <c r="C18" s="101"/>
      <c r="D18" s="106"/>
      <c r="E18" s="107"/>
      <c r="F18" s="107"/>
      <c r="G18" s="19"/>
      <c r="H18" s="107"/>
      <c r="I18" s="101"/>
      <c r="J18" s="99"/>
      <c r="K18" s="68"/>
      <c r="L18" s="68"/>
      <c r="M18" s="111"/>
      <c r="N18" s="22"/>
      <c r="O18" s="23"/>
      <c r="P18" s="23"/>
      <c r="Q18" s="23"/>
      <c r="R18" s="23"/>
      <c r="S18" s="24">
        <f>M17</f>
        <v>0</v>
      </c>
      <c r="T18" s="78"/>
      <c r="U18" s="32"/>
      <c r="V18" s="26"/>
      <c r="W18" s="99"/>
      <c r="X18" s="101"/>
      <c r="Y18" s="101"/>
      <c r="Z18" s="101"/>
      <c r="AA18" s="101"/>
      <c r="AB18" s="101"/>
      <c r="AC18" s="113"/>
      <c r="AD18" s="99"/>
    </row>
    <row r="19" spans="1:30" s="4" customFormat="1" ht="60" x14ac:dyDescent="0.2">
      <c r="A19" s="101"/>
      <c r="B19" s="106"/>
      <c r="C19" s="101"/>
      <c r="D19" s="106"/>
      <c r="E19" s="107"/>
      <c r="F19" s="107"/>
      <c r="G19" s="19"/>
      <c r="H19" s="107"/>
      <c r="I19" s="101"/>
      <c r="J19" s="99"/>
      <c r="K19" s="68" t="s">
        <v>202</v>
      </c>
      <c r="L19" s="68" t="s">
        <v>203</v>
      </c>
      <c r="M19" s="111"/>
      <c r="N19" s="22"/>
      <c r="O19" s="23"/>
      <c r="P19" s="23"/>
      <c r="Q19" s="23"/>
      <c r="R19" s="23"/>
      <c r="S19" s="24">
        <f>M17</f>
        <v>0</v>
      </c>
      <c r="T19" s="78"/>
      <c r="U19" s="32"/>
      <c r="V19" s="26"/>
      <c r="W19" s="99"/>
      <c r="X19" s="101"/>
      <c r="Y19" s="101"/>
      <c r="Z19" s="101"/>
      <c r="AA19" s="101"/>
      <c r="AB19" s="101"/>
      <c r="AC19" s="114"/>
      <c r="AD19" s="99"/>
    </row>
    <row r="20" spans="1:30" s="4" customFormat="1" ht="6" customHeight="1" x14ac:dyDescent="0.2">
      <c r="A20" s="7"/>
      <c r="B20" s="9" t="s">
        <v>33</v>
      </c>
      <c r="C20" s="8"/>
      <c r="D20" s="9"/>
      <c r="E20" s="10"/>
      <c r="F20" s="10"/>
      <c r="G20" s="10"/>
      <c r="H20" s="10"/>
      <c r="I20" s="8"/>
      <c r="J20" s="11"/>
      <c r="K20" s="8"/>
      <c r="L20" s="8"/>
      <c r="M20" s="12"/>
      <c r="N20" s="11"/>
      <c r="O20" s="13"/>
      <c r="P20" s="13"/>
      <c r="Q20" s="13"/>
      <c r="R20" s="13"/>
      <c r="S20" s="14"/>
      <c r="T20" s="11"/>
      <c r="U20" s="11"/>
      <c r="V20" s="15"/>
      <c r="W20" s="8"/>
      <c r="X20" s="8"/>
      <c r="Y20" s="8"/>
      <c r="Z20" s="8"/>
      <c r="AA20" s="8"/>
      <c r="AB20" s="8"/>
      <c r="AC20" s="11"/>
      <c r="AD20" s="8"/>
    </row>
    <row r="21" spans="1:30" s="4" customFormat="1" ht="14.1" customHeight="1" x14ac:dyDescent="0.2">
      <c r="A21" s="100" t="s">
        <v>103</v>
      </c>
      <c r="B21" s="106" t="s">
        <v>93</v>
      </c>
      <c r="C21" s="100" t="s">
        <v>104</v>
      </c>
      <c r="D21" s="106" t="s">
        <v>105</v>
      </c>
      <c r="E21" s="107" t="s">
        <v>34</v>
      </c>
      <c r="F21" s="107">
        <f>SUM(J21:J24)</f>
        <v>10</v>
      </c>
      <c r="G21" s="19"/>
      <c r="H21" s="18" t="s">
        <v>149</v>
      </c>
      <c r="I21" s="82" t="s">
        <v>152</v>
      </c>
      <c r="J21" s="20">
        <v>3</v>
      </c>
      <c r="K21" s="68"/>
      <c r="L21" s="68"/>
      <c r="M21" s="21"/>
      <c r="N21" s="22"/>
      <c r="O21" s="23"/>
      <c r="P21" s="23"/>
      <c r="Q21" s="23"/>
      <c r="R21" s="23"/>
      <c r="S21" s="24">
        <f>M21</f>
        <v>0</v>
      </c>
      <c r="T21" s="20"/>
      <c r="U21" s="25"/>
      <c r="V21" s="26"/>
      <c r="W21" s="99" t="str">
        <f>A21&amp;".RSK04"</f>
        <v>HU-PA04.RSK04</v>
      </c>
      <c r="X21" s="101" t="s">
        <v>223</v>
      </c>
      <c r="Y21" s="101" t="s">
        <v>212</v>
      </c>
      <c r="Z21" s="101" t="s">
        <v>218</v>
      </c>
      <c r="AA21" s="101" t="s">
        <v>219</v>
      </c>
      <c r="AB21" s="101" t="s">
        <v>222</v>
      </c>
      <c r="AC21" s="112" t="s">
        <v>251</v>
      </c>
      <c r="AD21" s="99">
        <v>3</v>
      </c>
    </row>
    <row r="22" spans="1:30" s="4" customFormat="1" ht="14.1" customHeight="1" x14ac:dyDescent="0.2">
      <c r="A22" s="101"/>
      <c r="B22" s="106"/>
      <c r="C22" s="101"/>
      <c r="D22" s="106"/>
      <c r="E22" s="107"/>
      <c r="F22" s="107"/>
      <c r="G22" s="19"/>
      <c r="H22" s="18" t="s">
        <v>150</v>
      </c>
      <c r="I22" s="82" t="s">
        <v>153</v>
      </c>
      <c r="J22" s="20">
        <v>5</v>
      </c>
      <c r="K22" s="68"/>
      <c r="L22" s="68"/>
      <c r="M22" s="21"/>
      <c r="N22" s="22"/>
      <c r="O22" s="23"/>
      <c r="P22" s="23"/>
      <c r="Q22" s="23"/>
      <c r="R22" s="23"/>
      <c r="S22" s="24">
        <f>M22</f>
        <v>0</v>
      </c>
      <c r="T22" s="78"/>
      <c r="U22" s="25"/>
      <c r="V22" s="26"/>
      <c r="W22" s="99"/>
      <c r="X22" s="101"/>
      <c r="Y22" s="101"/>
      <c r="Z22" s="101"/>
      <c r="AA22" s="101"/>
      <c r="AB22" s="101"/>
      <c r="AC22" s="113"/>
      <c r="AD22" s="99"/>
    </row>
    <row r="23" spans="1:30" s="4" customFormat="1" ht="14.1" customHeight="1" x14ac:dyDescent="0.2">
      <c r="A23" s="101"/>
      <c r="B23" s="106"/>
      <c r="C23" s="101"/>
      <c r="D23" s="106"/>
      <c r="E23" s="107"/>
      <c r="F23" s="107"/>
      <c r="G23" s="19"/>
      <c r="H23" s="107" t="s">
        <v>151</v>
      </c>
      <c r="I23" s="100" t="s">
        <v>154</v>
      </c>
      <c r="J23" s="99">
        <v>2</v>
      </c>
      <c r="K23" s="118" t="s">
        <v>198</v>
      </c>
      <c r="L23" s="118" t="s">
        <v>199</v>
      </c>
      <c r="M23" s="111"/>
      <c r="N23" s="22"/>
      <c r="O23" s="23"/>
      <c r="P23" s="23"/>
      <c r="Q23" s="23"/>
      <c r="R23" s="23"/>
      <c r="S23" s="24">
        <f>M23</f>
        <v>0</v>
      </c>
      <c r="T23" s="78"/>
      <c r="U23" s="25"/>
      <c r="V23" s="26"/>
      <c r="W23" s="99"/>
      <c r="X23" s="101"/>
      <c r="Y23" s="101"/>
      <c r="Z23" s="101"/>
      <c r="AA23" s="101"/>
      <c r="AB23" s="101"/>
      <c r="AC23" s="113"/>
      <c r="AD23" s="99"/>
    </row>
    <row r="24" spans="1:30" s="4" customFormat="1" ht="14.1" customHeight="1" x14ac:dyDescent="0.2">
      <c r="A24" s="101"/>
      <c r="B24" s="106"/>
      <c r="C24" s="101"/>
      <c r="D24" s="106"/>
      <c r="E24" s="107"/>
      <c r="F24" s="107"/>
      <c r="G24" s="19"/>
      <c r="H24" s="107"/>
      <c r="I24" s="101"/>
      <c r="J24" s="99"/>
      <c r="K24" s="119"/>
      <c r="L24" s="119"/>
      <c r="M24" s="111"/>
      <c r="N24" s="22"/>
      <c r="O24" s="23"/>
      <c r="P24" s="23"/>
      <c r="Q24" s="23"/>
      <c r="R24" s="23"/>
      <c r="S24" s="24">
        <f>M23</f>
        <v>0</v>
      </c>
      <c r="T24" s="78"/>
      <c r="U24" s="25"/>
      <c r="V24" s="26"/>
      <c r="W24" s="99"/>
      <c r="X24" s="101"/>
      <c r="Y24" s="101"/>
      <c r="Z24" s="101"/>
      <c r="AA24" s="101"/>
      <c r="AB24" s="101"/>
      <c r="AC24" s="113"/>
      <c r="AD24" s="99"/>
    </row>
    <row r="25" spans="1:30" s="4" customFormat="1" ht="39" customHeight="1" x14ac:dyDescent="0.2">
      <c r="A25" s="101"/>
      <c r="B25" s="106"/>
      <c r="C25" s="101"/>
      <c r="D25" s="106"/>
      <c r="E25" s="107"/>
      <c r="F25" s="107"/>
      <c r="G25" s="19"/>
      <c r="H25" s="107"/>
      <c r="I25" s="101"/>
      <c r="J25" s="99"/>
      <c r="K25" s="120"/>
      <c r="L25" s="120"/>
      <c r="M25" s="111"/>
      <c r="N25" s="22"/>
      <c r="O25" s="23"/>
      <c r="P25" s="23"/>
      <c r="Q25" s="23"/>
      <c r="R25" s="23"/>
      <c r="S25" s="24">
        <f>M23</f>
        <v>0</v>
      </c>
      <c r="T25" s="78"/>
      <c r="U25" s="25"/>
      <c r="V25" s="26"/>
      <c r="W25" s="99"/>
      <c r="X25" s="101"/>
      <c r="Y25" s="101"/>
      <c r="Z25" s="101"/>
      <c r="AA25" s="101"/>
      <c r="AB25" s="101"/>
      <c r="AC25" s="114"/>
      <c r="AD25" s="99"/>
    </row>
    <row r="26" spans="1:30" s="4" customFormat="1" ht="6" customHeight="1" x14ac:dyDescent="0.2">
      <c r="A26" s="7"/>
      <c r="B26" s="9" t="s">
        <v>33</v>
      </c>
      <c r="C26" s="8"/>
      <c r="D26" s="9"/>
      <c r="E26" s="10"/>
      <c r="F26" s="10"/>
      <c r="G26" s="10"/>
      <c r="H26" s="10"/>
      <c r="I26" s="8"/>
      <c r="J26" s="11"/>
      <c r="K26" s="8"/>
      <c r="L26" s="8"/>
      <c r="M26" s="12"/>
      <c r="N26" s="11"/>
      <c r="O26" s="13"/>
      <c r="P26" s="13"/>
      <c r="Q26" s="13"/>
      <c r="R26" s="13"/>
      <c r="S26" s="14"/>
      <c r="T26" s="11"/>
      <c r="U26" s="11"/>
      <c r="V26" s="15"/>
      <c r="W26" s="8"/>
      <c r="X26" s="8"/>
      <c r="Y26" s="8"/>
      <c r="Z26" s="8"/>
      <c r="AA26" s="8"/>
      <c r="AB26" s="8"/>
      <c r="AC26" s="11"/>
      <c r="AD26" s="8"/>
    </row>
    <row r="27" spans="1:30" s="4" customFormat="1" ht="21" customHeight="1" x14ac:dyDescent="0.2">
      <c r="A27" s="100" t="s">
        <v>106</v>
      </c>
      <c r="B27" s="107" t="s">
        <v>107</v>
      </c>
      <c r="C27" s="100" t="s">
        <v>108</v>
      </c>
      <c r="D27" s="106" t="s">
        <v>109</v>
      </c>
      <c r="E27" s="107" t="s">
        <v>34</v>
      </c>
      <c r="F27" s="107">
        <f>SUM(J27:J30)</f>
        <v>11</v>
      </c>
      <c r="G27" s="27"/>
      <c r="H27" s="18" t="s">
        <v>155</v>
      </c>
      <c r="I27" s="82" t="s">
        <v>158</v>
      </c>
      <c r="J27" s="20">
        <v>3</v>
      </c>
      <c r="K27" s="68"/>
      <c r="L27" s="68"/>
      <c r="M27" s="21"/>
      <c r="N27" s="22"/>
      <c r="O27" s="23"/>
      <c r="P27" s="23"/>
      <c r="Q27" s="23"/>
      <c r="R27" s="23"/>
      <c r="S27" s="24">
        <f>M27</f>
        <v>0</v>
      </c>
      <c r="T27" s="78"/>
      <c r="U27" s="25"/>
      <c r="V27" s="26"/>
      <c r="W27" s="99" t="str">
        <f>A27&amp;".RSK05"</f>
        <v>HU-PA05.RSK05</v>
      </c>
      <c r="X27" s="101" t="s">
        <v>226</v>
      </c>
      <c r="Y27" s="101" t="s">
        <v>227</v>
      </c>
      <c r="Z27" s="101" t="s">
        <v>228</v>
      </c>
      <c r="AA27" s="101" t="s">
        <v>229</v>
      </c>
      <c r="AB27" s="101" t="s">
        <v>225</v>
      </c>
      <c r="AC27" s="115" t="s">
        <v>224</v>
      </c>
      <c r="AD27" s="99">
        <v>3</v>
      </c>
    </row>
    <row r="28" spans="1:30" s="4" customFormat="1" ht="21" customHeight="1" x14ac:dyDescent="0.2">
      <c r="A28" s="101"/>
      <c r="B28" s="107"/>
      <c r="C28" s="101"/>
      <c r="D28" s="106"/>
      <c r="E28" s="107"/>
      <c r="F28" s="107"/>
      <c r="G28" s="27"/>
      <c r="H28" s="18" t="s">
        <v>156</v>
      </c>
      <c r="I28" s="82" t="s">
        <v>159</v>
      </c>
      <c r="J28" s="20">
        <v>5</v>
      </c>
      <c r="K28" s="68"/>
      <c r="L28" s="68"/>
      <c r="M28" s="21"/>
      <c r="N28" s="22"/>
      <c r="O28" s="23"/>
      <c r="P28" s="23"/>
      <c r="Q28" s="23"/>
      <c r="R28" s="23"/>
      <c r="S28" s="24">
        <f>M28</f>
        <v>0</v>
      </c>
      <c r="T28" s="78"/>
      <c r="U28" s="25"/>
      <c r="V28" s="26"/>
      <c r="W28" s="99"/>
      <c r="X28" s="101"/>
      <c r="Y28" s="101"/>
      <c r="Z28" s="101"/>
      <c r="AA28" s="101"/>
      <c r="AB28" s="101"/>
      <c r="AC28" s="109"/>
      <c r="AD28" s="99"/>
    </row>
    <row r="29" spans="1:30" s="4" customFormat="1" ht="33.950000000000003" customHeight="1" x14ac:dyDescent="0.2">
      <c r="A29" s="101"/>
      <c r="B29" s="107"/>
      <c r="C29" s="101"/>
      <c r="D29" s="106"/>
      <c r="E29" s="107"/>
      <c r="F29" s="107"/>
      <c r="G29" s="27"/>
      <c r="H29" s="116" t="s">
        <v>157</v>
      </c>
      <c r="I29" s="102" t="s">
        <v>160</v>
      </c>
      <c r="J29" s="115">
        <v>3</v>
      </c>
      <c r="K29" s="118" t="s">
        <v>200</v>
      </c>
      <c r="L29" s="118" t="s">
        <v>201</v>
      </c>
      <c r="M29" s="111"/>
      <c r="N29" s="22"/>
      <c r="O29" s="23"/>
      <c r="P29" s="23"/>
      <c r="Q29" s="23"/>
      <c r="R29" s="23"/>
      <c r="S29" s="24">
        <f>M29</f>
        <v>0</v>
      </c>
      <c r="T29" s="78"/>
      <c r="U29" s="25"/>
      <c r="V29" s="26"/>
      <c r="W29" s="99"/>
      <c r="X29" s="101"/>
      <c r="Y29" s="101"/>
      <c r="Z29" s="101"/>
      <c r="AA29" s="101"/>
      <c r="AB29" s="101"/>
      <c r="AC29" s="109"/>
      <c r="AD29" s="99"/>
    </row>
    <row r="30" spans="1:30" s="4" customFormat="1" ht="46.5" customHeight="1" x14ac:dyDescent="0.2">
      <c r="A30" s="101"/>
      <c r="B30" s="107"/>
      <c r="C30" s="101"/>
      <c r="D30" s="106"/>
      <c r="E30" s="107"/>
      <c r="F30" s="107"/>
      <c r="G30" s="27"/>
      <c r="H30" s="116"/>
      <c r="I30" s="117"/>
      <c r="J30" s="115"/>
      <c r="K30" s="120"/>
      <c r="L30" s="120"/>
      <c r="M30" s="111"/>
      <c r="N30" s="22"/>
      <c r="O30" s="23"/>
      <c r="P30" s="23"/>
      <c r="Q30" s="23"/>
      <c r="R30" s="23"/>
      <c r="S30" s="24">
        <f>M29</f>
        <v>0</v>
      </c>
      <c r="T30" s="78"/>
      <c r="U30" s="25"/>
      <c r="V30" s="26"/>
      <c r="W30" s="99"/>
      <c r="X30" s="101"/>
      <c r="Y30" s="101"/>
      <c r="Z30" s="101"/>
      <c r="AA30" s="101"/>
      <c r="AB30" s="101"/>
      <c r="AC30" s="110"/>
      <c r="AD30" s="99"/>
    </row>
    <row r="31" spans="1:30" s="4" customFormat="1" ht="6" customHeight="1" x14ac:dyDescent="0.2">
      <c r="A31" s="7"/>
      <c r="B31" s="9" t="s">
        <v>33</v>
      </c>
      <c r="C31" s="8"/>
      <c r="D31" s="9"/>
      <c r="E31" s="10"/>
      <c r="F31" s="10"/>
      <c r="G31" s="11"/>
      <c r="H31" s="10"/>
      <c r="I31" s="8"/>
      <c r="J31" s="11"/>
      <c r="K31" s="9"/>
      <c r="L31" s="9"/>
      <c r="M31" s="12"/>
      <c r="N31" s="11"/>
      <c r="O31" s="13"/>
      <c r="P31" s="13"/>
      <c r="Q31" s="13"/>
      <c r="R31" s="13"/>
      <c r="S31" s="14"/>
      <c r="T31" s="11"/>
      <c r="U31" s="11"/>
      <c r="V31" s="15"/>
      <c r="W31" s="8"/>
      <c r="X31" s="8"/>
      <c r="Y31" s="8"/>
      <c r="Z31" s="8"/>
      <c r="AA31" s="8"/>
      <c r="AB31" s="8"/>
      <c r="AC31" s="11"/>
      <c r="AD31" s="8"/>
    </row>
    <row r="32" spans="1:30" s="4" customFormat="1" ht="21" customHeight="1" x14ac:dyDescent="0.2">
      <c r="A32" s="100" t="s">
        <v>110</v>
      </c>
      <c r="B32" s="107" t="s">
        <v>107</v>
      </c>
      <c r="C32" s="100" t="s">
        <v>111</v>
      </c>
      <c r="D32" s="106" t="s">
        <v>112</v>
      </c>
      <c r="E32" s="107" t="s">
        <v>34</v>
      </c>
      <c r="F32" s="107">
        <f>SUM(J32:J35)</f>
        <v>10</v>
      </c>
      <c r="G32" s="19"/>
      <c r="H32" s="18" t="s">
        <v>161</v>
      </c>
      <c r="I32" s="82" t="s">
        <v>164</v>
      </c>
      <c r="J32" s="20">
        <v>3</v>
      </c>
      <c r="K32" s="17"/>
      <c r="L32" s="17"/>
      <c r="M32" s="21"/>
      <c r="N32" s="22"/>
      <c r="O32" s="16"/>
      <c r="P32" s="16"/>
      <c r="Q32" s="16"/>
      <c r="R32" s="16"/>
      <c r="S32" s="24">
        <f>M32</f>
        <v>0</v>
      </c>
      <c r="T32" s="78"/>
      <c r="U32" s="25"/>
      <c r="V32" s="26"/>
      <c r="W32" s="99" t="str">
        <f>A32&amp;".RSK06"</f>
        <v>HU-PA06.RSK06</v>
      </c>
      <c r="X32" s="101" t="s">
        <v>230</v>
      </c>
      <c r="Y32" s="101" t="s">
        <v>212</v>
      </c>
      <c r="Z32" s="101" t="s">
        <v>218</v>
      </c>
      <c r="AA32" s="101" t="s">
        <v>219</v>
      </c>
      <c r="AB32" s="101" t="s">
        <v>222</v>
      </c>
      <c r="AC32" s="112" t="s">
        <v>251</v>
      </c>
      <c r="AD32" s="99">
        <v>3</v>
      </c>
    </row>
    <row r="33" spans="1:30" s="4" customFormat="1" ht="21" customHeight="1" x14ac:dyDescent="0.2">
      <c r="A33" s="101"/>
      <c r="B33" s="107"/>
      <c r="C33" s="101"/>
      <c r="D33" s="106"/>
      <c r="E33" s="107"/>
      <c r="F33" s="107"/>
      <c r="G33" s="19"/>
      <c r="H33" s="18" t="s">
        <v>162</v>
      </c>
      <c r="I33" s="82" t="s">
        <v>165</v>
      </c>
      <c r="J33" s="20">
        <v>5</v>
      </c>
      <c r="K33" s="17"/>
      <c r="L33" s="17"/>
      <c r="M33" s="21"/>
      <c r="N33" s="22"/>
      <c r="O33" s="16"/>
      <c r="P33" s="16"/>
      <c r="Q33" s="16"/>
      <c r="R33" s="16"/>
      <c r="S33" s="24">
        <f>M33</f>
        <v>0</v>
      </c>
      <c r="T33" s="78"/>
      <c r="U33" s="25"/>
      <c r="V33" s="26"/>
      <c r="W33" s="99"/>
      <c r="X33" s="101"/>
      <c r="Y33" s="101"/>
      <c r="Z33" s="101"/>
      <c r="AA33" s="101"/>
      <c r="AB33" s="101"/>
      <c r="AC33" s="113"/>
      <c r="AD33" s="99"/>
    </row>
    <row r="34" spans="1:30" s="4" customFormat="1" ht="39.950000000000003" customHeight="1" x14ac:dyDescent="0.2">
      <c r="A34" s="101"/>
      <c r="B34" s="107"/>
      <c r="C34" s="101"/>
      <c r="D34" s="106"/>
      <c r="E34" s="107"/>
      <c r="F34" s="107"/>
      <c r="G34" s="19"/>
      <c r="H34" s="107" t="s">
        <v>163</v>
      </c>
      <c r="I34" s="100" t="s">
        <v>166</v>
      </c>
      <c r="J34" s="99">
        <v>2</v>
      </c>
      <c r="K34" s="17"/>
      <c r="L34" s="17"/>
      <c r="M34" s="111"/>
      <c r="N34" s="22"/>
      <c r="O34" s="23"/>
      <c r="P34" s="16"/>
      <c r="Q34" s="16"/>
      <c r="R34" s="16"/>
      <c r="S34" s="28">
        <f>M34</f>
        <v>0</v>
      </c>
      <c r="T34" s="78"/>
      <c r="U34" s="25"/>
      <c r="V34" s="26"/>
      <c r="W34" s="99"/>
      <c r="X34" s="101"/>
      <c r="Y34" s="101"/>
      <c r="Z34" s="101"/>
      <c r="AA34" s="101"/>
      <c r="AB34" s="101"/>
      <c r="AC34" s="113"/>
      <c r="AD34" s="99"/>
    </row>
    <row r="35" spans="1:30" s="4" customFormat="1" ht="32.1" customHeight="1" x14ac:dyDescent="0.2">
      <c r="A35" s="101"/>
      <c r="B35" s="107"/>
      <c r="C35" s="101"/>
      <c r="D35" s="106"/>
      <c r="E35" s="107"/>
      <c r="F35" s="107"/>
      <c r="G35" s="19"/>
      <c r="H35" s="107"/>
      <c r="I35" s="101"/>
      <c r="J35" s="99"/>
      <c r="K35" s="17"/>
      <c r="L35" s="17"/>
      <c r="M35" s="111"/>
      <c r="N35" s="22"/>
      <c r="O35" s="23"/>
      <c r="P35" s="16"/>
      <c r="Q35" s="16"/>
      <c r="R35" s="16"/>
      <c r="S35" s="28">
        <f>M34</f>
        <v>0</v>
      </c>
      <c r="T35" s="78"/>
      <c r="U35" s="25"/>
      <c r="V35" s="26"/>
      <c r="W35" s="99"/>
      <c r="X35" s="101"/>
      <c r="Y35" s="101"/>
      <c r="Z35" s="101"/>
      <c r="AA35" s="101"/>
      <c r="AB35" s="101"/>
      <c r="AC35" s="113"/>
      <c r="AD35" s="99"/>
    </row>
    <row r="36" spans="1:30" s="4" customFormat="1" ht="41.1" customHeight="1" x14ac:dyDescent="0.2">
      <c r="A36" s="101"/>
      <c r="B36" s="107"/>
      <c r="C36" s="101"/>
      <c r="D36" s="106"/>
      <c r="E36" s="107"/>
      <c r="F36" s="107"/>
      <c r="G36" s="19"/>
      <c r="H36" s="107"/>
      <c r="I36" s="101"/>
      <c r="J36" s="99"/>
      <c r="K36" s="17" t="s">
        <v>204</v>
      </c>
      <c r="L36" s="17" t="s">
        <v>205</v>
      </c>
      <c r="M36" s="111"/>
      <c r="N36" s="22"/>
      <c r="O36" s="23"/>
      <c r="P36" s="16"/>
      <c r="Q36" s="16"/>
      <c r="R36" s="16"/>
      <c r="S36" s="28">
        <f>M34</f>
        <v>0</v>
      </c>
      <c r="T36" s="78"/>
      <c r="U36" s="25"/>
      <c r="V36" s="26"/>
      <c r="W36" s="99"/>
      <c r="X36" s="101"/>
      <c r="Y36" s="101"/>
      <c r="Z36" s="101"/>
      <c r="AA36" s="101"/>
      <c r="AB36" s="101"/>
      <c r="AC36" s="114"/>
      <c r="AD36" s="99"/>
    </row>
    <row r="37" spans="1:30" s="4" customFormat="1" ht="6" customHeight="1" x14ac:dyDescent="0.2">
      <c r="A37" s="7"/>
      <c r="B37" s="9" t="s">
        <v>33</v>
      </c>
      <c r="C37" s="8"/>
      <c r="D37" s="9"/>
      <c r="E37" s="10"/>
      <c r="F37" s="10"/>
      <c r="G37" s="10"/>
      <c r="H37" s="10"/>
      <c r="I37" s="8"/>
      <c r="J37" s="11"/>
      <c r="K37" s="9"/>
      <c r="L37" s="9"/>
      <c r="M37" s="12"/>
      <c r="N37" s="11"/>
      <c r="O37" s="9"/>
      <c r="P37" s="9"/>
      <c r="Q37" s="9"/>
      <c r="R37" s="8"/>
      <c r="S37" s="14"/>
      <c r="T37" s="11"/>
      <c r="U37" s="11"/>
      <c r="V37" s="15"/>
      <c r="W37" s="8"/>
      <c r="X37" s="8"/>
      <c r="Y37" s="8"/>
      <c r="Z37" s="8"/>
      <c r="AA37" s="8"/>
      <c r="AB37" s="8"/>
      <c r="AC37" s="11"/>
      <c r="AD37" s="8"/>
    </row>
    <row r="38" spans="1:30" s="4" customFormat="1" ht="41.25" customHeight="1" x14ac:dyDescent="0.2">
      <c r="A38" s="100" t="s">
        <v>113</v>
      </c>
      <c r="B38" s="107" t="s">
        <v>107</v>
      </c>
      <c r="C38" s="100" t="s">
        <v>114</v>
      </c>
      <c r="D38" s="106" t="s">
        <v>115</v>
      </c>
      <c r="E38" s="107" t="s">
        <v>34</v>
      </c>
      <c r="F38" s="107">
        <f>SUM(J38:J41)</f>
        <v>18</v>
      </c>
      <c r="G38" s="19">
        <v>1</v>
      </c>
      <c r="H38" s="18" t="s">
        <v>167</v>
      </c>
      <c r="I38" s="82" t="s">
        <v>170</v>
      </c>
      <c r="J38" s="20">
        <v>5</v>
      </c>
      <c r="K38" s="17"/>
      <c r="L38" s="17"/>
      <c r="M38" s="21"/>
      <c r="N38" s="22" t="s">
        <v>35</v>
      </c>
      <c r="O38" s="17"/>
      <c r="P38" s="17"/>
      <c r="Q38" s="17"/>
      <c r="R38" s="16"/>
      <c r="S38" s="24">
        <f>M38</f>
        <v>0</v>
      </c>
      <c r="T38" s="78"/>
      <c r="U38" s="25"/>
      <c r="V38" s="26"/>
      <c r="W38" s="99" t="str">
        <f>A38&amp;".RSK07"</f>
        <v>HU-PA07.RSK07</v>
      </c>
      <c r="X38" s="101" t="s">
        <v>232</v>
      </c>
      <c r="Y38" s="101" t="s">
        <v>212</v>
      </c>
      <c r="Z38" s="101" t="s">
        <v>218</v>
      </c>
      <c r="AA38" s="101" t="s">
        <v>219</v>
      </c>
      <c r="AB38" s="101" t="s">
        <v>222</v>
      </c>
      <c r="AC38" s="108" t="s">
        <v>231</v>
      </c>
      <c r="AD38" s="99">
        <v>16</v>
      </c>
    </row>
    <row r="39" spans="1:30" s="4" customFormat="1" ht="42" customHeight="1" x14ac:dyDescent="0.2">
      <c r="A39" s="101"/>
      <c r="B39" s="107"/>
      <c r="C39" s="101"/>
      <c r="D39" s="106"/>
      <c r="E39" s="107"/>
      <c r="F39" s="107"/>
      <c r="G39" s="19">
        <v>1</v>
      </c>
      <c r="H39" s="18" t="s">
        <v>168</v>
      </c>
      <c r="I39" s="82" t="s">
        <v>171</v>
      </c>
      <c r="J39" s="20">
        <v>8</v>
      </c>
      <c r="K39" s="17"/>
      <c r="L39" s="17"/>
      <c r="M39" s="21"/>
      <c r="N39" s="22" t="s">
        <v>35</v>
      </c>
      <c r="O39" s="17"/>
      <c r="P39" s="17"/>
      <c r="Q39" s="17"/>
      <c r="R39" s="16"/>
      <c r="S39" s="24">
        <f>M39</f>
        <v>0</v>
      </c>
      <c r="T39" s="78"/>
      <c r="U39" s="25"/>
      <c r="V39" s="26"/>
      <c r="W39" s="99"/>
      <c r="X39" s="101"/>
      <c r="Y39" s="101"/>
      <c r="Z39" s="101"/>
      <c r="AA39" s="101"/>
      <c r="AB39" s="101"/>
      <c r="AC39" s="109"/>
      <c r="AD39" s="99"/>
    </row>
    <row r="40" spans="1:30" s="4" customFormat="1" ht="60" x14ac:dyDescent="0.2">
      <c r="A40" s="101"/>
      <c r="B40" s="107"/>
      <c r="C40" s="101"/>
      <c r="D40" s="106"/>
      <c r="E40" s="107"/>
      <c r="F40" s="107"/>
      <c r="G40" s="19">
        <v>1</v>
      </c>
      <c r="H40" s="107" t="s">
        <v>169</v>
      </c>
      <c r="I40" s="100" t="s">
        <v>210</v>
      </c>
      <c r="J40" s="99">
        <v>5</v>
      </c>
      <c r="K40" s="126" t="s">
        <v>206</v>
      </c>
      <c r="L40" s="126" t="s">
        <v>207</v>
      </c>
      <c r="M40" s="111"/>
      <c r="N40" s="22" t="s">
        <v>36</v>
      </c>
      <c r="O40" s="23" t="str">
        <f>CONCATENATE(,$H$40,".",N40," - Detección exitosa")</f>
        <v>HU-PA07.T3.E1 - Detección exitosa</v>
      </c>
      <c r="P40" s="23" t="s">
        <v>243</v>
      </c>
      <c r="Q40" s="23" t="s">
        <v>248</v>
      </c>
      <c r="R40" s="23" t="s">
        <v>244</v>
      </c>
      <c r="S40" s="24">
        <f>$M$6</f>
        <v>0</v>
      </c>
      <c r="T40" s="78"/>
      <c r="U40" s="25"/>
      <c r="V40" s="26"/>
      <c r="W40" s="99"/>
      <c r="X40" s="101"/>
      <c r="Y40" s="101"/>
      <c r="Z40" s="101"/>
      <c r="AA40" s="101"/>
      <c r="AB40" s="101"/>
      <c r="AC40" s="109"/>
      <c r="AD40" s="99"/>
    </row>
    <row r="41" spans="1:30" s="4" customFormat="1" ht="60" x14ac:dyDescent="0.2">
      <c r="A41" s="101"/>
      <c r="B41" s="107"/>
      <c r="C41" s="101"/>
      <c r="D41" s="106"/>
      <c r="E41" s="107"/>
      <c r="F41" s="107"/>
      <c r="G41" s="19">
        <v>1</v>
      </c>
      <c r="H41" s="107"/>
      <c r="I41" s="101"/>
      <c r="J41" s="99"/>
      <c r="K41" s="127"/>
      <c r="L41" s="127"/>
      <c r="M41" s="111"/>
      <c r="N41" s="22" t="s">
        <v>37</v>
      </c>
      <c r="O41" s="23" t="str">
        <f>CONCATENATE(,$H$40,".",N41," - Log no soportado")</f>
        <v>HU-PA07.T3.E2 - Log no soportado</v>
      </c>
      <c r="P41" s="23" t="s">
        <v>246</v>
      </c>
      <c r="Q41" s="23" t="s">
        <v>248</v>
      </c>
      <c r="R41" s="23" t="s">
        <v>245</v>
      </c>
      <c r="S41" s="24">
        <f>$M$6</f>
        <v>0</v>
      </c>
      <c r="T41" s="78"/>
      <c r="U41" s="25"/>
      <c r="V41" s="26"/>
      <c r="W41" s="99"/>
      <c r="X41" s="101"/>
      <c r="Y41" s="101"/>
      <c r="Z41" s="101"/>
      <c r="AA41" s="101"/>
      <c r="AB41" s="101"/>
      <c r="AC41" s="109"/>
      <c r="AD41" s="99"/>
    </row>
    <row r="42" spans="1:30" s="4" customFormat="1" ht="90" x14ac:dyDescent="0.2">
      <c r="A42" s="101"/>
      <c r="B42" s="107"/>
      <c r="C42" s="101"/>
      <c r="D42" s="106"/>
      <c r="E42" s="107"/>
      <c r="F42" s="107"/>
      <c r="G42" s="19">
        <v>1</v>
      </c>
      <c r="H42" s="107"/>
      <c r="I42" s="101"/>
      <c r="J42" s="99"/>
      <c r="K42" s="128"/>
      <c r="L42" s="128"/>
      <c r="M42" s="111"/>
      <c r="N42" s="22" t="s">
        <v>39</v>
      </c>
      <c r="O42" s="23" t="str">
        <f>CONCATENATE(,$H$40,".",N42," - Erroneamente detectado")</f>
        <v>HU-PA07.T3.E3 - Erroneamente detectado</v>
      </c>
      <c r="P42" s="23" t="s">
        <v>247</v>
      </c>
      <c r="Q42" s="23" t="s">
        <v>248</v>
      </c>
      <c r="R42" s="23" t="s">
        <v>249</v>
      </c>
      <c r="S42" s="24">
        <f>$M$6</f>
        <v>0</v>
      </c>
      <c r="T42" s="78"/>
      <c r="U42" s="25"/>
      <c r="V42" s="26"/>
      <c r="W42" s="99"/>
      <c r="X42" s="101"/>
      <c r="Y42" s="101"/>
      <c r="Z42" s="101"/>
      <c r="AA42" s="101"/>
      <c r="AB42" s="101"/>
      <c r="AC42" s="110"/>
      <c r="AD42" s="99"/>
    </row>
    <row r="43" spans="1:30" s="4" customFormat="1" ht="6" customHeight="1" x14ac:dyDescent="0.2">
      <c r="A43" s="7"/>
      <c r="B43" s="9" t="s">
        <v>33</v>
      </c>
      <c r="C43" s="8"/>
      <c r="D43" s="9"/>
      <c r="E43" s="10"/>
      <c r="F43" s="10"/>
      <c r="G43" s="10"/>
      <c r="H43" s="10"/>
      <c r="I43" s="8"/>
      <c r="J43" s="11"/>
      <c r="K43" s="9"/>
      <c r="L43" s="9"/>
      <c r="M43" s="12"/>
      <c r="N43" s="11"/>
      <c r="O43" s="9"/>
      <c r="P43" s="9"/>
      <c r="Q43" s="9"/>
      <c r="R43" s="8"/>
      <c r="S43" s="14"/>
      <c r="T43" s="11"/>
      <c r="U43" s="11"/>
      <c r="V43" s="15"/>
      <c r="W43" s="11"/>
      <c r="X43" s="8"/>
      <c r="Y43" s="8"/>
      <c r="Z43" s="8"/>
      <c r="AA43" s="8"/>
      <c r="AB43" s="8"/>
      <c r="AC43" s="11"/>
      <c r="AD43" s="8"/>
    </row>
    <row r="44" spans="1:30" s="4" customFormat="1" ht="45" customHeight="1" x14ac:dyDescent="0.2">
      <c r="A44" s="100" t="s">
        <v>116</v>
      </c>
      <c r="B44" s="107" t="s">
        <v>107</v>
      </c>
      <c r="C44" s="106" t="s">
        <v>117</v>
      </c>
      <c r="D44" s="100" t="s">
        <v>118</v>
      </c>
      <c r="E44" s="107" t="s">
        <v>34</v>
      </c>
      <c r="F44" s="107">
        <f>SUM(J44:J49)</f>
        <v>16</v>
      </c>
      <c r="G44" s="19"/>
      <c r="H44" s="18" t="s">
        <v>172</v>
      </c>
      <c r="I44" s="82" t="s">
        <v>177</v>
      </c>
      <c r="J44" s="20">
        <v>3</v>
      </c>
      <c r="K44" s="17"/>
      <c r="L44" s="17"/>
      <c r="M44" s="21"/>
      <c r="N44" s="22"/>
      <c r="O44" s="16"/>
      <c r="P44" s="16"/>
      <c r="Q44" s="16"/>
      <c r="R44" s="16"/>
      <c r="S44" s="24">
        <f>M44</f>
        <v>0</v>
      </c>
      <c r="T44" s="78"/>
      <c r="U44" s="25"/>
      <c r="V44" s="26"/>
      <c r="W44" s="20" t="str">
        <f>A44&amp;".RSK08"</f>
        <v>HU-PA08.RSK08</v>
      </c>
      <c r="X44" s="79" t="s">
        <v>233</v>
      </c>
      <c r="Y44" s="79" t="s">
        <v>212</v>
      </c>
      <c r="Z44" s="79" t="s">
        <v>218</v>
      </c>
      <c r="AA44" s="79" t="s">
        <v>219</v>
      </c>
      <c r="AB44" s="79" t="s">
        <v>222</v>
      </c>
      <c r="AC44" s="94" t="s">
        <v>216</v>
      </c>
      <c r="AD44" s="99">
        <v>20</v>
      </c>
    </row>
    <row r="45" spans="1:30" s="4" customFormat="1" ht="75" x14ac:dyDescent="0.2">
      <c r="A45" s="101"/>
      <c r="B45" s="107"/>
      <c r="C45" s="106"/>
      <c r="D45" s="101"/>
      <c r="E45" s="107"/>
      <c r="F45" s="107"/>
      <c r="G45" s="19"/>
      <c r="H45" s="18" t="s">
        <v>173</v>
      </c>
      <c r="I45" s="82" t="s">
        <v>180</v>
      </c>
      <c r="J45" s="20">
        <v>3</v>
      </c>
      <c r="K45" s="17"/>
      <c r="L45" s="17"/>
      <c r="M45" s="21"/>
      <c r="N45" s="22"/>
      <c r="O45" s="16"/>
      <c r="P45" s="16"/>
      <c r="Q45" s="16"/>
      <c r="R45" s="16"/>
      <c r="S45" s="24">
        <f>M45</f>
        <v>0</v>
      </c>
      <c r="T45" s="78"/>
      <c r="U45" s="25"/>
      <c r="V45" s="26"/>
      <c r="W45" s="20" t="str">
        <f>A44&amp;".RSK09"</f>
        <v>HU-PA08.RSK09</v>
      </c>
      <c r="X45" s="93" t="s">
        <v>234</v>
      </c>
      <c r="Y45" s="93" t="s">
        <v>212</v>
      </c>
      <c r="Z45" s="93" t="s">
        <v>235</v>
      </c>
      <c r="AA45" s="93" t="s">
        <v>236</v>
      </c>
      <c r="AB45" s="93" t="s">
        <v>237</v>
      </c>
      <c r="AC45" s="94" t="s">
        <v>216</v>
      </c>
      <c r="AD45" s="99"/>
    </row>
    <row r="46" spans="1:30" s="4" customFormat="1" ht="30" customHeight="1" x14ac:dyDescent="0.2">
      <c r="A46" s="101"/>
      <c r="B46" s="107"/>
      <c r="C46" s="106"/>
      <c r="D46" s="101"/>
      <c r="E46" s="107"/>
      <c r="F46" s="107"/>
      <c r="G46" s="19"/>
      <c r="H46" s="18" t="s">
        <v>174</v>
      </c>
      <c r="I46" s="82" t="s">
        <v>181</v>
      </c>
      <c r="J46" s="20">
        <v>5</v>
      </c>
      <c r="K46" s="17"/>
      <c r="L46" s="17"/>
      <c r="M46" s="21"/>
      <c r="N46" s="22"/>
      <c r="O46" s="16"/>
      <c r="P46" s="16"/>
      <c r="Q46" s="16"/>
      <c r="R46" s="16"/>
      <c r="S46" s="24">
        <f>M46</f>
        <v>0</v>
      </c>
      <c r="T46" s="78"/>
      <c r="U46" s="25"/>
      <c r="V46" s="26"/>
      <c r="W46" s="99" t="str">
        <f>A44&amp;".RSK10"</f>
        <v>HU-PA08.RSK10</v>
      </c>
      <c r="X46" s="100" t="s">
        <v>239</v>
      </c>
      <c r="Y46" s="100" t="s">
        <v>240</v>
      </c>
      <c r="Z46" s="100" t="s">
        <v>241</v>
      </c>
      <c r="AA46" s="100" t="s">
        <v>238</v>
      </c>
      <c r="AB46" s="100" t="s">
        <v>242</v>
      </c>
      <c r="AC46" s="108" t="s">
        <v>216</v>
      </c>
      <c r="AD46" s="99"/>
    </row>
    <row r="47" spans="1:30" s="4" customFormat="1" ht="15.6" customHeight="1" x14ac:dyDescent="0.2">
      <c r="A47" s="101"/>
      <c r="B47" s="107"/>
      <c r="C47" s="106"/>
      <c r="D47" s="101"/>
      <c r="E47" s="107"/>
      <c r="F47" s="107"/>
      <c r="G47" s="19"/>
      <c r="H47" s="18" t="s">
        <v>175</v>
      </c>
      <c r="I47" s="82" t="s">
        <v>178</v>
      </c>
      <c r="J47" s="20">
        <v>3</v>
      </c>
      <c r="K47" s="17"/>
      <c r="L47" s="17"/>
      <c r="M47" s="21"/>
      <c r="N47" s="22"/>
      <c r="O47" s="16"/>
      <c r="P47" s="16"/>
      <c r="Q47" s="16"/>
      <c r="R47" s="16"/>
      <c r="S47" s="24">
        <f>M47</f>
        <v>0</v>
      </c>
      <c r="T47" s="78"/>
      <c r="U47" s="25"/>
      <c r="V47" s="26"/>
      <c r="W47" s="99"/>
      <c r="X47" s="101"/>
      <c r="Y47" s="101"/>
      <c r="Z47" s="101"/>
      <c r="AA47" s="101"/>
      <c r="AB47" s="101"/>
      <c r="AC47" s="109"/>
      <c r="AD47" s="99"/>
    </row>
    <row r="48" spans="1:30" s="4" customFormat="1" ht="30" customHeight="1" x14ac:dyDescent="0.2">
      <c r="A48" s="101"/>
      <c r="B48" s="107"/>
      <c r="C48" s="106"/>
      <c r="D48" s="101"/>
      <c r="E48" s="107"/>
      <c r="F48" s="107"/>
      <c r="G48" s="19"/>
      <c r="H48" s="107" t="s">
        <v>176</v>
      </c>
      <c r="I48" s="100" t="s">
        <v>179</v>
      </c>
      <c r="J48" s="99">
        <v>2</v>
      </c>
      <c r="K48" s="126" t="s">
        <v>208</v>
      </c>
      <c r="L48" s="126" t="s">
        <v>209</v>
      </c>
      <c r="M48" s="111"/>
      <c r="N48" s="22"/>
      <c r="O48" s="23"/>
      <c r="P48" s="16"/>
      <c r="Q48" s="16"/>
      <c r="R48" s="16"/>
      <c r="S48" s="28"/>
      <c r="T48" s="78"/>
      <c r="U48" s="25"/>
      <c r="V48" s="26"/>
      <c r="W48" s="99"/>
      <c r="X48" s="101"/>
      <c r="Y48" s="101"/>
      <c r="Z48" s="101"/>
      <c r="AA48" s="101"/>
      <c r="AB48" s="101"/>
      <c r="AC48" s="109"/>
      <c r="AD48" s="99"/>
    </row>
    <row r="49" spans="1:30" s="4" customFormat="1" x14ac:dyDescent="0.2">
      <c r="A49" s="101"/>
      <c r="B49" s="107"/>
      <c r="C49" s="106"/>
      <c r="D49" s="101"/>
      <c r="E49" s="107"/>
      <c r="F49" s="107"/>
      <c r="G49" s="19"/>
      <c r="H49" s="107"/>
      <c r="I49" s="101"/>
      <c r="J49" s="99"/>
      <c r="K49" s="127"/>
      <c r="L49" s="127"/>
      <c r="M49" s="111"/>
      <c r="N49" s="22"/>
      <c r="O49" s="23"/>
      <c r="P49" s="16"/>
      <c r="Q49" s="16"/>
      <c r="R49" s="16"/>
      <c r="S49" s="28">
        <f>M48</f>
        <v>0</v>
      </c>
      <c r="T49" s="78"/>
      <c r="U49" s="25"/>
      <c r="V49" s="26"/>
      <c r="W49" s="99"/>
      <c r="X49" s="101"/>
      <c r="Y49" s="101"/>
      <c r="Z49" s="101"/>
      <c r="AA49" s="101"/>
      <c r="AB49" s="101"/>
      <c r="AC49" s="109"/>
      <c r="AD49" s="99"/>
    </row>
    <row r="50" spans="1:30" s="4" customFormat="1" x14ac:dyDescent="0.2">
      <c r="A50" s="101"/>
      <c r="B50" s="107"/>
      <c r="C50" s="106"/>
      <c r="D50" s="101"/>
      <c r="E50" s="107"/>
      <c r="F50" s="107"/>
      <c r="G50" s="19"/>
      <c r="H50" s="107"/>
      <c r="I50" s="101"/>
      <c r="J50" s="99"/>
      <c r="K50" s="128"/>
      <c r="L50" s="128"/>
      <c r="M50" s="111"/>
      <c r="N50" s="22"/>
      <c r="O50" s="23"/>
      <c r="P50" s="16"/>
      <c r="Q50" s="16"/>
      <c r="R50" s="16"/>
      <c r="S50" s="28">
        <f>M48</f>
        <v>0</v>
      </c>
      <c r="T50" s="78"/>
      <c r="U50" s="25"/>
      <c r="V50" s="26"/>
      <c r="W50" s="99"/>
      <c r="X50" s="101"/>
      <c r="Y50" s="101"/>
      <c r="Z50" s="101"/>
      <c r="AA50" s="101"/>
      <c r="AB50" s="101"/>
      <c r="AC50" s="110"/>
      <c r="AD50" s="99"/>
    </row>
    <row r="51" spans="1:30" s="4" customFormat="1" ht="28.5" customHeight="1" x14ac:dyDescent="0.2">
      <c r="A51" s="7"/>
      <c r="B51" s="9" t="s">
        <v>33</v>
      </c>
      <c r="C51" s="9"/>
      <c r="D51" s="8"/>
      <c r="E51" s="10"/>
      <c r="F51" s="10"/>
      <c r="G51" s="10"/>
      <c r="H51" s="10"/>
      <c r="I51" s="8"/>
      <c r="J51" s="11"/>
      <c r="K51" s="9"/>
      <c r="L51" s="9"/>
      <c r="M51" s="12"/>
      <c r="N51" s="11"/>
      <c r="O51" s="8"/>
      <c r="P51" s="8"/>
      <c r="Q51" s="8"/>
      <c r="R51" s="8"/>
      <c r="S51" s="14"/>
      <c r="T51" s="11"/>
      <c r="U51" s="11"/>
      <c r="V51" s="15"/>
      <c r="W51" s="11"/>
      <c r="X51" s="8"/>
      <c r="Y51" s="8"/>
      <c r="Z51" s="8"/>
      <c r="AA51" s="8"/>
      <c r="AB51" s="8"/>
      <c r="AC51" s="11"/>
      <c r="AD51" s="8"/>
    </row>
    <row r="52" spans="1:30" s="4" customFormat="1" ht="6" customHeight="1" x14ac:dyDescent="0.2">
      <c r="A52" s="7"/>
      <c r="B52" s="8" t="s">
        <v>33</v>
      </c>
      <c r="C52" s="8"/>
      <c r="D52" s="9"/>
      <c r="E52" s="11"/>
      <c r="F52" s="10"/>
      <c r="G52" s="11"/>
      <c r="H52" s="11"/>
      <c r="I52" s="8"/>
      <c r="J52" s="11"/>
      <c r="K52" s="8"/>
      <c r="L52" s="8"/>
      <c r="M52" s="14"/>
      <c r="N52" s="11"/>
      <c r="O52" s="8"/>
      <c r="P52" s="8"/>
      <c r="Q52" s="8"/>
      <c r="R52" s="8"/>
      <c r="S52" s="14"/>
      <c r="T52" s="11"/>
      <c r="U52" s="11"/>
      <c r="V52" s="15"/>
      <c r="W52" s="8"/>
      <c r="X52" s="8"/>
      <c r="Y52" s="8"/>
      <c r="Z52" s="8"/>
      <c r="AA52" s="8"/>
      <c r="AB52" s="8"/>
      <c r="AC52" s="11"/>
      <c r="AD52" s="8"/>
    </row>
    <row r="53" spans="1:30" s="4" customFormat="1" ht="50.1" customHeight="1" x14ac:dyDescent="0.2">
      <c r="A53" s="100" t="s">
        <v>119</v>
      </c>
      <c r="B53" s="99" t="s">
        <v>40</v>
      </c>
      <c r="C53" s="100" t="s">
        <v>41</v>
      </c>
      <c r="D53" s="106" t="s">
        <v>120</v>
      </c>
      <c r="E53" s="99" t="s">
        <v>34</v>
      </c>
      <c r="F53" s="81">
        <f>SUM(J53:J58)</f>
        <v>2</v>
      </c>
      <c r="G53" s="20">
        <v>1</v>
      </c>
      <c r="H53" s="105" t="s">
        <v>185</v>
      </c>
      <c r="I53" s="100" t="s">
        <v>89</v>
      </c>
      <c r="J53" s="99">
        <v>2</v>
      </c>
      <c r="K53" s="99" t="s">
        <v>35</v>
      </c>
      <c r="L53" s="99"/>
      <c r="M53" s="28">
        <v>1</v>
      </c>
      <c r="N53" s="22" t="s">
        <v>35</v>
      </c>
      <c r="O53" s="16"/>
      <c r="P53" s="16"/>
      <c r="Q53" s="16"/>
      <c r="R53" s="16"/>
      <c r="S53" s="24">
        <f t="shared" ref="S53:S58" si="0">M53</f>
        <v>1</v>
      </c>
      <c r="T53" s="78"/>
      <c r="U53" s="25"/>
      <c r="V53" s="26"/>
      <c r="W53" s="16"/>
      <c r="X53" s="16"/>
      <c r="Y53" s="16"/>
      <c r="Z53" s="16"/>
      <c r="AA53" s="16"/>
      <c r="AB53" s="16"/>
      <c r="AC53" s="80"/>
      <c r="AD53" s="16"/>
    </row>
    <row r="54" spans="1:30" s="4" customFormat="1" x14ac:dyDescent="0.2">
      <c r="A54" s="101"/>
      <c r="B54" s="99"/>
      <c r="C54" s="101"/>
      <c r="D54" s="106"/>
      <c r="E54" s="99"/>
      <c r="F54" s="81">
        <f>SUM(J53:J58)</f>
        <v>2</v>
      </c>
      <c r="G54" s="20">
        <v>2</v>
      </c>
      <c r="H54" s="99"/>
      <c r="I54" s="101"/>
      <c r="J54" s="99"/>
      <c r="K54" s="99"/>
      <c r="L54" s="99"/>
      <c r="M54" s="28"/>
      <c r="N54" s="22" t="s">
        <v>35</v>
      </c>
      <c r="O54" s="16"/>
      <c r="P54" s="16"/>
      <c r="Q54" s="16"/>
      <c r="R54" s="16"/>
      <c r="S54" s="24">
        <f t="shared" si="0"/>
        <v>0</v>
      </c>
      <c r="T54" s="78"/>
      <c r="U54" s="25"/>
      <c r="V54" s="26"/>
      <c r="W54" s="16"/>
      <c r="X54" s="16"/>
      <c r="Y54" s="16"/>
      <c r="Z54" s="16"/>
      <c r="AA54" s="16"/>
      <c r="AB54" s="16"/>
      <c r="AC54" s="80"/>
      <c r="AD54" s="16"/>
    </row>
    <row r="55" spans="1:30" s="4" customFormat="1" ht="35.450000000000003" customHeight="1" x14ac:dyDescent="0.2">
      <c r="A55" s="101"/>
      <c r="B55" s="99"/>
      <c r="C55" s="101"/>
      <c r="D55" s="106"/>
      <c r="E55" s="99"/>
      <c r="F55" s="81">
        <f>SUM(J53:J58)</f>
        <v>2</v>
      </c>
      <c r="G55" s="20">
        <v>3</v>
      </c>
      <c r="H55" s="99"/>
      <c r="I55" s="101"/>
      <c r="J55" s="99"/>
      <c r="K55" s="99"/>
      <c r="L55" s="99"/>
      <c r="M55" s="70"/>
      <c r="N55" s="22" t="s">
        <v>35</v>
      </c>
      <c r="O55" s="16"/>
      <c r="P55" s="16"/>
      <c r="Q55" s="16"/>
      <c r="R55" s="16"/>
      <c r="S55" s="24">
        <f t="shared" si="0"/>
        <v>0</v>
      </c>
      <c r="T55" s="78"/>
      <c r="U55" s="25"/>
      <c r="V55" s="26"/>
      <c r="W55" s="16"/>
      <c r="X55" s="16"/>
      <c r="Y55" s="16"/>
      <c r="Z55" s="16"/>
      <c r="AA55" s="16"/>
      <c r="AB55" s="16"/>
      <c r="AC55" s="80"/>
      <c r="AD55" s="16"/>
    </row>
    <row r="56" spans="1:30" s="4" customFormat="1" x14ac:dyDescent="0.2">
      <c r="A56" s="101"/>
      <c r="B56" s="99"/>
      <c r="C56" s="101"/>
      <c r="D56" s="106"/>
      <c r="E56" s="99"/>
      <c r="F56" s="81">
        <f>SUM(J53:J58)</f>
        <v>2</v>
      </c>
      <c r="G56" s="20">
        <v>4</v>
      </c>
      <c r="H56" s="99"/>
      <c r="I56" s="101"/>
      <c r="J56" s="99"/>
      <c r="K56" s="99"/>
      <c r="L56" s="99"/>
      <c r="M56" s="28"/>
      <c r="N56" s="22" t="s">
        <v>35</v>
      </c>
      <c r="O56" s="16"/>
      <c r="P56" s="16"/>
      <c r="Q56" s="16"/>
      <c r="R56" s="16"/>
      <c r="S56" s="24">
        <f t="shared" si="0"/>
        <v>0</v>
      </c>
      <c r="T56" s="78"/>
      <c r="U56" s="32"/>
      <c r="V56" s="26"/>
      <c r="W56" s="16"/>
      <c r="X56" s="16"/>
      <c r="Y56" s="16"/>
      <c r="Z56" s="16"/>
      <c r="AA56" s="16"/>
      <c r="AB56" s="16"/>
      <c r="AC56" s="80"/>
      <c r="AD56" s="16"/>
    </row>
    <row r="57" spans="1:30" s="4" customFormat="1" ht="29.1" customHeight="1" x14ac:dyDescent="0.2">
      <c r="A57" s="101"/>
      <c r="B57" s="99"/>
      <c r="C57" s="101"/>
      <c r="D57" s="106"/>
      <c r="E57" s="99"/>
      <c r="F57" s="81">
        <f>SUM(J53:J58)</f>
        <v>2</v>
      </c>
      <c r="G57" s="20">
        <v>5</v>
      </c>
      <c r="H57" s="99"/>
      <c r="I57" s="101"/>
      <c r="J57" s="99"/>
      <c r="K57" s="99"/>
      <c r="L57" s="99"/>
      <c r="M57" s="28"/>
      <c r="N57" s="22" t="s">
        <v>35</v>
      </c>
      <c r="O57" s="16"/>
      <c r="P57" s="16"/>
      <c r="Q57" s="16"/>
      <c r="R57" s="16"/>
      <c r="S57" s="24">
        <f t="shared" si="0"/>
        <v>0</v>
      </c>
      <c r="T57" s="78"/>
      <c r="U57" s="32"/>
      <c r="V57" s="26"/>
      <c r="W57" s="16"/>
      <c r="X57" s="16"/>
      <c r="Y57" s="16"/>
      <c r="Z57" s="16"/>
      <c r="AA57" s="16"/>
      <c r="AB57" s="16"/>
      <c r="AC57" s="80"/>
      <c r="AD57" s="16"/>
    </row>
    <row r="58" spans="1:30" s="4" customFormat="1" x14ac:dyDescent="0.2">
      <c r="A58" s="101"/>
      <c r="B58" s="99"/>
      <c r="C58" s="101"/>
      <c r="D58" s="106"/>
      <c r="E58" s="99"/>
      <c r="F58" s="81">
        <f>SUM(J53:J58)</f>
        <v>2</v>
      </c>
      <c r="G58" s="20">
        <v>6</v>
      </c>
      <c r="H58" s="99"/>
      <c r="I58" s="101"/>
      <c r="J58" s="99"/>
      <c r="K58" s="99"/>
      <c r="L58" s="99"/>
      <c r="M58" s="28"/>
      <c r="N58" s="22" t="s">
        <v>35</v>
      </c>
      <c r="O58" s="16"/>
      <c r="P58" s="16"/>
      <c r="Q58" s="16"/>
      <c r="R58" s="16"/>
      <c r="S58" s="24">
        <f t="shared" si="0"/>
        <v>0</v>
      </c>
      <c r="T58" s="20"/>
      <c r="U58" s="25"/>
      <c r="V58" s="26"/>
      <c r="W58" s="16"/>
      <c r="X58" s="16"/>
      <c r="Y58" s="16"/>
      <c r="Z58" s="16"/>
      <c r="AA58" s="16"/>
      <c r="AB58" s="16"/>
      <c r="AC58" s="80"/>
      <c r="AD58" s="16"/>
    </row>
    <row r="59" spans="1:30" s="4" customFormat="1" ht="15.6" customHeight="1" x14ac:dyDescent="0.2">
      <c r="A59" s="29"/>
      <c r="B59" s="11" t="s">
        <v>33</v>
      </c>
      <c r="C59" s="8"/>
      <c r="D59" s="9"/>
      <c r="E59" s="11"/>
      <c r="F59" s="11"/>
      <c r="G59" s="11"/>
      <c r="H59" s="11"/>
      <c r="I59" s="8"/>
      <c r="J59" s="11"/>
      <c r="K59" s="11"/>
      <c r="L59" s="11"/>
      <c r="M59" s="14"/>
      <c r="N59" s="11"/>
      <c r="O59" s="8"/>
      <c r="P59" s="8"/>
      <c r="Q59" s="8"/>
      <c r="R59" s="8"/>
      <c r="S59" s="14"/>
      <c r="T59" s="11"/>
      <c r="U59" s="11"/>
      <c r="V59" s="15"/>
      <c r="W59" s="8"/>
      <c r="X59" s="8"/>
      <c r="Y59" s="8"/>
      <c r="Z59" s="8"/>
      <c r="AA59" s="8"/>
      <c r="AB59" s="8"/>
      <c r="AC59" s="11"/>
      <c r="AD59" s="8"/>
    </row>
    <row r="60" spans="1:30" s="4" customFormat="1" ht="15.6" customHeight="1" x14ac:dyDescent="0.2">
      <c r="A60" s="100" t="s">
        <v>121</v>
      </c>
      <c r="B60" s="99" t="s">
        <v>40</v>
      </c>
      <c r="C60" s="101" t="s">
        <v>42</v>
      </c>
      <c r="D60" s="106" t="s">
        <v>43</v>
      </c>
      <c r="E60" s="99" t="s">
        <v>34</v>
      </c>
      <c r="F60" s="81">
        <f>SUM(J60:J65)</f>
        <v>2</v>
      </c>
      <c r="G60" s="20">
        <v>1</v>
      </c>
      <c r="H60" s="105" t="s">
        <v>186</v>
      </c>
      <c r="I60" s="101" t="s">
        <v>44</v>
      </c>
      <c r="J60" s="99">
        <v>2</v>
      </c>
      <c r="K60" s="99" t="s">
        <v>35</v>
      </c>
      <c r="L60" s="99"/>
      <c r="M60" s="28">
        <v>1</v>
      </c>
      <c r="N60" s="22" t="s">
        <v>35</v>
      </c>
      <c r="O60" s="16"/>
      <c r="P60" s="16"/>
      <c r="Q60" s="16"/>
      <c r="R60" s="16"/>
      <c r="S60" s="24">
        <f t="shared" ref="S60:S65" si="1">M60</f>
        <v>1</v>
      </c>
      <c r="T60" s="78"/>
      <c r="U60" s="25"/>
      <c r="V60" s="26"/>
      <c r="W60" s="16"/>
      <c r="X60" s="16"/>
      <c r="Y60" s="16"/>
      <c r="Z60" s="16"/>
      <c r="AA60" s="16"/>
      <c r="AB60" s="16"/>
      <c r="AC60" s="80"/>
      <c r="AD60" s="16"/>
    </row>
    <row r="61" spans="1:30" s="4" customFormat="1" x14ac:dyDescent="0.2">
      <c r="A61" s="101"/>
      <c r="B61" s="99"/>
      <c r="C61" s="101"/>
      <c r="D61" s="106"/>
      <c r="E61" s="99"/>
      <c r="F61" s="81">
        <f>SUM(J60:J65)</f>
        <v>2</v>
      </c>
      <c r="G61" s="20">
        <v>2</v>
      </c>
      <c r="H61" s="99"/>
      <c r="I61" s="101"/>
      <c r="J61" s="99"/>
      <c r="K61" s="99"/>
      <c r="L61" s="99"/>
      <c r="M61" s="28"/>
      <c r="N61" s="22" t="s">
        <v>35</v>
      </c>
      <c r="O61" s="16"/>
      <c r="P61" s="16"/>
      <c r="Q61" s="16"/>
      <c r="R61" s="16"/>
      <c r="S61" s="24">
        <f t="shared" si="1"/>
        <v>0</v>
      </c>
      <c r="T61" s="78"/>
      <c r="U61" s="25"/>
      <c r="V61" s="26"/>
      <c r="W61" s="16"/>
      <c r="X61" s="16"/>
      <c r="Y61" s="16"/>
      <c r="Z61" s="16"/>
      <c r="AA61" s="16"/>
      <c r="AB61" s="16"/>
      <c r="AC61" s="80"/>
      <c r="AD61" s="16"/>
    </row>
    <row r="62" spans="1:30" s="4" customFormat="1" ht="15.6" customHeight="1" x14ac:dyDescent="0.2">
      <c r="A62" s="101"/>
      <c r="B62" s="99"/>
      <c r="C62" s="101"/>
      <c r="D62" s="106"/>
      <c r="E62" s="99"/>
      <c r="F62" s="81">
        <f>SUM(J60:J65)</f>
        <v>2</v>
      </c>
      <c r="G62" s="20">
        <v>3</v>
      </c>
      <c r="H62" s="99"/>
      <c r="I62" s="101"/>
      <c r="J62" s="99"/>
      <c r="K62" s="99"/>
      <c r="L62" s="99"/>
      <c r="M62" s="70"/>
      <c r="N62" s="22" t="s">
        <v>35</v>
      </c>
      <c r="O62" s="16"/>
      <c r="P62" s="16"/>
      <c r="Q62" s="16"/>
      <c r="R62" s="16"/>
      <c r="S62" s="24">
        <f t="shared" si="1"/>
        <v>0</v>
      </c>
      <c r="T62" s="78"/>
      <c r="U62" s="25"/>
      <c r="V62" s="26"/>
      <c r="W62" s="16"/>
      <c r="X62" s="16"/>
      <c r="Y62" s="16"/>
      <c r="Z62" s="16"/>
      <c r="AA62" s="16"/>
      <c r="AB62" s="16"/>
      <c r="AC62" s="80"/>
      <c r="AD62" s="16"/>
    </row>
    <row r="63" spans="1:30" s="4" customFormat="1" x14ac:dyDescent="0.2">
      <c r="A63" s="101"/>
      <c r="B63" s="99"/>
      <c r="C63" s="101"/>
      <c r="D63" s="106"/>
      <c r="E63" s="99"/>
      <c r="F63" s="81">
        <f>SUM(J60:J65)</f>
        <v>2</v>
      </c>
      <c r="G63" s="20">
        <v>4</v>
      </c>
      <c r="H63" s="99"/>
      <c r="I63" s="101"/>
      <c r="J63" s="99"/>
      <c r="K63" s="99"/>
      <c r="L63" s="99"/>
      <c r="M63" s="28"/>
      <c r="N63" s="22" t="s">
        <v>35</v>
      </c>
      <c r="O63" s="16"/>
      <c r="P63" s="16"/>
      <c r="Q63" s="16"/>
      <c r="R63" s="16"/>
      <c r="S63" s="24">
        <f t="shared" si="1"/>
        <v>0</v>
      </c>
      <c r="T63" s="78"/>
      <c r="U63" s="32"/>
      <c r="V63" s="26"/>
      <c r="W63" s="16"/>
      <c r="X63" s="16"/>
      <c r="Y63" s="16"/>
      <c r="Z63" s="16"/>
      <c r="AA63" s="16"/>
      <c r="AB63" s="16"/>
      <c r="AC63" s="80"/>
      <c r="AD63" s="16"/>
    </row>
    <row r="64" spans="1:30" s="4" customFormat="1" x14ac:dyDescent="0.2">
      <c r="A64" s="101"/>
      <c r="B64" s="99"/>
      <c r="C64" s="101"/>
      <c r="D64" s="106"/>
      <c r="E64" s="99"/>
      <c r="F64" s="81">
        <f>SUM(J60:J65)</f>
        <v>2</v>
      </c>
      <c r="G64" s="20">
        <v>5</v>
      </c>
      <c r="H64" s="99"/>
      <c r="I64" s="101"/>
      <c r="J64" s="99"/>
      <c r="K64" s="99"/>
      <c r="L64" s="99"/>
      <c r="M64" s="28"/>
      <c r="N64" s="22" t="s">
        <v>35</v>
      </c>
      <c r="O64" s="16"/>
      <c r="P64" s="16"/>
      <c r="Q64" s="16"/>
      <c r="R64" s="16"/>
      <c r="S64" s="24">
        <f t="shared" si="1"/>
        <v>0</v>
      </c>
      <c r="T64" s="78"/>
      <c r="U64" s="32"/>
      <c r="V64" s="26"/>
      <c r="W64" s="16"/>
      <c r="X64" s="16"/>
      <c r="Y64" s="16"/>
      <c r="Z64" s="16"/>
      <c r="AA64" s="16"/>
      <c r="AB64" s="16"/>
      <c r="AC64" s="80"/>
      <c r="AD64" s="16"/>
    </row>
    <row r="65" spans="1:30" s="4" customFormat="1" x14ac:dyDescent="0.2">
      <c r="A65" s="101"/>
      <c r="B65" s="99"/>
      <c r="C65" s="101"/>
      <c r="D65" s="106"/>
      <c r="E65" s="99"/>
      <c r="F65" s="81">
        <f>SUM(J60:J65)</f>
        <v>2</v>
      </c>
      <c r="G65" s="20">
        <v>6</v>
      </c>
      <c r="H65" s="99"/>
      <c r="I65" s="101"/>
      <c r="J65" s="99"/>
      <c r="K65" s="99"/>
      <c r="L65" s="99"/>
      <c r="M65" s="28"/>
      <c r="N65" s="22" t="s">
        <v>35</v>
      </c>
      <c r="O65" s="16"/>
      <c r="P65" s="16"/>
      <c r="Q65" s="16"/>
      <c r="R65" s="16"/>
      <c r="S65" s="24">
        <f t="shared" si="1"/>
        <v>0</v>
      </c>
      <c r="T65" s="78"/>
      <c r="U65" s="25"/>
      <c r="V65" s="26"/>
      <c r="W65" s="16"/>
      <c r="X65" s="16"/>
      <c r="Y65" s="16"/>
      <c r="Z65" s="16"/>
      <c r="AA65" s="16"/>
      <c r="AB65" s="16"/>
      <c r="AC65" s="80"/>
      <c r="AD65" s="16"/>
    </row>
    <row r="66" spans="1:30" s="4" customFormat="1" ht="15.6" customHeight="1" x14ac:dyDescent="0.2">
      <c r="A66" s="30"/>
      <c r="B66" s="11" t="s">
        <v>33</v>
      </c>
      <c r="C66" s="8"/>
      <c r="D66" s="9"/>
      <c r="E66" s="11"/>
      <c r="F66" s="11"/>
      <c r="G66" s="11"/>
      <c r="H66" s="11"/>
      <c r="I66" s="8"/>
      <c r="J66" s="11"/>
      <c r="K66" s="11"/>
      <c r="L66" s="11"/>
      <c r="M66" s="14"/>
      <c r="N66" s="11"/>
      <c r="O66" s="8"/>
      <c r="P66" s="8"/>
      <c r="Q66" s="8"/>
      <c r="R66" s="8"/>
      <c r="S66" s="8"/>
      <c r="T66" s="11"/>
      <c r="U66" s="11"/>
      <c r="V66" s="15"/>
      <c r="W66" s="8"/>
      <c r="X66" s="8"/>
      <c r="Y66" s="8"/>
      <c r="Z66" s="8"/>
      <c r="AA66" s="8"/>
      <c r="AB66" s="8"/>
      <c r="AC66" s="11"/>
      <c r="AD66" s="8"/>
    </row>
    <row r="67" spans="1:30" s="4" customFormat="1" ht="15.6" customHeight="1" x14ac:dyDescent="0.2">
      <c r="A67" s="100" t="s">
        <v>122</v>
      </c>
      <c r="B67" s="99" t="s">
        <v>40</v>
      </c>
      <c r="C67" s="101" t="s">
        <v>45</v>
      </c>
      <c r="D67" s="100" t="s">
        <v>92</v>
      </c>
      <c r="E67" s="99" t="s">
        <v>34</v>
      </c>
      <c r="F67" s="27">
        <f>SUM(J67:J72)</f>
        <v>2</v>
      </c>
      <c r="G67" s="20">
        <v>1</v>
      </c>
      <c r="H67" s="105" t="s">
        <v>187</v>
      </c>
      <c r="I67" s="101" t="s">
        <v>46</v>
      </c>
      <c r="J67" s="99">
        <v>2</v>
      </c>
      <c r="K67" s="99" t="s">
        <v>35</v>
      </c>
      <c r="L67" s="99"/>
      <c r="M67" s="28">
        <v>0</v>
      </c>
      <c r="N67" s="22" t="s">
        <v>35</v>
      </c>
      <c r="O67" s="16"/>
      <c r="P67" s="16"/>
      <c r="Q67" s="16"/>
      <c r="R67" s="16"/>
      <c r="S67" s="24">
        <f t="shared" ref="S67:S72" si="2">M67</f>
        <v>0</v>
      </c>
      <c r="T67" s="78"/>
      <c r="U67" s="25"/>
      <c r="V67" s="26"/>
      <c r="W67" s="16"/>
      <c r="X67" s="16"/>
      <c r="Y67" s="16"/>
      <c r="Z67" s="16"/>
      <c r="AA67" s="16"/>
      <c r="AB67" s="16"/>
      <c r="AC67" s="80"/>
      <c r="AD67" s="16"/>
    </row>
    <row r="68" spans="1:30" s="4" customFormat="1" x14ac:dyDescent="0.2">
      <c r="A68" s="101"/>
      <c r="B68" s="99"/>
      <c r="C68" s="101"/>
      <c r="D68" s="101"/>
      <c r="E68" s="99"/>
      <c r="F68" s="27">
        <f>SUM(J67:J72)</f>
        <v>2</v>
      </c>
      <c r="G68" s="20">
        <v>2</v>
      </c>
      <c r="H68" s="99"/>
      <c r="I68" s="101"/>
      <c r="J68" s="99"/>
      <c r="K68" s="99"/>
      <c r="L68" s="99"/>
      <c r="M68" s="28"/>
      <c r="N68" s="22" t="s">
        <v>35</v>
      </c>
      <c r="O68" s="16"/>
      <c r="P68" s="16"/>
      <c r="Q68" s="16"/>
      <c r="R68" s="16"/>
      <c r="S68" s="24">
        <f t="shared" si="2"/>
        <v>0</v>
      </c>
      <c r="T68" s="78"/>
      <c r="U68" s="25"/>
      <c r="V68" s="26"/>
      <c r="W68" s="16"/>
      <c r="X68" s="16"/>
      <c r="Y68" s="16"/>
      <c r="Z68" s="16"/>
      <c r="AA68" s="16"/>
      <c r="AB68" s="16"/>
      <c r="AC68" s="80"/>
      <c r="AD68" s="16"/>
    </row>
    <row r="69" spans="1:30" s="4" customFormat="1" ht="18" customHeight="1" x14ac:dyDescent="0.2">
      <c r="A69" s="101"/>
      <c r="B69" s="99"/>
      <c r="C69" s="101"/>
      <c r="D69" s="101"/>
      <c r="E69" s="99"/>
      <c r="F69" s="27">
        <f>SUM(J67:J72)</f>
        <v>2</v>
      </c>
      <c r="G69" s="20">
        <v>3</v>
      </c>
      <c r="H69" s="99"/>
      <c r="I69" s="101"/>
      <c r="J69" s="99"/>
      <c r="K69" s="99"/>
      <c r="L69" s="99"/>
      <c r="M69" s="70"/>
      <c r="N69" s="22" t="s">
        <v>35</v>
      </c>
      <c r="O69" s="16"/>
      <c r="P69" s="16"/>
      <c r="Q69" s="16"/>
      <c r="R69" s="16"/>
      <c r="S69" s="24">
        <f t="shared" si="2"/>
        <v>0</v>
      </c>
      <c r="T69" s="78"/>
      <c r="U69" s="25"/>
      <c r="V69" s="26"/>
      <c r="W69" s="16"/>
      <c r="X69" s="16"/>
      <c r="Y69" s="16"/>
      <c r="Z69" s="16"/>
      <c r="AA69" s="16"/>
      <c r="AB69" s="16"/>
      <c r="AC69" s="80"/>
      <c r="AD69" s="16"/>
    </row>
    <row r="70" spans="1:30" s="4" customFormat="1" ht="15.6" customHeight="1" x14ac:dyDescent="0.2">
      <c r="A70" s="101"/>
      <c r="B70" s="99"/>
      <c r="C70" s="101"/>
      <c r="D70" s="101"/>
      <c r="E70" s="99"/>
      <c r="F70" s="27">
        <f>SUM(J67:J72)</f>
        <v>2</v>
      </c>
      <c r="G70" s="20">
        <v>4</v>
      </c>
      <c r="H70" s="99"/>
      <c r="I70" s="101"/>
      <c r="J70" s="99"/>
      <c r="K70" s="99"/>
      <c r="L70" s="99"/>
      <c r="M70" s="28"/>
      <c r="N70" s="22" t="s">
        <v>35</v>
      </c>
      <c r="O70" s="16"/>
      <c r="P70" s="16"/>
      <c r="Q70" s="16"/>
      <c r="R70" s="16"/>
      <c r="S70" s="24">
        <f t="shared" si="2"/>
        <v>0</v>
      </c>
      <c r="T70" s="78"/>
      <c r="U70" s="32"/>
      <c r="V70" s="26"/>
      <c r="W70" s="16"/>
      <c r="X70" s="16"/>
      <c r="Y70" s="16"/>
      <c r="Z70" s="16"/>
      <c r="AA70" s="16"/>
      <c r="AB70" s="16"/>
      <c r="AC70" s="80"/>
      <c r="AD70" s="16"/>
    </row>
    <row r="71" spans="1:30" s="4" customFormat="1" x14ac:dyDescent="0.2">
      <c r="A71" s="101"/>
      <c r="B71" s="99"/>
      <c r="C71" s="101"/>
      <c r="D71" s="101"/>
      <c r="E71" s="99"/>
      <c r="F71" s="27">
        <f>SUM(J67:J72)</f>
        <v>2</v>
      </c>
      <c r="G71" s="20">
        <v>5</v>
      </c>
      <c r="H71" s="99"/>
      <c r="I71" s="101"/>
      <c r="J71" s="99"/>
      <c r="K71" s="99"/>
      <c r="L71" s="99"/>
      <c r="M71" s="77"/>
      <c r="N71" s="22" t="s">
        <v>35</v>
      </c>
      <c r="O71" s="16"/>
      <c r="P71" s="16"/>
      <c r="Q71" s="16"/>
      <c r="R71" s="16"/>
      <c r="S71" s="24">
        <f t="shared" si="2"/>
        <v>0</v>
      </c>
      <c r="T71" s="78"/>
      <c r="U71" s="32"/>
      <c r="V71" s="26"/>
      <c r="W71" s="16"/>
      <c r="X71" s="16"/>
      <c r="Y71" s="16"/>
      <c r="Z71" s="16"/>
      <c r="AA71" s="16"/>
      <c r="AB71" s="16"/>
      <c r="AC71" s="80"/>
      <c r="AD71" s="16"/>
    </row>
    <row r="72" spans="1:30" s="4" customFormat="1" x14ac:dyDescent="0.2">
      <c r="A72" s="101"/>
      <c r="B72" s="99"/>
      <c r="C72" s="101"/>
      <c r="D72" s="101"/>
      <c r="E72" s="99"/>
      <c r="F72" s="27">
        <f>SUM(J67:J72)</f>
        <v>2</v>
      </c>
      <c r="G72" s="20">
        <v>6</v>
      </c>
      <c r="H72" s="99"/>
      <c r="I72" s="101"/>
      <c r="J72" s="99"/>
      <c r="K72" s="99"/>
      <c r="L72" s="99"/>
      <c r="M72" s="28"/>
      <c r="N72" s="22" t="s">
        <v>35</v>
      </c>
      <c r="O72" s="16"/>
      <c r="P72" s="16"/>
      <c r="Q72" s="16"/>
      <c r="R72" s="16"/>
      <c r="S72" s="24">
        <f t="shared" si="2"/>
        <v>0</v>
      </c>
      <c r="T72" s="78"/>
      <c r="U72" s="25"/>
      <c r="V72" s="26"/>
      <c r="W72" s="16"/>
      <c r="X72" s="16"/>
      <c r="Y72" s="16"/>
      <c r="Z72" s="16"/>
      <c r="AA72" s="16"/>
      <c r="AB72" s="16"/>
      <c r="AC72" s="80"/>
      <c r="AD72" s="16"/>
    </row>
    <row r="73" spans="1:30" s="4" customFormat="1" ht="15.6" customHeight="1" x14ac:dyDescent="0.2">
      <c r="A73" s="7"/>
      <c r="B73" s="8" t="s">
        <v>33</v>
      </c>
      <c r="C73" s="8"/>
      <c r="D73" s="8"/>
      <c r="E73" s="11"/>
      <c r="F73" s="11"/>
      <c r="G73" s="11"/>
      <c r="H73" s="11"/>
      <c r="I73" s="8"/>
      <c r="J73" s="11"/>
      <c r="K73" s="11"/>
      <c r="L73" s="11"/>
      <c r="M73" s="14"/>
      <c r="N73" s="11"/>
      <c r="O73" s="8"/>
      <c r="P73" s="8"/>
      <c r="Q73" s="8"/>
      <c r="R73" s="8"/>
      <c r="S73" s="8"/>
      <c r="T73" s="11"/>
      <c r="U73" s="11"/>
      <c r="V73" s="15"/>
      <c r="W73" s="8"/>
      <c r="X73" s="8"/>
      <c r="Y73" s="8"/>
      <c r="Z73" s="8"/>
      <c r="AA73" s="8"/>
      <c r="AB73" s="8"/>
      <c r="AC73" s="11"/>
      <c r="AD73" s="8"/>
    </row>
    <row r="74" spans="1:30" s="4" customFormat="1" ht="15.6" customHeight="1" x14ac:dyDescent="0.2">
      <c r="A74" s="100" t="s">
        <v>123</v>
      </c>
      <c r="B74" s="101" t="s">
        <v>40</v>
      </c>
      <c r="C74" s="101" t="s">
        <v>47</v>
      </c>
      <c r="D74" s="100" t="s">
        <v>92</v>
      </c>
      <c r="E74" s="99" t="s">
        <v>34</v>
      </c>
      <c r="F74" s="81">
        <f>SUM(J74:J79)</f>
        <v>2</v>
      </c>
      <c r="G74" s="20">
        <v>1</v>
      </c>
      <c r="H74" s="105" t="s">
        <v>188</v>
      </c>
      <c r="I74" s="101" t="s">
        <v>48</v>
      </c>
      <c r="J74" s="99">
        <v>2</v>
      </c>
      <c r="K74" s="99" t="s">
        <v>35</v>
      </c>
      <c r="L74" s="99"/>
      <c r="M74" s="28">
        <v>0</v>
      </c>
      <c r="N74" s="22" t="s">
        <v>35</v>
      </c>
      <c r="O74" s="16"/>
      <c r="P74" s="16"/>
      <c r="Q74" s="16"/>
      <c r="R74" s="16"/>
      <c r="S74" s="24">
        <f t="shared" ref="S74:S79" si="3">M74</f>
        <v>0</v>
      </c>
      <c r="T74" s="78"/>
      <c r="U74" s="25"/>
      <c r="V74" s="26"/>
      <c r="W74" s="16"/>
      <c r="X74" s="16"/>
      <c r="Y74" s="16"/>
      <c r="Z74" s="16"/>
      <c r="AA74" s="16"/>
      <c r="AB74" s="16"/>
      <c r="AC74" s="80"/>
      <c r="AD74" s="16"/>
    </row>
    <row r="75" spans="1:30" s="4" customFormat="1" x14ac:dyDescent="0.2">
      <c r="A75" s="101"/>
      <c r="B75" s="101"/>
      <c r="C75" s="101"/>
      <c r="D75" s="101"/>
      <c r="E75" s="99"/>
      <c r="F75" s="81">
        <f>SUM(J74:J79)</f>
        <v>2</v>
      </c>
      <c r="G75" s="20">
        <v>2</v>
      </c>
      <c r="H75" s="99"/>
      <c r="I75" s="101"/>
      <c r="J75" s="99"/>
      <c r="K75" s="99"/>
      <c r="L75" s="99"/>
      <c r="M75" s="28"/>
      <c r="N75" s="22" t="s">
        <v>35</v>
      </c>
      <c r="O75" s="16"/>
      <c r="P75" s="16"/>
      <c r="Q75" s="16"/>
      <c r="R75" s="16"/>
      <c r="S75" s="24">
        <f t="shared" si="3"/>
        <v>0</v>
      </c>
      <c r="T75" s="78"/>
      <c r="U75" s="25"/>
      <c r="V75" s="26"/>
      <c r="W75" s="16"/>
      <c r="X75" s="16"/>
      <c r="Y75" s="16"/>
      <c r="Z75" s="16"/>
      <c r="AA75" s="16"/>
      <c r="AB75" s="16"/>
      <c r="AC75" s="80"/>
      <c r="AD75" s="16"/>
    </row>
    <row r="76" spans="1:30" s="4" customFormat="1" ht="15.6" customHeight="1" x14ac:dyDescent="0.2">
      <c r="A76" s="101"/>
      <c r="B76" s="101"/>
      <c r="C76" s="101"/>
      <c r="D76" s="101"/>
      <c r="E76" s="99"/>
      <c r="F76" s="81">
        <f>SUM(J74:J79)</f>
        <v>2</v>
      </c>
      <c r="G76" s="20">
        <v>3</v>
      </c>
      <c r="H76" s="99"/>
      <c r="I76" s="101"/>
      <c r="J76" s="99"/>
      <c r="K76" s="99"/>
      <c r="L76" s="99"/>
      <c r="M76" s="70"/>
      <c r="N76" s="22" t="s">
        <v>35</v>
      </c>
      <c r="O76" s="16"/>
      <c r="P76" s="16"/>
      <c r="Q76" s="16"/>
      <c r="R76" s="16"/>
      <c r="S76" s="24">
        <f t="shared" si="3"/>
        <v>0</v>
      </c>
      <c r="T76" s="78"/>
      <c r="U76" s="25"/>
      <c r="V76" s="26"/>
      <c r="W76" s="16"/>
      <c r="X76" s="16"/>
      <c r="Y76" s="16"/>
      <c r="Z76" s="16"/>
      <c r="AA76" s="16"/>
      <c r="AB76" s="16"/>
      <c r="AC76" s="80"/>
      <c r="AD76" s="16"/>
    </row>
    <row r="77" spans="1:30" s="4" customFormat="1" x14ac:dyDescent="0.2">
      <c r="A77" s="101"/>
      <c r="B77" s="101"/>
      <c r="C77" s="101"/>
      <c r="D77" s="101"/>
      <c r="E77" s="99"/>
      <c r="F77" s="81">
        <f>SUM(J74:J79)</f>
        <v>2</v>
      </c>
      <c r="G77" s="20">
        <v>4</v>
      </c>
      <c r="H77" s="99"/>
      <c r="I77" s="101"/>
      <c r="J77" s="99"/>
      <c r="K77" s="99"/>
      <c r="L77" s="99"/>
      <c r="M77" s="28"/>
      <c r="N77" s="22" t="s">
        <v>35</v>
      </c>
      <c r="O77" s="16"/>
      <c r="P77" s="16"/>
      <c r="Q77" s="16"/>
      <c r="R77" s="16"/>
      <c r="S77" s="24">
        <f t="shared" si="3"/>
        <v>0</v>
      </c>
      <c r="T77" s="78"/>
      <c r="U77" s="32"/>
      <c r="V77" s="26"/>
      <c r="W77" s="16"/>
      <c r="X77" s="16"/>
      <c r="Y77" s="16"/>
      <c r="Z77" s="16"/>
      <c r="AA77" s="16"/>
      <c r="AB77" s="16"/>
      <c r="AC77" s="80"/>
      <c r="AD77" s="16"/>
    </row>
    <row r="78" spans="1:30" s="4" customFormat="1" x14ac:dyDescent="0.2">
      <c r="A78" s="101"/>
      <c r="B78" s="101"/>
      <c r="C78" s="101"/>
      <c r="D78" s="101"/>
      <c r="E78" s="99"/>
      <c r="F78" s="81">
        <f>SUM(J74:J79)</f>
        <v>2</v>
      </c>
      <c r="G78" s="20">
        <v>5</v>
      </c>
      <c r="H78" s="99"/>
      <c r="I78" s="101"/>
      <c r="J78" s="99"/>
      <c r="K78" s="99"/>
      <c r="L78" s="99"/>
      <c r="M78" s="77"/>
      <c r="N78" s="22" t="s">
        <v>35</v>
      </c>
      <c r="O78" s="16"/>
      <c r="P78" s="16"/>
      <c r="Q78" s="16"/>
      <c r="R78" s="16"/>
      <c r="S78" s="24">
        <f t="shared" si="3"/>
        <v>0</v>
      </c>
      <c r="T78" s="78"/>
      <c r="U78" s="32"/>
      <c r="V78" s="26"/>
      <c r="W78" s="16"/>
      <c r="X78" s="16"/>
      <c r="Y78" s="16"/>
      <c r="Z78" s="16"/>
      <c r="AA78" s="16"/>
      <c r="AB78" s="16"/>
      <c r="AC78" s="80"/>
      <c r="AD78" s="16"/>
    </row>
    <row r="79" spans="1:30" s="4" customFormat="1" x14ac:dyDescent="0.2">
      <c r="A79" s="101"/>
      <c r="B79" s="101"/>
      <c r="C79" s="101"/>
      <c r="D79" s="101"/>
      <c r="E79" s="99"/>
      <c r="F79" s="81">
        <f>SUM(J74:J79)</f>
        <v>2</v>
      </c>
      <c r="G79" s="20">
        <v>6</v>
      </c>
      <c r="H79" s="99"/>
      <c r="I79" s="101"/>
      <c r="J79" s="99"/>
      <c r="K79" s="99"/>
      <c r="L79" s="99"/>
      <c r="M79" s="28"/>
      <c r="N79" s="22" t="s">
        <v>35</v>
      </c>
      <c r="O79" s="16"/>
      <c r="P79" s="16"/>
      <c r="Q79" s="16"/>
      <c r="R79" s="16"/>
      <c r="S79" s="24">
        <f t="shared" si="3"/>
        <v>0</v>
      </c>
      <c r="T79" s="78"/>
      <c r="U79" s="25"/>
      <c r="V79" s="26"/>
      <c r="W79" s="16"/>
      <c r="X79" s="16"/>
      <c r="Y79" s="16"/>
      <c r="Z79" s="16"/>
      <c r="AA79" s="16"/>
      <c r="AB79" s="16"/>
      <c r="AC79" s="80"/>
      <c r="AD79" s="16"/>
    </row>
    <row r="80" spans="1:30" s="4" customFormat="1" ht="15.6" customHeight="1" x14ac:dyDescent="0.2">
      <c r="A80" s="7"/>
      <c r="B80" s="8" t="s">
        <v>33</v>
      </c>
      <c r="C80" s="8"/>
      <c r="D80" s="8"/>
      <c r="E80" s="11"/>
      <c r="F80" s="11"/>
      <c r="G80" s="11"/>
      <c r="H80" s="11"/>
      <c r="I80" s="8"/>
      <c r="J80" s="11"/>
      <c r="K80" s="11"/>
      <c r="L80" s="11"/>
      <c r="M80" s="14"/>
      <c r="N80" s="11"/>
      <c r="O80" s="8"/>
      <c r="P80" s="8"/>
      <c r="Q80" s="8"/>
      <c r="R80" s="8"/>
      <c r="S80" s="8"/>
      <c r="T80" s="11"/>
      <c r="U80" s="11"/>
      <c r="V80" s="15"/>
      <c r="W80" s="8"/>
      <c r="X80" s="8"/>
      <c r="Y80" s="8"/>
      <c r="Z80" s="8"/>
      <c r="AA80" s="8"/>
      <c r="AB80" s="8"/>
      <c r="AC80" s="11"/>
      <c r="AD80" s="8"/>
    </row>
    <row r="81" spans="1:30" s="4" customFormat="1" ht="15.6" customHeight="1" x14ac:dyDescent="0.2">
      <c r="A81" s="100" t="s">
        <v>124</v>
      </c>
      <c r="B81" s="101" t="s">
        <v>40</v>
      </c>
      <c r="C81" s="101" t="s">
        <v>49</v>
      </c>
      <c r="D81" s="100" t="s">
        <v>92</v>
      </c>
      <c r="E81" s="99" t="s">
        <v>34</v>
      </c>
      <c r="F81" s="81">
        <f>SUM(J81:J86)</f>
        <v>2</v>
      </c>
      <c r="G81" s="20">
        <v>1</v>
      </c>
      <c r="H81" s="105" t="s">
        <v>189</v>
      </c>
      <c r="I81" s="101" t="s">
        <v>50</v>
      </c>
      <c r="J81" s="99">
        <v>2</v>
      </c>
      <c r="K81" s="99" t="s">
        <v>35</v>
      </c>
      <c r="L81" s="99"/>
      <c r="M81" s="28">
        <v>0</v>
      </c>
      <c r="N81" s="22" t="s">
        <v>35</v>
      </c>
      <c r="O81" s="16"/>
      <c r="P81" s="16"/>
      <c r="Q81" s="16"/>
      <c r="R81" s="16"/>
      <c r="S81" s="24">
        <f t="shared" ref="S81:S86" si="4">M81</f>
        <v>0</v>
      </c>
      <c r="T81" s="78"/>
      <c r="U81" s="25"/>
      <c r="V81" s="26"/>
      <c r="W81" s="16"/>
      <c r="X81" s="16"/>
      <c r="Y81" s="16"/>
      <c r="Z81" s="16"/>
      <c r="AA81" s="16"/>
      <c r="AB81" s="16"/>
      <c r="AC81" s="80"/>
      <c r="AD81" s="16"/>
    </row>
    <row r="82" spans="1:30" s="4" customFormat="1" x14ac:dyDescent="0.2">
      <c r="A82" s="101"/>
      <c r="B82" s="101"/>
      <c r="C82" s="101"/>
      <c r="D82" s="101"/>
      <c r="E82" s="99"/>
      <c r="F82" s="81">
        <f>SUM(J81:J86)</f>
        <v>2</v>
      </c>
      <c r="G82" s="20">
        <v>2</v>
      </c>
      <c r="H82" s="99"/>
      <c r="I82" s="101"/>
      <c r="J82" s="99"/>
      <c r="K82" s="99"/>
      <c r="L82" s="99"/>
      <c r="M82" s="28"/>
      <c r="N82" s="22" t="s">
        <v>35</v>
      </c>
      <c r="O82" s="16"/>
      <c r="P82" s="16"/>
      <c r="Q82" s="16"/>
      <c r="R82" s="16"/>
      <c r="S82" s="24">
        <f t="shared" si="4"/>
        <v>0</v>
      </c>
      <c r="T82" s="78"/>
      <c r="U82" s="25"/>
      <c r="V82" s="26"/>
      <c r="W82" s="16"/>
      <c r="X82" s="16"/>
      <c r="Y82" s="16"/>
      <c r="Z82" s="16"/>
      <c r="AA82" s="16"/>
      <c r="AB82" s="16"/>
      <c r="AC82" s="80"/>
      <c r="AD82" s="16"/>
    </row>
    <row r="83" spans="1:30" s="4" customFormat="1" ht="15.6" customHeight="1" x14ac:dyDescent="0.2">
      <c r="A83" s="101"/>
      <c r="B83" s="101"/>
      <c r="C83" s="101"/>
      <c r="D83" s="101"/>
      <c r="E83" s="99"/>
      <c r="F83" s="81">
        <f>SUM(J81:J86)</f>
        <v>2</v>
      </c>
      <c r="G83" s="20">
        <v>3</v>
      </c>
      <c r="H83" s="99"/>
      <c r="I83" s="101"/>
      <c r="J83" s="99"/>
      <c r="K83" s="99"/>
      <c r="L83" s="99"/>
      <c r="M83" s="70"/>
      <c r="N83" s="22" t="s">
        <v>35</v>
      </c>
      <c r="O83" s="16"/>
      <c r="P83" s="16"/>
      <c r="Q83" s="16"/>
      <c r="R83" s="16"/>
      <c r="S83" s="24">
        <f t="shared" si="4"/>
        <v>0</v>
      </c>
      <c r="T83" s="78"/>
      <c r="U83" s="25"/>
      <c r="V83" s="26"/>
      <c r="W83" s="16"/>
      <c r="X83" s="16"/>
      <c r="Y83" s="16"/>
      <c r="Z83" s="16"/>
      <c r="AA83" s="16"/>
      <c r="AB83" s="16"/>
      <c r="AC83" s="80"/>
      <c r="AD83" s="16"/>
    </row>
    <row r="84" spans="1:30" s="4" customFormat="1" x14ac:dyDescent="0.2">
      <c r="A84" s="101"/>
      <c r="B84" s="101"/>
      <c r="C84" s="101"/>
      <c r="D84" s="101"/>
      <c r="E84" s="99"/>
      <c r="F84" s="81">
        <f>SUM(J81:J86)</f>
        <v>2</v>
      </c>
      <c r="G84" s="20">
        <v>4</v>
      </c>
      <c r="H84" s="99"/>
      <c r="I84" s="101"/>
      <c r="J84" s="99"/>
      <c r="K84" s="99"/>
      <c r="L84" s="99"/>
      <c r="M84" s="28"/>
      <c r="N84" s="22" t="s">
        <v>35</v>
      </c>
      <c r="O84" s="16"/>
      <c r="P84" s="16"/>
      <c r="Q84" s="16"/>
      <c r="R84" s="16"/>
      <c r="S84" s="24">
        <f t="shared" si="4"/>
        <v>0</v>
      </c>
      <c r="T84" s="78"/>
      <c r="U84" s="32"/>
      <c r="V84" s="26"/>
      <c r="W84" s="16"/>
      <c r="X84" s="16"/>
      <c r="Y84" s="16"/>
      <c r="Z84" s="16"/>
      <c r="AA84" s="16"/>
      <c r="AB84" s="16"/>
      <c r="AC84" s="80"/>
      <c r="AD84" s="16"/>
    </row>
    <row r="85" spans="1:30" s="4" customFormat="1" x14ac:dyDescent="0.2">
      <c r="A85" s="101"/>
      <c r="B85" s="101"/>
      <c r="C85" s="101"/>
      <c r="D85" s="101"/>
      <c r="E85" s="99"/>
      <c r="F85" s="81">
        <f>SUM(J81:J86)</f>
        <v>2</v>
      </c>
      <c r="G85" s="20">
        <v>5</v>
      </c>
      <c r="H85" s="99"/>
      <c r="I85" s="101"/>
      <c r="J85" s="99"/>
      <c r="K85" s="99"/>
      <c r="L85" s="99"/>
      <c r="M85" s="77"/>
      <c r="N85" s="22" t="s">
        <v>35</v>
      </c>
      <c r="O85" s="16"/>
      <c r="P85" s="16"/>
      <c r="Q85" s="16"/>
      <c r="R85" s="16"/>
      <c r="S85" s="24">
        <f t="shared" si="4"/>
        <v>0</v>
      </c>
      <c r="T85" s="78"/>
      <c r="U85" s="32"/>
      <c r="V85" s="26"/>
      <c r="W85" s="16"/>
      <c r="X85" s="16"/>
      <c r="Y85" s="16"/>
      <c r="Z85" s="16"/>
      <c r="AA85" s="16"/>
      <c r="AB85" s="16"/>
      <c r="AC85" s="80"/>
      <c r="AD85" s="16"/>
    </row>
    <row r="86" spans="1:30" s="4" customFormat="1" x14ac:dyDescent="0.2">
      <c r="A86" s="101"/>
      <c r="B86" s="101"/>
      <c r="C86" s="101"/>
      <c r="D86" s="101"/>
      <c r="E86" s="99"/>
      <c r="F86" s="81">
        <f>SUM(J81:J86)</f>
        <v>2</v>
      </c>
      <c r="G86" s="20">
        <v>6</v>
      </c>
      <c r="H86" s="99"/>
      <c r="I86" s="101"/>
      <c r="J86" s="99"/>
      <c r="K86" s="99"/>
      <c r="L86" s="99"/>
      <c r="M86" s="28"/>
      <c r="N86" s="22" t="s">
        <v>35</v>
      </c>
      <c r="O86" s="16"/>
      <c r="P86" s="16"/>
      <c r="Q86" s="16"/>
      <c r="R86" s="16"/>
      <c r="S86" s="24">
        <f t="shared" si="4"/>
        <v>0</v>
      </c>
      <c r="T86" s="78"/>
      <c r="U86" s="25"/>
      <c r="V86" s="26"/>
      <c r="W86" s="16"/>
      <c r="X86" s="16"/>
      <c r="Y86" s="16"/>
      <c r="Z86" s="16"/>
      <c r="AA86" s="16"/>
      <c r="AB86" s="16"/>
      <c r="AC86" s="80"/>
      <c r="AD86" s="16"/>
    </row>
    <row r="87" spans="1:30" s="4" customFormat="1" ht="15.6" customHeight="1" x14ac:dyDescent="0.2">
      <c r="A87" s="7"/>
      <c r="B87" s="8" t="s">
        <v>33</v>
      </c>
      <c r="C87" s="8"/>
      <c r="D87" s="8"/>
      <c r="E87" s="11"/>
      <c r="F87" s="11"/>
      <c r="G87" s="11"/>
      <c r="H87" s="11"/>
      <c r="I87" s="8"/>
      <c r="J87" s="11"/>
      <c r="K87" s="11"/>
      <c r="L87" s="11"/>
      <c r="M87" s="14"/>
      <c r="N87" s="11"/>
      <c r="O87" s="8"/>
      <c r="P87" s="8"/>
      <c r="Q87" s="8"/>
      <c r="R87" s="8"/>
      <c r="S87" s="8"/>
      <c r="T87" s="11"/>
      <c r="U87" s="11"/>
      <c r="V87" s="15"/>
      <c r="W87" s="8"/>
      <c r="X87" s="8"/>
      <c r="Y87" s="8"/>
      <c r="Z87" s="8"/>
      <c r="AA87" s="8"/>
      <c r="AB87" s="8"/>
      <c r="AC87" s="11"/>
      <c r="AD87" s="8"/>
    </row>
    <row r="88" spans="1:30" s="4" customFormat="1" ht="15.6" customHeight="1" x14ac:dyDescent="0.2">
      <c r="A88" s="100" t="s">
        <v>125</v>
      </c>
      <c r="B88" s="101" t="s">
        <v>40</v>
      </c>
      <c r="C88" s="101" t="s">
        <v>51</v>
      </c>
      <c r="D88" s="100" t="s">
        <v>92</v>
      </c>
      <c r="E88" s="99" t="s">
        <v>34</v>
      </c>
      <c r="F88" s="81">
        <f>SUM(J88:J93)</f>
        <v>2</v>
      </c>
      <c r="G88" s="20">
        <v>1</v>
      </c>
      <c r="H88" s="105" t="s">
        <v>190</v>
      </c>
      <c r="I88" s="101" t="s">
        <v>52</v>
      </c>
      <c r="J88" s="99">
        <v>2</v>
      </c>
      <c r="K88" s="99" t="s">
        <v>35</v>
      </c>
      <c r="L88" s="99"/>
      <c r="M88" s="28">
        <v>0</v>
      </c>
      <c r="N88" s="22" t="s">
        <v>35</v>
      </c>
      <c r="O88" s="16"/>
      <c r="P88" s="16"/>
      <c r="Q88" s="16"/>
      <c r="R88" s="16"/>
      <c r="S88" s="24">
        <f t="shared" ref="S88:S93" si="5">M88</f>
        <v>0</v>
      </c>
      <c r="T88" s="78"/>
      <c r="U88" s="25"/>
      <c r="V88" s="26"/>
      <c r="W88" s="16"/>
      <c r="X88" s="16"/>
      <c r="Y88" s="16"/>
      <c r="Z88" s="16"/>
      <c r="AA88" s="16"/>
      <c r="AB88" s="16"/>
      <c r="AC88" s="80"/>
      <c r="AD88" s="16"/>
    </row>
    <row r="89" spans="1:30" s="4" customFormat="1" x14ac:dyDescent="0.2">
      <c r="A89" s="101"/>
      <c r="B89" s="101"/>
      <c r="C89" s="101"/>
      <c r="D89" s="101"/>
      <c r="E89" s="99"/>
      <c r="F89" s="81">
        <f>SUM(J88:J93)</f>
        <v>2</v>
      </c>
      <c r="G89" s="20">
        <v>2</v>
      </c>
      <c r="H89" s="99"/>
      <c r="I89" s="101"/>
      <c r="J89" s="99"/>
      <c r="K89" s="99"/>
      <c r="L89" s="99"/>
      <c r="M89" s="28"/>
      <c r="N89" s="22" t="s">
        <v>35</v>
      </c>
      <c r="O89" s="16"/>
      <c r="P89" s="16"/>
      <c r="Q89" s="16"/>
      <c r="R89" s="16"/>
      <c r="S89" s="24">
        <f t="shared" si="5"/>
        <v>0</v>
      </c>
      <c r="T89" s="78"/>
      <c r="U89" s="25"/>
      <c r="V89" s="26"/>
      <c r="W89" s="16"/>
      <c r="X89" s="16"/>
      <c r="Y89" s="16"/>
      <c r="Z89" s="16"/>
      <c r="AA89" s="16"/>
      <c r="AB89" s="16"/>
      <c r="AC89" s="80"/>
      <c r="AD89" s="16"/>
    </row>
    <row r="90" spans="1:30" s="4" customFormat="1" ht="15.6" customHeight="1" x14ac:dyDescent="0.2">
      <c r="A90" s="101"/>
      <c r="B90" s="101"/>
      <c r="C90" s="101"/>
      <c r="D90" s="101"/>
      <c r="E90" s="99"/>
      <c r="F90" s="81">
        <f>SUM(J88:J93)</f>
        <v>2</v>
      </c>
      <c r="G90" s="20">
        <v>3</v>
      </c>
      <c r="H90" s="99"/>
      <c r="I90" s="101"/>
      <c r="J90" s="99"/>
      <c r="K90" s="99"/>
      <c r="L90" s="99"/>
      <c r="M90" s="70"/>
      <c r="N90" s="22" t="s">
        <v>35</v>
      </c>
      <c r="O90" s="16"/>
      <c r="P90" s="16"/>
      <c r="Q90" s="16"/>
      <c r="R90" s="16"/>
      <c r="S90" s="24">
        <f t="shared" si="5"/>
        <v>0</v>
      </c>
      <c r="T90" s="78"/>
      <c r="U90" s="25"/>
      <c r="V90" s="26"/>
      <c r="W90" s="16"/>
      <c r="X90" s="16"/>
      <c r="Y90" s="16"/>
      <c r="Z90" s="16"/>
      <c r="AA90" s="16"/>
      <c r="AB90" s="16"/>
      <c r="AC90" s="80"/>
      <c r="AD90" s="16"/>
    </row>
    <row r="91" spans="1:30" s="4" customFormat="1" x14ac:dyDescent="0.2">
      <c r="A91" s="101"/>
      <c r="B91" s="101"/>
      <c r="C91" s="101"/>
      <c r="D91" s="101"/>
      <c r="E91" s="99"/>
      <c r="F91" s="81">
        <f>SUM(J88:J93)</f>
        <v>2</v>
      </c>
      <c r="G91" s="20">
        <v>4</v>
      </c>
      <c r="H91" s="99"/>
      <c r="I91" s="101"/>
      <c r="J91" s="99"/>
      <c r="K91" s="99"/>
      <c r="L91" s="99"/>
      <c r="M91" s="28"/>
      <c r="N91" s="22" t="s">
        <v>35</v>
      </c>
      <c r="O91" s="16"/>
      <c r="P91" s="16"/>
      <c r="Q91" s="16"/>
      <c r="R91" s="16"/>
      <c r="S91" s="24">
        <f t="shared" si="5"/>
        <v>0</v>
      </c>
      <c r="T91" s="78"/>
      <c r="U91" s="32"/>
      <c r="V91" s="26"/>
      <c r="W91" s="16"/>
      <c r="X91" s="16"/>
      <c r="Y91" s="16"/>
      <c r="Z91" s="16"/>
      <c r="AA91" s="16"/>
      <c r="AB91" s="16"/>
      <c r="AC91" s="80"/>
      <c r="AD91" s="16"/>
    </row>
    <row r="92" spans="1:30" s="4" customFormat="1" x14ac:dyDescent="0.2">
      <c r="A92" s="101"/>
      <c r="B92" s="101"/>
      <c r="C92" s="101"/>
      <c r="D92" s="101"/>
      <c r="E92" s="99"/>
      <c r="F92" s="81">
        <f>SUM(J88:J93)</f>
        <v>2</v>
      </c>
      <c r="G92" s="20">
        <v>5</v>
      </c>
      <c r="H92" s="99"/>
      <c r="I92" s="101"/>
      <c r="J92" s="99"/>
      <c r="K92" s="99"/>
      <c r="L92" s="99"/>
      <c r="M92" s="77"/>
      <c r="N92" s="22" t="s">
        <v>35</v>
      </c>
      <c r="O92" s="16"/>
      <c r="P92" s="16"/>
      <c r="Q92" s="16"/>
      <c r="R92" s="16"/>
      <c r="S92" s="24">
        <f t="shared" si="5"/>
        <v>0</v>
      </c>
      <c r="T92" s="78"/>
      <c r="U92" s="32"/>
      <c r="V92" s="26"/>
      <c r="W92" s="16"/>
      <c r="X92" s="16"/>
      <c r="Y92" s="16"/>
      <c r="Z92" s="16"/>
      <c r="AA92" s="16"/>
      <c r="AB92" s="16"/>
      <c r="AC92" s="80"/>
      <c r="AD92" s="16"/>
    </row>
    <row r="93" spans="1:30" s="4" customFormat="1" x14ac:dyDescent="0.2">
      <c r="A93" s="101"/>
      <c r="B93" s="101"/>
      <c r="C93" s="101"/>
      <c r="D93" s="101"/>
      <c r="E93" s="99"/>
      <c r="F93" s="81">
        <f>SUM(J88:J93)</f>
        <v>2</v>
      </c>
      <c r="G93" s="20">
        <v>6</v>
      </c>
      <c r="H93" s="99"/>
      <c r="I93" s="101"/>
      <c r="J93" s="99"/>
      <c r="K93" s="99"/>
      <c r="L93" s="99"/>
      <c r="M93" s="28"/>
      <c r="N93" s="22" t="s">
        <v>35</v>
      </c>
      <c r="O93" s="16"/>
      <c r="P93" s="16"/>
      <c r="Q93" s="16"/>
      <c r="R93" s="16"/>
      <c r="S93" s="24">
        <f t="shared" si="5"/>
        <v>0</v>
      </c>
      <c r="T93" s="78"/>
      <c r="U93" s="25"/>
      <c r="V93" s="26"/>
      <c r="W93" s="16"/>
      <c r="X93" s="16"/>
      <c r="Y93" s="16"/>
      <c r="Z93" s="16"/>
      <c r="AA93" s="16"/>
      <c r="AB93" s="16"/>
      <c r="AC93" s="80"/>
      <c r="AD93" s="16"/>
    </row>
    <row r="94" spans="1:30" s="4" customFormat="1" ht="15.6" customHeight="1" x14ac:dyDescent="0.2">
      <c r="A94" s="7"/>
      <c r="B94" s="8" t="s">
        <v>33</v>
      </c>
      <c r="C94" s="8"/>
      <c r="D94" s="8"/>
      <c r="E94" s="11"/>
      <c r="F94" s="11"/>
      <c r="G94" s="11"/>
      <c r="H94" s="11"/>
      <c r="I94" s="8"/>
      <c r="J94" s="11"/>
      <c r="K94" s="11"/>
      <c r="L94" s="11"/>
      <c r="M94" s="14"/>
      <c r="N94" s="11"/>
      <c r="O94" s="8"/>
      <c r="P94" s="8"/>
      <c r="Q94" s="8"/>
      <c r="R94" s="8"/>
      <c r="S94" s="8"/>
      <c r="T94" s="11"/>
      <c r="U94" s="11"/>
      <c r="V94" s="15"/>
      <c r="W94" s="8"/>
      <c r="X94" s="8"/>
      <c r="Y94" s="8"/>
      <c r="Z94" s="8"/>
      <c r="AA94" s="8"/>
      <c r="AB94" s="8"/>
      <c r="AC94" s="11"/>
      <c r="AD94" s="8"/>
    </row>
    <row r="95" spans="1:30" s="4" customFormat="1" ht="15.6" customHeight="1" x14ac:dyDescent="0.2">
      <c r="A95" s="100" t="s">
        <v>126</v>
      </c>
      <c r="B95" s="101" t="s">
        <v>40</v>
      </c>
      <c r="C95" s="101" t="s">
        <v>53</v>
      </c>
      <c r="D95" s="100" t="s">
        <v>92</v>
      </c>
      <c r="E95" s="99" t="s">
        <v>34</v>
      </c>
      <c r="F95" s="81">
        <f>SUM(J95:J100)</f>
        <v>2</v>
      </c>
      <c r="G95" s="20">
        <v>1</v>
      </c>
      <c r="H95" s="105" t="s">
        <v>191</v>
      </c>
      <c r="I95" s="101" t="s">
        <v>54</v>
      </c>
      <c r="J95" s="99">
        <v>2</v>
      </c>
      <c r="K95" s="99" t="s">
        <v>35</v>
      </c>
      <c r="L95" s="99"/>
      <c r="M95" s="28">
        <v>0</v>
      </c>
      <c r="N95" s="22" t="s">
        <v>35</v>
      </c>
      <c r="O95" s="16"/>
      <c r="P95" s="16"/>
      <c r="Q95" s="16"/>
      <c r="R95" s="16"/>
      <c r="S95" s="24">
        <f t="shared" ref="S95:S100" si="6">M95</f>
        <v>0</v>
      </c>
      <c r="T95" s="78"/>
      <c r="U95" s="25"/>
      <c r="V95" s="26"/>
      <c r="W95" s="16"/>
      <c r="X95" s="16"/>
      <c r="Y95" s="16"/>
      <c r="Z95" s="16"/>
      <c r="AA95" s="16"/>
      <c r="AB95" s="16"/>
      <c r="AC95" s="80"/>
      <c r="AD95" s="16"/>
    </row>
    <row r="96" spans="1:30" s="4" customFormat="1" x14ac:dyDescent="0.2">
      <c r="A96" s="101"/>
      <c r="B96" s="101"/>
      <c r="C96" s="101"/>
      <c r="D96" s="101"/>
      <c r="E96" s="99"/>
      <c r="F96" s="81">
        <f>SUM(J95:J100)</f>
        <v>2</v>
      </c>
      <c r="G96" s="20">
        <v>2</v>
      </c>
      <c r="H96" s="99"/>
      <c r="I96" s="101"/>
      <c r="J96" s="99"/>
      <c r="K96" s="99"/>
      <c r="L96" s="99"/>
      <c r="M96" s="28"/>
      <c r="N96" s="22" t="s">
        <v>35</v>
      </c>
      <c r="O96" s="16"/>
      <c r="P96" s="16"/>
      <c r="Q96" s="16"/>
      <c r="R96" s="16"/>
      <c r="S96" s="24">
        <f t="shared" si="6"/>
        <v>0</v>
      </c>
      <c r="T96" s="78"/>
      <c r="U96" s="25"/>
      <c r="V96" s="26"/>
      <c r="W96" s="16"/>
      <c r="X96" s="16"/>
      <c r="Y96" s="16"/>
      <c r="Z96" s="16"/>
      <c r="AA96" s="16"/>
      <c r="AB96" s="16"/>
      <c r="AC96" s="80"/>
      <c r="AD96" s="16"/>
    </row>
    <row r="97" spans="1:30" s="4" customFormat="1" ht="15.6" customHeight="1" x14ac:dyDescent="0.2">
      <c r="A97" s="101"/>
      <c r="B97" s="101"/>
      <c r="C97" s="101"/>
      <c r="D97" s="101"/>
      <c r="E97" s="99"/>
      <c r="F97" s="81">
        <f>SUM(J95:J100)</f>
        <v>2</v>
      </c>
      <c r="G97" s="20">
        <v>3</v>
      </c>
      <c r="H97" s="99"/>
      <c r="I97" s="101"/>
      <c r="J97" s="99"/>
      <c r="K97" s="99"/>
      <c r="L97" s="99"/>
      <c r="M97" s="70"/>
      <c r="N97" s="22" t="s">
        <v>35</v>
      </c>
      <c r="O97" s="16"/>
      <c r="P97" s="16"/>
      <c r="Q97" s="16"/>
      <c r="R97" s="16"/>
      <c r="S97" s="24">
        <f t="shared" si="6"/>
        <v>0</v>
      </c>
      <c r="T97" s="78"/>
      <c r="U97" s="25"/>
      <c r="V97" s="26"/>
      <c r="W97" s="16"/>
      <c r="X97" s="16"/>
      <c r="Y97" s="16"/>
      <c r="Z97" s="16"/>
      <c r="AA97" s="16"/>
      <c r="AB97" s="16"/>
      <c r="AC97" s="80"/>
      <c r="AD97" s="16"/>
    </row>
    <row r="98" spans="1:30" s="4" customFormat="1" x14ac:dyDescent="0.2">
      <c r="A98" s="101"/>
      <c r="B98" s="101"/>
      <c r="C98" s="101"/>
      <c r="D98" s="101"/>
      <c r="E98" s="99"/>
      <c r="F98" s="81">
        <f>SUM(J95:J100)</f>
        <v>2</v>
      </c>
      <c r="G98" s="20">
        <v>4</v>
      </c>
      <c r="H98" s="99"/>
      <c r="I98" s="101"/>
      <c r="J98" s="99"/>
      <c r="K98" s="99"/>
      <c r="L98" s="99"/>
      <c r="M98" s="28"/>
      <c r="N98" s="22" t="s">
        <v>35</v>
      </c>
      <c r="O98" s="16"/>
      <c r="P98" s="16"/>
      <c r="Q98" s="16"/>
      <c r="R98" s="16"/>
      <c r="S98" s="24">
        <f t="shared" si="6"/>
        <v>0</v>
      </c>
      <c r="T98" s="78"/>
      <c r="U98" s="32"/>
      <c r="V98" s="26"/>
      <c r="W98" s="16"/>
      <c r="X98" s="16"/>
      <c r="Y98" s="16"/>
      <c r="Z98" s="16"/>
      <c r="AA98" s="16"/>
      <c r="AB98" s="16"/>
      <c r="AC98" s="80"/>
      <c r="AD98" s="16"/>
    </row>
    <row r="99" spans="1:30" s="4" customFormat="1" x14ac:dyDescent="0.2">
      <c r="A99" s="101"/>
      <c r="B99" s="101"/>
      <c r="C99" s="101"/>
      <c r="D99" s="101"/>
      <c r="E99" s="99"/>
      <c r="F99" s="81">
        <f>SUM(J95:J100)</f>
        <v>2</v>
      </c>
      <c r="G99" s="20">
        <v>5</v>
      </c>
      <c r="H99" s="99"/>
      <c r="I99" s="101"/>
      <c r="J99" s="99"/>
      <c r="K99" s="99"/>
      <c r="L99" s="99"/>
      <c r="M99" s="77"/>
      <c r="N99" s="22" t="s">
        <v>35</v>
      </c>
      <c r="O99" s="16"/>
      <c r="P99" s="16"/>
      <c r="Q99" s="16"/>
      <c r="R99" s="16"/>
      <c r="S99" s="24">
        <f t="shared" si="6"/>
        <v>0</v>
      </c>
      <c r="T99" s="78"/>
      <c r="U99" s="32"/>
      <c r="V99" s="26"/>
      <c r="W99" s="16"/>
      <c r="X99" s="16"/>
      <c r="Y99" s="16"/>
      <c r="Z99" s="16"/>
      <c r="AA99" s="16"/>
      <c r="AB99" s="16"/>
      <c r="AC99" s="80"/>
      <c r="AD99" s="16"/>
    </row>
    <row r="100" spans="1:30" s="4" customFormat="1" x14ac:dyDescent="0.2">
      <c r="A100" s="101"/>
      <c r="B100" s="101"/>
      <c r="C100" s="101"/>
      <c r="D100" s="101"/>
      <c r="E100" s="99"/>
      <c r="F100" s="81">
        <f>SUM(J95:J100)</f>
        <v>2</v>
      </c>
      <c r="G100" s="20">
        <v>6</v>
      </c>
      <c r="H100" s="99"/>
      <c r="I100" s="101"/>
      <c r="J100" s="99"/>
      <c r="K100" s="99"/>
      <c r="L100" s="99"/>
      <c r="M100" s="28"/>
      <c r="N100" s="22" t="s">
        <v>35</v>
      </c>
      <c r="O100" s="16"/>
      <c r="P100" s="16"/>
      <c r="Q100" s="16"/>
      <c r="R100" s="16"/>
      <c r="S100" s="24">
        <f t="shared" si="6"/>
        <v>0</v>
      </c>
      <c r="T100" s="78"/>
      <c r="U100" s="25"/>
      <c r="V100" s="26"/>
      <c r="W100" s="16"/>
      <c r="X100" s="16"/>
      <c r="Y100" s="16"/>
      <c r="Z100" s="16"/>
      <c r="AA100" s="16"/>
      <c r="AB100" s="16"/>
      <c r="AC100" s="80"/>
      <c r="AD100" s="16"/>
    </row>
    <row r="101" spans="1:30" s="4" customFormat="1" ht="15.6" customHeight="1" x14ac:dyDescent="0.2">
      <c r="A101" s="7"/>
      <c r="B101" s="8" t="s">
        <v>33</v>
      </c>
      <c r="C101" s="8"/>
      <c r="D101" s="8"/>
      <c r="E101" s="11"/>
      <c r="F101" s="11"/>
      <c r="G101" s="11"/>
      <c r="H101" s="11"/>
      <c r="I101" s="8"/>
      <c r="J101" s="11"/>
      <c r="K101" s="11"/>
      <c r="L101" s="11"/>
      <c r="M101" s="14"/>
      <c r="N101" s="11"/>
      <c r="O101" s="8"/>
      <c r="P101" s="8"/>
      <c r="Q101" s="8"/>
      <c r="R101" s="8"/>
      <c r="S101" s="8"/>
      <c r="T101" s="11"/>
      <c r="U101" s="11"/>
      <c r="V101" s="15"/>
      <c r="W101" s="8"/>
      <c r="X101" s="8"/>
      <c r="Y101" s="8"/>
      <c r="Z101" s="8"/>
      <c r="AA101" s="8"/>
      <c r="AB101" s="8"/>
      <c r="AC101" s="11"/>
      <c r="AD101" s="8"/>
    </row>
    <row r="102" spans="1:30" s="4" customFormat="1" ht="15.6" customHeight="1" x14ac:dyDescent="0.2">
      <c r="A102" s="100" t="s">
        <v>127</v>
      </c>
      <c r="B102" s="101" t="s">
        <v>40</v>
      </c>
      <c r="C102" s="101" t="s">
        <v>55</v>
      </c>
      <c r="D102" s="100" t="s">
        <v>92</v>
      </c>
      <c r="E102" s="99" t="s">
        <v>34</v>
      </c>
      <c r="F102" s="81">
        <f>SUM(J102:J107)</f>
        <v>2</v>
      </c>
      <c r="G102" s="20">
        <v>1</v>
      </c>
      <c r="H102" s="105" t="s">
        <v>192</v>
      </c>
      <c r="I102" s="101" t="s">
        <v>56</v>
      </c>
      <c r="J102" s="99">
        <v>2</v>
      </c>
      <c r="K102" s="99" t="s">
        <v>35</v>
      </c>
      <c r="L102" s="99"/>
      <c r="M102" s="28">
        <v>0</v>
      </c>
      <c r="N102" s="22" t="s">
        <v>35</v>
      </c>
      <c r="O102" s="16"/>
      <c r="P102" s="16"/>
      <c r="Q102" s="16"/>
      <c r="R102" s="16"/>
      <c r="S102" s="24">
        <f t="shared" ref="S102:S107" si="7">M102</f>
        <v>0</v>
      </c>
      <c r="T102" s="78"/>
      <c r="U102" s="25"/>
      <c r="V102" s="26"/>
      <c r="W102" s="16"/>
      <c r="X102" s="16"/>
      <c r="Y102" s="16"/>
      <c r="Z102" s="16"/>
      <c r="AA102" s="16"/>
      <c r="AB102" s="16"/>
      <c r="AC102" s="80"/>
      <c r="AD102" s="16"/>
    </row>
    <row r="103" spans="1:30" s="4" customFormat="1" x14ac:dyDescent="0.2">
      <c r="A103" s="101"/>
      <c r="B103" s="101"/>
      <c r="C103" s="101"/>
      <c r="D103" s="101"/>
      <c r="E103" s="99"/>
      <c r="F103" s="81">
        <f>SUM(J102:J107)</f>
        <v>2</v>
      </c>
      <c r="G103" s="20">
        <v>2</v>
      </c>
      <c r="H103" s="99"/>
      <c r="I103" s="101"/>
      <c r="J103" s="99"/>
      <c r="K103" s="99"/>
      <c r="L103" s="99"/>
      <c r="M103" s="28"/>
      <c r="N103" s="22" t="s">
        <v>35</v>
      </c>
      <c r="O103" s="16"/>
      <c r="P103" s="16"/>
      <c r="Q103" s="16"/>
      <c r="R103" s="16"/>
      <c r="S103" s="24">
        <f t="shared" si="7"/>
        <v>0</v>
      </c>
      <c r="T103" s="78"/>
      <c r="U103" s="25"/>
      <c r="V103" s="26"/>
      <c r="W103" s="16"/>
      <c r="X103" s="16"/>
      <c r="Y103" s="16"/>
      <c r="Z103" s="16"/>
      <c r="AA103" s="16"/>
      <c r="AB103" s="16"/>
      <c r="AC103" s="80"/>
      <c r="AD103" s="16"/>
    </row>
    <row r="104" spans="1:30" s="4" customFormat="1" ht="15.6" customHeight="1" x14ac:dyDescent="0.2">
      <c r="A104" s="101"/>
      <c r="B104" s="101"/>
      <c r="C104" s="101"/>
      <c r="D104" s="101"/>
      <c r="E104" s="99"/>
      <c r="F104" s="81">
        <f>SUM(J102:J107)</f>
        <v>2</v>
      </c>
      <c r="G104" s="20">
        <v>3</v>
      </c>
      <c r="H104" s="99"/>
      <c r="I104" s="101"/>
      <c r="J104" s="99"/>
      <c r="K104" s="99"/>
      <c r="L104" s="99"/>
      <c r="M104" s="70"/>
      <c r="N104" s="22" t="s">
        <v>35</v>
      </c>
      <c r="O104" s="16"/>
      <c r="P104" s="16"/>
      <c r="Q104" s="16"/>
      <c r="R104" s="16"/>
      <c r="S104" s="24">
        <f t="shared" si="7"/>
        <v>0</v>
      </c>
      <c r="T104" s="78"/>
      <c r="U104" s="25"/>
      <c r="V104" s="26"/>
      <c r="W104" s="16"/>
      <c r="X104" s="16"/>
      <c r="Y104" s="16"/>
      <c r="Z104" s="16"/>
      <c r="AA104" s="16"/>
      <c r="AB104" s="16"/>
      <c r="AC104" s="80"/>
      <c r="AD104" s="16"/>
    </row>
    <row r="105" spans="1:30" s="4" customFormat="1" x14ac:dyDescent="0.2">
      <c r="A105" s="101"/>
      <c r="B105" s="101"/>
      <c r="C105" s="101"/>
      <c r="D105" s="101"/>
      <c r="E105" s="99"/>
      <c r="F105" s="81">
        <f>SUM(J102:J107)</f>
        <v>2</v>
      </c>
      <c r="G105" s="20">
        <v>4</v>
      </c>
      <c r="H105" s="99"/>
      <c r="I105" s="101"/>
      <c r="J105" s="99"/>
      <c r="K105" s="99"/>
      <c r="L105" s="99"/>
      <c r="M105" s="28"/>
      <c r="N105" s="22" t="s">
        <v>35</v>
      </c>
      <c r="O105" s="16"/>
      <c r="P105" s="16"/>
      <c r="Q105" s="16"/>
      <c r="R105" s="16"/>
      <c r="S105" s="24">
        <f t="shared" si="7"/>
        <v>0</v>
      </c>
      <c r="T105" s="78"/>
      <c r="U105" s="32"/>
      <c r="V105" s="26"/>
      <c r="W105" s="16"/>
      <c r="X105" s="16"/>
      <c r="Y105" s="16"/>
      <c r="Z105" s="16"/>
      <c r="AA105" s="16"/>
      <c r="AB105" s="16"/>
      <c r="AC105" s="80"/>
      <c r="AD105" s="16"/>
    </row>
    <row r="106" spans="1:30" s="4" customFormat="1" x14ac:dyDescent="0.2">
      <c r="A106" s="101"/>
      <c r="B106" s="101"/>
      <c r="C106" s="101"/>
      <c r="D106" s="101"/>
      <c r="E106" s="99"/>
      <c r="F106" s="81">
        <f>SUM(J102:J107)</f>
        <v>2</v>
      </c>
      <c r="G106" s="20">
        <v>5</v>
      </c>
      <c r="H106" s="99"/>
      <c r="I106" s="101"/>
      <c r="J106" s="99"/>
      <c r="K106" s="99"/>
      <c r="L106" s="99"/>
      <c r="M106" s="77"/>
      <c r="N106" s="22" t="s">
        <v>35</v>
      </c>
      <c r="O106" s="16"/>
      <c r="P106" s="16"/>
      <c r="Q106" s="16"/>
      <c r="R106" s="16"/>
      <c r="S106" s="24">
        <f t="shared" si="7"/>
        <v>0</v>
      </c>
      <c r="T106" s="78"/>
      <c r="U106" s="32"/>
      <c r="V106" s="26"/>
      <c r="W106" s="16"/>
      <c r="X106" s="16"/>
      <c r="Y106" s="16"/>
      <c r="Z106" s="16"/>
      <c r="AA106" s="16"/>
      <c r="AB106" s="16"/>
      <c r="AC106" s="80"/>
      <c r="AD106" s="16"/>
    </row>
    <row r="107" spans="1:30" s="4" customFormat="1" x14ac:dyDescent="0.2">
      <c r="A107" s="101"/>
      <c r="B107" s="101"/>
      <c r="C107" s="101"/>
      <c r="D107" s="101"/>
      <c r="E107" s="99"/>
      <c r="F107" s="81">
        <f>SUM(J102:J107)</f>
        <v>2</v>
      </c>
      <c r="G107" s="20">
        <v>6</v>
      </c>
      <c r="H107" s="99"/>
      <c r="I107" s="101"/>
      <c r="J107" s="99"/>
      <c r="K107" s="99"/>
      <c r="L107" s="99"/>
      <c r="M107" s="28"/>
      <c r="N107" s="22" t="s">
        <v>35</v>
      </c>
      <c r="O107" s="16"/>
      <c r="P107" s="16"/>
      <c r="Q107" s="16"/>
      <c r="R107" s="16"/>
      <c r="S107" s="24">
        <f t="shared" si="7"/>
        <v>0</v>
      </c>
      <c r="T107" s="78"/>
      <c r="U107" s="25"/>
      <c r="V107" s="26"/>
      <c r="W107" s="16"/>
      <c r="X107" s="16"/>
      <c r="Y107" s="16"/>
      <c r="Z107" s="16"/>
      <c r="AA107" s="16"/>
      <c r="AB107" s="16"/>
      <c r="AC107" s="80"/>
      <c r="AD107" s="16"/>
    </row>
    <row r="108" spans="1:30" s="4" customFormat="1" ht="15.6" customHeight="1" x14ac:dyDescent="0.2">
      <c r="A108" s="7"/>
      <c r="B108" s="8" t="s">
        <v>33</v>
      </c>
      <c r="C108" s="8"/>
      <c r="D108" s="8"/>
      <c r="E108" s="11"/>
      <c r="F108" s="11"/>
      <c r="G108" s="11"/>
      <c r="H108" s="11"/>
      <c r="I108" s="8"/>
      <c r="J108" s="11"/>
      <c r="K108" s="11"/>
      <c r="L108" s="11"/>
      <c r="M108" s="14"/>
      <c r="N108" s="11"/>
      <c r="O108" s="8"/>
      <c r="P108" s="8"/>
      <c r="Q108" s="8"/>
      <c r="R108" s="8"/>
      <c r="S108" s="8"/>
      <c r="T108" s="11"/>
      <c r="U108" s="11"/>
      <c r="V108" s="15"/>
      <c r="W108" s="8"/>
      <c r="X108" s="8"/>
      <c r="Y108" s="8"/>
      <c r="Z108" s="8"/>
      <c r="AA108" s="8"/>
      <c r="AB108" s="8"/>
      <c r="AC108" s="11"/>
      <c r="AD108" s="8"/>
    </row>
    <row r="109" spans="1:30" s="4" customFormat="1" ht="15.6" customHeight="1" x14ac:dyDescent="0.2">
      <c r="A109" s="100" t="s">
        <v>128</v>
      </c>
      <c r="B109" s="101" t="s">
        <v>40</v>
      </c>
      <c r="C109" s="101" t="s">
        <v>57</v>
      </c>
      <c r="D109" s="100" t="s">
        <v>92</v>
      </c>
      <c r="E109" s="99" t="s">
        <v>34</v>
      </c>
      <c r="F109" s="81">
        <f>SUM(J109:J114)</f>
        <v>2</v>
      </c>
      <c r="G109" s="20">
        <v>1</v>
      </c>
      <c r="H109" s="105" t="s">
        <v>193</v>
      </c>
      <c r="I109" s="101" t="s">
        <v>58</v>
      </c>
      <c r="J109" s="99">
        <v>2</v>
      </c>
      <c r="K109" s="99" t="s">
        <v>35</v>
      </c>
      <c r="L109" s="99"/>
      <c r="M109" s="28">
        <v>0</v>
      </c>
      <c r="N109" s="22" t="s">
        <v>35</v>
      </c>
      <c r="O109" s="16"/>
      <c r="P109" s="16"/>
      <c r="Q109" s="16"/>
      <c r="R109" s="16"/>
      <c r="S109" s="24">
        <f t="shared" ref="S109:S114" si="8">M109</f>
        <v>0</v>
      </c>
      <c r="T109" s="78"/>
      <c r="U109" s="25"/>
      <c r="V109" s="26"/>
      <c r="W109" s="16"/>
      <c r="X109" s="16"/>
      <c r="Y109" s="16"/>
      <c r="Z109" s="16"/>
      <c r="AA109" s="16"/>
      <c r="AB109" s="16"/>
      <c r="AC109" s="80"/>
      <c r="AD109" s="16"/>
    </row>
    <row r="110" spans="1:30" s="4" customFormat="1" x14ac:dyDescent="0.2">
      <c r="A110" s="101"/>
      <c r="B110" s="101"/>
      <c r="C110" s="101"/>
      <c r="D110" s="101"/>
      <c r="E110" s="99"/>
      <c r="F110" s="81">
        <f>SUM(J109:J114)</f>
        <v>2</v>
      </c>
      <c r="G110" s="20">
        <v>2</v>
      </c>
      <c r="H110" s="99"/>
      <c r="I110" s="101"/>
      <c r="J110" s="99"/>
      <c r="K110" s="99"/>
      <c r="L110" s="99"/>
      <c r="M110" s="28"/>
      <c r="N110" s="22" t="s">
        <v>35</v>
      </c>
      <c r="O110" s="16"/>
      <c r="P110" s="16"/>
      <c r="Q110" s="16"/>
      <c r="R110" s="16"/>
      <c r="S110" s="24">
        <f t="shared" si="8"/>
        <v>0</v>
      </c>
      <c r="T110" s="78"/>
      <c r="U110" s="25"/>
      <c r="V110" s="26"/>
      <c r="W110" s="16"/>
      <c r="X110" s="16"/>
      <c r="Y110" s="16"/>
      <c r="Z110" s="16"/>
      <c r="AA110" s="16"/>
      <c r="AB110" s="16"/>
      <c r="AC110" s="80"/>
      <c r="AD110" s="16"/>
    </row>
    <row r="111" spans="1:30" s="4" customFormat="1" ht="15.6" customHeight="1" x14ac:dyDescent="0.2">
      <c r="A111" s="101"/>
      <c r="B111" s="101"/>
      <c r="C111" s="101"/>
      <c r="D111" s="101"/>
      <c r="E111" s="99"/>
      <c r="F111" s="81">
        <f>SUM(J109:J114)</f>
        <v>2</v>
      </c>
      <c r="G111" s="20">
        <v>3</v>
      </c>
      <c r="H111" s="99"/>
      <c r="I111" s="101"/>
      <c r="J111" s="99"/>
      <c r="K111" s="99"/>
      <c r="L111" s="99"/>
      <c r="M111" s="70"/>
      <c r="N111" s="22" t="s">
        <v>35</v>
      </c>
      <c r="O111" s="16"/>
      <c r="P111" s="16"/>
      <c r="Q111" s="16"/>
      <c r="R111" s="16"/>
      <c r="S111" s="24">
        <f t="shared" si="8"/>
        <v>0</v>
      </c>
      <c r="T111" s="78"/>
      <c r="U111" s="25"/>
      <c r="V111" s="26"/>
      <c r="W111" s="16"/>
      <c r="X111" s="16"/>
      <c r="Y111" s="16"/>
      <c r="Z111" s="16"/>
      <c r="AA111" s="16"/>
      <c r="AB111" s="16"/>
      <c r="AC111" s="80"/>
      <c r="AD111" s="16"/>
    </row>
    <row r="112" spans="1:30" s="4" customFormat="1" x14ac:dyDescent="0.2">
      <c r="A112" s="101"/>
      <c r="B112" s="101"/>
      <c r="C112" s="101"/>
      <c r="D112" s="101"/>
      <c r="E112" s="99"/>
      <c r="F112" s="81">
        <f>SUM(J109:J114)</f>
        <v>2</v>
      </c>
      <c r="G112" s="20">
        <v>4</v>
      </c>
      <c r="H112" s="99"/>
      <c r="I112" s="101"/>
      <c r="J112" s="99"/>
      <c r="K112" s="99"/>
      <c r="L112" s="99"/>
      <c r="M112" s="28"/>
      <c r="N112" s="22" t="s">
        <v>35</v>
      </c>
      <c r="O112" s="16"/>
      <c r="P112" s="16"/>
      <c r="Q112" s="16"/>
      <c r="R112" s="16"/>
      <c r="S112" s="24">
        <f t="shared" si="8"/>
        <v>0</v>
      </c>
      <c r="T112" s="78"/>
      <c r="U112" s="32"/>
      <c r="V112" s="26"/>
      <c r="W112" s="16"/>
      <c r="X112" s="16"/>
      <c r="Y112" s="16"/>
      <c r="Z112" s="16"/>
      <c r="AA112" s="16"/>
      <c r="AB112" s="16"/>
      <c r="AC112" s="80"/>
      <c r="AD112" s="16"/>
    </row>
    <row r="113" spans="1:30" s="4" customFormat="1" x14ac:dyDescent="0.2">
      <c r="A113" s="101"/>
      <c r="B113" s="101"/>
      <c r="C113" s="101"/>
      <c r="D113" s="101"/>
      <c r="E113" s="99"/>
      <c r="F113" s="81">
        <f>SUM(J109:J114)</f>
        <v>2</v>
      </c>
      <c r="G113" s="20">
        <v>5</v>
      </c>
      <c r="H113" s="99"/>
      <c r="I113" s="101"/>
      <c r="J113" s="99"/>
      <c r="K113" s="99"/>
      <c r="L113" s="99"/>
      <c r="M113" s="77"/>
      <c r="N113" s="22" t="s">
        <v>35</v>
      </c>
      <c r="O113" s="16"/>
      <c r="P113" s="16"/>
      <c r="Q113" s="16"/>
      <c r="R113" s="16"/>
      <c r="S113" s="24">
        <f t="shared" si="8"/>
        <v>0</v>
      </c>
      <c r="T113" s="78"/>
      <c r="U113" s="32"/>
      <c r="V113" s="26"/>
      <c r="W113" s="16"/>
      <c r="X113" s="16"/>
      <c r="Y113" s="16"/>
      <c r="Z113" s="16"/>
      <c r="AA113" s="16"/>
      <c r="AB113" s="16"/>
      <c r="AC113" s="80"/>
      <c r="AD113" s="16"/>
    </row>
    <row r="114" spans="1:30" s="4" customFormat="1" x14ac:dyDescent="0.2">
      <c r="A114" s="101"/>
      <c r="B114" s="101"/>
      <c r="C114" s="101"/>
      <c r="D114" s="101"/>
      <c r="E114" s="99"/>
      <c r="F114" s="81">
        <f>SUM(J109:J114)</f>
        <v>2</v>
      </c>
      <c r="G114" s="20">
        <v>6</v>
      </c>
      <c r="H114" s="99"/>
      <c r="I114" s="101"/>
      <c r="J114" s="99"/>
      <c r="K114" s="99"/>
      <c r="L114" s="99"/>
      <c r="M114" s="28"/>
      <c r="N114" s="22" t="s">
        <v>35</v>
      </c>
      <c r="O114" s="16"/>
      <c r="P114" s="16"/>
      <c r="Q114" s="16"/>
      <c r="R114" s="16"/>
      <c r="S114" s="24">
        <f t="shared" si="8"/>
        <v>0</v>
      </c>
      <c r="T114" s="78"/>
      <c r="U114" s="25"/>
      <c r="V114" s="26"/>
      <c r="W114" s="16"/>
      <c r="X114" s="16"/>
      <c r="Y114" s="16"/>
      <c r="Z114" s="16"/>
      <c r="AA114" s="16"/>
      <c r="AB114" s="16"/>
      <c r="AC114" s="80"/>
      <c r="AD114" s="16"/>
    </row>
    <row r="115" spans="1:30" s="4" customFormat="1" ht="15.6" customHeight="1" x14ac:dyDescent="0.2">
      <c r="A115" s="7"/>
      <c r="B115" s="8" t="s">
        <v>33</v>
      </c>
      <c r="C115" s="8"/>
      <c r="D115" s="8"/>
      <c r="E115" s="11"/>
      <c r="F115" s="11"/>
      <c r="G115" s="11"/>
      <c r="H115" s="11"/>
      <c r="I115" s="8"/>
      <c r="J115" s="11"/>
      <c r="K115" s="11"/>
      <c r="L115" s="11"/>
      <c r="M115" s="14"/>
      <c r="N115" s="11"/>
      <c r="O115" s="8"/>
      <c r="P115" s="8"/>
      <c r="Q115" s="8"/>
      <c r="R115" s="8"/>
      <c r="S115" s="8"/>
      <c r="T115" s="11"/>
      <c r="U115" s="11"/>
      <c r="V115" s="15"/>
      <c r="W115" s="8"/>
      <c r="X115" s="8"/>
      <c r="Y115" s="8"/>
      <c r="Z115" s="8"/>
      <c r="AA115" s="8"/>
      <c r="AB115" s="8"/>
      <c r="AC115" s="11"/>
      <c r="AD115" s="8"/>
    </row>
    <row r="116" spans="1:30" s="4" customFormat="1" ht="15.6" customHeight="1" x14ac:dyDescent="0.2">
      <c r="A116" s="100" t="s">
        <v>129</v>
      </c>
      <c r="B116" s="101" t="s">
        <v>40</v>
      </c>
      <c r="C116" s="101" t="s">
        <v>59</v>
      </c>
      <c r="D116" s="100" t="s">
        <v>92</v>
      </c>
      <c r="E116" s="99" t="s">
        <v>34</v>
      </c>
      <c r="F116" s="81">
        <f>SUM(J116:J121)</f>
        <v>2</v>
      </c>
      <c r="G116" s="20">
        <v>1</v>
      </c>
      <c r="H116" s="105" t="s">
        <v>182</v>
      </c>
      <c r="I116" s="101" t="s">
        <v>60</v>
      </c>
      <c r="J116" s="99">
        <v>2</v>
      </c>
      <c r="K116" s="99" t="s">
        <v>35</v>
      </c>
      <c r="L116" s="99"/>
      <c r="M116" s="28">
        <v>0</v>
      </c>
      <c r="N116" s="22" t="s">
        <v>35</v>
      </c>
      <c r="O116" s="16"/>
      <c r="P116" s="16"/>
      <c r="Q116" s="16"/>
      <c r="R116" s="16"/>
      <c r="S116" s="24">
        <f t="shared" ref="S116:S121" si="9">M116</f>
        <v>0</v>
      </c>
      <c r="T116" s="78"/>
      <c r="U116" s="25"/>
      <c r="V116" s="26"/>
      <c r="W116" s="16"/>
      <c r="X116" s="16"/>
      <c r="Y116" s="16"/>
      <c r="Z116" s="16"/>
      <c r="AA116" s="16"/>
      <c r="AB116" s="16"/>
      <c r="AC116" s="80"/>
      <c r="AD116" s="16"/>
    </row>
    <row r="117" spans="1:30" s="4" customFormat="1" x14ac:dyDescent="0.2">
      <c r="A117" s="101"/>
      <c r="B117" s="101"/>
      <c r="C117" s="101"/>
      <c r="D117" s="101"/>
      <c r="E117" s="99"/>
      <c r="F117" s="81">
        <f>SUM(J116:J121)</f>
        <v>2</v>
      </c>
      <c r="G117" s="20">
        <v>2</v>
      </c>
      <c r="H117" s="99"/>
      <c r="I117" s="101"/>
      <c r="J117" s="99"/>
      <c r="K117" s="99"/>
      <c r="L117" s="99"/>
      <c r="M117" s="28"/>
      <c r="N117" s="22" t="s">
        <v>35</v>
      </c>
      <c r="O117" s="16"/>
      <c r="P117" s="16"/>
      <c r="Q117" s="16"/>
      <c r="R117" s="16"/>
      <c r="S117" s="24">
        <f t="shared" si="9"/>
        <v>0</v>
      </c>
      <c r="T117" s="78"/>
      <c r="U117" s="25"/>
      <c r="V117" s="26"/>
      <c r="W117" s="16"/>
      <c r="X117" s="16"/>
      <c r="Y117" s="16"/>
      <c r="Z117" s="16"/>
      <c r="AA117" s="16"/>
      <c r="AB117" s="16"/>
      <c r="AC117" s="80"/>
      <c r="AD117" s="16"/>
    </row>
    <row r="118" spans="1:30" s="4" customFormat="1" ht="15.6" customHeight="1" x14ac:dyDescent="0.2">
      <c r="A118" s="101"/>
      <c r="B118" s="101"/>
      <c r="C118" s="101"/>
      <c r="D118" s="101"/>
      <c r="E118" s="99"/>
      <c r="F118" s="81">
        <f>SUM(J116:J121)</f>
        <v>2</v>
      </c>
      <c r="G118" s="20">
        <v>3</v>
      </c>
      <c r="H118" s="99"/>
      <c r="I118" s="101"/>
      <c r="J118" s="99"/>
      <c r="K118" s="99"/>
      <c r="L118" s="99"/>
      <c r="M118" s="70"/>
      <c r="N118" s="22" t="s">
        <v>35</v>
      </c>
      <c r="O118" s="16"/>
      <c r="P118" s="16"/>
      <c r="Q118" s="16"/>
      <c r="R118" s="16"/>
      <c r="S118" s="24">
        <f t="shared" si="9"/>
        <v>0</v>
      </c>
      <c r="T118" s="78"/>
      <c r="U118" s="25"/>
      <c r="V118" s="26"/>
      <c r="W118" s="16"/>
      <c r="X118" s="16"/>
      <c r="Y118" s="16"/>
      <c r="Z118" s="16"/>
      <c r="AA118" s="16"/>
      <c r="AB118" s="16"/>
      <c r="AC118" s="80"/>
      <c r="AD118" s="16"/>
    </row>
    <row r="119" spans="1:30" s="4" customFormat="1" x14ac:dyDescent="0.2">
      <c r="A119" s="101"/>
      <c r="B119" s="101"/>
      <c r="C119" s="101"/>
      <c r="D119" s="101"/>
      <c r="E119" s="99"/>
      <c r="F119" s="81">
        <f>SUM(J116:J121)</f>
        <v>2</v>
      </c>
      <c r="G119" s="20">
        <v>4</v>
      </c>
      <c r="H119" s="99"/>
      <c r="I119" s="101"/>
      <c r="J119" s="99"/>
      <c r="K119" s="99"/>
      <c r="L119" s="99"/>
      <c r="M119" s="28"/>
      <c r="N119" s="22" t="s">
        <v>35</v>
      </c>
      <c r="O119" s="16"/>
      <c r="P119" s="16"/>
      <c r="Q119" s="16"/>
      <c r="R119" s="16"/>
      <c r="S119" s="24">
        <f t="shared" si="9"/>
        <v>0</v>
      </c>
      <c r="T119" s="78"/>
      <c r="U119" s="32"/>
      <c r="V119" s="26"/>
      <c r="W119" s="16"/>
      <c r="X119" s="16"/>
      <c r="Y119" s="16"/>
      <c r="Z119" s="16"/>
      <c r="AA119" s="16"/>
      <c r="AB119" s="16"/>
      <c r="AC119" s="80"/>
      <c r="AD119" s="16"/>
    </row>
    <row r="120" spans="1:30" s="4" customFormat="1" x14ac:dyDescent="0.2">
      <c r="A120" s="101"/>
      <c r="B120" s="101"/>
      <c r="C120" s="101"/>
      <c r="D120" s="101"/>
      <c r="E120" s="99"/>
      <c r="F120" s="81">
        <f>SUM(J116:J121)</f>
        <v>2</v>
      </c>
      <c r="G120" s="20">
        <v>5</v>
      </c>
      <c r="H120" s="99"/>
      <c r="I120" s="101"/>
      <c r="J120" s="99"/>
      <c r="K120" s="99"/>
      <c r="L120" s="99"/>
      <c r="M120" s="77"/>
      <c r="N120" s="22" t="s">
        <v>35</v>
      </c>
      <c r="O120" s="16"/>
      <c r="P120" s="16"/>
      <c r="Q120" s="16"/>
      <c r="R120" s="16"/>
      <c r="S120" s="24">
        <f t="shared" si="9"/>
        <v>0</v>
      </c>
      <c r="T120" s="78"/>
      <c r="U120" s="32"/>
      <c r="V120" s="26"/>
      <c r="W120" s="16"/>
      <c r="X120" s="16"/>
      <c r="Y120" s="16"/>
      <c r="Z120" s="16"/>
      <c r="AA120" s="16"/>
      <c r="AB120" s="16"/>
      <c r="AC120" s="80"/>
      <c r="AD120" s="16"/>
    </row>
    <row r="121" spans="1:30" s="4" customFormat="1" x14ac:dyDescent="0.2">
      <c r="A121" s="101"/>
      <c r="B121" s="101"/>
      <c r="C121" s="101"/>
      <c r="D121" s="101"/>
      <c r="E121" s="99"/>
      <c r="F121" s="81">
        <f>SUM(J116:J121)</f>
        <v>2</v>
      </c>
      <c r="G121" s="20">
        <v>6</v>
      </c>
      <c r="H121" s="99"/>
      <c r="I121" s="101"/>
      <c r="J121" s="99"/>
      <c r="K121" s="99"/>
      <c r="L121" s="99"/>
      <c r="M121" s="28"/>
      <c r="N121" s="22" t="s">
        <v>35</v>
      </c>
      <c r="O121" s="16"/>
      <c r="P121" s="16"/>
      <c r="Q121" s="16"/>
      <c r="R121" s="16"/>
      <c r="S121" s="24">
        <f t="shared" si="9"/>
        <v>0</v>
      </c>
      <c r="T121" s="78"/>
      <c r="U121" s="25"/>
      <c r="V121" s="26"/>
      <c r="W121" s="16"/>
      <c r="X121" s="16"/>
      <c r="Y121" s="16"/>
      <c r="Z121" s="16"/>
      <c r="AA121" s="16"/>
      <c r="AB121" s="16"/>
      <c r="AC121" s="80"/>
      <c r="AD121" s="16"/>
    </row>
    <row r="122" spans="1:30" s="4" customFormat="1" ht="15.6" customHeight="1" x14ac:dyDescent="0.2">
      <c r="A122" s="7"/>
      <c r="B122" s="8" t="s">
        <v>33</v>
      </c>
      <c r="C122" s="8"/>
      <c r="D122" s="8"/>
      <c r="E122" s="11"/>
      <c r="F122" s="11"/>
      <c r="G122" s="11"/>
      <c r="H122" s="11"/>
      <c r="I122" s="8"/>
      <c r="J122" s="11"/>
      <c r="K122" s="11"/>
      <c r="L122" s="11"/>
      <c r="M122" s="14"/>
      <c r="N122" s="11"/>
      <c r="O122" s="8"/>
      <c r="P122" s="8"/>
      <c r="Q122" s="8"/>
      <c r="R122" s="8"/>
      <c r="S122" s="8"/>
      <c r="T122" s="11"/>
      <c r="U122" s="11"/>
      <c r="V122" s="15"/>
      <c r="W122" s="8"/>
      <c r="X122" s="8"/>
      <c r="Y122" s="8"/>
      <c r="Z122" s="8"/>
      <c r="AA122" s="8"/>
      <c r="AB122" s="8"/>
      <c r="AC122" s="11"/>
      <c r="AD122" s="8"/>
    </row>
    <row r="123" spans="1:30" s="4" customFormat="1" ht="15.6" customHeight="1" x14ac:dyDescent="0.2">
      <c r="A123" s="100" t="s">
        <v>130</v>
      </c>
      <c r="B123" s="101" t="s">
        <v>40</v>
      </c>
      <c r="C123" s="101" t="s">
        <v>61</v>
      </c>
      <c r="D123" s="100" t="s">
        <v>92</v>
      </c>
      <c r="E123" s="99" t="s">
        <v>34</v>
      </c>
      <c r="F123" s="81">
        <f>SUM(J123:J128)</f>
        <v>2</v>
      </c>
      <c r="G123" s="20">
        <v>1</v>
      </c>
      <c r="H123" s="105" t="s">
        <v>183</v>
      </c>
      <c r="I123" s="101" t="s">
        <v>62</v>
      </c>
      <c r="J123" s="99">
        <v>2</v>
      </c>
      <c r="K123" s="99" t="s">
        <v>35</v>
      </c>
      <c r="L123" s="99"/>
      <c r="M123" s="28">
        <v>0.4</v>
      </c>
      <c r="N123" s="22" t="s">
        <v>35</v>
      </c>
      <c r="O123" s="16"/>
      <c r="P123" s="16"/>
      <c r="Q123" s="16"/>
      <c r="R123" s="16"/>
      <c r="S123" s="24">
        <f t="shared" ref="S123:S128" si="10">M123</f>
        <v>0.4</v>
      </c>
      <c r="T123" s="78"/>
      <c r="U123" s="25"/>
      <c r="V123" s="26"/>
      <c r="W123" s="16"/>
      <c r="X123" s="16"/>
      <c r="Y123" s="16"/>
      <c r="Z123" s="16"/>
      <c r="AA123" s="16"/>
      <c r="AB123" s="16"/>
      <c r="AC123" s="80"/>
      <c r="AD123" s="16"/>
    </row>
    <row r="124" spans="1:30" s="4" customFormat="1" x14ac:dyDescent="0.2">
      <c r="A124" s="101"/>
      <c r="B124" s="101"/>
      <c r="C124" s="101"/>
      <c r="D124" s="101"/>
      <c r="E124" s="99"/>
      <c r="F124" s="81">
        <f>SUM(J123:J128)</f>
        <v>2</v>
      </c>
      <c r="G124" s="20">
        <v>2</v>
      </c>
      <c r="H124" s="99"/>
      <c r="I124" s="101"/>
      <c r="J124" s="99"/>
      <c r="K124" s="99"/>
      <c r="L124" s="99"/>
      <c r="M124" s="28"/>
      <c r="N124" s="22" t="s">
        <v>35</v>
      </c>
      <c r="O124" s="16"/>
      <c r="P124" s="16"/>
      <c r="Q124" s="16"/>
      <c r="R124" s="16"/>
      <c r="S124" s="24">
        <f t="shared" si="10"/>
        <v>0</v>
      </c>
      <c r="T124" s="78"/>
      <c r="U124" s="25"/>
      <c r="V124" s="26"/>
      <c r="W124" s="16"/>
      <c r="X124" s="16"/>
      <c r="Y124" s="16"/>
      <c r="Z124" s="16"/>
      <c r="AA124" s="16"/>
      <c r="AB124" s="16"/>
      <c r="AC124" s="80"/>
      <c r="AD124" s="16"/>
    </row>
    <row r="125" spans="1:30" s="4" customFormat="1" ht="15.6" customHeight="1" x14ac:dyDescent="0.2">
      <c r="A125" s="101"/>
      <c r="B125" s="101"/>
      <c r="C125" s="101"/>
      <c r="D125" s="101"/>
      <c r="E125" s="99"/>
      <c r="F125" s="81">
        <f>SUM(J123:J128)</f>
        <v>2</v>
      </c>
      <c r="G125" s="20">
        <v>3</v>
      </c>
      <c r="H125" s="99"/>
      <c r="I125" s="101"/>
      <c r="J125" s="99"/>
      <c r="K125" s="99"/>
      <c r="L125" s="99"/>
      <c r="M125" s="70"/>
      <c r="N125" s="22" t="s">
        <v>35</v>
      </c>
      <c r="O125" s="16"/>
      <c r="P125" s="16"/>
      <c r="Q125" s="16"/>
      <c r="R125" s="16"/>
      <c r="S125" s="24">
        <f t="shared" si="10"/>
        <v>0</v>
      </c>
      <c r="T125" s="78"/>
      <c r="U125" s="25"/>
      <c r="V125" s="26"/>
      <c r="W125" s="16"/>
      <c r="X125" s="16"/>
      <c r="Y125" s="16"/>
      <c r="Z125" s="16"/>
      <c r="AA125" s="16"/>
      <c r="AB125" s="16"/>
      <c r="AC125" s="80"/>
      <c r="AD125" s="16"/>
    </row>
    <row r="126" spans="1:30" s="4" customFormat="1" x14ac:dyDescent="0.2">
      <c r="A126" s="101"/>
      <c r="B126" s="101"/>
      <c r="C126" s="101"/>
      <c r="D126" s="101"/>
      <c r="E126" s="99"/>
      <c r="F126" s="81">
        <f>SUM(J123:J128)</f>
        <v>2</v>
      </c>
      <c r="G126" s="20">
        <v>4</v>
      </c>
      <c r="H126" s="99"/>
      <c r="I126" s="101"/>
      <c r="J126" s="99"/>
      <c r="K126" s="99"/>
      <c r="L126" s="99"/>
      <c r="M126" s="28"/>
      <c r="N126" s="22" t="s">
        <v>35</v>
      </c>
      <c r="O126" s="16"/>
      <c r="P126" s="16"/>
      <c r="Q126" s="16"/>
      <c r="R126" s="16"/>
      <c r="S126" s="24">
        <f t="shared" si="10"/>
        <v>0</v>
      </c>
      <c r="T126" s="78"/>
      <c r="U126" s="32"/>
      <c r="V126" s="26"/>
      <c r="W126" s="16"/>
      <c r="X126" s="16"/>
      <c r="Y126" s="16"/>
      <c r="Z126" s="16"/>
      <c r="AA126" s="16"/>
      <c r="AB126" s="16"/>
      <c r="AC126" s="80"/>
      <c r="AD126" s="16"/>
    </row>
    <row r="127" spans="1:30" s="4" customFormat="1" x14ac:dyDescent="0.2">
      <c r="A127" s="101"/>
      <c r="B127" s="101"/>
      <c r="C127" s="101"/>
      <c r="D127" s="101"/>
      <c r="E127" s="99"/>
      <c r="F127" s="81">
        <f>SUM(J123:J128)</f>
        <v>2</v>
      </c>
      <c r="G127" s="20">
        <v>5</v>
      </c>
      <c r="H127" s="99"/>
      <c r="I127" s="101"/>
      <c r="J127" s="99"/>
      <c r="K127" s="99"/>
      <c r="L127" s="99"/>
      <c r="M127" s="77"/>
      <c r="N127" s="22" t="s">
        <v>35</v>
      </c>
      <c r="O127" s="16"/>
      <c r="P127" s="16"/>
      <c r="Q127" s="16"/>
      <c r="R127" s="16"/>
      <c r="S127" s="24">
        <f t="shared" si="10"/>
        <v>0</v>
      </c>
      <c r="T127" s="78"/>
      <c r="U127" s="32"/>
      <c r="V127" s="26"/>
      <c r="W127" s="16"/>
      <c r="X127" s="16"/>
      <c r="Y127" s="16"/>
      <c r="Z127" s="16"/>
      <c r="AA127" s="16"/>
      <c r="AB127" s="16"/>
      <c r="AC127" s="80"/>
      <c r="AD127" s="16"/>
    </row>
    <row r="128" spans="1:30" s="4" customFormat="1" x14ac:dyDescent="0.2">
      <c r="A128" s="101"/>
      <c r="B128" s="101"/>
      <c r="C128" s="101"/>
      <c r="D128" s="101"/>
      <c r="E128" s="99"/>
      <c r="F128" s="81">
        <f>SUM(J123:J128)</f>
        <v>2</v>
      </c>
      <c r="G128" s="20">
        <v>6</v>
      </c>
      <c r="H128" s="99"/>
      <c r="I128" s="101"/>
      <c r="J128" s="99"/>
      <c r="K128" s="99"/>
      <c r="L128" s="99"/>
      <c r="M128" s="28"/>
      <c r="N128" s="22" t="s">
        <v>35</v>
      </c>
      <c r="O128" s="16"/>
      <c r="P128" s="16"/>
      <c r="Q128" s="16"/>
      <c r="R128" s="16"/>
      <c r="S128" s="24">
        <f t="shared" si="10"/>
        <v>0</v>
      </c>
      <c r="T128" s="78"/>
      <c r="U128" s="25"/>
      <c r="V128" s="26"/>
      <c r="W128" s="16"/>
      <c r="X128" s="16"/>
      <c r="Y128" s="16"/>
      <c r="Z128" s="16"/>
      <c r="AA128" s="16"/>
      <c r="AB128" s="16"/>
      <c r="AC128" s="80"/>
      <c r="AD128" s="16"/>
    </row>
    <row r="129" spans="1:1022" s="4" customFormat="1" ht="15.6" customHeight="1" x14ac:dyDescent="0.2">
      <c r="A129" s="7"/>
      <c r="B129" s="8" t="s">
        <v>33</v>
      </c>
      <c r="C129" s="8"/>
      <c r="D129" s="8"/>
      <c r="E129" s="11"/>
      <c r="F129" s="11"/>
      <c r="G129" s="11"/>
      <c r="H129" s="11"/>
      <c r="I129" s="8"/>
      <c r="J129" s="11"/>
      <c r="K129" s="11"/>
      <c r="L129" s="11"/>
      <c r="M129" s="14"/>
      <c r="N129" s="11"/>
      <c r="O129" s="8"/>
      <c r="P129" s="8"/>
      <c r="Q129" s="8"/>
      <c r="R129" s="8"/>
      <c r="S129" s="8"/>
      <c r="T129" s="11"/>
      <c r="U129" s="11"/>
      <c r="V129" s="15"/>
      <c r="W129" s="8"/>
      <c r="X129" s="8"/>
      <c r="Y129" s="8"/>
      <c r="Z129" s="8"/>
      <c r="AA129" s="8"/>
      <c r="AB129" s="8"/>
      <c r="AC129" s="11"/>
      <c r="AD129" s="8"/>
    </row>
    <row r="130" spans="1:1022" s="4" customFormat="1" ht="15.6" customHeight="1" x14ac:dyDescent="0.2">
      <c r="A130" s="100" t="s">
        <v>131</v>
      </c>
      <c r="B130" s="101" t="s">
        <v>40</v>
      </c>
      <c r="C130" s="101" t="s">
        <v>63</v>
      </c>
      <c r="D130" s="102" t="s">
        <v>92</v>
      </c>
      <c r="E130" s="99" t="s">
        <v>34</v>
      </c>
      <c r="F130" s="27">
        <f>SUM(J130:J135)</f>
        <v>2</v>
      </c>
      <c r="G130" s="20">
        <v>1</v>
      </c>
      <c r="H130" s="105" t="s">
        <v>184</v>
      </c>
      <c r="I130" s="101" t="s">
        <v>64</v>
      </c>
      <c r="J130" s="99">
        <v>2</v>
      </c>
      <c r="K130" s="99" t="s">
        <v>35</v>
      </c>
      <c r="L130" s="99"/>
      <c r="M130" s="28">
        <v>0.4</v>
      </c>
      <c r="N130" s="22" t="s">
        <v>35</v>
      </c>
      <c r="O130" s="16"/>
      <c r="P130" s="16"/>
      <c r="Q130" s="16"/>
      <c r="R130" s="16"/>
      <c r="S130" s="24">
        <f t="shared" ref="S130:S135" si="11">M130</f>
        <v>0.4</v>
      </c>
      <c r="T130" s="78"/>
      <c r="U130" s="31"/>
      <c r="V130" s="26"/>
      <c r="W130" s="16"/>
      <c r="X130" s="16"/>
      <c r="Y130" s="16"/>
      <c r="Z130" s="16"/>
      <c r="AA130" s="16"/>
      <c r="AB130" s="16"/>
      <c r="AC130" s="80"/>
      <c r="AD130" s="16"/>
    </row>
    <row r="131" spans="1:1022" s="4" customFormat="1" ht="15.6" customHeight="1" x14ac:dyDescent="0.2">
      <c r="A131" s="101"/>
      <c r="B131" s="101"/>
      <c r="C131" s="101"/>
      <c r="D131" s="103"/>
      <c r="E131" s="99"/>
      <c r="F131" s="27">
        <f>SUM(J130:J135)</f>
        <v>2</v>
      </c>
      <c r="G131" s="20">
        <v>2</v>
      </c>
      <c r="H131" s="99"/>
      <c r="I131" s="101"/>
      <c r="J131" s="99"/>
      <c r="K131" s="99"/>
      <c r="L131" s="99"/>
      <c r="M131" s="28"/>
      <c r="N131" s="22" t="s">
        <v>35</v>
      </c>
      <c r="O131" s="16"/>
      <c r="P131" s="16"/>
      <c r="Q131" s="16"/>
      <c r="R131" s="16"/>
      <c r="S131" s="24">
        <f t="shared" si="11"/>
        <v>0</v>
      </c>
      <c r="T131" s="78"/>
      <c r="U131" s="32"/>
      <c r="V131" s="26"/>
      <c r="W131" s="16"/>
      <c r="X131" s="16"/>
      <c r="Y131" s="16"/>
      <c r="Z131" s="16"/>
      <c r="AA131" s="16"/>
      <c r="AB131" s="16"/>
      <c r="AC131" s="80"/>
      <c r="AD131" s="16"/>
    </row>
    <row r="132" spans="1:1022" s="4" customFormat="1" ht="15.6" customHeight="1" x14ac:dyDescent="0.2">
      <c r="A132" s="101"/>
      <c r="B132" s="101"/>
      <c r="C132" s="101"/>
      <c r="D132" s="103"/>
      <c r="E132" s="99"/>
      <c r="F132" s="27">
        <f>SUM(J130:J135)</f>
        <v>2</v>
      </c>
      <c r="G132" s="20">
        <v>3</v>
      </c>
      <c r="H132" s="99"/>
      <c r="I132" s="101"/>
      <c r="J132" s="99"/>
      <c r="K132" s="99"/>
      <c r="L132" s="99"/>
      <c r="M132" s="70"/>
      <c r="N132" s="22" t="s">
        <v>35</v>
      </c>
      <c r="O132" s="16"/>
      <c r="P132" s="16"/>
      <c r="Q132" s="16"/>
      <c r="R132" s="16"/>
      <c r="S132" s="24">
        <f t="shared" si="11"/>
        <v>0</v>
      </c>
      <c r="T132" s="78"/>
      <c r="U132" s="25"/>
      <c r="V132" s="26"/>
      <c r="W132" s="16"/>
      <c r="X132" s="16"/>
      <c r="Y132" s="16"/>
      <c r="Z132" s="16"/>
      <c r="AA132" s="16"/>
      <c r="AB132" s="16"/>
      <c r="AC132" s="80"/>
      <c r="AD132" s="16"/>
    </row>
    <row r="133" spans="1:1022" s="4" customFormat="1" ht="15.6" customHeight="1" x14ac:dyDescent="0.2">
      <c r="A133" s="101"/>
      <c r="B133" s="101"/>
      <c r="C133" s="101"/>
      <c r="D133" s="103"/>
      <c r="E133" s="99"/>
      <c r="F133" s="27">
        <f>SUM(J130:J135)</f>
        <v>2</v>
      </c>
      <c r="G133" s="20">
        <v>4</v>
      </c>
      <c r="H133" s="99"/>
      <c r="I133" s="101"/>
      <c r="J133" s="99"/>
      <c r="K133" s="99"/>
      <c r="L133" s="99"/>
      <c r="M133" s="28"/>
      <c r="N133" s="22" t="s">
        <v>35</v>
      </c>
      <c r="O133" s="16"/>
      <c r="P133" s="16"/>
      <c r="Q133" s="16"/>
      <c r="R133" s="16"/>
      <c r="S133" s="24">
        <f t="shared" si="11"/>
        <v>0</v>
      </c>
      <c r="T133" s="78"/>
      <c r="U133" s="32"/>
      <c r="V133" s="26"/>
      <c r="W133" s="16"/>
      <c r="X133" s="16"/>
      <c r="Y133" s="16"/>
      <c r="Z133" s="16"/>
      <c r="AA133" s="16"/>
      <c r="AB133" s="16"/>
      <c r="AC133" s="80"/>
      <c r="AD133" s="16"/>
    </row>
    <row r="134" spans="1:1022" s="4" customFormat="1" ht="15.6" customHeight="1" x14ac:dyDescent="0.2">
      <c r="A134" s="101"/>
      <c r="B134" s="101"/>
      <c r="C134" s="101"/>
      <c r="D134" s="103"/>
      <c r="E134" s="99"/>
      <c r="F134" s="27">
        <f>SUM(J130:J135)</f>
        <v>2</v>
      </c>
      <c r="G134" s="20">
        <v>5</v>
      </c>
      <c r="H134" s="99"/>
      <c r="I134" s="101"/>
      <c r="J134" s="99"/>
      <c r="K134" s="99"/>
      <c r="L134" s="99"/>
      <c r="M134" s="77"/>
      <c r="N134" s="22" t="s">
        <v>35</v>
      </c>
      <c r="O134" s="16"/>
      <c r="P134" s="16"/>
      <c r="Q134" s="16"/>
      <c r="R134" s="16"/>
      <c r="S134" s="24">
        <f t="shared" si="11"/>
        <v>0</v>
      </c>
      <c r="T134" s="78"/>
      <c r="U134" s="32"/>
      <c r="V134" s="26"/>
      <c r="W134" s="16"/>
      <c r="X134" s="16"/>
      <c r="Y134" s="16"/>
      <c r="Z134" s="16"/>
      <c r="AA134" s="16"/>
      <c r="AB134" s="16"/>
      <c r="AC134" s="80"/>
      <c r="AD134" s="16"/>
    </row>
    <row r="135" spans="1:1022" s="4" customFormat="1" ht="15.6" customHeight="1" x14ac:dyDescent="0.2">
      <c r="A135" s="101"/>
      <c r="B135" s="101"/>
      <c r="C135" s="101"/>
      <c r="D135" s="104"/>
      <c r="E135" s="99"/>
      <c r="F135" s="27">
        <f>SUM(J130:J135)</f>
        <v>2</v>
      </c>
      <c r="G135" s="20">
        <v>6</v>
      </c>
      <c r="H135" s="99"/>
      <c r="I135" s="101"/>
      <c r="J135" s="99"/>
      <c r="K135" s="99"/>
      <c r="L135" s="99"/>
      <c r="M135" s="28"/>
      <c r="N135" s="22" t="s">
        <v>35</v>
      </c>
      <c r="O135" s="16"/>
      <c r="P135" s="16"/>
      <c r="Q135" s="16"/>
      <c r="R135" s="16"/>
      <c r="S135" s="24">
        <f t="shared" si="11"/>
        <v>0</v>
      </c>
      <c r="T135" s="78"/>
      <c r="U135" s="25"/>
      <c r="V135" s="26"/>
      <c r="W135" s="16"/>
      <c r="X135" s="16"/>
      <c r="Y135" s="16"/>
      <c r="Z135" s="16"/>
      <c r="AA135" s="16"/>
      <c r="AB135" s="16"/>
      <c r="AC135" s="80"/>
      <c r="AD135" s="16"/>
    </row>
    <row r="136" spans="1:1022" s="4" customFormat="1" ht="6" customHeight="1" x14ac:dyDescent="0.2">
      <c r="A136" s="7"/>
      <c r="B136" s="8" t="s">
        <v>33</v>
      </c>
      <c r="C136" s="8"/>
      <c r="D136" s="8"/>
      <c r="E136" s="11"/>
      <c r="F136" s="11"/>
      <c r="G136" s="11"/>
      <c r="H136" s="11"/>
      <c r="I136" s="8"/>
      <c r="J136" s="11"/>
      <c r="K136" s="11"/>
      <c r="L136" s="11"/>
      <c r="M136" s="14"/>
      <c r="N136" s="11"/>
      <c r="O136" s="8"/>
      <c r="P136" s="8"/>
      <c r="Q136" s="8"/>
      <c r="R136" s="8"/>
      <c r="S136" s="8"/>
      <c r="T136" s="11"/>
      <c r="U136" s="11"/>
      <c r="V136" s="15"/>
      <c r="W136" s="8"/>
      <c r="X136" s="8"/>
      <c r="Y136" s="8"/>
      <c r="Z136" s="8"/>
      <c r="AA136" s="8"/>
      <c r="AB136" s="8"/>
      <c r="AC136" s="11"/>
      <c r="AD136" s="8"/>
    </row>
    <row r="137" spans="1:1022" x14ac:dyDescent="0.2">
      <c r="C137" s="33"/>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row>
    <row r="138" spans="1:1022" x14ac:dyDescent="0.2">
      <c r="C138" s="33"/>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row>
    <row r="139" spans="1:1022" x14ac:dyDescent="0.2">
      <c r="C139" s="33"/>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row>
    <row r="151" spans="1:1022" ht="25.5" customHeight="1" x14ac:dyDescent="0.2">
      <c r="A151"/>
      <c r="B151"/>
      <c r="C151"/>
      <c r="D151"/>
      <c r="E151"/>
      <c r="F151"/>
      <c r="G151"/>
      <c r="H151"/>
      <c r="I151"/>
      <c r="J151" s="98"/>
      <c r="K151" s="98"/>
      <c r="L151" s="98"/>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row>
  </sheetData>
  <autoFilter ref="A2:AD135"/>
  <mergeCells count="270">
    <mergeCell ref="K109:L114"/>
    <mergeCell ref="K116:L121"/>
    <mergeCell ref="K123:L128"/>
    <mergeCell ref="K53:L58"/>
    <mergeCell ref="K60:L65"/>
    <mergeCell ref="K67:L72"/>
    <mergeCell ref="K74:L79"/>
    <mergeCell ref="K81:L86"/>
    <mergeCell ref="K88:L93"/>
    <mergeCell ref="K95:L100"/>
    <mergeCell ref="K102:L107"/>
    <mergeCell ref="L6:L8"/>
    <mergeCell ref="K23:K25"/>
    <mergeCell ref="L23:L25"/>
    <mergeCell ref="K29:K30"/>
    <mergeCell ref="L29:L30"/>
    <mergeCell ref="K40:K42"/>
    <mergeCell ref="L40:L42"/>
    <mergeCell ref="K48:K50"/>
    <mergeCell ref="L48:L50"/>
    <mergeCell ref="Y10:Y14"/>
    <mergeCell ref="Z10:Z14"/>
    <mergeCell ref="AA10:AA14"/>
    <mergeCell ref="AB10:AB14"/>
    <mergeCell ref="AC10:AC14"/>
    <mergeCell ref="AD10:AD14"/>
    <mergeCell ref="Y16:Y19"/>
    <mergeCell ref="Z16:Z19"/>
    <mergeCell ref="AA16:AA19"/>
    <mergeCell ref="AB16:AB19"/>
    <mergeCell ref="AC16:AC19"/>
    <mergeCell ref="A1:G1"/>
    <mergeCell ref="H1:M1"/>
    <mergeCell ref="N1:S1"/>
    <mergeCell ref="T1:V1"/>
    <mergeCell ref="W1:AD1"/>
    <mergeCell ref="A4:A8"/>
    <mergeCell ref="B4:B8"/>
    <mergeCell ref="C4:C8"/>
    <mergeCell ref="D4:D8"/>
    <mergeCell ref="E4:E8"/>
    <mergeCell ref="F4:F8"/>
    <mergeCell ref="W4:W8"/>
    <mergeCell ref="X4:X8"/>
    <mergeCell ref="Y4:Y8"/>
    <mergeCell ref="Z4:Z8"/>
    <mergeCell ref="AA4:AA8"/>
    <mergeCell ref="AB4:AB8"/>
    <mergeCell ref="AC4:AC8"/>
    <mergeCell ref="AD4:AD8"/>
    <mergeCell ref="H6:H8"/>
    <mergeCell ref="I6:I8"/>
    <mergeCell ref="J6:J8"/>
    <mergeCell ref="M6:M8"/>
    <mergeCell ref="K6:K8"/>
    <mergeCell ref="A10:A14"/>
    <mergeCell ref="B10:B14"/>
    <mergeCell ref="C10:C14"/>
    <mergeCell ref="D10:D14"/>
    <mergeCell ref="E10:E14"/>
    <mergeCell ref="F10:F14"/>
    <mergeCell ref="W10:W14"/>
    <mergeCell ref="X10:X14"/>
    <mergeCell ref="H12:H14"/>
    <mergeCell ref="I12:I14"/>
    <mergeCell ref="J12:J14"/>
    <mergeCell ref="M12:M14"/>
    <mergeCell ref="K12:K14"/>
    <mergeCell ref="L12:L14"/>
    <mergeCell ref="A16:A19"/>
    <mergeCell ref="B16:B19"/>
    <mergeCell ref="C16:C19"/>
    <mergeCell ref="D16:D19"/>
    <mergeCell ref="E16:E19"/>
    <mergeCell ref="F16:F19"/>
    <mergeCell ref="W16:W19"/>
    <mergeCell ref="X16:X19"/>
    <mergeCell ref="AD16:AD19"/>
    <mergeCell ref="H17:H19"/>
    <mergeCell ref="I17:I19"/>
    <mergeCell ref="J17:J19"/>
    <mergeCell ref="M17:M19"/>
    <mergeCell ref="A21:A25"/>
    <mergeCell ref="B21:B25"/>
    <mergeCell ref="C21:C25"/>
    <mergeCell ref="D21:D25"/>
    <mergeCell ref="E21:E25"/>
    <mergeCell ref="F21:F25"/>
    <mergeCell ref="W21:W25"/>
    <mergeCell ref="X21:X25"/>
    <mergeCell ref="Y21:Y25"/>
    <mergeCell ref="Z21:Z25"/>
    <mergeCell ref="AA21:AA25"/>
    <mergeCell ref="AB21:AB25"/>
    <mergeCell ref="AC21:AC25"/>
    <mergeCell ref="AD21:AD25"/>
    <mergeCell ref="H23:H25"/>
    <mergeCell ref="I23:I25"/>
    <mergeCell ref="J23:J25"/>
    <mergeCell ref="M23:M25"/>
    <mergeCell ref="A27:A30"/>
    <mergeCell ref="B27:B30"/>
    <mergeCell ref="C27:C30"/>
    <mergeCell ref="D27:D30"/>
    <mergeCell ref="E27:E30"/>
    <mergeCell ref="F27:F30"/>
    <mergeCell ref="W27:W30"/>
    <mergeCell ref="X27:X30"/>
    <mergeCell ref="Y27:Y30"/>
    <mergeCell ref="Z27:Z30"/>
    <mergeCell ref="AA27:AA30"/>
    <mergeCell ref="AB27:AB30"/>
    <mergeCell ref="AC27:AC30"/>
    <mergeCell ref="AD27:AD30"/>
    <mergeCell ref="H29:H30"/>
    <mergeCell ref="I29:I30"/>
    <mergeCell ref="J29:J30"/>
    <mergeCell ref="M29:M30"/>
    <mergeCell ref="A32:A36"/>
    <mergeCell ref="B32:B36"/>
    <mergeCell ref="C32:C36"/>
    <mergeCell ref="D32:D36"/>
    <mergeCell ref="E32:E36"/>
    <mergeCell ref="F32:F36"/>
    <mergeCell ref="W32:W36"/>
    <mergeCell ref="X32:X36"/>
    <mergeCell ref="Y32:Y36"/>
    <mergeCell ref="Z32:Z36"/>
    <mergeCell ref="AA32:AA36"/>
    <mergeCell ref="AB32:AB36"/>
    <mergeCell ref="AC32:AC36"/>
    <mergeCell ref="AD32:AD36"/>
    <mergeCell ref="H34:H36"/>
    <mergeCell ref="I34:I36"/>
    <mergeCell ref="J34:J36"/>
    <mergeCell ref="M34:M36"/>
    <mergeCell ref="A38:A42"/>
    <mergeCell ref="B38:B42"/>
    <mergeCell ref="C38:C42"/>
    <mergeCell ref="D38:D42"/>
    <mergeCell ref="E38:E42"/>
    <mergeCell ref="F38:F42"/>
    <mergeCell ref="W38:W42"/>
    <mergeCell ref="X38:X42"/>
    <mergeCell ref="Y38:Y42"/>
    <mergeCell ref="Z38:Z42"/>
    <mergeCell ref="AA38:AA42"/>
    <mergeCell ref="AB38:AB42"/>
    <mergeCell ref="AC38:AC42"/>
    <mergeCell ref="AD38:AD42"/>
    <mergeCell ref="H40:H42"/>
    <mergeCell ref="I40:I42"/>
    <mergeCell ref="J40:J42"/>
    <mergeCell ref="M40:M42"/>
    <mergeCell ref="AD44:AD50"/>
    <mergeCell ref="W46:W50"/>
    <mergeCell ref="X46:X50"/>
    <mergeCell ref="Y46:Y50"/>
    <mergeCell ref="Z46:Z50"/>
    <mergeCell ref="AA46:AA50"/>
    <mergeCell ref="AB46:AB50"/>
    <mergeCell ref="AC46:AC50"/>
    <mergeCell ref="H48:H50"/>
    <mergeCell ref="I48:I50"/>
    <mergeCell ref="J48:J50"/>
    <mergeCell ref="M48:M50"/>
    <mergeCell ref="A53:A58"/>
    <mergeCell ref="B53:B58"/>
    <mergeCell ref="C53:C58"/>
    <mergeCell ref="D53:D58"/>
    <mergeCell ref="E53:E58"/>
    <mergeCell ref="H53:H58"/>
    <mergeCell ref="I53:I58"/>
    <mergeCell ref="J53:J58"/>
    <mergeCell ref="A44:A50"/>
    <mergeCell ref="B44:B50"/>
    <mergeCell ref="C44:C50"/>
    <mergeCell ref="D44:D50"/>
    <mergeCell ref="E44:E50"/>
    <mergeCell ref="F44:F50"/>
    <mergeCell ref="A67:A72"/>
    <mergeCell ref="B67:B72"/>
    <mergeCell ref="C67:C72"/>
    <mergeCell ref="D67:D72"/>
    <mergeCell ref="E67:E72"/>
    <mergeCell ref="H67:H72"/>
    <mergeCell ref="I67:I72"/>
    <mergeCell ref="J67:J72"/>
    <mergeCell ref="A60:A65"/>
    <mergeCell ref="B60:B65"/>
    <mergeCell ref="C60:C65"/>
    <mergeCell ref="D60:D65"/>
    <mergeCell ref="E60:E65"/>
    <mergeCell ref="H60:H65"/>
    <mergeCell ref="I60:I65"/>
    <mergeCell ref="J60:J65"/>
    <mergeCell ref="A81:A86"/>
    <mergeCell ref="B81:B86"/>
    <mergeCell ref="C81:C86"/>
    <mergeCell ref="D81:D86"/>
    <mergeCell ref="E81:E86"/>
    <mergeCell ref="H81:H86"/>
    <mergeCell ref="I81:I86"/>
    <mergeCell ref="J81:J86"/>
    <mergeCell ref="A74:A79"/>
    <mergeCell ref="B74:B79"/>
    <mergeCell ref="C74:C79"/>
    <mergeCell ref="D74:D79"/>
    <mergeCell ref="E74:E79"/>
    <mergeCell ref="H74:H79"/>
    <mergeCell ref="I74:I79"/>
    <mergeCell ref="J74:J79"/>
    <mergeCell ref="A95:A100"/>
    <mergeCell ref="B95:B100"/>
    <mergeCell ref="C95:C100"/>
    <mergeCell ref="D95:D100"/>
    <mergeCell ref="E95:E100"/>
    <mergeCell ref="H95:H100"/>
    <mergeCell ref="I95:I100"/>
    <mergeCell ref="J95:J100"/>
    <mergeCell ref="A88:A93"/>
    <mergeCell ref="B88:B93"/>
    <mergeCell ref="C88:C93"/>
    <mergeCell ref="D88:D93"/>
    <mergeCell ref="E88:E93"/>
    <mergeCell ref="H88:H93"/>
    <mergeCell ref="I88:I93"/>
    <mergeCell ref="J88:J93"/>
    <mergeCell ref="A109:A114"/>
    <mergeCell ref="B109:B114"/>
    <mergeCell ref="C109:C114"/>
    <mergeCell ref="D109:D114"/>
    <mergeCell ref="E109:E114"/>
    <mergeCell ref="H109:H114"/>
    <mergeCell ref="I109:I114"/>
    <mergeCell ref="J109:J114"/>
    <mergeCell ref="A102:A107"/>
    <mergeCell ref="B102:B107"/>
    <mergeCell ref="C102:C107"/>
    <mergeCell ref="D102:D107"/>
    <mergeCell ref="E102:E107"/>
    <mergeCell ref="H102:H107"/>
    <mergeCell ref="I102:I107"/>
    <mergeCell ref="J102:J107"/>
    <mergeCell ref="A123:A128"/>
    <mergeCell ref="B123:B128"/>
    <mergeCell ref="C123:C128"/>
    <mergeCell ref="D123:D128"/>
    <mergeCell ref="E123:E128"/>
    <mergeCell ref="H123:H128"/>
    <mergeCell ref="I123:I128"/>
    <mergeCell ref="J123:J128"/>
    <mergeCell ref="A116:A121"/>
    <mergeCell ref="B116:B121"/>
    <mergeCell ref="C116:C121"/>
    <mergeCell ref="D116:D121"/>
    <mergeCell ref="E116:E121"/>
    <mergeCell ref="H116:H121"/>
    <mergeCell ref="I116:I121"/>
    <mergeCell ref="J116:J121"/>
    <mergeCell ref="J151:L151"/>
    <mergeCell ref="K130:L135"/>
    <mergeCell ref="A130:A135"/>
    <mergeCell ref="B130:B135"/>
    <mergeCell ref="C130:C135"/>
    <mergeCell ref="D130:D135"/>
    <mergeCell ref="E130:E135"/>
    <mergeCell ref="H130:H135"/>
    <mergeCell ref="I130:I135"/>
    <mergeCell ref="J130:J135"/>
  </mergeCells>
  <pageMargins left="0.78749999999999998" right="0.78749999999999998" top="1.05277777777778" bottom="1.05277777777778" header="0.78749999999999998" footer="0.78749999999999998"/>
  <pageSetup paperSize="9" orientation="portrait" r:id="rId1"/>
  <headerFooter>
    <oddHeader>&amp;C&amp;"Times New Roman,Normal"&amp;12&amp;A</oddHeader>
    <oddFooter>&amp;C&amp;"Times New Roman,Normal"&amp;12Página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5"/>
  <sheetViews>
    <sheetView topLeftCell="A20" zoomScale="50" zoomScaleNormal="50" zoomScalePageLayoutView="70" workbookViewId="0">
      <selection activeCell="AB11" sqref="AB11"/>
    </sheetView>
  </sheetViews>
  <sheetFormatPr baseColWidth="10" defaultColWidth="8.5703125" defaultRowHeight="12.75" x14ac:dyDescent="0.2"/>
  <cols>
    <col min="1" max="1" width="17" bestFit="1" customWidth="1"/>
    <col min="2" max="2" width="70.140625" customWidth="1"/>
    <col min="3" max="3" width="12.42578125" customWidth="1"/>
    <col min="4" max="4" width="9.5703125" customWidth="1"/>
    <col min="5" max="5" width="11.42578125" customWidth="1"/>
    <col min="6" max="6" width="10.42578125" bestFit="1" customWidth="1"/>
    <col min="7" max="8" width="9.5703125" customWidth="1"/>
    <col min="9" max="9" width="10.42578125" bestFit="1" customWidth="1"/>
    <col min="10" max="10" width="11" customWidth="1"/>
    <col min="11" max="11" width="13.28515625" customWidth="1"/>
    <col min="12" max="12" width="13.42578125" customWidth="1"/>
    <col min="13" max="13" width="10.42578125" bestFit="1" customWidth="1"/>
    <col min="14" max="15" width="9.5703125" customWidth="1"/>
    <col min="16" max="16" width="10.42578125" bestFit="1" customWidth="1"/>
    <col min="17" max="17" width="10.85546875" customWidth="1"/>
    <col min="18" max="18" width="9.5703125" customWidth="1"/>
    <col min="19" max="19" width="11.42578125" customWidth="1"/>
    <col min="20" max="20" width="10.42578125" bestFit="1" customWidth="1"/>
    <col min="21" max="22" width="9.5703125" customWidth="1"/>
    <col min="23" max="23" width="10.42578125" bestFit="1" customWidth="1"/>
    <col min="24" max="24" width="10.7109375" bestFit="1" customWidth="1"/>
    <col min="25" max="1023" width="10.5703125" customWidth="1"/>
  </cols>
  <sheetData>
    <row r="1" spans="1:1024" x14ac:dyDescent="0.2">
      <c r="A1" s="34"/>
      <c r="B1" s="35"/>
      <c r="C1" s="36"/>
      <c r="D1" s="36"/>
      <c r="E1" s="36"/>
      <c r="F1" s="36"/>
      <c r="G1" s="36"/>
      <c r="H1" s="36"/>
      <c r="I1" s="36"/>
      <c r="J1" s="36"/>
      <c r="K1" s="36"/>
      <c r="L1" s="36"/>
      <c r="M1" s="36"/>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34"/>
      <c r="EX1" s="34"/>
      <c r="EY1" s="34"/>
      <c r="EZ1" s="34"/>
      <c r="FA1" s="34"/>
      <c r="FB1" s="34"/>
      <c r="FC1" s="34"/>
      <c r="FD1" s="34"/>
      <c r="FE1" s="34"/>
      <c r="FF1" s="34"/>
      <c r="FG1" s="34"/>
      <c r="FH1" s="34"/>
      <c r="FI1" s="34"/>
      <c r="FJ1" s="34"/>
      <c r="FK1" s="34"/>
      <c r="FL1" s="34"/>
      <c r="FM1" s="34"/>
      <c r="FN1" s="34"/>
      <c r="FO1" s="34"/>
      <c r="FP1" s="34"/>
      <c r="FQ1" s="34"/>
      <c r="FR1" s="34"/>
      <c r="FS1" s="34"/>
      <c r="FT1" s="34"/>
      <c r="FU1" s="34"/>
      <c r="FV1" s="34"/>
      <c r="FW1" s="34"/>
      <c r="FX1" s="34"/>
      <c r="FY1" s="34"/>
      <c r="FZ1" s="34"/>
      <c r="GA1" s="34"/>
      <c r="GB1" s="34"/>
      <c r="GC1" s="34"/>
      <c r="GD1" s="34"/>
      <c r="GE1" s="34"/>
      <c r="GF1" s="34"/>
      <c r="GG1" s="34"/>
      <c r="GH1" s="34"/>
      <c r="GI1" s="34"/>
      <c r="GJ1" s="34"/>
      <c r="GK1" s="34"/>
      <c r="GL1" s="34"/>
      <c r="GM1" s="34"/>
      <c r="GN1" s="34"/>
      <c r="GO1" s="34"/>
      <c r="GP1" s="34"/>
      <c r="GQ1" s="34"/>
      <c r="GR1" s="34"/>
      <c r="GS1" s="34"/>
      <c r="GT1" s="34"/>
      <c r="GU1" s="34"/>
      <c r="GV1" s="34"/>
      <c r="GW1" s="34"/>
      <c r="GX1" s="34"/>
      <c r="GY1" s="34"/>
      <c r="GZ1" s="34"/>
      <c r="HA1" s="34"/>
      <c r="HB1" s="34"/>
      <c r="HC1" s="34"/>
      <c r="HD1" s="34"/>
      <c r="HE1" s="34"/>
      <c r="HF1" s="34"/>
      <c r="HG1" s="34"/>
      <c r="HH1" s="34"/>
      <c r="HI1" s="34"/>
      <c r="HJ1" s="34"/>
      <c r="HK1" s="34"/>
      <c r="HL1" s="34"/>
      <c r="HM1" s="34"/>
      <c r="HN1" s="34"/>
      <c r="HO1" s="34"/>
      <c r="HP1" s="34"/>
      <c r="HQ1" s="34"/>
      <c r="HR1" s="34"/>
      <c r="HS1" s="34"/>
      <c r="HT1" s="34"/>
      <c r="HU1" s="34"/>
      <c r="HV1" s="34"/>
      <c r="HW1" s="34"/>
      <c r="HX1" s="34"/>
      <c r="HY1" s="34"/>
      <c r="HZ1" s="34"/>
      <c r="IA1" s="34"/>
      <c r="IB1" s="34"/>
      <c r="IC1" s="34"/>
      <c r="ID1" s="34"/>
      <c r="IE1" s="34"/>
      <c r="IF1" s="34"/>
      <c r="IG1" s="34"/>
      <c r="IH1" s="34"/>
      <c r="II1" s="34"/>
      <c r="IJ1" s="34"/>
      <c r="IK1" s="34"/>
      <c r="IL1" s="34"/>
      <c r="IM1" s="34"/>
      <c r="IN1" s="34"/>
      <c r="IO1" s="34"/>
      <c r="IP1" s="34"/>
      <c r="IQ1" s="34"/>
      <c r="IR1" s="34"/>
      <c r="IS1" s="34"/>
      <c r="IT1" s="34"/>
      <c r="IU1" s="34"/>
      <c r="IV1" s="34"/>
    </row>
    <row r="2" spans="1:1024" ht="43.5" customHeight="1" x14ac:dyDescent="0.2">
      <c r="A2" s="140" t="str">
        <f>CONCATENATE(" Hoja de Control Sprint #",B5," Backlog + Burn Down Chart + Riesgo")</f>
        <v xml:space="preserve"> Hoja de Control Sprint #1 Backlog + Burn Down Chart + Riesgo</v>
      </c>
      <c r="B2" s="140"/>
      <c r="C2" s="140"/>
      <c r="D2" s="140"/>
      <c r="E2" s="140"/>
      <c r="F2" s="140"/>
      <c r="G2" s="140"/>
      <c r="H2" s="140"/>
      <c r="I2" s="140"/>
      <c r="J2" s="140"/>
      <c r="K2" s="140"/>
      <c r="L2" s="140"/>
      <c r="M2" s="57"/>
      <c r="N2" s="57"/>
    </row>
    <row r="3" spans="1:1024" x14ac:dyDescent="0.2">
      <c r="A3" s="37"/>
      <c r="B3" s="38"/>
      <c r="C3" s="39"/>
      <c r="D3" s="39"/>
      <c r="E3" s="39"/>
      <c r="F3" s="39"/>
      <c r="G3" s="39"/>
      <c r="H3" s="39"/>
      <c r="I3" s="39"/>
      <c r="J3" s="39"/>
      <c r="K3" s="39"/>
      <c r="L3" s="39"/>
      <c r="M3" s="39"/>
      <c r="N3" s="37"/>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row>
    <row r="4" spans="1:1024" s="42" customFormat="1" ht="17.100000000000001" customHeight="1" x14ac:dyDescent="0.25">
      <c r="A4" s="83" t="s">
        <v>65</v>
      </c>
      <c r="B4" s="141" t="s">
        <v>252</v>
      </c>
      <c r="C4" s="141"/>
      <c r="D4" s="142"/>
      <c r="E4" s="142"/>
      <c r="F4" s="142"/>
      <c r="G4" s="142"/>
      <c r="H4" s="40"/>
      <c r="I4" s="40"/>
      <c r="J4" s="40"/>
      <c r="K4" s="40"/>
      <c r="L4" s="40"/>
      <c r="M4" s="41"/>
      <c r="N4" s="41"/>
    </row>
    <row r="5" spans="1:1024" s="42" customFormat="1" ht="15.75" x14ac:dyDescent="0.25">
      <c r="A5" s="84" t="s">
        <v>66</v>
      </c>
      <c r="B5" s="85">
        <v>1</v>
      </c>
      <c r="C5" s="40"/>
      <c r="D5" s="143" t="s">
        <v>67</v>
      </c>
      <c r="E5" s="143"/>
      <c r="F5" s="143"/>
      <c r="G5" s="87">
        <v>0</v>
      </c>
      <c r="H5" s="40"/>
      <c r="I5" s="143" t="s">
        <v>68</v>
      </c>
      <c r="J5" s="143"/>
      <c r="K5" s="143"/>
      <c r="L5" s="87">
        <f>SUM(C12:C26)</f>
        <v>42</v>
      </c>
      <c r="M5" s="41"/>
      <c r="N5" s="41"/>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row>
    <row r="6" spans="1:1024" s="42" customFormat="1" ht="31.5" x14ac:dyDescent="0.25">
      <c r="A6" s="84" t="s">
        <v>69</v>
      </c>
      <c r="B6" s="86">
        <v>43808</v>
      </c>
      <c r="C6" s="40"/>
      <c r="D6" s="143" t="s">
        <v>70</v>
      </c>
      <c r="E6" s="143"/>
      <c r="F6" s="143"/>
      <c r="G6" s="87">
        <v>21</v>
      </c>
      <c r="H6" s="40"/>
      <c r="I6" s="143" t="s">
        <v>71</v>
      </c>
      <c r="J6" s="143"/>
      <c r="K6" s="143"/>
      <c r="L6" s="88">
        <v>0</v>
      </c>
      <c r="M6" s="41"/>
      <c r="N6" s="41"/>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1024" x14ac:dyDescent="0.2">
      <c r="A7" s="34"/>
      <c r="B7" s="38"/>
      <c r="C7" s="36"/>
      <c r="D7" s="36"/>
      <c r="E7" s="36"/>
      <c r="F7" s="36"/>
      <c r="G7" s="36"/>
      <c r="H7" s="36"/>
      <c r="I7" s="36"/>
      <c r="J7" s="36"/>
      <c r="K7" s="36"/>
      <c r="L7" s="36"/>
      <c r="M7" s="36"/>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row>
    <row r="8" spans="1:1024" ht="13.5" thickBot="1" x14ac:dyDescent="0.25">
      <c r="A8" s="34"/>
      <c r="B8" s="38"/>
      <c r="C8" s="36"/>
      <c r="D8" s="36"/>
      <c r="E8" s="36"/>
      <c r="F8" s="36"/>
      <c r="G8" s="36"/>
      <c r="H8" s="36"/>
      <c r="I8" s="36"/>
      <c r="J8" s="36"/>
      <c r="K8" s="36"/>
      <c r="L8" s="36"/>
      <c r="M8" s="36"/>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row>
    <row r="9" spans="1:1024" ht="12.75" customHeight="1" thickTop="1" thickBot="1" x14ac:dyDescent="0.25">
      <c r="A9" s="34"/>
      <c r="B9" s="35"/>
      <c r="C9" s="36"/>
      <c r="D9" s="133" t="s">
        <v>72</v>
      </c>
      <c r="E9" s="134"/>
      <c r="F9" s="134"/>
      <c r="G9" s="134"/>
      <c r="H9" s="134"/>
      <c r="I9" s="134"/>
      <c r="J9" s="135"/>
      <c r="K9" s="136" t="s">
        <v>73</v>
      </c>
      <c r="L9" s="137"/>
      <c r="M9" s="137"/>
      <c r="N9" s="137"/>
      <c r="O9" s="137"/>
      <c r="P9" s="137"/>
      <c r="Q9" s="138"/>
      <c r="R9" s="136" t="s">
        <v>74</v>
      </c>
      <c r="S9" s="137"/>
      <c r="T9" s="137"/>
      <c r="U9" s="137"/>
      <c r="V9" s="137"/>
      <c r="W9" s="137"/>
      <c r="X9" s="138"/>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row>
    <row r="10" spans="1:1024" ht="12.75" customHeight="1" thickTop="1" thickBot="1" x14ac:dyDescent="0.25">
      <c r="A10" s="34"/>
      <c r="B10" s="35"/>
      <c r="C10" s="36"/>
      <c r="D10" s="53">
        <v>1</v>
      </c>
      <c r="E10" s="53">
        <v>2</v>
      </c>
      <c r="F10" s="53">
        <v>3</v>
      </c>
      <c r="G10" s="53">
        <v>4</v>
      </c>
      <c r="H10" s="53">
        <v>5</v>
      </c>
      <c r="I10" s="53">
        <v>6</v>
      </c>
      <c r="J10" s="53">
        <v>7</v>
      </c>
      <c r="K10" s="53">
        <v>8</v>
      </c>
      <c r="L10" s="53">
        <v>9</v>
      </c>
      <c r="M10" s="53">
        <v>10</v>
      </c>
      <c r="N10" s="53">
        <v>11</v>
      </c>
      <c r="O10" s="53">
        <v>12</v>
      </c>
      <c r="P10" s="53">
        <v>13</v>
      </c>
      <c r="Q10" s="53">
        <v>14</v>
      </c>
      <c r="R10" s="53">
        <v>15</v>
      </c>
      <c r="S10" s="53">
        <v>16</v>
      </c>
      <c r="T10" s="53">
        <v>17</v>
      </c>
      <c r="U10" s="53">
        <v>18</v>
      </c>
      <c r="V10" s="53">
        <v>19</v>
      </c>
      <c r="W10" s="53">
        <v>20</v>
      </c>
      <c r="X10" s="53">
        <v>21</v>
      </c>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row>
    <row r="11" spans="1:1024" s="38" customFormat="1" ht="27" customHeight="1" thickTop="1" thickBot="1" x14ac:dyDescent="0.25">
      <c r="A11" s="48" t="s">
        <v>75</v>
      </c>
      <c r="B11" s="48" t="s">
        <v>76</v>
      </c>
      <c r="C11" s="48" t="s">
        <v>77</v>
      </c>
      <c r="D11" s="49">
        <f>B6</f>
        <v>43808</v>
      </c>
      <c r="E11" s="49">
        <f t="shared" ref="E11:X11" si="0">D11+1</f>
        <v>43809</v>
      </c>
      <c r="F11" s="49">
        <f t="shared" si="0"/>
        <v>43810</v>
      </c>
      <c r="G11" s="49">
        <f t="shared" si="0"/>
        <v>43811</v>
      </c>
      <c r="H11" s="49">
        <f t="shared" si="0"/>
        <v>43812</v>
      </c>
      <c r="I11" s="49">
        <f t="shared" si="0"/>
        <v>43813</v>
      </c>
      <c r="J11" s="49">
        <f t="shared" si="0"/>
        <v>43814</v>
      </c>
      <c r="K11" s="49">
        <f t="shared" si="0"/>
        <v>43815</v>
      </c>
      <c r="L11" s="49">
        <f t="shared" si="0"/>
        <v>43816</v>
      </c>
      <c r="M11" s="49">
        <f t="shared" si="0"/>
        <v>43817</v>
      </c>
      <c r="N11" s="49">
        <f t="shared" si="0"/>
        <v>43818</v>
      </c>
      <c r="O11" s="49">
        <f t="shared" si="0"/>
        <v>43819</v>
      </c>
      <c r="P11" s="49">
        <f t="shared" si="0"/>
        <v>43820</v>
      </c>
      <c r="Q11" s="49">
        <f t="shared" si="0"/>
        <v>43821</v>
      </c>
      <c r="R11" s="49">
        <f t="shared" si="0"/>
        <v>43822</v>
      </c>
      <c r="S11" s="49">
        <f t="shared" si="0"/>
        <v>43823</v>
      </c>
      <c r="T11" s="49">
        <f t="shared" si="0"/>
        <v>43824</v>
      </c>
      <c r="U11" s="49">
        <f t="shared" si="0"/>
        <v>43825</v>
      </c>
      <c r="V11" s="49">
        <f t="shared" si="0"/>
        <v>43826</v>
      </c>
      <c r="W11" s="49">
        <f t="shared" si="0"/>
        <v>43827</v>
      </c>
      <c r="X11" s="49">
        <f t="shared" si="0"/>
        <v>43828</v>
      </c>
      <c r="AMJ11"/>
    </row>
    <row r="12" spans="1:1024" s="44" customFormat="1" ht="27" thickTop="1" thickBot="1" x14ac:dyDescent="0.25">
      <c r="A12" s="50" t="str">
        <f>'Product Backlog'!H$38</f>
        <v>HU-PA07.T1</v>
      </c>
      <c r="B12" s="51" t="str">
        <f>'Product Backlog'!I38</f>
        <v>Investigar con que herramientas se puden detectar patrones anómalos de comportamiento en los usuarios de una red.</v>
      </c>
      <c r="C12" s="50">
        <f>'Product Backlog'!J38</f>
        <v>5</v>
      </c>
      <c r="D12" s="50">
        <v>3</v>
      </c>
      <c r="E12" s="50">
        <v>3</v>
      </c>
      <c r="F12" s="50">
        <v>0</v>
      </c>
      <c r="G12" s="50">
        <v>0</v>
      </c>
      <c r="H12" s="50">
        <v>0</v>
      </c>
      <c r="I12" s="50">
        <v>0</v>
      </c>
      <c r="J12" s="50">
        <v>0</v>
      </c>
      <c r="K12" s="50">
        <v>0</v>
      </c>
      <c r="L12" s="50">
        <v>0</v>
      </c>
      <c r="M12" s="50">
        <v>0</v>
      </c>
      <c r="N12" s="50">
        <v>0</v>
      </c>
      <c r="O12" s="50">
        <v>0</v>
      </c>
      <c r="P12" s="50">
        <v>0</v>
      </c>
      <c r="Q12" s="50">
        <v>0</v>
      </c>
      <c r="R12" s="50">
        <v>0</v>
      </c>
      <c r="S12" s="50">
        <v>0</v>
      </c>
      <c r="T12" s="50">
        <v>0</v>
      </c>
      <c r="U12" s="50">
        <v>0</v>
      </c>
      <c r="V12" s="50">
        <v>0</v>
      </c>
      <c r="W12" s="50">
        <v>0</v>
      </c>
      <c r="X12" s="50">
        <v>0</v>
      </c>
      <c r="AMJ12"/>
    </row>
    <row r="13" spans="1:1024" s="44" customFormat="1" ht="14.25" thickTop="1" thickBot="1" x14ac:dyDescent="0.25">
      <c r="A13" s="50" t="str">
        <f>'Product Backlog'!H$39</f>
        <v>HU-PA07.T2</v>
      </c>
      <c r="B13" s="51" t="str">
        <f>'Product Backlog'!I39</f>
        <v>Programar un codigo que logre detectar patrones anómalos.</v>
      </c>
      <c r="C13" s="50">
        <f>'Product Backlog'!J39</f>
        <v>8</v>
      </c>
      <c r="D13" s="50">
        <v>5</v>
      </c>
      <c r="E13" s="50">
        <v>5</v>
      </c>
      <c r="F13" s="50">
        <v>5</v>
      </c>
      <c r="G13" s="50">
        <v>5</v>
      </c>
      <c r="H13" s="50">
        <v>5</v>
      </c>
      <c r="I13" s="50">
        <v>5</v>
      </c>
      <c r="J13" s="50">
        <v>5</v>
      </c>
      <c r="K13" s="50">
        <v>0</v>
      </c>
      <c r="L13" s="50">
        <v>0</v>
      </c>
      <c r="M13" s="50">
        <v>0</v>
      </c>
      <c r="N13" s="50">
        <v>0</v>
      </c>
      <c r="O13" s="50">
        <v>0</v>
      </c>
      <c r="P13" s="50">
        <v>0</v>
      </c>
      <c r="Q13" s="50">
        <v>0</v>
      </c>
      <c r="R13" s="50">
        <v>0</v>
      </c>
      <c r="S13" s="50">
        <v>0</v>
      </c>
      <c r="T13" s="50">
        <v>0</v>
      </c>
      <c r="U13" s="50">
        <v>0</v>
      </c>
      <c r="V13" s="50">
        <v>0</v>
      </c>
      <c r="W13" s="50">
        <v>0</v>
      </c>
      <c r="X13" s="50">
        <v>0</v>
      </c>
      <c r="AMJ13"/>
    </row>
    <row r="14" spans="1:1024" s="44" customFormat="1" ht="14.25" thickTop="1" thickBot="1" x14ac:dyDescent="0.25">
      <c r="A14" s="50" t="str">
        <f>'Product Backlog'!H$40</f>
        <v>HU-PA07.T3</v>
      </c>
      <c r="B14" s="51" t="str">
        <f>'Product Backlog'!I40</f>
        <v>Efectuar pruebas que involucren al codigo creado y al dispositivo que envía logs.</v>
      </c>
      <c r="C14" s="50">
        <f>'Product Backlog'!J40</f>
        <v>5</v>
      </c>
      <c r="D14" s="50">
        <v>1</v>
      </c>
      <c r="E14" s="50">
        <v>1</v>
      </c>
      <c r="F14" s="50">
        <v>1</v>
      </c>
      <c r="G14" s="50">
        <v>1</v>
      </c>
      <c r="H14" s="50">
        <v>1</v>
      </c>
      <c r="I14" s="50">
        <v>1</v>
      </c>
      <c r="J14" s="50">
        <v>1</v>
      </c>
      <c r="K14" s="50">
        <v>1</v>
      </c>
      <c r="L14" s="50">
        <v>0</v>
      </c>
      <c r="M14" s="50">
        <v>0</v>
      </c>
      <c r="N14" s="50">
        <v>0</v>
      </c>
      <c r="O14" s="50">
        <v>0</v>
      </c>
      <c r="P14" s="50">
        <v>0</v>
      </c>
      <c r="Q14" s="50">
        <v>0</v>
      </c>
      <c r="R14" s="50">
        <v>0</v>
      </c>
      <c r="S14" s="50">
        <v>0</v>
      </c>
      <c r="T14" s="50">
        <v>0</v>
      </c>
      <c r="U14" s="50">
        <v>0</v>
      </c>
      <c r="V14" s="50">
        <v>0</v>
      </c>
      <c r="W14" s="50">
        <v>0</v>
      </c>
      <c r="X14" s="50">
        <v>0</v>
      </c>
      <c r="AMJ14"/>
    </row>
    <row r="15" spans="1:1024" s="44" customFormat="1" ht="52.5" thickTop="1" thickBot="1" x14ac:dyDescent="0.25">
      <c r="A15" s="50" t="str">
        <f>'Product Backlog'!H$53</f>
        <v>HU-PA09.T1</v>
      </c>
      <c r="B15" s="51" t="str">
        <f>'Product Backlog'!I53</f>
        <v>Coordinar Horario con profesor Guía
Asistir a reunión y mostrar avances o realizar consultas
Coordinar requerimientos de Product Owner
Actualizar bitácora de reuniones</v>
      </c>
      <c r="C15" s="50">
        <f>'Product Backlog'!J53</f>
        <v>2</v>
      </c>
      <c r="D15" s="50">
        <v>2</v>
      </c>
      <c r="E15" s="50">
        <v>2</v>
      </c>
      <c r="F15" s="50">
        <v>2</v>
      </c>
      <c r="G15" s="50">
        <v>2</v>
      </c>
      <c r="H15" s="50">
        <v>2</v>
      </c>
      <c r="I15" s="50">
        <v>2</v>
      </c>
      <c r="J15" s="50">
        <v>2</v>
      </c>
      <c r="K15" s="50">
        <v>2</v>
      </c>
      <c r="L15" s="50">
        <v>2</v>
      </c>
      <c r="M15" s="50">
        <v>2</v>
      </c>
      <c r="N15" s="50">
        <v>2</v>
      </c>
      <c r="O15" s="50">
        <v>2</v>
      </c>
      <c r="P15" s="50">
        <v>2</v>
      </c>
      <c r="Q15" s="50">
        <v>0</v>
      </c>
      <c r="R15" s="50">
        <v>0</v>
      </c>
      <c r="S15" s="50">
        <v>0</v>
      </c>
      <c r="T15" s="50">
        <v>0</v>
      </c>
      <c r="U15" s="50">
        <v>0</v>
      </c>
      <c r="V15" s="50">
        <v>0</v>
      </c>
      <c r="W15" s="50">
        <v>0</v>
      </c>
      <c r="X15" s="50">
        <v>0</v>
      </c>
      <c r="AMJ15"/>
    </row>
    <row r="16" spans="1:1024" s="44" customFormat="1" ht="52.5" thickTop="1" thickBot="1" x14ac:dyDescent="0.25">
      <c r="A16" s="50" t="str">
        <f>'Product Backlog'!H$60</f>
        <v>HU-PA10.T1</v>
      </c>
      <c r="B16" s="51" t="str">
        <f>'Product Backlog'!I60</f>
        <v>Coordinar Horario con Cliente
Asistir a reunión y mostrar avances o realizar consultas
Coordinar requerimientos de Product Owner
Actualizar bitácora de reuniones</v>
      </c>
      <c r="C16" s="50">
        <f>'Product Backlog'!J60</f>
        <v>2</v>
      </c>
      <c r="D16" s="50">
        <v>2</v>
      </c>
      <c r="E16" s="50">
        <v>2</v>
      </c>
      <c r="F16" s="50">
        <v>2</v>
      </c>
      <c r="G16" s="50">
        <v>2</v>
      </c>
      <c r="H16" s="50">
        <v>2</v>
      </c>
      <c r="I16" s="50">
        <v>2</v>
      </c>
      <c r="J16" s="50">
        <v>2</v>
      </c>
      <c r="K16" s="50">
        <v>2</v>
      </c>
      <c r="L16" s="50">
        <v>2</v>
      </c>
      <c r="M16" s="50">
        <v>2</v>
      </c>
      <c r="N16" s="50">
        <v>2</v>
      </c>
      <c r="O16" s="50">
        <v>2</v>
      </c>
      <c r="P16" s="50">
        <v>2</v>
      </c>
      <c r="Q16" s="50">
        <v>0</v>
      </c>
      <c r="R16" s="50">
        <v>0</v>
      </c>
      <c r="S16" s="50">
        <v>0</v>
      </c>
      <c r="T16" s="50">
        <v>0</v>
      </c>
      <c r="U16" s="50">
        <v>0</v>
      </c>
      <c r="V16" s="50">
        <v>0</v>
      </c>
      <c r="W16" s="50">
        <v>0</v>
      </c>
      <c r="X16" s="50">
        <v>0</v>
      </c>
      <c r="AMJ16"/>
    </row>
    <row r="17" spans="1:1024" s="44" customFormat="1" ht="39.75" thickTop="1" thickBot="1" x14ac:dyDescent="0.25">
      <c r="A17" s="50" t="str">
        <f>'Product Backlog'!H$67</f>
        <v>HU-PA11.T1</v>
      </c>
      <c r="B17" s="51" t="str">
        <f>'Product Backlog'!I67</f>
        <v>_ Actualizar el Plan del Proyecto de Control de Cambios
_ Actualizar el Plan del Sprint
_ Integrar Plan del Sprint al Anexo de la Memoria</v>
      </c>
      <c r="C17" s="50">
        <f>'Product Backlog'!J67</f>
        <v>2</v>
      </c>
      <c r="D17" s="50">
        <v>2</v>
      </c>
      <c r="E17" s="50">
        <v>2</v>
      </c>
      <c r="F17" s="50">
        <v>2</v>
      </c>
      <c r="G17" s="50">
        <v>2</v>
      </c>
      <c r="H17" s="50">
        <v>2</v>
      </c>
      <c r="I17" s="50">
        <v>2</v>
      </c>
      <c r="J17" s="50">
        <v>2</v>
      </c>
      <c r="K17" s="50">
        <v>2</v>
      </c>
      <c r="L17" s="50">
        <v>2</v>
      </c>
      <c r="M17" s="50">
        <v>2</v>
      </c>
      <c r="N17" s="50">
        <v>2</v>
      </c>
      <c r="O17" s="50">
        <v>2</v>
      </c>
      <c r="P17" s="50">
        <v>2</v>
      </c>
      <c r="Q17" s="50">
        <v>2</v>
      </c>
      <c r="R17" s="50">
        <v>2</v>
      </c>
      <c r="S17" s="50">
        <v>0</v>
      </c>
      <c r="T17" s="50">
        <v>0</v>
      </c>
      <c r="U17" s="50">
        <v>0</v>
      </c>
      <c r="V17" s="50">
        <v>0</v>
      </c>
      <c r="W17" s="50">
        <v>0</v>
      </c>
      <c r="X17" s="50">
        <v>0</v>
      </c>
      <c r="AMJ17"/>
    </row>
    <row r="18" spans="1:1024" s="44" customFormat="1" ht="39.75" thickTop="1" thickBot="1" x14ac:dyDescent="0.25">
      <c r="A18" s="50" t="str">
        <f>'Product Backlog'!H$74</f>
        <v>HU-PA12.T1</v>
      </c>
      <c r="B18" s="51" t="str">
        <f>'Product Backlog'!I74</f>
        <v>_ Actualizar el Plan del Proyecto de Control de la Configuración
_ Actualizar el Plan del Sprint
_ Integrar Plan del Sprint al Anexo de la Memoria</v>
      </c>
      <c r="C18" s="50">
        <f>'Product Backlog'!J74</f>
        <v>2</v>
      </c>
      <c r="D18" s="50">
        <v>2</v>
      </c>
      <c r="E18" s="50">
        <v>2</v>
      </c>
      <c r="F18" s="50">
        <v>2</v>
      </c>
      <c r="G18" s="50">
        <v>2</v>
      </c>
      <c r="H18" s="50">
        <v>2</v>
      </c>
      <c r="I18" s="50">
        <v>2</v>
      </c>
      <c r="J18" s="50">
        <v>2</v>
      </c>
      <c r="K18" s="50">
        <v>2</v>
      </c>
      <c r="L18" s="50">
        <v>2</v>
      </c>
      <c r="M18" s="50">
        <v>2</v>
      </c>
      <c r="N18" s="50">
        <v>2</v>
      </c>
      <c r="O18" s="50">
        <v>2</v>
      </c>
      <c r="P18" s="50">
        <v>2</v>
      </c>
      <c r="Q18" s="50">
        <v>2</v>
      </c>
      <c r="R18" s="50">
        <v>2</v>
      </c>
      <c r="S18" s="50">
        <v>2</v>
      </c>
      <c r="T18" s="50">
        <v>2</v>
      </c>
      <c r="U18" s="50">
        <v>0</v>
      </c>
      <c r="V18" s="50">
        <v>0</v>
      </c>
      <c r="W18" s="50">
        <v>0</v>
      </c>
      <c r="X18" s="50">
        <v>0</v>
      </c>
      <c r="AMJ18"/>
    </row>
    <row r="19" spans="1:1024" s="44" customFormat="1" ht="39.75" thickTop="1" thickBot="1" x14ac:dyDescent="0.25">
      <c r="A19" s="50" t="str">
        <f>'Product Backlog'!H$81</f>
        <v>HU-PA13.T1</v>
      </c>
      <c r="B19" s="51" t="str">
        <f>'Product Backlog'!I81</f>
        <v>_ Actualizar el Plan del Proyecto Plan de Calidad
_ Actualizar el Plan del Sprint
_ Integrar Plan del Sprint al Anexo de la Memoria</v>
      </c>
      <c r="C19" s="50">
        <f>'Product Backlog'!J81</f>
        <v>2</v>
      </c>
      <c r="D19" s="50">
        <v>2</v>
      </c>
      <c r="E19" s="50">
        <v>2</v>
      </c>
      <c r="F19" s="50">
        <v>2</v>
      </c>
      <c r="G19" s="50">
        <v>2</v>
      </c>
      <c r="H19" s="50">
        <v>2</v>
      </c>
      <c r="I19" s="50">
        <v>2</v>
      </c>
      <c r="J19" s="50">
        <v>2</v>
      </c>
      <c r="K19" s="50">
        <v>2</v>
      </c>
      <c r="L19" s="50">
        <v>2</v>
      </c>
      <c r="M19" s="50">
        <v>2</v>
      </c>
      <c r="N19" s="50">
        <v>2</v>
      </c>
      <c r="O19" s="50">
        <v>2</v>
      </c>
      <c r="P19" s="50">
        <v>2</v>
      </c>
      <c r="Q19" s="50">
        <v>2</v>
      </c>
      <c r="R19" s="50">
        <v>2</v>
      </c>
      <c r="S19" s="50">
        <v>2</v>
      </c>
      <c r="T19" s="50">
        <v>2</v>
      </c>
      <c r="U19" s="50">
        <v>2</v>
      </c>
      <c r="V19" s="50">
        <v>0</v>
      </c>
      <c r="W19" s="50">
        <v>0</v>
      </c>
      <c r="X19" s="50">
        <v>0</v>
      </c>
      <c r="AMJ19"/>
    </row>
    <row r="20" spans="1:1024" s="44" customFormat="1" ht="39.75" thickTop="1" thickBot="1" x14ac:dyDescent="0.25">
      <c r="A20" s="50" t="str">
        <f>'Product Backlog'!H$88</f>
        <v>HU-PA14.T1</v>
      </c>
      <c r="B20" s="51" t="str">
        <f>'Product Backlog'!I$88</f>
        <v>_ Actualizar el Plan del Proyecto de Gestión de Riesgos
_ Actualizar el Plan del Sprint
_ Integrar Plan del Sprint al Anexo de la Memoria</v>
      </c>
      <c r="C20" s="50">
        <f>'Product Backlog'!J$88</f>
        <v>2</v>
      </c>
      <c r="D20" s="50">
        <v>2</v>
      </c>
      <c r="E20" s="50">
        <v>2</v>
      </c>
      <c r="F20" s="50">
        <v>2</v>
      </c>
      <c r="G20" s="50">
        <v>2</v>
      </c>
      <c r="H20" s="50">
        <v>2</v>
      </c>
      <c r="I20" s="50">
        <v>2</v>
      </c>
      <c r="J20" s="50">
        <v>2</v>
      </c>
      <c r="K20" s="50">
        <v>2</v>
      </c>
      <c r="L20" s="50">
        <v>2</v>
      </c>
      <c r="M20" s="50">
        <v>2</v>
      </c>
      <c r="N20" s="50">
        <v>2</v>
      </c>
      <c r="O20" s="50">
        <v>2</v>
      </c>
      <c r="P20" s="50">
        <v>2</v>
      </c>
      <c r="Q20" s="50">
        <v>2</v>
      </c>
      <c r="R20" s="50">
        <v>2</v>
      </c>
      <c r="S20" s="50">
        <v>2</v>
      </c>
      <c r="T20" s="50">
        <v>0</v>
      </c>
      <c r="U20" s="50">
        <v>0</v>
      </c>
      <c r="V20" s="50">
        <v>0</v>
      </c>
      <c r="W20" s="50">
        <v>0</v>
      </c>
      <c r="X20" s="50">
        <v>0</v>
      </c>
      <c r="AMJ20"/>
    </row>
    <row r="21" spans="1:1024" s="44" customFormat="1" ht="39.75" thickTop="1" thickBot="1" x14ac:dyDescent="0.25">
      <c r="A21" s="50" t="str">
        <f>'Product Backlog'!H$95</f>
        <v>HU-PA15.T1</v>
      </c>
      <c r="B21" s="51" t="str">
        <f>'Product Backlog'!I$95</f>
        <v>_ Actualizar el Plan del Proyecto del Cronograma
_ Actualizar el Plan del Sprint
_ Integrar Plan del Sprint al Anexo de la Memoria</v>
      </c>
      <c r="C21" s="50">
        <f>'Product Backlog'!J$95</f>
        <v>2</v>
      </c>
      <c r="D21" s="50">
        <v>2</v>
      </c>
      <c r="E21" s="50">
        <v>2</v>
      </c>
      <c r="F21" s="50">
        <v>2</v>
      </c>
      <c r="G21" s="50">
        <v>2</v>
      </c>
      <c r="H21" s="50">
        <v>2</v>
      </c>
      <c r="I21" s="50">
        <v>2</v>
      </c>
      <c r="J21" s="50">
        <v>2</v>
      </c>
      <c r="K21" s="50">
        <v>2</v>
      </c>
      <c r="L21" s="50">
        <v>2</v>
      </c>
      <c r="M21" s="50">
        <v>2</v>
      </c>
      <c r="N21" s="50">
        <v>2</v>
      </c>
      <c r="O21" s="50">
        <v>2</v>
      </c>
      <c r="P21" s="50">
        <v>2</v>
      </c>
      <c r="Q21" s="50">
        <v>2</v>
      </c>
      <c r="R21" s="50">
        <v>2</v>
      </c>
      <c r="S21" s="50">
        <v>2</v>
      </c>
      <c r="T21" s="50">
        <v>2</v>
      </c>
      <c r="U21" s="50">
        <v>2</v>
      </c>
      <c r="V21" s="50">
        <v>2</v>
      </c>
      <c r="W21" s="50">
        <v>0</v>
      </c>
      <c r="X21" s="50">
        <v>0</v>
      </c>
      <c r="AMJ21"/>
    </row>
    <row r="22" spans="1:1024" s="44" customFormat="1" ht="27" thickTop="1" thickBot="1" x14ac:dyDescent="0.25">
      <c r="A22" s="50" t="str">
        <f>'Product Backlog'!H$102</f>
        <v>HU-PA16.T1</v>
      </c>
      <c r="B22" s="51" t="str">
        <f>'Product Backlog'!I$102</f>
        <v>Subir Códigos del entregable a Github, comentar los Commit o Branch y Documentar</v>
      </c>
      <c r="C22" s="50">
        <f>'Product Backlog'!J$102</f>
        <v>2</v>
      </c>
      <c r="D22" s="50">
        <v>2</v>
      </c>
      <c r="E22" s="50">
        <v>2</v>
      </c>
      <c r="F22" s="50">
        <v>2</v>
      </c>
      <c r="G22" s="50">
        <v>2</v>
      </c>
      <c r="H22" s="50">
        <v>2</v>
      </c>
      <c r="I22" s="50">
        <v>2</v>
      </c>
      <c r="J22" s="50">
        <v>2</v>
      </c>
      <c r="K22" s="50">
        <v>2</v>
      </c>
      <c r="L22" s="50">
        <v>2</v>
      </c>
      <c r="M22" s="50">
        <v>2</v>
      </c>
      <c r="N22" s="50">
        <v>2</v>
      </c>
      <c r="O22" s="50">
        <v>2</v>
      </c>
      <c r="P22" s="50">
        <v>2</v>
      </c>
      <c r="Q22" s="50">
        <v>2</v>
      </c>
      <c r="R22" s="50">
        <v>2</v>
      </c>
      <c r="S22" s="50">
        <v>2</v>
      </c>
      <c r="T22" s="50">
        <v>2</v>
      </c>
      <c r="U22" s="50">
        <v>2</v>
      </c>
      <c r="V22" s="50">
        <v>2</v>
      </c>
      <c r="W22" s="50">
        <v>2</v>
      </c>
      <c r="X22" s="50">
        <v>0</v>
      </c>
      <c r="AMJ22"/>
    </row>
    <row r="23" spans="1:1024" s="44" customFormat="1" ht="39.75" thickTop="1" thickBot="1" x14ac:dyDescent="0.25">
      <c r="A23" s="50" t="str">
        <f>'Product Backlog'!H$109</f>
        <v>HU-PA17.T1</v>
      </c>
      <c r="B23" s="51" t="str">
        <f>'Product Backlog'!I$109</f>
        <v>Realizar todas las pruebas necesarias para que el entregable quede sin errores y funcionando en producción, luego generar el Release en GitHub, asignar un TAG y documentar</v>
      </c>
      <c r="C23" s="50">
        <f>'Product Backlog'!J$109</f>
        <v>2</v>
      </c>
      <c r="D23" s="50">
        <v>2</v>
      </c>
      <c r="E23" s="50">
        <v>2</v>
      </c>
      <c r="F23" s="50">
        <v>2</v>
      </c>
      <c r="G23" s="50">
        <v>2</v>
      </c>
      <c r="H23" s="50">
        <v>2</v>
      </c>
      <c r="I23" s="50">
        <v>2</v>
      </c>
      <c r="J23" s="50">
        <v>2</v>
      </c>
      <c r="K23" s="50">
        <v>2</v>
      </c>
      <c r="L23" s="50">
        <v>2</v>
      </c>
      <c r="M23" s="50">
        <v>2</v>
      </c>
      <c r="N23" s="50">
        <v>2</v>
      </c>
      <c r="O23" s="50">
        <v>2</v>
      </c>
      <c r="P23" s="50">
        <v>2</v>
      </c>
      <c r="Q23" s="50">
        <v>2</v>
      </c>
      <c r="R23" s="50">
        <v>2</v>
      </c>
      <c r="S23" s="50">
        <v>2</v>
      </c>
      <c r="T23" s="50">
        <v>2</v>
      </c>
      <c r="U23" s="50">
        <v>2</v>
      </c>
      <c r="V23" s="50">
        <v>2</v>
      </c>
      <c r="W23" s="50">
        <v>0</v>
      </c>
      <c r="X23" s="50">
        <v>0</v>
      </c>
      <c r="AMJ23"/>
    </row>
    <row r="24" spans="1:1024" s="44" customFormat="1" ht="39.75" thickTop="1" thickBot="1" x14ac:dyDescent="0.25">
      <c r="A24" s="50" t="str">
        <f>'Product Backlog'!H$116</f>
        <v>HU-PA18.T1</v>
      </c>
      <c r="B24" s="51" t="str">
        <f>'Product Backlog'!I$116</f>
        <v>Entregar el documento al Cliente, para que tome conocimiento de todos los atributos o requisitos que se consideraron en el entregable, e indique si tiene observaciones</v>
      </c>
      <c r="C24" s="50">
        <f>'Product Backlog'!J$116</f>
        <v>2</v>
      </c>
      <c r="D24" s="50">
        <v>2</v>
      </c>
      <c r="E24" s="50">
        <v>2</v>
      </c>
      <c r="F24" s="50">
        <v>2</v>
      </c>
      <c r="G24" s="50">
        <v>2</v>
      </c>
      <c r="H24" s="50">
        <v>2</v>
      </c>
      <c r="I24" s="50">
        <v>2</v>
      </c>
      <c r="J24" s="50">
        <v>2</v>
      </c>
      <c r="K24" s="50">
        <v>2</v>
      </c>
      <c r="L24" s="50">
        <v>2</v>
      </c>
      <c r="M24" s="50">
        <v>2</v>
      </c>
      <c r="N24" s="50">
        <v>2</v>
      </c>
      <c r="O24" s="50">
        <v>2</v>
      </c>
      <c r="P24" s="50">
        <v>2</v>
      </c>
      <c r="Q24" s="50">
        <v>2</v>
      </c>
      <c r="R24" s="50">
        <v>2</v>
      </c>
      <c r="S24" s="50">
        <v>0</v>
      </c>
      <c r="T24" s="50">
        <v>0</v>
      </c>
      <c r="U24" s="50">
        <v>0</v>
      </c>
      <c r="V24" s="50">
        <v>0</v>
      </c>
      <c r="W24" s="50">
        <v>0</v>
      </c>
      <c r="X24" s="50">
        <v>0</v>
      </c>
      <c r="AMJ24"/>
    </row>
    <row r="25" spans="1:1024" s="44" customFormat="1" ht="27" thickTop="1" thickBot="1" x14ac:dyDescent="0.25">
      <c r="A25" s="50" t="str">
        <f>'Product Backlog'!H$123</f>
        <v>HU-PA19.T1</v>
      </c>
      <c r="B25" s="51" t="str">
        <f>'Product Backlog'!I$123</f>
        <v>Reunir todas las evidencias de avance del Sprint y redactar el Documento enfocandose en todos los puntos de la Pauta de corrección</v>
      </c>
      <c r="C25" s="50">
        <f>'Product Backlog'!J$123</f>
        <v>2</v>
      </c>
      <c r="D25" s="50">
        <v>2</v>
      </c>
      <c r="E25" s="50">
        <v>2</v>
      </c>
      <c r="F25" s="50">
        <v>2</v>
      </c>
      <c r="G25" s="50">
        <v>2</v>
      </c>
      <c r="H25" s="50">
        <v>2</v>
      </c>
      <c r="I25" s="50">
        <v>2</v>
      </c>
      <c r="J25" s="50">
        <v>2</v>
      </c>
      <c r="K25" s="50">
        <v>2</v>
      </c>
      <c r="L25" s="50">
        <v>2</v>
      </c>
      <c r="M25" s="50">
        <v>2</v>
      </c>
      <c r="N25" s="50">
        <v>2</v>
      </c>
      <c r="O25" s="50">
        <v>2</v>
      </c>
      <c r="P25" s="50">
        <v>2</v>
      </c>
      <c r="Q25" s="50">
        <v>2</v>
      </c>
      <c r="R25" s="50">
        <v>2</v>
      </c>
      <c r="S25" s="50">
        <v>2</v>
      </c>
      <c r="T25" s="50">
        <v>0</v>
      </c>
      <c r="U25" s="50">
        <v>0</v>
      </c>
      <c r="V25" s="50">
        <v>0</v>
      </c>
      <c r="W25" s="50">
        <v>0</v>
      </c>
      <c r="X25" s="50">
        <v>0</v>
      </c>
      <c r="AMJ25"/>
    </row>
    <row r="26" spans="1:1024" s="45" customFormat="1" ht="27" thickTop="1" thickBot="1" x14ac:dyDescent="0.25">
      <c r="A26" s="50" t="str">
        <f>'Product Backlog'!H$130</f>
        <v>HU-PA20.T1</v>
      </c>
      <c r="B26" s="51" t="str">
        <f>'Product Backlog'!I$130</f>
        <v>Reunir todas las evidencias de avance del Sprint y redactar el PowerPonit enfocandose en todos los puntos de la Pauta de corrección</v>
      </c>
      <c r="C26" s="50">
        <f>'Product Backlog'!J$130</f>
        <v>2</v>
      </c>
      <c r="D26" s="52">
        <v>2</v>
      </c>
      <c r="E26" s="52">
        <v>2</v>
      </c>
      <c r="F26" s="52">
        <v>2</v>
      </c>
      <c r="G26" s="52">
        <v>2</v>
      </c>
      <c r="H26" s="52">
        <v>2</v>
      </c>
      <c r="I26" s="52">
        <v>2</v>
      </c>
      <c r="J26" s="52">
        <v>2</v>
      </c>
      <c r="K26" s="52">
        <v>2</v>
      </c>
      <c r="L26" s="52">
        <v>2</v>
      </c>
      <c r="M26" s="52">
        <v>2</v>
      </c>
      <c r="N26" s="52">
        <v>2</v>
      </c>
      <c r="O26" s="52">
        <v>2</v>
      </c>
      <c r="P26" s="52">
        <v>2</v>
      </c>
      <c r="Q26" s="52">
        <v>2</v>
      </c>
      <c r="R26" s="52">
        <v>2</v>
      </c>
      <c r="S26" s="52">
        <v>2</v>
      </c>
      <c r="T26" s="52">
        <v>0</v>
      </c>
      <c r="U26" s="52">
        <v>0</v>
      </c>
      <c r="V26" s="52">
        <v>0</v>
      </c>
      <c r="W26" s="52">
        <v>0</v>
      </c>
      <c r="X26" s="52">
        <v>0</v>
      </c>
      <c r="AMJ26"/>
    </row>
    <row r="27" spans="1:1024" ht="14.25" thickTop="1" thickBot="1" x14ac:dyDescent="0.25">
      <c r="A27" s="34"/>
      <c r="B27" s="35"/>
      <c r="C27" s="36"/>
      <c r="D27" s="36"/>
      <c r="E27" s="36"/>
      <c r="F27" s="36"/>
      <c r="G27" s="36"/>
      <c r="H27" s="36"/>
      <c r="I27" s="36"/>
      <c r="J27" s="36"/>
      <c r="K27" s="36"/>
      <c r="L27" s="36"/>
      <c r="M27" s="36"/>
      <c r="N27" s="36"/>
      <c r="O27" s="36"/>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row>
    <row r="28" spans="1:1024" ht="14.25" thickTop="1" thickBot="1" x14ac:dyDescent="0.25">
      <c r="A28" s="34"/>
      <c r="B28" s="54" t="s">
        <v>86</v>
      </c>
      <c r="C28" s="139">
        <f t="shared" ref="C28:X28" si="1">SUM(C12:C26)</f>
        <v>42</v>
      </c>
      <c r="D28" s="55">
        <f t="shared" si="1"/>
        <v>33</v>
      </c>
      <c r="E28" s="55">
        <f t="shared" si="1"/>
        <v>33</v>
      </c>
      <c r="F28" s="55">
        <f t="shared" si="1"/>
        <v>30</v>
      </c>
      <c r="G28" s="55">
        <f t="shared" si="1"/>
        <v>30</v>
      </c>
      <c r="H28" s="55">
        <f t="shared" si="1"/>
        <v>30</v>
      </c>
      <c r="I28" s="55">
        <f t="shared" si="1"/>
        <v>30</v>
      </c>
      <c r="J28" s="55">
        <f t="shared" si="1"/>
        <v>30</v>
      </c>
      <c r="K28" s="55">
        <f t="shared" si="1"/>
        <v>25</v>
      </c>
      <c r="L28" s="55">
        <f t="shared" si="1"/>
        <v>24</v>
      </c>
      <c r="M28" s="55">
        <f t="shared" si="1"/>
        <v>24</v>
      </c>
      <c r="N28" s="55">
        <f t="shared" si="1"/>
        <v>24</v>
      </c>
      <c r="O28" s="55">
        <f t="shared" si="1"/>
        <v>24</v>
      </c>
      <c r="P28" s="55">
        <f t="shared" si="1"/>
        <v>24</v>
      </c>
      <c r="Q28" s="55">
        <f t="shared" si="1"/>
        <v>20</v>
      </c>
      <c r="R28" s="55">
        <f t="shared" si="1"/>
        <v>20</v>
      </c>
      <c r="S28" s="55">
        <f t="shared" si="1"/>
        <v>16</v>
      </c>
      <c r="T28" s="55">
        <f t="shared" si="1"/>
        <v>10</v>
      </c>
      <c r="U28" s="55">
        <f t="shared" si="1"/>
        <v>8</v>
      </c>
      <c r="V28" s="55">
        <f t="shared" si="1"/>
        <v>6</v>
      </c>
      <c r="W28" s="55">
        <f t="shared" si="1"/>
        <v>2</v>
      </c>
      <c r="X28" s="55">
        <f t="shared" si="1"/>
        <v>0</v>
      </c>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row>
    <row r="29" spans="1:1024" ht="14.25" thickTop="1" thickBot="1" x14ac:dyDescent="0.25">
      <c r="A29" s="34"/>
      <c r="B29" s="54" t="s">
        <v>87</v>
      </c>
      <c r="C29" s="139"/>
      <c r="D29" s="56">
        <f t="shared" ref="D29:X29" si="2">FORECAST(D10,$L$5:$L$6,$G$5:$G$6)</f>
        <v>40</v>
      </c>
      <c r="E29" s="56">
        <f t="shared" si="2"/>
        <v>38</v>
      </c>
      <c r="F29" s="56">
        <f t="shared" si="2"/>
        <v>36</v>
      </c>
      <c r="G29" s="56">
        <f t="shared" si="2"/>
        <v>34</v>
      </c>
      <c r="H29" s="56">
        <f t="shared" si="2"/>
        <v>32</v>
      </c>
      <c r="I29" s="56">
        <f t="shared" si="2"/>
        <v>30</v>
      </c>
      <c r="J29" s="56">
        <f t="shared" si="2"/>
        <v>28</v>
      </c>
      <c r="K29" s="56">
        <f t="shared" si="2"/>
        <v>26</v>
      </c>
      <c r="L29" s="56">
        <f t="shared" si="2"/>
        <v>24</v>
      </c>
      <c r="M29" s="56">
        <f t="shared" si="2"/>
        <v>22</v>
      </c>
      <c r="N29" s="56">
        <f t="shared" si="2"/>
        <v>20</v>
      </c>
      <c r="O29" s="56">
        <f t="shared" si="2"/>
        <v>18</v>
      </c>
      <c r="P29" s="56">
        <f t="shared" si="2"/>
        <v>16</v>
      </c>
      <c r="Q29" s="56">
        <f t="shared" si="2"/>
        <v>14</v>
      </c>
      <c r="R29" s="56">
        <f t="shared" si="2"/>
        <v>12</v>
      </c>
      <c r="S29" s="56">
        <f t="shared" si="2"/>
        <v>10</v>
      </c>
      <c r="T29" s="56">
        <f t="shared" si="2"/>
        <v>8</v>
      </c>
      <c r="U29" s="56">
        <f t="shared" si="2"/>
        <v>6</v>
      </c>
      <c r="V29" s="56">
        <f t="shared" si="2"/>
        <v>4</v>
      </c>
      <c r="W29" s="56">
        <f t="shared" si="2"/>
        <v>2</v>
      </c>
      <c r="X29" s="56">
        <f t="shared" si="2"/>
        <v>0</v>
      </c>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row>
    <row r="30" spans="1:1024" ht="13.5" thickTop="1" x14ac:dyDescent="0.2">
      <c r="A30" s="34"/>
      <c r="B30" s="35"/>
      <c r="C30" s="36"/>
      <c r="D30" s="36"/>
      <c r="E30" s="36"/>
      <c r="F30" s="36"/>
      <c r="G30" s="36"/>
      <c r="H30" s="36"/>
      <c r="I30" s="36"/>
      <c r="J30" s="36"/>
      <c r="K30" s="36"/>
      <c r="L30" s="36"/>
      <c r="M30" s="36"/>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row>
    <row r="31" spans="1:1024" x14ac:dyDescent="0.2">
      <c r="A31" s="34"/>
      <c r="B31" s="35"/>
      <c r="C31" s="36"/>
      <c r="D31" s="36"/>
      <c r="E31" s="36"/>
      <c r="F31" s="36"/>
      <c r="G31" s="36"/>
      <c r="H31" s="36"/>
      <c r="I31" s="36"/>
      <c r="J31" s="36"/>
      <c r="K31" s="36"/>
      <c r="L31" s="36"/>
      <c r="M31" s="36"/>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row>
    <row r="33" spans="1:5" ht="25.5" x14ac:dyDescent="0.2">
      <c r="A33" s="71" t="s">
        <v>78</v>
      </c>
      <c r="B33" s="71" t="s">
        <v>38</v>
      </c>
      <c r="C33" s="72" t="s">
        <v>88</v>
      </c>
      <c r="D33" s="46"/>
      <c r="E33" s="46"/>
    </row>
    <row r="34" spans="1:5" x14ac:dyDescent="0.2">
      <c r="A34" s="73" t="str">
        <f>'Product Backlog'!H38</f>
        <v>HU-PA07.T1</v>
      </c>
      <c r="B34" s="75" t="str">
        <f>'Product Backlog'!I4</f>
        <v>Investigar que es una anomalia en la red.</v>
      </c>
      <c r="C34" s="73">
        <f>'Product Backlog'!J38</f>
        <v>5</v>
      </c>
    </row>
    <row r="35" spans="1:5" x14ac:dyDescent="0.2">
      <c r="A35" s="74" t="str">
        <f>'Product Backlog'!H39</f>
        <v>HU-PA07.T2</v>
      </c>
      <c r="B35" s="76" t="str">
        <f>'Product Backlog'!I5</f>
        <v>Setear el panel apropiado para esta visualización.</v>
      </c>
      <c r="C35" s="74">
        <f>'Product Backlog'!J39</f>
        <v>8</v>
      </c>
    </row>
    <row r="36" spans="1:5" x14ac:dyDescent="0.2">
      <c r="A36" s="73" t="str">
        <f>'Product Backlog'!H40</f>
        <v>HU-PA07.T3</v>
      </c>
      <c r="B36" s="75" t="str">
        <f>'Product Backlog'!I6</f>
        <v>Efectuar comprobacion de anomalía en el equipo que la este reportando.</v>
      </c>
      <c r="C36" s="73">
        <f>'Product Backlog'!J40</f>
        <v>5</v>
      </c>
    </row>
    <row r="37" spans="1:5" ht="51" x14ac:dyDescent="0.2">
      <c r="A37" s="73" t="str">
        <f>'Product Backlog'!H53</f>
        <v>HU-PA09.T1</v>
      </c>
      <c r="B37" s="75" t="str">
        <f>'Product Backlog'!I53</f>
        <v>Coordinar Horario con profesor Guía
Asistir a reunión y mostrar avances o realizar consultas
Coordinar requerimientos de Product Owner
Actualizar bitácora de reuniones</v>
      </c>
      <c r="C37" s="73">
        <f>'Product Backlog'!J53</f>
        <v>2</v>
      </c>
    </row>
    <row r="38" spans="1:5" ht="51" x14ac:dyDescent="0.2">
      <c r="A38" s="74" t="str">
        <f>'Product Backlog'!H60</f>
        <v>HU-PA10.T1</v>
      </c>
      <c r="B38" s="76" t="str">
        <f>'Product Backlog'!I60</f>
        <v>Coordinar Horario con Cliente
Asistir a reunión y mostrar avances o realizar consultas
Coordinar requerimientos de Product Owner
Actualizar bitácora de reuniones</v>
      </c>
      <c r="C38" s="74">
        <f>'Product Backlog'!J60</f>
        <v>2</v>
      </c>
    </row>
    <row r="39" spans="1:5" ht="38.25" x14ac:dyDescent="0.2">
      <c r="A39" s="73" t="str">
        <f>'Product Backlog'!H67</f>
        <v>HU-PA11.T1</v>
      </c>
      <c r="B39" s="75" t="str">
        <f>'Product Backlog'!I67</f>
        <v>_ Actualizar el Plan del Proyecto de Control de Cambios
_ Actualizar el Plan del Sprint
_ Integrar Plan del Sprint al Anexo de la Memoria</v>
      </c>
      <c r="C39" s="73">
        <f>'Product Backlog'!J67</f>
        <v>2</v>
      </c>
    </row>
    <row r="40" spans="1:5" ht="38.25" x14ac:dyDescent="0.2">
      <c r="A40" s="74" t="str">
        <f>'Product Backlog'!H74</f>
        <v>HU-PA12.T1</v>
      </c>
      <c r="B40" s="76" t="str">
        <f>'Product Backlog'!I74</f>
        <v>_ Actualizar el Plan del Proyecto de Control de la Configuración
_ Actualizar el Plan del Sprint
_ Integrar Plan del Sprint al Anexo de la Memoria</v>
      </c>
      <c r="C40" s="74">
        <f>'Product Backlog'!J74</f>
        <v>2</v>
      </c>
    </row>
    <row r="41" spans="1:5" ht="38.25" x14ac:dyDescent="0.2">
      <c r="A41" s="73" t="str">
        <f>'Product Backlog'!H81</f>
        <v>HU-PA13.T1</v>
      </c>
      <c r="B41" s="75" t="str">
        <f>'Product Backlog'!I81</f>
        <v>_ Actualizar el Plan del Proyecto Plan de Calidad
_ Actualizar el Plan del Sprint
_ Integrar Plan del Sprint al Anexo de la Memoria</v>
      </c>
      <c r="C41" s="73">
        <f>'Product Backlog'!J81</f>
        <v>2</v>
      </c>
    </row>
    <row r="42" spans="1:5" ht="38.25" x14ac:dyDescent="0.2">
      <c r="A42" s="74" t="str">
        <f>'Product Backlog'!$H$88</f>
        <v>HU-PA14.T1</v>
      </c>
      <c r="B42" s="76" t="str">
        <f>'Product Backlog'!I88</f>
        <v>_ Actualizar el Plan del Proyecto de Gestión de Riesgos
_ Actualizar el Plan del Sprint
_ Integrar Plan del Sprint al Anexo de la Memoria</v>
      </c>
      <c r="C42" s="74">
        <f>'Product Backlog'!J88</f>
        <v>2</v>
      </c>
    </row>
    <row r="43" spans="1:5" ht="38.25" x14ac:dyDescent="0.2">
      <c r="A43" s="74" t="str">
        <f>'Product Backlog'!$H$95</f>
        <v>HU-PA15.T1</v>
      </c>
      <c r="B43" s="76" t="str">
        <f>'Product Backlog'!I95</f>
        <v>_ Actualizar el Plan del Proyecto del Cronograma
_ Actualizar el Plan del Sprint
_ Integrar Plan del Sprint al Anexo de la Memoria</v>
      </c>
      <c r="C43" s="74">
        <f>'Product Backlog'!J95</f>
        <v>2</v>
      </c>
    </row>
    <row r="44" spans="1:5" ht="25.5" x14ac:dyDescent="0.2">
      <c r="A44" s="73" t="str">
        <f>'Product Backlog'!$H$102</f>
        <v>HU-PA16.T1</v>
      </c>
      <c r="B44" s="75" t="str">
        <f>'Product Backlog'!I102</f>
        <v>Subir Códigos del entregable a Github, comentar los Commit o Branch y Documentar</v>
      </c>
      <c r="C44" s="73">
        <f>'Product Backlog'!J102</f>
        <v>2</v>
      </c>
    </row>
    <row r="45" spans="1:5" ht="38.25" x14ac:dyDescent="0.2">
      <c r="A45" s="74" t="str">
        <f>'Product Backlog'!$H$109</f>
        <v>HU-PA17.T1</v>
      </c>
      <c r="B45" s="76" t="str">
        <f>'Product Backlog'!I109</f>
        <v>Realizar todas las pruebas necesarias para que el entregable quede sin errores y funcionando en producción, luego generar el Release en GitHub, asignar un TAG y documentar</v>
      </c>
      <c r="C45" s="74">
        <f>'Product Backlog'!J109</f>
        <v>2</v>
      </c>
    </row>
    <row r="46" spans="1:5" ht="38.25" x14ac:dyDescent="0.2">
      <c r="A46" s="73" t="str">
        <f>'Product Backlog'!$H$116</f>
        <v>HU-PA18.T1</v>
      </c>
      <c r="B46" s="75" t="str">
        <f>'Product Backlog'!I116</f>
        <v>Entregar el documento al Cliente, para que tome conocimiento de todos los atributos o requisitos que se consideraron en el entregable, e indique si tiene observaciones</v>
      </c>
      <c r="C46" s="73">
        <f>'Product Backlog'!J116</f>
        <v>2</v>
      </c>
    </row>
    <row r="47" spans="1:5" ht="25.5" x14ac:dyDescent="0.2">
      <c r="A47" s="74" t="str">
        <f>'Product Backlog'!$H$123</f>
        <v>HU-PA19.T1</v>
      </c>
      <c r="B47" s="76" t="str">
        <f>'Product Backlog'!I123</f>
        <v>Reunir todas las evidencias de avance del Sprint y redactar el Documento enfocandose en todos los puntos de la Pauta de corrección</v>
      </c>
      <c r="C47" s="74">
        <f>'Product Backlog'!J123</f>
        <v>2</v>
      </c>
    </row>
    <row r="48" spans="1:5" ht="25.5" x14ac:dyDescent="0.2">
      <c r="A48" s="73" t="str">
        <f>'Product Backlog'!$H$130</f>
        <v>HU-PA20.T1</v>
      </c>
      <c r="B48" s="75" t="str">
        <f>'Product Backlog'!I130</f>
        <v>Reunir todas las evidencias de avance del Sprint y redactar el PowerPonit enfocandose en todos los puntos de la Pauta de corrección</v>
      </c>
      <c r="C48" s="73">
        <f>'Product Backlog'!J130</f>
        <v>2</v>
      </c>
    </row>
    <row r="55" spans="1:11" ht="26.25" x14ac:dyDescent="0.4">
      <c r="A55" s="129" t="s">
        <v>250</v>
      </c>
      <c r="B55" s="129"/>
      <c r="C55" s="129"/>
      <c r="D55" s="129"/>
      <c r="E55" s="129"/>
      <c r="F55" s="129"/>
      <c r="G55" s="129"/>
      <c r="H55" s="129"/>
      <c r="I55" s="129"/>
      <c r="J55" s="129"/>
      <c r="K55" s="129"/>
    </row>
    <row r="56" spans="1:11" ht="15" x14ac:dyDescent="0.2">
      <c r="A56" s="58"/>
      <c r="B56" s="59"/>
      <c r="C56" s="130" t="s">
        <v>80</v>
      </c>
      <c r="D56" s="130"/>
      <c r="E56" s="130"/>
      <c r="F56" s="130"/>
      <c r="G56" s="130"/>
      <c r="H56" s="130"/>
      <c r="I56" s="47"/>
      <c r="J56" s="47"/>
      <c r="K56" s="47"/>
    </row>
    <row r="57" spans="1:11" ht="20.25" x14ac:dyDescent="0.3">
      <c r="A57" s="60"/>
      <c r="B57" s="61"/>
      <c r="C57" s="131" t="s">
        <v>81</v>
      </c>
      <c r="D57" s="132"/>
      <c r="E57" s="132"/>
      <c r="F57" s="132" t="s">
        <v>82</v>
      </c>
      <c r="G57" s="132"/>
      <c r="H57" s="132"/>
      <c r="I57" s="132" t="s">
        <v>90</v>
      </c>
      <c r="J57" s="132"/>
      <c r="K57" s="132"/>
    </row>
    <row r="58" spans="1:11" ht="15.75" x14ac:dyDescent="0.25">
      <c r="A58" s="96" t="s">
        <v>83</v>
      </c>
      <c r="B58" s="97" t="s">
        <v>79</v>
      </c>
      <c r="C58" s="95" t="s">
        <v>84</v>
      </c>
      <c r="D58" s="95" t="s">
        <v>85</v>
      </c>
      <c r="E58" s="95" t="s">
        <v>79</v>
      </c>
      <c r="F58" s="95" t="s">
        <v>84</v>
      </c>
      <c r="G58" s="95" t="s">
        <v>85</v>
      </c>
      <c r="H58" s="95" t="s">
        <v>79</v>
      </c>
      <c r="I58" s="95" t="s">
        <v>84</v>
      </c>
      <c r="J58" s="95" t="s">
        <v>85</v>
      </c>
      <c r="K58" s="95" t="s">
        <v>79</v>
      </c>
    </row>
    <row r="59" spans="1:11" ht="29.1" customHeight="1" x14ac:dyDescent="0.2">
      <c r="A59" s="65" t="str">
        <f>'Product Backlog'!W38</f>
        <v>HU-PA07.RSK07</v>
      </c>
      <c r="B59" s="65" t="str">
        <f>'Product Backlog'!X38</f>
        <v>Desconocer el como crear patrones de detección de anomalías.</v>
      </c>
      <c r="C59" s="62">
        <v>3</v>
      </c>
      <c r="D59" s="62">
        <v>3</v>
      </c>
      <c r="E59" s="66">
        <f>C59*D59</f>
        <v>9</v>
      </c>
      <c r="F59" s="62">
        <v>2</v>
      </c>
      <c r="G59" s="62">
        <v>3</v>
      </c>
      <c r="H59" s="66">
        <f>F59*G59</f>
        <v>6</v>
      </c>
      <c r="I59" s="62">
        <v>2</v>
      </c>
      <c r="J59" s="62">
        <v>2</v>
      </c>
      <c r="K59" s="66">
        <f>I59*J59</f>
        <v>4</v>
      </c>
    </row>
    <row r="60" spans="1:11" ht="35.1" customHeight="1" x14ac:dyDescent="0.2">
      <c r="A60" s="67" t="str">
        <f>'Product Backlog'!W46</f>
        <v>HU-PA08.RSK10</v>
      </c>
      <c r="B60" s="67" t="str">
        <f>'Product Backlog'!X46</f>
        <v>No contar con los conocimientos necesarios para desarrollar la creacion de reglas o codigo en lengauje Python.</v>
      </c>
      <c r="C60" s="62">
        <v>4</v>
      </c>
      <c r="D60" s="62">
        <v>4</v>
      </c>
      <c r="E60" s="66">
        <f>C60*D60</f>
        <v>16</v>
      </c>
      <c r="F60" s="62">
        <v>3</v>
      </c>
      <c r="G60" s="62">
        <v>4</v>
      </c>
      <c r="H60" s="66">
        <f>F60*G60</f>
        <v>12</v>
      </c>
      <c r="I60" s="62">
        <v>2</v>
      </c>
      <c r="J60" s="62">
        <v>4</v>
      </c>
      <c r="K60" s="66">
        <f>I60*J60</f>
        <v>8</v>
      </c>
    </row>
    <row r="61" spans="1:11" ht="15" x14ac:dyDescent="0.2">
      <c r="B61" s="63"/>
      <c r="C61" s="64"/>
    </row>
    <row r="62" spans="1:11" ht="15" x14ac:dyDescent="0.2">
      <c r="B62" s="63"/>
    </row>
    <row r="63" spans="1:11" ht="15" x14ac:dyDescent="0.2">
      <c r="B63" s="63"/>
    </row>
    <row r="64" spans="1:11" ht="15" x14ac:dyDescent="0.2">
      <c r="B64" s="63"/>
    </row>
    <row r="65" spans="2:2" ht="15" x14ac:dyDescent="0.2">
      <c r="B65" s="63"/>
    </row>
    <row r="66" spans="2:2" ht="15" x14ac:dyDescent="0.2">
      <c r="B66" s="63"/>
    </row>
    <row r="67" spans="2:2" ht="15" x14ac:dyDescent="0.2">
      <c r="B67" s="63"/>
    </row>
    <row r="68" spans="2:2" ht="15" x14ac:dyDescent="0.2">
      <c r="B68" s="63"/>
    </row>
    <row r="69" spans="2:2" ht="15" x14ac:dyDescent="0.2">
      <c r="B69" s="63"/>
    </row>
    <row r="70" spans="2:2" ht="15" x14ac:dyDescent="0.2">
      <c r="B70" s="63"/>
    </row>
    <row r="71" spans="2:2" ht="15" x14ac:dyDescent="0.2">
      <c r="B71" s="63"/>
    </row>
    <row r="72" spans="2:2" ht="15" x14ac:dyDescent="0.2">
      <c r="B72" s="63"/>
    </row>
    <row r="73" spans="2:2" ht="15" x14ac:dyDescent="0.2">
      <c r="B73" s="63"/>
    </row>
    <row r="74" spans="2:2" ht="15" x14ac:dyDescent="0.2">
      <c r="B74" s="63"/>
    </row>
    <row r="75" spans="2:2" ht="15" x14ac:dyDescent="0.2">
      <c r="B75" s="63"/>
    </row>
  </sheetData>
  <mergeCells count="15">
    <mergeCell ref="D9:J9"/>
    <mergeCell ref="K9:Q9"/>
    <mergeCell ref="R9:X9"/>
    <mergeCell ref="C28:C29"/>
    <mergeCell ref="A2:L2"/>
    <mergeCell ref="B4:G4"/>
    <mergeCell ref="D5:F5"/>
    <mergeCell ref="I5:K5"/>
    <mergeCell ref="D6:F6"/>
    <mergeCell ref="I6:K6"/>
    <mergeCell ref="A55:K55"/>
    <mergeCell ref="C56:H56"/>
    <mergeCell ref="C57:E57"/>
    <mergeCell ref="F57:H57"/>
    <mergeCell ref="I57:K57"/>
  </mergeCells>
  <conditionalFormatting sqref="D28:X28">
    <cfRule type="cellIs" dxfId="25" priority="28" operator="lessThan">
      <formula>D29</formula>
    </cfRule>
    <cfRule type="cellIs" dxfId="24" priority="29" operator="greaterThan">
      <formula>D29</formula>
    </cfRule>
  </conditionalFormatting>
  <conditionalFormatting sqref="E59">
    <cfRule type="cellIs" dxfId="23" priority="21" operator="between">
      <formula>15</formula>
      <formula>25</formula>
    </cfRule>
    <cfRule type="cellIs" dxfId="22" priority="22" operator="between">
      <formula>7</formula>
      <formula>14</formula>
    </cfRule>
    <cfRule type="cellIs" dxfId="21" priority="25" operator="between">
      <formula>3</formula>
      <formula>6</formula>
    </cfRule>
    <cfRule type="cellIs" dxfId="20" priority="26" operator="between">
      <formula>1</formula>
      <formula>2</formula>
    </cfRule>
  </conditionalFormatting>
  <conditionalFormatting sqref="E60">
    <cfRule type="cellIs" dxfId="19" priority="17" operator="between">
      <formula>15</formula>
      <formula>25</formula>
    </cfRule>
    <cfRule type="cellIs" dxfId="18" priority="18" operator="between">
      <formula>7</formula>
      <formula>14</formula>
    </cfRule>
    <cfRule type="cellIs" dxfId="17" priority="19" operator="between">
      <formula>3</formula>
      <formula>6</formula>
    </cfRule>
    <cfRule type="cellIs" dxfId="16" priority="20" operator="between">
      <formula>1</formula>
      <formula>2</formula>
    </cfRule>
  </conditionalFormatting>
  <conditionalFormatting sqref="H59">
    <cfRule type="cellIs" dxfId="15" priority="13" operator="between">
      <formula>15</formula>
      <formula>25</formula>
    </cfRule>
    <cfRule type="cellIs" dxfId="14" priority="14" operator="between">
      <formula>7</formula>
      <formula>14</formula>
    </cfRule>
    <cfRule type="cellIs" dxfId="13" priority="15" operator="between">
      <formula>3</formula>
      <formula>6</formula>
    </cfRule>
    <cfRule type="cellIs" dxfId="12" priority="16" operator="between">
      <formula>1</formula>
      <formula>2</formula>
    </cfRule>
  </conditionalFormatting>
  <conditionalFormatting sqref="H60">
    <cfRule type="cellIs" dxfId="11" priority="9" operator="between">
      <formula>15</formula>
      <formula>25</formula>
    </cfRule>
    <cfRule type="cellIs" dxfId="10" priority="10" operator="between">
      <formula>7</formula>
      <formula>14</formula>
    </cfRule>
    <cfRule type="cellIs" dxfId="9" priority="11" operator="between">
      <formula>3</formula>
      <formula>6</formula>
    </cfRule>
    <cfRule type="cellIs" dxfId="8" priority="12" operator="between">
      <formula>1</formula>
      <formula>2</formula>
    </cfRule>
  </conditionalFormatting>
  <conditionalFormatting sqref="K59">
    <cfRule type="cellIs" dxfId="7" priority="5" operator="between">
      <formula>15</formula>
      <formula>25</formula>
    </cfRule>
    <cfRule type="cellIs" dxfId="6" priority="6" operator="between">
      <formula>7</formula>
      <formula>14</formula>
    </cfRule>
    <cfRule type="cellIs" dxfId="5" priority="7" operator="between">
      <formula>3</formula>
      <formula>6</formula>
    </cfRule>
    <cfRule type="cellIs" dxfId="4" priority="8" operator="between">
      <formula>1</formula>
      <formula>2</formula>
    </cfRule>
  </conditionalFormatting>
  <conditionalFormatting sqref="K60">
    <cfRule type="cellIs" dxfId="3" priority="1" operator="between">
      <formula>15</formula>
      <formula>25</formula>
    </cfRule>
    <cfRule type="cellIs" dxfId="2" priority="2" operator="between">
      <formula>7</formula>
      <formula>14</formula>
    </cfRule>
    <cfRule type="cellIs" dxfId="1" priority="3" operator="between">
      <formula>3</formula>
      <formula>6</formula>
    </cfRule>
    <cfRule type="cellIs" dxfId="0" priority="4" operator="between">
      <formula>1</formula>
      <formula>2</formula>
    </cfRule>
  </conditionalFormatting>
  <pageMargins left="0.75" right="0.75" top="1" bottom="1" header="0.51180555555555496" footer="0.51180555555555496"/>
  <pageSetup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361</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 Backlog</vt: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Armijo Catalan</cp:lastModifiedBy>
  <cp:lastPrinted>2019-06-02T02:56:36Z</cp:lastPrinted>
  <dcterms:created xsi:type="dcterms:W3CDTF">2019-05-08T09:37:16Z</dcterms:created>
  <dcterms:modified xsi:type="dcterms:W3CDTF">2020-01-11T03:24:25Z</dcterms:modified>
  <dc:language>es-CL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