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cuments\projetos\pae\"/>
    </mc:Choice>
  </mc:AlternateContent>
  <xr:revisionPtr revIDLastSave="0" documentId="13_ncr:1_{A1553FDB-9E6D-4F0C-910B-2870E14F16BF}" xr6:coauthVersionLast="47" xr6:coauthVersionMax="47" xr10:uidLastSave="{00000000-0000-0000-0000-000000000000}"/>
  <bookViews>
    <workbookView xWindow="28680" yWindow="-120" windowWidth="29040" windowHeight="15720" firstSheet="1" activeTab="1" xr2:uid="{00000000-000D-0000-FFFF-FFFF00000000}"/>
  </bookViews>
  <sheets>
    <sheet name="Abertura" sheetId="28" state="veryHidden" r:id="rId1"/>
    <sheet name="Tela Inicial" sheetId="1" r:id="rId2"/>
    <sheet name="indice" sheetId="2" state="veryHidden" r:id="rId3"/>
    <sheet name="matricula" sheetId="4" state="veryHidden" r:id="rId4"/>
    <sheet name="grade" sheetId="3" state="veryHidden" r:id="rId5"/>
    <sheet name="Ficha" sheetId="10" state="veryHidden" r:id="rId6"/>
    <sheet name="historia" sheetId="9" state="veryHidden" r:id="rId7"/>
    <sheet name="Carteirinha" sheetId="5" state="veryHidden" r:id="rId8"/>
    <sheet name="Recado" sheetId="27" state="veryHidden" r:id="rId9"/>
    <sheet name="Declaração" sheetId="6" state="veryHidden" r:id="rId10"/>
    <sheet name="Declaração de Conclusão" sheetId="7" state="veryHidden" r:id="rId11"/>
    <sheet name="Boletim" sheetId="8" state="veryHidden" r:id="rId12"/>
    <sheet name="Livro de Matricula" sheetId="12" state="veryHidden" r:id="rId13"/>
    <sheet name="Lista de Renovações" sheetId="14" state="veryHidden" r:id="rId14"/>
    <sheet name="Lista de Turmas" sheetId="15" state="veryHidden" r:id="rId15"/>
    <sheet name="Lista de Professores" sheetId="13" state="veryHidden" r:id="rId16"/>
    <sheet name="Alunos por Modalidade" sheetId="16" state="veryHidden" r:id="rId17"/>
    <sheet name="Alunos por Turno" sheetId="17" state="veryHidden" r:id="rId18"/>
    <sheet name="Alunos por Endereço" sheetId="18" state="veryHidden" r:id="rId19"/>
    <sheet name="Alunos por Responsaveis" sheetId="19" state="veryHidden" r:id="rId20"/>
    <sheet name="Resumo de Mensalidade" sheetId="20" state="veryHidden" r:id="rId21"/>
    <sheet name="Mensalidade por Alunos" sheetId="21" state="veryHidden" r:id="rId22"/>
    <sheet name="nota" sheetId="25" state="veryHidden" r:id="rId23"/>
    <sheet name="config" sheetId="26" state="veryHidden" r:id="rId24"/>
    <sheet name="Mensalidade por Responsaveis" sheetId="22" state="veryHidden" r:id="rId25"/>
    <sheet name="Mensalidade por Turma" sheetId="23" state="veryHidden" r:id="rId26"/>
    <sheet name="Ficha Prof" sheetId="11" state="veryHidden" r:id="rId27"/>
  </sheets>
  <functionGroups builtInGroupCount="19"/>
  <externalReferences>
    <externalReference r:id="rId28"/>
  </externalReferences>
  <definedNames>
    <definedName name="_xlnm._FilterDatabase" localSheetId="18" hidden="1">'Alunos por Endereço'!$A$5:$I$5</definedName>
    <definedName name="_xlnm._FilterDatabase" localSheetId="16" hidden="1">'Alunos por Modalidade'!$A$5:$F$5</definedName>
    <definedName name="_xlnm._FilterDatabase" localSheetId="19" hidden="1">'Alunos por Responsaveis'!$A$5:$I$5</definedName>
    <definedName name="_xlnm._FilterDatabase" localSheetId="17" hidden="1">'Alunos por Turno'!$A$5:$F$5</definedName>
    <definedName name="_xlnm._FilterDatabase" localSheetId="13" hidden="1">'Lista de Renovações'!$A$5:$I$5</definedName>
    <definedName name="_xlnm._FilterDatabase" localSheetId="14" hidden="1">'Lista de Turmas'!$A$5:$I$5</definedName>
    <definedName name="_xlnm._FilterDatabase" localSheetId="12" hidden="1">'Livro de Matricula'!$A$5:$K$5</definedName>
    <definedName name="_xlnm._FilterDatabase" localSheetId="21" hidden="1">'Mensalidade por Alunos'!$A$8:$N$10</definedName>
    <definedName name="_xlnm._FilterDatabase" localSheetId="24" hidden="1">'Mensalidade por Responsaveis'!$A$8:$N$10</definedName>
    <definedName name="_xlnm._FilterDatabase" localSheetId="25" hidden="1">'Mensalidade por Turma'!$A$8:$N$8</definedName>
    <definedName name="_xlnm._FilterDatabase" localSheetId="22" hidden="1">nota!$A$7:$C$203</definedName>
    <definedName name="_xlnm._FilterDatabase" localSheetId="20" hidden="1">'Resumo de Mensalidade'!$A$5:$I$5</definedName>
    <definedName name="area_da_declaracao">Declaração!$A$1:$J$32</definedName>
    <definedName name="_xlnm.Print_Area" localSheetId="11">Boletim!$A$1:$H$36</definedName>
    <definedName name="_xlnm.Print_Area" localSheetId="7">Carteirinha!$B$5:$BK$21</definedName>
    <definedName name="_xlnm.Print_Area" localSheetId="9">Declaração!$A$1:$J$48</definedName>
    <definedName name="_xlnm.Print_Area" localSheetId="10">'Declaração de Conclusão'!$A$1:$J$46</definedName>
    <definedName name="_xlnm.Print_Area" localSheetId="5">Ficha!$A$1:$BN$46</definedName>
    <definedName name="_xlnm.Print_Area" localSheetId="26">'Ficha Prof'!$A$1:$BN$47</definedName>
    <definedName name="_xlnm.Print_Area" localSheetId="6">historia!$A$1:$AR$41</definedName>
    <definedName name="_xlnm.Print_Area" localSheetId="22">OFFSET(nota!$A$1,0,0,COUNTA(nota!$B$1:$B$2000)+2,27)</definedName>
    <definedName name="_xlnm.Print_Area" localSheetId="8">Recado!$B$5:$BK$21</definedName>
    <definedName name="area_de_notas" localSheetId="22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8">'Alunos por Endereço'!$A$6:$I$10000</definedName>
    <definedName name="celAreaAlunosMod" localSheetId="16">'Alunos por Modalidade'!$A$6:$F$10000</definedName>
    <definedName name="celAreaAlunosResp" localSheetId="19">'Alunos por Responsaveis'!$A$6:$I$10000</definedName>
    <definedName name="celAreaAlunosTurno" localSheetId="17">'Alunos por Turno'!$A$6:$F$10000</definedName>
    <definedName name="celAreaDaListaProf" localSheetId="15">'Lista de Professores'!$A$6:$F$10000</definedName>
    <definedName name="celAreaDaListaRenovacao" localSheetId="13">'Lista de Renovações'!$A$6:$I$10000</definedName>
    <definedName name="celAreaDaListaTurma" localSheetId="14">'Lista de Turmas'!$A$6:$I$10000</definedName>
    <definedName name="celAreaDoLivroMatricula">'Livro de Matricula'!$A$6:$K$10000</definedName>
    <definedName name="celAreaMensAluno" localSheetId="21">'Mensalidade por Alunos'!$A$9:$AB$10003</definedName>
    <definedName name="celAreaMensResp" localSheetId="24">'Mensalidade por Responsaveis'!$A$9:$AO$10003</definedName>
    <definedName name="celAreaMensTurma" localSheetId="25">'Mensalidade por Turma'!$A$9:$AO$10003</definedName>
    <definedName name="celAreaResumoMensPend">'Resumo de Mensalidade'!$A$22:$F$33</definedName>
    <definedName name="celAreaResumoMensPg" localSheetId="20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6">'Ficha Prof'!$H$13</definedName>
    <definedName name="celBairroR">Ficha!$H$27</definedName>
    <definedName name="celBolsa">Ficha!$Y$19</definedName>
    <definedName name="celCantoAlunosEnd" localSheetId="18">'Alunos por Endereço'!$A$6</definedName>
    <definedName name="celCantoAlunosMod" localSheetId="16">'Alunos por Modalidade'!$A$6</definedName>
    <definedName name="celCantoAlunosResp" localSheetId="19">'Alunos por Responsaveis'!$A$6</definedName>
    <definedName name="celCantoAlunosTurno" localSheetId="17">'Alunos por Turno'!$A$6</definedName>
    <definedName name="celCantoListaProf" localSheetId="15">'Lista de Professores'!$A$6</definedName>
    <definedName name="celCantoListaRenovacao" localSheetId="13">'Lista de Renovações'!$A$6</definedName>
    <definedName name="celCantoListaTurma" localSheetId="14">'Lista de Turmas'!$A$6</definedName>
    <definedName name="celCantoLivroMatricula">'Livro de Matricula'!$A$6</definedName>
    <definedName name="celCantoMensAluno" localSheetId="21">'Mensalidade por Alunos'!$A$9</definedName>
    <definedName name="celCantoMensResp" localSheetId="24">'Mensalidade por Responsaveis'!$A$9</definedName>
    <definedName name="celCantoMensTurma" localSheetId="25">'Mensalidade por Turma'!$A$9</definedName>
    <definedName name="celCantoResumoMensPend">'Resumo de Mensalidade'!$A$22</definedName>
    <definedName name="celCantoResumoMensPg" localSheetId="20">'Resumo de Mensalidade'!$A$6</definedName>
    <definedName name="CelCelPCart">Carteirinha!$W$17</definedName>
    <definedName name="celCelProf" localSheetId="26">'Ficha Prof'!$BB$10</definedName>
    <definedName name="celCelR">Ficha!$K$24</definedName>
    <definedName name="celCEPAL">Ficha!$BC$10</definedName>
    <definedName name="celCEPProf" localSheetId="26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6">'Ficha Prof'!$AG$13</definedName>
    <definedName name="celCidR">Ficha!$AJ$27</definedName>
    <definedName name="celCompAL">Ficha!$AI$11</definedName>
    <definedName name="celCompProf" localSheetId="26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6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6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6">'Ficha Prof'!$Q$11</definedName>
    <definedName name="celEmailR">Ficha!$H$25</definedName>
    <definedName name="CelFreqBol">Boletim!$H$27</definedName>
    <definedName name="celHist">Ficha!$AF$33</definedName>
    <definedName name="celIdentProf" localSheetId="26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6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6">'Ficha Prof'!$BD$9</definedName>
    <definedName name="celNatAL">Ficha!$AL$9</definedName>
    <definedName name="celNatProf" localSheetId="26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6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6">'Ficha Prof'!$AL$12</definedName>
    <definedName name="celNumR">Ficha!$S$26</definedName>
    <definedName name="celObs">Ficha!$D$39</definedName>
    <definedName name="celObsProf" localSheetId="26">'Ficha Prof'!$D$40</definedName>
    <definedName name="celRuaAL">Ficha!$P$10</definedName>
    <definedName name="CelRuaPCart">Carteirinha!$AP$8</definedName>
    <definedName name="celRuaProf" localSheetId="26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6">'Ficha Prof'!$BI$8</definedName>
    <definedName name="celSit">Ficha!$AN$5</definedName>
    <definedName name="CelSitAluno">Boletim!$A$29</definedName>
    <definedName name="celSitProf" localSheetId="26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6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6">'Ficha Prof'!$BI$13</definedName>
    <definedName name="celUFR">Ficha!$BI$27</definedName>
    <definedName name="celVinc">Ficha!$I$22</definedName>
    <definedName name="celVlMens">Ficha!$L$19</definedName>
    <definedName name="especializacao">indice!$AF$1000</definedName>
    <definedName name="id_profissional">indice!$Z$1000</definedName>
    <definedName name="id_usuario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ivel_acesso">indice!$AD$1000</definedName>
    <definedName name="Nome_8" localSheetId="9">Declaração!$B$11</definedName>
    <definedName name="Nome_8" localSheetId="10">'Declaração de Conclusão'!$B$11</definedName>
    <definedName name="Nome_9" localSheetId="9">Declaração!$B$11</definedName>
    <definedName name="Nome_9" localSheetId="10">'Declaração de Conclusão'!$B$11</definedName>
    <definedName name="nome_completo">indice!$AA$1000</definedName>
    <definedName name="NomeDaIgreja" localSheetId="9">Declaração!$C$21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2">nota!$B$8:$F$10</definedName>
    <definedName name="tipo_usuario">indice!$AD$1000</definedName>
    <definedName name="_xlnm.Print_Titles" localSheetId="18">'Alunos por Endereço'!$1:$5</definedName>
    <definedName name="_xlnm.Print_Titles" localSheetId="16">'Alunos por Modalidade'!$1:$5</definedName>
    <definedName name="_xlnm.Print_Titles" localSheetId="19">'Alunos por Responsaveis'!$1:$5</definedName>
    <definedName name="_xlnm.Print_Titles" localSheetId="17">'Alunos por Turno'!$1:$5</definedName>
    <definedName name="_xlnm.Print_Titles" localSheetId="15">'Lista de Professores'!$1:$5</definedName>
    <definedName name="_xlnm.Print_Titles" localSheetId="13">'Lista de Renovações'!$1:$5</definedName>
    <definedName name="_xlnm.Print_Titles" localSheetId="14">'Lista de Turmas'!$1:$5</definedName>
    <definedName name="_xlnm.Print_Titles" localSheetId="12">'Livro de Matricula'!$1:$5</definedName>
    <definedName name="_xlnm.Print_Titles" localSheetId="21">'Mensalidade por Alunos'!$1:$8</definedName>
    <definedName name="_xlnm.Print_Titles" localSheetId="24">'Mensalidade por Responsaveis'!$1:$8</definedName>
    <definedName name="_xlnm.Print_Titles" localSheetId="25">'Mensalidade por Turma'!$1:$8</definedName>
    <definedName name="_xlnm.Print_Titles" localSheetId="22">nota!$1:$7</definedName>
    <definedName name="_xlnm.Print_Titles" localSheetId="20">'Resumo de Mensalidade'!$1:$5</definedName>
    <definedName name="TituloTransacao">[1]Transacao!$E$2</definedName>
    <definedName name="usuario">indice!$AB$1000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2" i="5" l="1"/>
  <c r="B3" i="23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AJ18" i="5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<sst xmlns="http://schemas.openxmlformats.org/spreadsheetml/2006/main" count="923" uniqueCount="412">
  <si>
    <t>Desenvolvido por Jônatas M. Pimenta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</si>
  <si>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</si>
  <si>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</si>
  <si>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</si>
  <si>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</si>
  <si>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</si>
  <si>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</si>
  <si>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</si>
  <si>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</si>
  <si>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</si>
  <si>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</si>
  <si>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</si>
  <si>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</si>
  <si>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</si>
  <si>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</si>
  <si>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</si>
  <si>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</si>
  <si>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</si>
  <si>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</si>
  <si>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</si>
  <si>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</si>
  <si>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</si>
  <si>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</si>
  <si>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</si>
  <si>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</si>
  <si>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</si>
  <si>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</si>
  <si>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</si>
  <si>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</si>
  <si>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</si>
  <si>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</si>
  <si>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</si>
  <si>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</si>
  <si>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</si>
  <si>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</si>
  <si>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</si>
  <si>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</si>
  <si>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</si>
  <si>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</si>
  <si>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</si>
  <si>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</si>
  <si>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</si>
  <si>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</si>
  <si>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</si>
  <si>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</si>
  <si>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</si>
  <si>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</si>
  <si>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</si>
  <si>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</si>
  <si>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</si>
  <si>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</si>
  <si>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</si>
  <si>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</si>
  <si>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</si>
  <si>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</si>
  <si>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</si>
  <si>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</si>
  <si>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</si>
  <si>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</si>
  <si>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</si>
  <si>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</si>
  <si>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</si>
  <si>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</si>
  <si>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</si>
  <si>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</si>
  <si>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</si>
  <si>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</si>
  <si>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</si>
  <si>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</si>
  <si>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</si>
  <si>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</si>
  <si>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</si>
  <si>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</si>
  <si>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</si>
  <si>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</si>
  <si>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</si>
  <si>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</si>
  <si>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</si>
  <si>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</si>
  <si>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</si>
  <si>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</si>
  <si>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</si>
  <si>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</si>
  <si>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</si>
  <si>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</si>
  <si>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</si>
  <si>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</si>
  <si>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</si>
  <si>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</si>
  <si>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</si>
  <si>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</si>
  <si>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</si>
  <si>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</si>
  <si>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</si>
  <si>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</si>
  <si>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</si>
  <si>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</si>
  <si>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</si>
  <si>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</si>
  <si>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</si>
  <si>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</si>
  <si>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</si>
  <si>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</si>
  <si>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</si>
  <si>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</si>
  <si>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</si>
  <si>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</si>
  <si>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</si>
  <si>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</si>
  <si>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</si>
  <si>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</si>
  <si>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</si>
  <si>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</si>
  <si>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</si>
  <si>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</si>
  <si>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</si>
  <si>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</si>
  <si>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</si>
  <si>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</si>
  <si>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</si>
  <si>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</si>
  <si>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</si>
  <si>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</si>
  <si>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</si>
  <si>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</si>
  <si>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</si>
  <si>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</si>
  <si>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</si>
  <si>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</si>
  <si>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</si>
  <si>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</si>
  <si>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</si>
  <si>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</si>
  <si>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</si>
  <si>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</si>
  <si>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</si>
  <si>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</si>
  <si>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</si>
  <si>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</si>
  <si>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</si>
  <si>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</si>
  <si>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</si>
  <si>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</si>
  <si>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</si>
  <si>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</si>
  <si>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</si>
  <si>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</si>
  <si>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</si>
  <si>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</si>
  <si>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</si>
  <si>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</si>
  <si>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</si>
  <si>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</si>
  <si>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</si>
  <si>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</si>
  <si>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</si>
  <si>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</si>
  <si>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</si>
  <si>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</si>
  <si>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</si>
  <si>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</si>
  <si>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</si>
  <si>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</si>
  <si>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</si>
  <si>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</si>
  <si>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</si>
  <si>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</si>
  <si>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</si>
  <si>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</si>
  <si>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</si>
  <si>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</si>
  <si>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</si>
  <si>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</si>
  <si>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</si>
  <si>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</si>
  <si>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</si>
  <si>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</si>
  <si>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</si>
  <si>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</si>
  <si>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</si>
  <si>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</si>
  <si>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</si>
  <si>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</si>
  <si>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</si>
  <si>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</si>
  <si>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</si>
  <si>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</si>
  <si>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</si>
  <si>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</si>
  <si>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</si>
  <si>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</si>
  <si>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</si>
  <si>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</si>
  <si>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</si>
  <si>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</si>
  <si>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</si>
  <si>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</si>
  <si>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</si>
  <si>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</si>
  <si>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</si>
  <si>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</si>
  <si>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</si>
  <si>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</si>
  <si>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</si>
  <si>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</si>
  <si>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</si>
  <si>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</si>
  <si>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</si>
  <si>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</si>
  <si>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</si>
  <si>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</si>
  <si>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</si>
  <si>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</si>
  <si>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</si>
  <si>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</si>
  <si>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</si>
  <si>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</si>
  <si>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</si>
  <si>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</si>
  <si>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</si>
  <si>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</si>
  <si>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</si>
  <si>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</si>
  <si>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</si>
  <si>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</si>
  <si>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</si>
  <si>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</si>
  <si>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</si>
  <si>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</si>
  <si>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</si>
  <si>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</si>
  <si>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</si>
  <si>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</si>
  <si>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</si>
  <si>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</si>
  <si>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</si>
  <si>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</si>
  <si>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</si>
  <si>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</si>
  <si>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</si>
  <si>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</si>
  <si>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</si>
  <si>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</si>
  <si>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</si>
  <si>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</si>
  <si>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</si>
  <si>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</si>
  <si>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</si>
  <si>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</si>
  <si>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</si>
  <si>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</si>
  <si>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</si>
  <si>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</si>
  <si>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</si>
  <si>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</si>
  <si>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</si>
  <si>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</si>
  <si>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</si>
  <si>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</si>
  <si>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</si>
  <si>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</si>
  <si>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</si>
  <si>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</si>
  <si>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</si>
  <si>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</si>
  <si>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</si>
  <si>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</si>
  <si>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</si>
  <si>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</si>
  <si>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</si>
  <si>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</si>
  <si>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</si>
  <si>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</si>
  <si>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</si>
  <si>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</si>
  <si>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</si>
  <si>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</si>
  <si>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</si>
  <si>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</si>
  <si>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</si>
  <si>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</si>
  <si>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</si>
  <si>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</si>
  <si>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</si>
  <si>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</si>
  <si>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</si>
  <si>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</si>
  <si>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</si>
  <si>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</si>
  <si>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</si>
  <si>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</si>
  <si>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</si>
  <si>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</si>
  <si>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</si>
  <si>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</si>
  <si>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</si>
  <si>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</si>
  <si>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</si>
  <si>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</si>
  <si>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</si>
  <si>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</si>
  <si>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</si>
  <si>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</si>
  <si>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</si>
  <si>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</si>
  <si>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</si>
  <si>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</si>
  <si>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</si>
  <si>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</si>
  <si>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</si>
  <si>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</si>
  <si>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</si>
  <si>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</si>
  <si>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</si>
  <si>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</si>
  <si>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</si>
  <si>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</si>
  <si>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</si>
  <si>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</si>
  <si>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</si>
  <si>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</si>
  <si>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</si>
  <si>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</si>
  <si>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</si>
  <si>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</si>
  <si>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</si>
  <si>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</si>
  <si>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</si>
  <si>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</si>
  <si>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</si>
  <si>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</si>
  <si>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</si>
  <si>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</si>
  <si>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</si>
  <si>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</si>
  <si>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</si>
  <si>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</si>
  <si>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</si>
  <si>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</si>
  <si>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</si>
  <si>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</si>
  <si>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</si>
  <si>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</si>
  <si>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</si>
  <si>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</si>
  <si>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</si>
  <si>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</si>
  <si>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</si>
  <si>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</si>
  <si>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</si>
  <si>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</si>
  <si>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</si>
  <si>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</si>
  <si>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</si>
  <si>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</si>
  <si>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</si>
  <si>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</si>
  <si>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</si>
  <si>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</si>
  <si>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</si>
  <si>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</si>
  <si>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</si>
  <si>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</si>
  <si>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</si>
  <si>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</si>
  <si>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</si>
  <si>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</si>
  <si>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</si>
  <si>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</si>
  <si>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</si>
  <si>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</si>
  <si>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</si>
  <si>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</si>
  <si>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</si>
  <si>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</si>
  <si>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</si>
  <si>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</si>
  <si>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</si>
  <si>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</si>
  <si>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</si>
  <si>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</si>
  <si>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</si>
  <si>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</si>
  <si>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</si>
  <si>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</si>
  <si>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</si>
  <si>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</si>
  <si>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</si>
  <si>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</si>
  <si>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</si>
  <si>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</si>
  <si>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</si>
  <si>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</si>
  <si>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</si>
  <si>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</si>
  <si>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</si>
  <si>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</si>
  <si>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</si>
  <si>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</si>
  <si>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</si>
  <si>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</si>
  <si>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</si>
  <si>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</si>
  <si>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</si>
  <si>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</si>
  <si>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</si>
  <si>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</si>
  <si>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</si>
  <si>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</si>
  <si>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</si>
  <si>
    <t>jpimenta</t>
  </si>
  <si>
    <t>ADMINISTRADOR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</si>
</sst>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" xfId="1" applyFont="1" applyBorder="1" applyAlignment="1" applyProtection="1">
      <alignment horizontal="center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9" fillId="0" borderId="51" xfId="1" applyFont="1" applyBorder="1" applyAlignment="1" applyProtection="1">
      <alignment horizontal="center"/>
      <protection hidden="1"/>
    </xf>
    <xf numFmtId="14" fontId="49" fillId="0" borderId="51" xfId="1" applyNumberFormat="1" applyFont="1" applyBorder="1" applyAlignment="1" applyProtection="1">
      <alignment horizontal="center"/>
      <protection hidden="1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2651AE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18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2651A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8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8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8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9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A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A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System%20ABC.xlsm" TargetMode="External"/><Relationship Id="rId1" Type="http://schemas.openxmlformats.org/officeDocument/2006/relationships/externalLinkPath" Target="/Users/User/Downloads/System%20AB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la Inicial"/>
      <sheetName val="Transacao"/>
      <sheetName val="Equipamento"/>
      <sheetName val="Produto"/>
      <sheetName val="Funcionario"/>
      <sheetName val="Pessoa"/>
      <sheetName val="PessoaCSV"/>
      <sheetName val="RelatorioDeVendas"/>
      <sheetName val="RelatorioDeCompras"/>
      <sheetName val="Pagamento"/>
      <sheetName val="Abertura"/>
      <sheetName val="indice"/>
    </sheetNames>
    <sheetDataSet>
      <sheetData sheetId="0"/>
      <sheetData sheetId="1">
        <row r="2">
          <cell r="E2" t="str">
            <v>Compra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18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4" Type="http://schemas.openxmlformats.org/officeDocument/2006/relationships/control" Target="../activeX/activeX32.xml"/><Relationship Id="rId9" Type="http://schemas.openxmlformats.org/officeDocument/2006/relationships/image" Target="../media/image32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4.emf"/><Relationship Id="rId5" Type="http://schemas.openxmlformats.org/officeDocument/2006/relationships/image" Target="../media/image8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3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231D0-D3A3-4A2E-81F4-89F7D65930F1}">
  <sheetPr codeName="Planilha20"/>
  <dimension ref="P9"/>
  <sheetViews>
    <sheetView showGridLines="0" showRowColHeaders="0" workbookViewId="0">
      <selection activeCell="A8" sqref="A8"/>
    </sheetView>
  </sheetViews>
  <sheetFormatPr defaultRowHeight="15" x14ac:dyDescent="0.25"/>
  <sheetData>
    <row r="9" spans="16:16" x14ac:dyDescent="0.25">
      <c r="P9" s="177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ogotipo">
          <controlPr defaultSize="0" autoLine="0" r:id="rId5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4" name="logotipo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7" r:id="rId8" name="btnSair">
          <controlPr defaultSize="0" autoFill="0" autoLine="0" altText="Botão para inicar o menu de opções" r:id="rId9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8" name="btnSai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D1:BG1000"/>
  <sheetViews>
    <sheetView topLeftCell="A986" workbookViewId="0">
      <selection activeCell="D1009" sqref="D100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1</v>
      </c>
      <c r="H1" s="2">
        <v>0.30555555555555552</v>
      </c>
      <c r="I1" s="2">
        <v>0.55555555555555558</v>
      </c>
      <c r="J1" s="2">
        <v>0.76388888888888884</v>
      </c>
      <c r="L1" t="s">
        <v>22</v>
      </c>
      <c r="N1" t="s">
        <v>49</v>
      </c>
      <c r="P1" t="s">
        <v>398</v>
      </c>
      <c r="T1" t="s">
        <v>69</v>
      </c>
      <c r="V1" t="s">
        <v>141</v>
      </c>
      <c r="X1" t="s">
        <v>154</v>
      </c>
      <c r="Y1" t="s">
        <v>155</v>
      </c>
      <c r="Z1" t="s">
        <v>156</v>
      </c>
      <c r="AA1" t="s">
        <v>157</v>
      </c>
      <c r="AB1" t="s">
        <v>158</v>
      </c>
      <c r="AC1" t="s">
        <v>159</v>
      </c>
      <c r="BA1" s="147" t="s">
        <v>383</v>
      </c>
      <c r="BB1" s="147" t="s">
        <v>381</v>
      </c>
      <c r="BD1">
        <v>5</v>
      </c>
      <c r="BE1" t="s">
        <v>239</v>
      </c>
      <c r="BF1" t="s">
        <v>105</v>
      </c>
      <c r="BG1" t="s">
        <v>104</v>
      </c>
    </row>
    <row r="2" spans="4:59" x14ac:dyDescent="0.25">
      <c r="D2" t="s">
        <v>2</v>
      </c>
      <c r="H2" s="2">
        <v>0.33333333333333331</v>
      </c>
      <c r="I2" s="2">
        <v>0.58333333333333337</v>
      </c>
      <c r="J2" s="2">
        <v>0.79166666666666663</v>
      </c>
      <c r="L2" t="s">
        <v>23</v>
      </c>
      <c r="N2" t="s">
        <v>50</v>
      </c>
      <c r="P2" t="s">
        <v>402</v>
      </c>
      <c r="T2" t="s">
        <v>70</v>
      </c>
      <c r="V2" t="s">
        <v>143</v>
      </c>
      <c r="BA2" t="s">
        <v>382</v>
      </c>
      <c r="BB2" t="s">
        <v>380</v>
      </c>
      <c r="BD2">
        <v>10</v>
      </c>
      <c r="BE2" t="s">
        <v>208</v>
      </c>
      <c r="BF2" t="s">
        <v>384</v>
      </c>
      <c r="BG2" t="s">
        <v>214</v>
      </c>
    </row>
    <row r="3" spans="4:59" x14ac:dyDescent="0.25">
      <c r="D3" t="s">
        <v>3</v>
      </c>
      <c r="H3" s="2">
        <v>0.375</v>
      </c>
      <c r="I3" s="2">
        <v>0.625</v>
      </c>
      <c r="J3" s="2">
        <v>0.83333333333333337</v>
      </c>
      <c r="L3" t="s">
        <v>24</v>
      </c>
      <c r="N3" t="s">
        <v>63</v>
      </c>
      <c r="P3" t="s">
        <v>399</v>
      </c>
      <c r="V3" t="s">
        <v>146</v>
      </c>
      <c r="BD3">
        <v>2</v>
      </c>
      <c r="BE3" t="s">
        <v>100</v>
      </c>
      <c r="BF3" t="s">
        <v>385</v>
      </c>
      <c r="BG3" t="s">
        <v>104</v>
      </c>
    </row>
    <row r="4" spans="4:59" x14ac:dyDescent="0.25">
      <c r="D4" t="s">
        <v>4</v>
      </c>
      <c r="H4" s="2">
        <v>0.40277777777777773</v>
      </c>
      <c r="I4" s="2">
        <v>0.65277777777777779</v>
      </c>
      <c r="J4" s="2">
        <v>0.86111111111111116</v>
      </c>
      <c r="L4" t="s">
        <v>25</v>
      </c>
      <c r="N4" t="s">
        <v>64</v>
      </c>
      <c r="P4" t="s">
        <v>400</v>
      </c>
      <c r="V4" t="s">
        <v>112</v>
      </c>
      <c r="BD4">
        <v>9</v>
      </c>
      <c r="BE4" t="s">
        <v>241</v>
      </c>
      <c r="BF4" t="s">
        <v>105</v>
      </c>
      <c r="BG4" t="s">
        <v>104</v>
      </c>
    </row>
    <row r="5" spans="4:59" x14ac:dyDescent="0.25">
      <c r="D5" t="s">
        <v>5</v>
      </c>
      <c r="H5" s="2">
        <v>0.43055555555555558</v>
      </c>
      <c r="I5" s="2">
        <v>0.68055555555555547</v>
      </c>
      <c r="J5" s="2">
        <v>0.88888888888888884</v>
      </c>
      <c r="L5" t="s">
        <v>26</v>
      </c>
      <c r="N5" t="s">
        <v>51</v>
      </c>
      <c r="P5" t="s">
        <v>401</v>
      </c>
      <c r="V5" t="s">
        <v>144</v>
      </c>
      <c r="BD5">
        <v>3</v>
      </c>
      <c r="BE5" t="s">
        <v>233</v>
      </c>
      <c r="BF5" t="s">
        <v>105</v>
      </c>
      <c r="BG5" t="s">
        <v>104</v>
      </c>
    </row>
    <row r="6" spans="4:59" x14ac:dyDescent="0.25">
      <c r="D6" t="s">
        <v>6</v>
      </c>
      <c r="L6" t="s">
        <v>27</v>
      </c>
      <c r="N6" t="s">
        <v>52</v>
      </c>
      <c r="P6" t="s">
        <v>403</v>
      </c>
      <c r="V6" t="s">
        <v>147</v>
      </c>
    </row>
    <row r="7" spans="4:59" x14ac:dyDescent="0.25">
      <c r="D7" t="s">
        <v>13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28</v>
      </c>
      <c r="N7" t="s">
        <v>65</v>
      </c>
      <c r="V7" t="s">
        <v>149</v>
      </c>
    </row>
    <row r="8" spans="4:59" x14ac:dyDescent="0.25">
      <c r="D8" t="s">
        <v>7</v>
      </c>
      <c r="L8" t="s">
        <v>29</v>
      </c>
      <c r="N8" t="s">
        <v>66</v>
      </c>
      <c r="V8" t="s">
        <v>101</v>
      </c>
    </row>
    <row r="9" spans="4:59" x14ac:dyDescent="0.25">
      <c r="D9" t="s">
        <v>8</v>
      </c>
      <c r="L9" t="s">
        <v>30</v>
      </c>
      <c r="N9" t="s">
        <v>67</v>
      </c>
      <c r="V9" t="s">
        <v>150</v>
      </c>
    </row>
    <row r="10" spans="4:59" x14ac:dyDescent="0.25">
      <c r="D10" t="s">
        <v>9</v>
      </c>
      <c r="L10" t="s">
        <v>31</v>
      </c>
      <c r="N10" t="s">
        <v>68</v>
      </c>
      <c r="V10" t="s">
        <v>151</v>
      </c>
    </row>
    <row r="11" spans="4:59" x14ac:dyDescent="0.25">
      <c r="D11" t="s">
        <v>10</v>
      </c>
      <c r="L11" t="s">
        <v>32</v>
      </c>
      <c r="N11" t="s">
        <v>53</v>
      </c>
      <c r="V11" t="s">
        <v>152</v>
      </c>
    </row>
    <row r="12" spans="4:59" x14ac:dyDescent="0.25">
      <c r="L12" t="s">
        <v>33</v>
      </c>
      <c r="N12" t="s">
        <v>54</v>
      </c>
      <c r="V12" t="s">
        <v>153</v>
      </c>
    </row>
    <row r="13" spans="4:59" x14ac:dyDescent="0.25">
      <c r="L13" t="s">
        <v>34</v>
      </c>
      <c r="N13" t="s">
        <v>57</v>
      </c>
      <c r="V13" t="s">
        <v>142</v>
      </c>
    </row>
    <row r="14" spans="4:59" x14ac:dyDescent="0.25">
      <c r="L14" t="s">
        <v>35</v>
      </c>
      <c r="N14" t="s">
        <v>58</v>
      </c>
      <c r="V14" t="s">
        <v>145</v>
      </c>
    </row>
    <row r="15" spans="4:59" x14ac:dyDescent="0.25">
      <c r="L15" t="s">
        <v>36</v>
      </c>
      <c r="N15" t="s">
        <v>55</v>
      </c>
      <c r="V15" t="s">
        <v>148</v>
      </c>
    </row>
    <row r="16" spans="4:59" x14ac:dyDescent="0.25">
      <c r="L16" t="s">
        <v>37</v>
      </c>
      <c r="N16" t="s">
        <v>56</v>
      </c>
    </row>
    <row r="17" spans="12:14" x14ac:dyDescent="0.25">
      <c r="L17" t="s">
        <v>38</v>
      </c>
      <c r="N17" t="s">
        <v>59</v>
      </c>
    </row>
    <row r="18" spans="12:14" x14ac:dyDescent="0.25">
      <c r="L18" t="s">
        <v>39</v>
      </c>
      <c r="N18" t="s">
        <v>60</v>
      </c>
    </row>
    <row r="19" spans="12:14" x14ac:dyDescent="0.25">
      <c r="L19" t="s">
        <v>40</v>
      </c>
      <c r="N19" t="s">
        <v>61</v>
      </c>
    </row>
    <row r="20" spans="12:14" x14ac:dyDescent="0.25">
      <c r="L20" t="s">
        <v>41</v>
      </c>
      <c r="N20" t="s">
        <v>62</v>
      </c>
    </row>
    <row r="21" spans="12:14" x14ac:dyDescent="0.25">
      <c r="L21" t="s">
        <v>42</v>
      </c>
    </row>
    <row r="22" spans="12:14" x14ac:dyDescent="0.25">
      <c r="L22" t="s">
        <v>43</v>
      </c>
    </row>
    <row r="23" spans="12:14" x14ac:dyDescent="0.25">
      <c r="L23" t="s">
        <v>44</v>
      </c>
    </row>
    <row r="24" spans="12:14" x14ac:dyDescent="0.25">
      <c r="L24" t="s">
        <v>45</v>
      </c>
    </row>
    <row r="25" spans="12:14" x14ac:dyDescent="0.25">
      <c r="L25" t="s">
        <v>46</v>
      </c>
    </row>
    <row r="26" spans="12:14" x14ac:dyDescent="0.25">
      <c r="L26" t="s">
        <v>47</v>
      </c>
    </row>
    <row r="27" spans="12:14" x14ac:dyDescent="0.25">
      <c r="L27" t="s">
        <v>48</v>
      </c>
    </row>
    <row r="28" spans="12:14" x14ac:dyDescent="0.25">
      <c r="L28" t="s">
        <v>397</v>
      </c>
    </row>
    <row r="1000" spans="26:30" x14ac:dyDescent="0.25">
      <c r="Z1000">
        <v>1</v>
      </c>
      <c r="AA1000" t="s">
        <v>234</v>
      </c>
      <c r="AB1000" t="s">
        <v>410</v>
      </c>
      <c r="AD1000" t="s">
        <v>411</v>
      </c>
    </row>
  </sheetData>
  <conditionalFormatting sqref="E1:E63">
    <cfRule type="expression" dxfId="44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19</v>
      </c>
    </row>
    <row r="2" spans="6:19" x14ac:dyDescent="0.25">
      <c r="F2" s="3"/>
      <c r="S2" t="s">
        <v>15</v>
      </c>
    </row>
    <row r="3" spans="6:19" x14ac:dyDescent="0.25">
      <c r="F3" s="3"/>
      <c r="S3" t="s">
        <v>20</v>
      </c>
    </row>
    <row r="4" spans="6:19" x14ac:dyDescent="0.25">
      <c r="S4" t="s">
        <v>21</v>
      </c>
    </row>
    <row r="5" spans="6:19" x14ac:dyDescent="0.25">
      <c r="S5" t="s">
        <v>16</v>
      </c>
    </row>
    <row r="6" spans="6:19" x14ac:dyDescent="0.25">
      <c r="S6" t="s">
        <v>17</v>
      </c>
    </row>
    <row r="7" spans="6:19" x14ac:dyDescent="0.25">
      <c r="S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1</v>
      </c>
      <c r="B1">
        <v>7</v>
      </c>
      <c r="C1" t="s">
        <v>404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25">
      <c r="A2" t="s">
        <v>1</v>
      </c>
      <c r="B2">
        <v>3</v>
      </c>
      <c r="C2" t="s">
        <v>12</v>
      </c>
      <c r="D2" t="str">
        <f t="shared" ref="D2:D25" si="0">IF(F2&lt;&gt;"",F2&amp;"-"&amp;G2,"")</f>
        <v/>
      </c>
    </row>
    <row r="3" spans="1:9" x14ac:dyDescent="0.25">
      <c r="A3" t="s">
        <v>1</v>
      </c>
      <c r="B3">
        <v>3</v>
      </c>
      <c r="C3" t="s">
        <v>12</v>
      </c>
      <c r="D3" t="str">
        <f t="shared" si="0"/>
        <v/>
      </c>
    </row>
    <row r="4" spans="1:9" x14ac:dyDescent="0.25">
      <c r="A4" t="s">
        <v>2</v>
      </c>
      <c r="B4">
        <v>7</v>
      </c>
      <c r="C4" t="s">
        <v>404</v>
      </c>
      <c r="D4" t="str">
        <f t="shared" si="0"/>
        <v/>
      </c>
    </row>
    <row r="5" spans="1:9" x14ac:dyDescent="0.25">
      <c r="A5" t="s">
        <v>2</v>
      </c>
      <c r="B5">
        <v>2</v>
      </c>
      <c r="C5" t="s">
        <v>11</v>
      </c>
      <c r="D5" t="str">
        <f t="shared" si="0"/>
        <v/>
      </c>
    </row>
    <row r="6" spans="1:9" x14ac:dyDescent="0.25">
      <c r="A6" t="s">
        <v>2</v>
      </c>
      <c r="B6">
        <v>3</v>
      </c>
      <c r="C6" t="s">
        <v>12</v>
      </c>
      <c r="D6" t="str">
        <f t="shared" si="0"/>
        <v/>
      </c>
    </row>
    <row r="7" spans="1:9" x14ac:dyDescent="0.25">
      <c r="A7" t="s">
        <v>2</v>
      </c>
      <c r="B7">
        <v>3</v>
      </c>
      <c r="C7" t="s">
        <v>12</v>
      </c>
      <c r="D7" t="str">
        <f t="shared" si="0"/>
        <v/>
      </c>
    </row>
    <row r="8" spans="1:9" x14ac:dyDescent="0.25">
      <c r="A8" t="s">
        <v>3</v>
      </c>
      <c r="B8">
        <v>6</v>
      </c>
      <c r="C8" t="s">
        <v>14</v>
      </c>
      <c r="D8" t="str">
        <f t="shared" si="0"/>
        <v/>
      </c>
    </row>
    <row r="9" spans="1:9" x14ac:dyDescent="0.25">
      <c r="A9" t="s">
        <v>5</v>
      </c>
      <c r="B9">
        <v>7</v>
      </c>
      <c r="C9" t="s">
        <v>404</v>
      </c>
      <c r="D9" t="str">
        <f t="shared" si="0"/>
        <v/>
      </c>
    </row>
    <row r="10" spans="1:9" x14ac:dyDescent="0.25">
      <c r="A10" t="s">
        <v>6</v>
      </c>
      <c r="B10">
        <v>3</v>
      </c>
      <c r="C10" t="s">
        <v>12</v>
      </c>
      <c r="D10" t="str">
        <f t="shared" si="0"/>
        <v/>
      </c>
    </row>
    <row r="11" spans="1:9" x14ac:dyDescent="0.25">
      <c r="A11" t="s">
        <v>6</v>
      </c>
      <c r="B11">
        <v>3</v>
      </c>
      <c r="C11" t="s">
        <v>12</v>
      </c>
      <c r="D11" t="str">
        <f t="shared" si="0"/>
        <v/>
      </c>
    </row>
    <row r="12" spans="1:9" x14ac:dyDescent="0.25">
      <c r="A12" t="s">
        <v>7</v>
      </c>
      <c r="B12">
        <v>6</v>
      </c>
      <c r="C12" t="s">
        <v>14</v>
      </c>
      <c r="D12" t="str">
        <f t="shared" si="0"/>
        <v/>
      </c>
    </row>
    <row r="13" spans="1:9" x14ac:dyDescent="0.25">
      <c r="A13" t="s">
        <v>8</v>
      </c>
      <c r="B13">
        <v>6</v>
      </c>
      <c r="C13" t="s">
        <v>14</v>
      </c>
      <c r="D13" t="str">
        <f t="shared" si="0"/>
        <v/>
      </c>
    </row>
    <row r="14" spans="1:9" x14ac:dyDescent="0.25">
      <c r="A14" t="s">
        <v>8</v>
      </c>
      <c r="B14">
        <v>3</v>
      </c>
      <c r="C14" t="s">
        <v>12</v>
      </c>
      <c r="D14" t="str">
        <f t="shared" si="0"/>
        <v/>
      </c>
    </row>
    <row r="15" spans="1:9" x14ac:dyDescent="0.25">
      <c r="A15" t="s">
        <v>8</v>
      </c>
      <c r="B15">
        <v>3</v>
      </c>
      <c r="C15" t="s">
        <v>12</v>
      </c>
      <c r="D15" t="str">
        <f t="shared" si="0"/>
        <v/>
      </c>
    </row>
    <row r="16" spans="1:9" x14ac:dyDescent="0.25">
      <c r="A16" t="s">
        <v>9</v>
      </c>
      <c r="B16">
        <v>2</v>
      </c>
      <c r="C16" t="s">
        <v>11</v>
      </c>
      <c r="D16" t="str">
        <f t="shared" si="0"/>
        <v/>
      </c>
    </row>
    <row r="17" spans="1:4" x14ac:dyDescent="0.25">
      <c r="A17" t="s">
        <v>10</v>
      </c>
      <c r="B17">
        <v>7</v>
      </c>
      <c r="C17" t="s">
        <v>404</v>
      </c>
      <c r="D17" t="str">
        <f t="shared" si="0"/>
        <v/>
      </c>
    </row>
    <row r="18" spans="1:4" x14ac:dyDescent="0.25">
      <c r="A18" t="s">
        <v>10</v>
      </c>
      <c r="B18">
        <v>2</v>
      </c>
      <c r="C18" t="s">
        <v>11</v>
      </c>
      <c r="D18" t="str">
        <f t="shared" si="0"/>
        <v/>
      </c>
    </row>
    <row r="19" spans="1:4" x14ac:dyDescent="0.25">
      <c r="D19" t="str">
        <f t="shared" si="0"/>
        <v/>
      </c>
    </row>
    <row r="20" spans="1:4" x14ac:dyDescent="0.25">
      <c r="D20" t="str">
        <f t="shared" si="0"/>
        <v/>
      </c>
    </row>
    <row r="21" spans="1:4" x14ac:dyDescent="0.25">
      <c r="D21" t="str">
        <f t="shared" si="0"/>
        <v/>
      </c>
    </row>
    <row r="22" spans="1:4" x14ac:dyDescent="0.25">
      <c r="D22" t="str">
        <f t="shared" si="0"/>
        <v/>
      </c>
    </row>
    <row r="23" spans="1:4" x14ac:dyDescent="0.25">
      <c r="D23" t="str">
        <f t="shared" si="0"/>
        <v/>
      </c>
    </row>
    <row r="24" spans="1:4" x14ac:dyDescent="0.25">
      <c r="D24" t="str">
        <f t="shared" si="0"/>
        <v/>
      </c>
    </row>
    <row r="25" spans="1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tr">
        <f>Declaração!C1</f>
        <v>INSTITUTO ESCOLA FICTICIA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tr">
        <f>Declaração!C2</f>
        <v>CNPJ: 00.000.000/0001-00 - Tel.: (21)55555-5555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tr">
        <f>Declaração!C3</f>
        <v>Rua Provisória de Almeida, nº 100, Heliópolis, Belford Roxo, RJ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160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161</v>
      </c>
      <c r="BY5" s="84"/>
      <c r="BZ5" s="84"/>
    </row>
    <row r="6" spans="1:78" ht="21.95" customHeight="1" x14ac:dyDescent="0.2">
      <c r="A6" s="89"/>
      <c r="B6" s="8" t="s">
        <v>162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163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167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92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168</v>
      </c>
      <c r="BF8" s="184"/>
      <c r="BG8" s="184"/>
      <c r="BH8" s="184"/>
      <c r="BI8" s="181"/>
      <c r="BJ8" s="181"/>
      <c r="BN8" s="83"/>
    </row>
    <row r="9" spans="1:78" ht="21.95" customHeight="1" x14ac:dyDescent="0.2">
      <c r="A9" s="89"/>
      <c r="B9" s="8"/>
      <c r="C9" s="8"/>
      <c r="M9" s="8" t="s">
        <v>169</v>
      </c>
      <c r="N9" s="8"/>
      <c r="O9" s="8"/>
      <c r="P9" s="8"/>
      <c r="Q9" s="8"/>
      <c r="R9" s="8"/>
      <c r="S9" s="8"/>
      <c r="T9" s="8"/>
      <c r="U9" s="8"/>
      <c r="V9" s="8"/>
      <c r="W9" s="8"/>
      <c r="X9" s="185"/>
      <c r="Y9" s="185"/>
      <c r="Z9" s="185"/>
      <c r="AA9" s="185"/>
      <c r="AB9" s="185"/>
      <c r="AC9" s="185"/>
      <c r="AD9" s="185"/>
      <c r="AE9" s="8" t="s">
        <v>170</v>
      </c>
      <c r="AF9" s="8"/>
      <c r="AG9" s="8"/>
      <c r="AH9" s="8"/>
      <c r="AI9" s="8"/>
      <c r="AJ9" s="8"/>
      <c r="AK9" s="8"/>
      <c r="AL9" s="182"/>
      <c r="AM9" s="182"/>
      <c r="AN9" s="182"/>
      <c r="AO9" s="8"/>
      <c r="AP9" s="8" t="s">
        <v>171</v>
      </c>
      <c r="AQ9" s="8"/>
      <c r="AR9" s="8"/>
      <c r="AS9" s="8"/>
      <c r="AT9" s="8"/>
      <c r="AU9" s="8"/>
      <c r="AV9" s="8"/>
      <c r="AW9" s="8"/>
      <c r="AX9" s="8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N9" s="83"/>
    </row>
    <row r="10" spans="1:78" ht="21.95" customHeight="1" x14ac:dyDescent="0.2">
      <c r="A10" s="89"/>
      <c r="B10" s="8"/>
      <c r="C10" s="8"/>
      <c r="M10" s="8" t="s">
        <v>172</v>
      </c>
      <c r="N10" s="8"/>
      <c r="O10" s="8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8" t="s">
        <v>174</v>
      </c>
      <c r="AZ10" s="8"/>
      <c r="BA10" s="8"/>
      <c r="BB10" s="8"/>
      <c r="BC10" s="194"/>
      <c r="BD10" s="194"/>
      <c r="BE10" s="194"/>
      <c r="BF10" s="194"/>
      <c r="BG10" s="194"/>
      <c r="BH10" s="194"/>
      <c r="BI10" s="194"/>
      <c r="BJ10" s="194"/>
      <c r="BN10" s="83"/>
    </row>
    <row r="11" spans="1:78" ht="21.95" customHeight="1" x14ac:dyDescent="0.2">
      <c r="A11" s="89"/>
      <c r="B11" s="8"/>
      <c r="C11" s="8"/>
      <c r="M11" s="8" t="s">
        <v>74</v>
      </c>
      <c r="N11" s="8"/>
      <c r="O11" s="182"/>
      <c r="P11" s="182"/>
      <c r="Q11" s="182"/>
      <c r="R11" s="182"/>
      <c r="S11" s="8"/>
      <c r="T11" s="8"/>
      <c r="U11" s="8"/>
      <c r="V11" s="8"/>
      <c r="W11" s="8"/>
      <c r="X11" s="8"/>
      <c r="Y11" s="8"/>
      <c r="Z11" s="8" t="s">
        <v>173</v>
      </c>
      <c r="AA11" s="8"/>
      <c r="AB11" s="8"/>
      <c r="AC11" s="8"/>
      <c r="AD11" s="8"/>
      <c r="AE11" s="8"/>
      <c r="AF11" s="8"/>
      <c r="AG11" s="8"/>
      <c r="AH11" s="8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N11" s="83"/>
    </row>
    <row r="12" spans="1:78" ht="21.95" customHeight="1" x14ac:dyDescent="0.2">
      <c r="A12" s="89"/>
      <c r="B12" s="8"/>
      <c r="C12" s="8"/>
      <c r="D12" s="8" t="s">
        <v>75</v>
      </c>
      <c r="E12" s="8"/>
      <c r="F12" s="8"/>
      <c r="G12" s="8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8"/>
      <c r="AA12" s="8"/>
      <c r="AB12" s="8" t="s">
        <v>76</v>
      </c>
      <c r="AC12" s="8"/>
      <c r="AD12" s="8"/>
      <c r="AE12" s="8"/>
      <c r="AF12" s="8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8"/>
      <c r="BB12" s="8"/>
      <c r="BC12" s="8"/>
      <c r="BD12" s="8" t="s">
        <v>78</v>
      </c>
      <c r="BE12" s="8"/>
      <c r="BF12" s="8"/>
      <c r="BG12" s="8"/>
      <c r="BH12" s="8"/>
      <c r="BI12" s="182"/>
      <c r="BJ12" s="182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189</v>
      </c>
      <c r="E13" s="8"/>
      <c r="F13" s="8"/>
      <c r="G13" s="8"/>
      <c r="H13" s="8"/>
      <c r="I13" s="8"/>
      <c r="J13" s="8"/>
      <c r="K13" s="8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N13" s="83"/>
    </row>
    <row r="14" spans="1:78" ht="21.95" customHeight="1" x14ac:dyDescent="0.2">
      <c r="A14" s="89"/>
      <c r="B14" s="8"/>
      <c r="C14" s="8"/>
      <c r="D14" s="8" t="s">
        <v>190</v>
      </c>
      <c r="E14" s="8"/>
      <c r="F14" s="8"/>
      <c r="G14" s="8"/>
      <c r="H14" s="8"/>
      <c r="I14" s="8"/>
      <c r="J14" s="8"/>
      <c r="K14" s="8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  <c r="AH14" s="182"/>
      <c r="AI14" s="182"/>
      <c r="AJ14" s="182"/>
      <c r="AK14" s="182"/>
      <c r="AL14" s="182"/>
      <c r="AM14" s="182"/>
      <c r="AN14" s="182"/>
      <c r="AO14" s="182"/>
      <c r="AP14" s="182"/>
      <c r="AQ14" s="182"/>
      <c r="AR14" s="182"/>
      <c r="AS14" s="182"/>
      <c r="AT14" s="182"/>
      <c r="AU14" s="182"/>
      <c r="AV14" s="182"/>
      <c r="AW14" s="182"/>
      <c r="AX14" s="182"/>
      <c r="AY14" s="182"/>
      <c r="AZ14" s="182"/>
      <c r="BA14" s="182"/>
      <c r="BB14" s="182"/>
      <c r="BC14" s="182"/>
      <c r="BD14" s="182"/>
      <c r="BE14" s="182"/>
      <c r="BF14" s="182"/>
      <c r="BG14" s="182"/>
      <c r="BH14" s="182"/>
      <c r="BI14" s="182"/>
      <c r="BJ14" s="182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192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199</v>
      </c>
      <c r="E17" s="8"/>
      <c r="F17" s="8"/>
      <c r="G17" s="181">
        <v>2023</v>
      </c>
      <c r="H17" s="181"/>
      <c r="I17" s="181"/>
      <c r="J17" s="181"/>
      <c r="K17" s="8" t="s">
        <v>194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8" t="s">
        <v>106</v>
      </c>
      <c r="AR17" s="8"/>
      <c r="AS17" s="8"/>
      <c r="AT17" s="8"/>
      <c r="AU17" s="181"/>
      <c r="AV17" s="181"/>
      <c r="AW17" s="181"/>
      <c r="AX17" s="181"/>
      <c r="AY17" s="181"/>
      <c r="AZ17" s="181"/>
      <c r="BA17" s="181"/>
      <c r="BB17" s="8" t="s">
        <v>166</v>
      </c>
      <c r="BC17" s="8"/>
      <c r="BD17" s="8"/>
      <c r="BE17" s="8"/>
      <c r="BF17" s="181"/>
      <c r="BG17" s="181"/>
      <c r="BH17" s="181"/>
      <c r="BI17" s="181"/>
      <c r="BJ17" s="181"/>
      <c r="BN17" s="83"/>
    </row>
    <row r="18" spans="1:66" ht="21.95" customHeight="1" x14ac:dyDescent="0.2">
      <c r="A18" s="89"/>
      <c r="B18" s="8"/>
      <c r="C18" s="8"/>
      <c r="D18" s="8" t="s">
        <v>200</v>
      </c>
      <c r="E18" s="90"/>
      <c r="F18" s="90"/>
      <c r="G18" s="8"/>
      <c r="H18" s="8"/>
      <c r="I18" s="8"/>
      <c r="J18" s="8"/>
      <c r="K18" s="8"/>
      <c r="L18" s="8"/>
      <c r="M18" s="8"/>
      <c r="N18" s="205" t="s">
        <v>164</v>
      </c>
      <c r="O18" s="183"/>
      <c r="P18" s="183"/>
      <c r="Q18" s="183"/>
      <c r="R18" s="183"/>
      <c r="S18" s="183"/>
      <c r="AD18" s="8" t="s">
        <v>165</v>
      </c>
      <c r="AE18" s="8"/>
      <c r="AF18" s="8"/>
      <c r="AG18" s="8"/>
      <c r="AH18" s="8"/>
      <c r="AI18" s="8"/>
      <c r="AJ18" s="8"/>
      <c r="AK18" s="205"/>
      <c r="AL18" s="183"/>
      <c r="AM18" s="183"/>
      <c r="AN18" s="183"/>
      <c r="AO18" s="183"/>
      <c r="AP18" s="183"/>
      <c r="AX18" s="8" t="s">
        <v>196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195</v>
      </c>
      <c r="E19" s="90"/>
      <c r="F19" s="8"/>
      <c r="G19" s="8"/>
      <c r="H19" s="8"/>
      <c r="I19" s="8"/>
      <c r="J19" s="8"/>
      <c r="K19" s="8"/>
      <c r="L19" s="206"/>
      <c r="M19" s="206"/>
      <c r="N19" s="206"/>
      <c r="O19" s="206"/>
      <c r="P19" s="206"/>
      <c r="Q19" s="206"/>
      <c r="R19" s="206"/>
      <c r="T19" s="8"/>
      <c r="U19" s="8" t="s">
        <v>197</v>
      </c>
      <c r="V19" s="8"/>
      <c r="W19" s="8"/>
      <c r="X19" s="8"/>
      <c r="Y19" s="181"/>
      <c r="Z19" s="181"/>
      <c r="AA19" s="181"/>
      <c r="AD19" s="8" t="s">
        <v>198</v>
      </c>
      <c r="AE19" s="8"/>
      <c r="AF19" s="8"/>
      <c r="AG19" s="8"/>
      <c r="AH19" s="8"/>
      <c r="AI19" s="8"/>
      <c r="AJ19" s="8"/>
      <c r="AK19" s="8"/>
      <c r="AL19" s="8"/>
      <c r="AM19" s="182"/>
      <c r="AN19" s="182"/>
      <c r="AO19" s="182"/>
      <c r="AP19" s="182"/>
      <c r="AQ19" s="182"/>
      <c r="AR19" s="182"/>
      <c r="AS19" s="182"/>
      <c r="AT19" s="182"/>
      <c r="AU19" s="182"/>
      <c r="AV19" s="182"/>
      <c r="AW19" s="182"/>
      <c r="AX19" s="182"/>
      <c r="AY19" s="182"/>
      <c r="AZ19" s="182"/>
      <c r="BA19" s="182"/>
      <c r="BB19" s="182"/>
      <c r="BC19" s="182"/>
      <c r="BD19" s="182"/>
      <c r="BE19" s="182"/>
      <c r="BF19" s="182"/>
      <c r="BG19" s="182"/>
      <c r="BH19" s="182"/>
      <c r="BI19" s="182"/>
      <c r="BJ19" s="182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178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179</v>
      </c>
      <c r="E22" s="93"/>
      <c r="F22" s="93"/>
      <c r="G22" s="93"/>
      <c r="H22" s="93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8" t="s">
        <v>92</v>
      </c>
      <c r="W22" s="8"/>
      <c r="X22" s="8"/>
      <c r="Y22" s="8"/>
      <c r="Z22" s="8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  <c r="BN22" s="83"/>
    </row>
    <row r="23" spans="1:66" ht="21.95" customHeight="1" x14ac:dyDescent="0.2">
      <c r="A23" s="89"/>
      <c r="B23" s="8"/>
      <c r="C23" s="8"/>
      <c r="D23" s="8" t="s">
        <v>180</v>
      </c>
      <c r="E23" s="8"/>
      <c r="F23" s="8"/>
      <c r="G23" s="8"/>
      <c r="H23" s="8"/>
      <c r="I23" s="8"/>
      <c r="J23" s="8"/>
      <c r="K23" s="8"/>
      <c r="L23" s="8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8"/>
      <c r="Y23" s="8"/>
      <c r="Z23" s="8"/>
      <c r="AA23" s="8"/>
      <c r="AB23" s="8" t="s">
        <v>175</v>
      </c>
      <c r="AC23" s="8"/>
      <c r="AD23" s="8"/>
      <c r="AE23" s="8"/>
      <c r="AF23" s="8"/>
      <c r="AG23" s="8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8"/>
      <c r="AW23" s="8" t="s">
        <v>176</v>
      </c>
      <c r="AX23" s="8"/>
      <c r="AY23" s="8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N23" s="83"/>
    </row>
    <row r="24" spans="1:66" ht="21.95" customHeight="1" x14ac:dyDescent="0.2">
      <c r="A24" s="89"/>
      <c r="B24" s="8"/>
      <c r="C24" s="8"/>
      <c r="D24" s="97" t="s">
        <v>110</v>
      </c>
      <c r="E24" s="94"/>
      <c r="F24" s="94"/>
      <c r="G24" s="8"/>
      <c r="H24" s="8"/>
      <c r="I24" s="8"/>
      <c r="J24" s="8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8"/>
      <c r="W24" s="8"/>
      <c r="X24" s="8" t="s">
        <v>111</v>
      </c>
      <c r="Y24" s="8"/>
      <c r="Z24" s="8"/>
      <c r="AA24" s="8"/>
      <c r="AB24" s="8"/>
      <c r="AC24" s="8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8"/>
      <c r="AQ24" s="8" t="s">
        <v>191</v>
      </c>
      <c r="AR24" s="8"/>
      <c r="AS24" s="8"/>
      <c r="AT24" s="8"/>
      <c r="AU24" s="8"/>
      <c r="AV24" s="8"/>
      <c r="AW24" s="8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N24" s="83"/>
    </row>
    <row r="25" spans="1:66" ht="21.95" customHeight="1" x14ac:dyDescent="0.2">
      <c r="A25" s="89"/>
      <c r="B25" s="8"/>
      <c r="C25" s="8"/>
      <c r="D25" s="8" t="s">
        <v>177</v>
      </c>
      <c r="E25" s="8"/>
      <c r="F25" s="8"/>
      <c r="G25" s="8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8"/>
      <c r="AF25" s="8" t="s">
        <v>207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174</v>
      </c>
      <c r="E26" s="8"/>
      <c r="F26" s="8"/>
      <c r="G26" s="8"/>
      <c r="H26" s="194"/>
      <c r="I26" s="194"/>
      <c r="J26" s="194"/>
      <c r="K26" s="194"/>
      <c r="L26" s="194"/>
      <c r="M26" s="194"/>
      <c r="N26" s="194"/>
      <c r="O26" s="194"/>
      <c r="P26" s="8"/>
      <c r="Q26" s="8" t="s">
        <v>74</v>
      </c>
      <c r="R26" s="8"/>
      <c r="S26" s="181"/>
      <c r="T26" s="181"/>
      <c r="U26" s="181"/>
      <c r="V26" s="181"/>
      <c r="W26" s="181"/>
      <c r="X26" s="181"/>
      <c r="Y26" s="8"/>
      <c r="Z26" s="8" t="s">
        <v>173</v>
      </c>
      <c r="AA26" s="8"/>
      <c r="AB26" s="8"/>
      <c r="AC26" s="8"/>
      <c r="AD26" s="8"/>
      <c r="AE26" s="8"/>
      <c r="AF26" s="8"/>
      <c r="AG26" s="8"/>
      <c r="AH26" s="8"/>
      <c r="AI26" s="182"/>
      <c r="AJ26" s="182"/>
      <c r="AK26" s="182"/>
      <c r="AL26" s="182"/>
      <c r="AM26" s="182"/>
      <c r="AN26" s="182"/>
      <c r="AO26" s="182"/>
      <c r="AP26" s="182"/>
      <c r="AQ26" s="182"/>
      <c r="AR26" s="182"/>
      <c r="AS26" s="182"/>
      <c r="AT26" s="182"/>
      <c r="AU26" s="182"/>
      <c r="AV26" s="182"/>
      <c r="AW26" s="182"/>
      <c r="AX26" s="182"/>
      <c r="AY26" s="182"/>
      <c r="AZ26" s="182"/>
      <c r="BA26" s="182"/>
      <c r="BB26" s="182"/>
      <c r="BC26" s="182"/>
      <c r="BD26" s="182"/>
      <c r="BE26" s="182"/>
      <c r="BF26" s="182"/>
      <c r="BG26" s="182"/>
      <c r="BH26" s="182"/>
      <c r="BI26" s="182"/>
      <c r="BJ26" s="182"/>
      <c r="BN26" s="83"/>
    </row>
    <row r="27" spans="1:66" ht="21.95" customHeight="1" x14ac:dyDescent="0.2">
      <c r="A27" s="89"/>
      <c r="B27" s="8"/>
      <c r="C27" s="8"/>
      <c r="D27" s="8" t="s">
        <v>75</v>
      </c>
      <c r="E27" s="8"/>
      <c r="F27" s="8"/>
      <c r="G27" s="8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8"/>
      <c r="AE27" s="8" t="s">
        <v>76</v>
      </c>
      <c r="AF27" s="8"/>
      <c r="AG27" s="8"/>
      <c r="AH27" s="8"/>
      <c r="AI27" s="8"/>
      <c r="AJ27" s="182"/>
      <c r="AK27" s="182"/>
      <c r="AL27" s="182"/>
      <c r="AM27" s="182"/>
      <c r="AN27" s="182"/>
      <c r="AO27" s="182"/>
      <c r="AP27" s="182"/>
      <c r="AQ27" s="182"/>
      <c r="AR27" s="182"/>
      <c r="AS27" s="182"/>
      <c r="AT27" s="182"/>
      <c r="AU27" s="182"/>
      <c r="AV27" s="182"/>
      <c r="AW27" s="182"/>
      <c r="AX27" s="182"/>
      <c r="AY27" s="182"/>
      <c r="AZ27" s="182"/>
      <c r="BA27" s="182"/>
      <c r="BB27" s="182"/>
      <c r="BC27" s="182"/>
      <c r="BD27" s="8" t="s">
        <v>78</v>
      </c>
      <c r="BE27" s="8"/>
      <c r="BF27" s="8"/>
      <c r="BG27" s="8"/>
      <c r="BH27" s="8"/>
      <c r="BI27" s="182"/>
      <c r="BJ27" s="182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182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183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184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185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186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187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188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181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5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7"/>
      <c r="BN39" s="83"/>
    </row>
    <row r="40" spans="1:66" ht="21.95" customHeight="1" x14ac:dyDescent="0.2">
      <c r="A40" s="89"/>
      <c r="B40" s="8"/>
      <c r="C40" s="96"/>
      <c r="D40" s="198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200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201"/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3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201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126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29/01/2024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</mergeCells>
  <conditionalFormatting sqref="D44:AC44 D45">
    <cfRule type="expression" dxfId="43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2" priority="2" stopIfTrue="1">
      <formula>ISERROR(D8)</formula>
    </cfRule>
  </conditionalFormatting>
  <conditionalFormatting sqref="Q8">
    <cfRule type="expression" dxfId="41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4" r:id="rId4" name="btnImprimir2">
          <controlPr defaultSize="0" print="0" autoLine="0" r:id="rId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4" name="btnImprimir2"/>
      </mc:Fallback>
    </mc:AlternateContent>
    <mc:AlternateContent xmlns:mc="http://schemas.openxmlformats.org/markup-compatibility/2006">
      <mc:Choice Requires="x14">
        <control shapeId="17413" r:id="rId6" name="btnVoltar2">
          <controlPr defaultSize="0" print="0" autoLine="0" r:id="rId7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6" name="btnVoltar2"/>
      </mc:Fallback>
    </mc:AlternateContent>
    <mc:AlternateContent xmlns:mc="http://schemas.openxmlformats.org/markup-compatibility/2006">
      <mc:Choice Requires="x14">
        <control shapeId="17412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8" name="btnImprimir"/>
      </mc:Fallback>
    </mc:AlternateContent>
    <mc:AlternateContent xmlns:mc="http://schemas.openxmlformats.org/markup-compatibility/2006">
      <mc:Choice Requires="x14">
        <control shapeId="17411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10" name="btnVoltar"/>
      </mc:Fallback>
    </mc:AlternateContent>
    <mc:AlternateContent xmlns:mc="http://schemas.openxmlformats.org/markup-compatibility/2006">
      <mc:Choice Requires="x14">
        <control shapeId="17409" r:id="rId12" name="FotoPessoal">
          <controlPr defaultSize="0" autoLine="0" r:id="rId13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12" name="FotoPessoal"/>
      </mc:Fallback>
    </mc:AlternateContent>
    <mc:AlternateContent xmlns:mc="http://schemas.openxmlformats.org/markup-compatibility/2006">
      <mc:Choice Requires="x14">
        <control shapeId="17410" r:id="rId14" name="ImageAss">
          <controlPr defaultSize="0" autoLine="0" r:id="rId1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14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F14" sqref="F1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124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90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90</v>
      </c>
      <c r="AU2" s="12" t="str">
        <f>IF(AT2="F","a","o")</f>
        <v>o</v>
      </c>
      <c r="CL2" s="4" t="s">
        <v>72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16" t="str">
        <f>indice!D1</f>
        <v>CIÊNCIAS</v>
      </c>
      <c r="F4" s="216" t="str">
        <f>indice!D2</f>
        <v>EDUCAÇÃO ARTÍSTICA</v>
      </c>
      <c r="G4" s="216" t="str">
        <f>indice!D3</f>
        <v>EDUCAÇÃO FÍSICA</v>
      </c>
      <c r="H4" s="216" t="str">
        <f>indice!D4</f>
        <v>EDUCAÇÃO RELIGIOSA</v>
      </c>
      <c r="I4" s="216" t="str">
        <f>indice!D5</f>
        <v>FÍSICA QUANTICA</v>
      </c>
      <c r="J4" s="216" t="str">
        <f>indice!D6</f>
        <v>GEOGRAFIA</v>
      </c>
      <c r="K4" s="216" t="str">
        <f>indice!D7</f>
        <v>HISTORIA</v>
      </c>
      <c r="L4" s="216" t="str">
        <f>indice!D8</f>
        <v>HISTÓRIA CÍVICA</v>
      </c>
      <c r="M4" s="216" t="str">
        <f>indice!D9</f>
        <v>MATEMÁTICA</v>
      </c>
      <c r="N4" s="216" t="str">
        <f>indice!D10</f>
        <v>PORTUGUÊS</v>
      </c>
      <c r="O4" s="216" t="str">
        <f>indice!D11</f>
        <v>QUÍMICA</v>
      </c>
      <c r="P4" s="216">
        <f>indice!D12</f>
        <v>0</v>
      </c>
      <c r="Q4" s="216">
        <f>indice!D13</f>
        <v>0</v>
      </c>
      <c r="R4" s="216">
        <f>indice!D14</f>
        <v>0</v>
      </c>
      <c r="S4" s="216">
        <f>indice!D15</f>
        <v>0</v>
      </c>
      <c r="T4" s="216">
        <f>indice!D16</f>
        <v>0</v>
      </c>
      <c r="U4" s="216">
        <f>indice!D17</f>
        <v>0</v>
      </c>
      <c r="V4" s="216">
        <f>indice!D18</f>
        <v>0</v>
      </c>
      <c r="W4" s="216">
        <f>indice!D19</f>
        <v>0</v>
      </c>
      <c r="X4" s="216">
        <f>indice!D20</f>
        <v>0</v>
      </c>
      <c r="Y4" s="216">
        <f>indice!D21</f>
        <v>0</v>
      </c>
      <c r="Z4" s="216">
        <f>indice!D22</f>
        <v>0</v>
      </c>
      <c r="AA4" s="216">
        <f>indice!D23</f>
        <v>0</v>
      </c>
      <c r="AB4" s="216">
        <f>indice!D24</f>
        <v>0</v>
      </c>
      <c r="AC4" s="216">
        <f>indice!D25</f>
        <v>0</v>
      </c>
      <c r="AE4" s="59" t="str">
        <f>IF(CelSexoHist="F","Aluna","Aluno")&amp;": "</f>
        <v xml:space="preserve">Aluno: </v>
      </c>
      <c r="AF4" s="59"/>
      <c r="AG4" s="228" t="s">
        <v>406</v>
      </c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8"/>
      <c r="AS4" s="8"/>
    </row>
    <row r="5" spans="1:90" ht="12.75" customHeight="1" x14ac:dyDescent="0.2"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E6" s="74" t="s">
        <v>131</v>
      </c>
      <c r="AF6" s="73"/>
      <c r="AG6" s="229">
        <v>15</v>
      </c>
      <c r="AH6" s="229"/>
      <c r="AI6" s="4"/>
      <c r="AJ6" s="71" t="str">
        <f>"Data de Nascimento: "</f>
        <v xml:space="preserve">Data de Nascimento: </v>
      </c>
      <c r="AN6" s="57"/>
      <c r="AO6" s="230" t="s">
        <v>407</v>
      </c>
      <c r="AP6" s="230"/>
      <c r="AQ6" s="230"/>
      <c r="AR6" s="57"/>
      <c r="AS6" s="57"/>
    </row>
    <row r="7" spans="1:90" ht="12.75" customHeight="1" x14ac:dyDescent="0.25">
      <c r="B7" s="5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E8" s="8" t="str">
        <f>"Pai: "</f>
        <v xml:space="preserve">Pai: </v>
      </c>
      <c r="AF8" s="4"/>
      <c r="AG8" s="228" t="s">
        <v>408</v>
      </c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E10" s="71" t="str">
        <f>"Mãe: "</f>
        <v xml:space="preserve">Mãe: </v>
      </c>
      <c r="AF10" s="4"/>
      <c r="AG10" s="228">
        <v>0</v>
      </c>
      <c r="AH10" s="228"/>
      <c r="AI10" s="228"/>
      <c r="AJ10" s="228"/>
      <c r="AK10" s="228"/>
      <c r="AL10" s="228"/>
      <c r="AM10" s="228"/>
      <c r="AN10" s="228"/>
      <c r="AO10" s="228"/>
      <c r="AP10" s="228"/>
      <c r="AQ10" s="228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11" t="s">
        <v>129</v>
      </c>
      <c r="B13" s="209" t="s">
        <v>132</v>
      </c>
      <c r="C13" s="215" t="s">
        <v>128</v>
      </c>
      <c r="D13" s="215"/>
      <c r="E13" s="76">
        <v>10</v>
      </c>
      <c r="F13" s="76">
        <v>10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66"/>
      <c r="AQ13" s="220"/>
      <c r="AR13" s="221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12"/>
      <c r="B14" s="210"/>
      <c r="C14" s="219" t="s">
        <v>127</v>
      </c>
      <c r="D14" s="219"/>
      <c r="E14" s="77">
        <v>100</v>
      </c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68"/>
      <c r="AQ14" s="222"/>
      <c r="AR14" s="223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12"/>
      <c r="B15" s="214" t="s">
        <v>133</v>
      </c>
      <c r="C15" s="215" t="s">
        <v>128</v>
      </c>
      <c r="D15" s="21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66"/>
      <c r="AQ15" s="220"/>
      <c r="AR15" s="221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12"/>
      <c r="B16" s="210"/>
      <c r="C16" s="219" t="s">
        <v>127</v>
      </c>
      <c r="D16" s="219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68"/>
      <c r="AQ16" s="222"/>
      <c r="AR16" s="223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12"/>
      <c r="B17" s="209" t="s">
        <v>134</v>
      </c>
      <c r="C17" s="215" t="s">
        <v>128</v>
      </c>
      <c r="D17" s="215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24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66"/>
      <c r="AQ17" s="220"/>
      <c r="AR17" s="221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12"/>
      <c r="B18" s="210"/>
      <c r="C18" s="219" t="s">
        <v>127</v>
      </c>
      <c r="D18" s="219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68"/>
      <c r="AQ18" s="222"/>
      <c r="AR18" s="223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12"/>
      <c r="B19" s="209" t="s">
        <v>135</v>
      </c>
      <c r="C19" s="215" t="s">
        <v>128</v>
      </c>
      <c r="D19" s="215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24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66"/>
      <c r="AQ19" s="220"/>
      <c r="AR19" s="221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12"/>
      <c r="B20" s="210"/>
      <c r="C20" s="219" t="s">
        <v>127</v>
      </c>
      <c r="D20" s="219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68"/>
      <c r="AQ20" s="222"/>
      <c r="AR20" s="223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12"/>
      <c r="B21" s="209" t="s">
        <v>136</v>
      </c>
      <c r="C21" s="215" t="s">
        <v>128</v>
      </c>
      <c r="D21" s="215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66"/>
      <c r="AQ21" s="220"/>
      <c r="AR21" s="221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12"/>
      <c r="B22" s="210"/>
      <c r="C22" s="219" t="s">
        <v>127</v>
      </c>
      <c r="D22" s="219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68"/>
      <c r="AQ22" s="222"/>
      <c r="AR22" s="223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12"/>
      <c r="B23" s="209" t="s">
        <v>137</v>
      </c>
      <c r="C23" s="215" t="s">
        <v>128</v>
      </c>
      <c r="D23" s="215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24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66"/>
      <c r="AQ23" s="220"/>
      <c r="AR23" s="221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12"/>
      <c r="B24" s="210"/>
      <c r="C24" s="219" t="s">
        <v>127</v>
      </c>
      <c r="D24" s="219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68"/>
      <c r="AQ24" s="222"/>
      <c r="AR24" s="223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12"/>
      <c r="B25" s="209" t="s">
        <v>138</v>
      </c>
      <c r="C25" s="215" t="s">
        <v>128</v>
      </c>
      <c r="D25" s="215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66"/>
      <c r="AQ25" s="220"/>
      <c r="AR25" s="221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12"/>
      <c r="B26" s="210"/>
      <c r="C26" s="219" t="s">
        <v>127</v>
      </c>
      <c r="D26" s="219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68"/>
      <c r="AQ26" s="222"/>
      <c r="AR26" s="223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12"/>
      <c r="B27" s="209" t="s">
        <v>139</v>
      </c>
      <c r="C27" s="215" t="s">
        <v>128</v>
      </c>
      <c r="D27" s="215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24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66"/>
      <c r="AQ27" s="220"/>
      <c r="AR27" s="221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12"/>
      <c r="B28" s="210"/>
      <c r="C28" s="219" t="s">
        <v>127</v>
      </c>
      <c r="D28" s="219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68"/>
      <c r="AQ28" s="222"/>
      <c r="AR28" s="223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12"/>
      <c r="B29" s="209" t="s">
        <v>140</v>
      </c>
      <c r="C29" s="215" t="s">
        <v>128</v>
      </c>
      <c r="D29" s="215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24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66"/>
      <c r="AQ29" s="220"/>
      <c r="AR29" s="221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13"/>
      <c r="B30" s="210"/>
      <c r="C30" s="219" t="s">
        <v>127</v>
      </c>
      <c r="D30" s="219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68"/>
      <c r="AQ30" s="222"/>
      <c r="AR30" s="223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11" t="s">
        <v>130</v>
      </c>
      <c r="B31" s="209" t="s">
        <v>132</v>
      </c>
      <c r="C31" s="215" t="s">
        <v>128</v>
      </c>
      <c r="D31" s="215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24"/>
      <c r="AF31" s="224"/>
      <c r="AG31" s="224"/>
      <c r="AH31" s="224"/>
      <c r="AI31" s="224"/>
      <c r="AJ31" s="224"/>
      <c r="AK31" s="224"/>
      <c r="AL31" s="224"/>
      <c r="AM31" s="224"/>
      <c r="AN31" s="224"/>
      <c r="AO31" s="224"/>
      <c r="AP31" s="66"/>
      <c r="AQ31" s="220"/>
      <c r="AR31" s="221"/>
      <c r="AT31" s="64" t="str">
        <f>indice!$V$13</f>
        <v>1º ANO ENSINO MÉDIO</v>
      </c>
    </row>
    <row r="32" spans="1:46" s="65" customFormat="1" ht="18.75" customHeight="1" thickBot="1" x14ac:dyDescent="0.3">
      <c r="A32" s="212"/>
      <c r="B32" s="210"/>
      <c r="C32" s="219" t="s">
        <v>127</v>
      </c>
      <c r="D32" s="219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68"/>
      <c r="AQ32" s="222"/>
      <c r="AR32" s="223"/>
      <c r="AT32" s="64" t="str">
        <f>AT31</f>
        <v>1º ANO ENSINO MÉDIO</v>
      </c>
    </row>
    <row r="33" spans="1:46" s="65" customFormat="1" ht="18.75" customHeight="1" thickTop="1" x14ac:dyDescent="0.2">
      <c r="A33" s="212"/>
      <c r="B33" s="209" t="s">
        <v>133</v>
      </c>
      <c r="C33" s="215" t="s">
        <v>128</v>
      </c>
      <c r="D33" s="215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24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66"/>
      <c r="AQ33" s="220"/>
      <c r="AR33" s="221"/>
      <c r="AT33" s="64" t="str">
        <f>indice!$V$14</f>
        <v>2º ANO ENSINO MÉDIO</v>
      </c>
    </row>
    <row r="34" spans="1:46" s="65" customFormat="1" ht="18.75" customHeight="1" thickBot="1" x14ac:dyDescent="0.3">
      <c r="A34" s="212"/>
      <c r="B34" s="210"/>
      <c r="C34" s="219" t="s">
        <v>127</v>
      </c>
      <c r="D34" s="219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68"/>
      <c r="AQ34" s="222"/>
      <c r="AR34" s="223"/>
      <c r="AT34" s="64" t="str">
        <f>AT33</f>
        <v>2º ANO ENSINO MÉDIO</v>
      </c>
    </row>
    <row r="35" spans="1:46" s="65" customFormat="1" ht="18.75" customHeight="1" thickTop="1" x14ac:dyDescent="0.2">
      <c r="A35" s="212"/>
      <c r="B35" s="209" t="s">
        <v>134</v>
      </c>
      <c r="C35" s="215" t="s">
        <v>128</v>
      </c>
      <c r="D35" s="215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66"/>
      <c r="AQ35" s="220"/>
      <c r="AR35" s="221"/>
      <c r="AT35" s="64" t="str">
        <f>indice!$V$15</f>
        <v>3º ANO ENSINO MÉDIO</v>
      </c>
    </row>
    <row r="36" spans="1:46" s="65" customFormat="1" ht="18.75" customHeight="1" thickBot="1" x14ac:dyDescent="0.3">
      <c r="A36" s="213"/>
      <c r="B36" s="210"/>
      <c r="C36" s="219" t="s">
        <v>127</v>
      </c>
      <c r="D36" s="219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68"/>
      <c r="AQ36" s="222"/>
      <c r="AR36" s="223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08">
        <v>45227</v>
      </c>
      <c r="C39" s="208"/>
      <c r="D39" s="208"/>
      <c r="E39" s="208"/>
      <c r="F39" s="208"/>
      <c r="G39" s="208"/>
      <c r="H39" s="208"/>
      <c r="I39" s="208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26" t="s">
        <v>125</v>
      </c>
      <c r="C40" s="226"/>
      <c r="D40" s="226"/>
      <c r="E40" s="226"/>
      <c r="F40" s="226"/>
      <c r="G40" s="226"/>
      <c r="H40" s="226"/>
      <c r="I40" s="226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27" t="s">
        <v>126</v>
      </c>
      <c r="AE40" s="227"/>
      <c r="AF40" s="227"/>
      <c r="AG40" s="227"/>
      <c r="AH40" s="227"/>
      <c r="AI40" s="227"/>
      <c r="AJ40" s="227"/>
      <c r="AK40" s="227"/>
      <c r="AL40" s="227"/>
      <c r="AM40" s="227"/>
      <c r="AN40" s="227"/>
      <c r="AO40" s="227"/>
      <c r="AP40" s="227"/>
      <c r="AQ40" s="227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0" priority="86" stopIfTrue="1">
      <formula>ISERROR($AG$4)</formula>
    </cfRule>
  </conditionalFormatting>
  <conditionalFormatting sqref="E13:AC36">
    <cfRule type="cellIs" dxfId="39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ImageAss">
          <controlPr defaultSize="0" autoLine="0" r:id="rId5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4" name="ImageAss"/>
      </mc:Fallback>
    </mc:AlternateContent>
    <mc:AlternateContent xmlns:mc="http://schemas.openxmlformats.org/markup-compatibility/2006">
      <mc:Choice Requires="x14">
        <control shapeId="12290" r:id="rId6" name="btnVoltar">
          <controlPr defaultSize="0" print="0" autoLine="0" r:id="rId7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6" name="btnVoltar"/>
      </mc:Fallback>
    </mc:AlternateContent>
    <mc:AlternateContent xmlns:mc="http://schemas.openxmlformats.org/markup-compatibility/2006">
      <mc:Choice Requires="x14">
        <control shapeId="12291" r:id="rId8" name="btnImprimir">
          <controlPr defaultSize="0" print="0" autoLine="0" r:id="rId9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8" name="btnImprimir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3" r:id="rId12" name="btnVoltar2">
          <controlPr defaultSize="0" print="0" autoLine="0" r:id="rId13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12" name="btnVoltar2"/>
      </mc:Fallback>
    </mc:AlternateContent>
    <mc:AlternateContent xmlns:mc="http://schemas.openxmlformats.org/markup-compatibility/2006">
      <mc:Choice Requires="x14">
        <control shapeId="12294" r:id="rId14" name="btnImprimir2">
          <controlPr defaultSize="0" print="0" autoLine="0" r:id="rId15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14" name="btnImprimir2"/>
      </mc:Fallback>
    </mc:AlternateContent>
    <mc:AlternateContent xmlns:mc="http://schemas.openxmlformats.org/markup-compatibility/2006">
      <mc:Choice Requires="x14">
        <control shapeId="12295" r:id="rId16" name="btnSalvar2">
          <controlPr defaultSize="0" print="0" autoLine="0" r:id="rId17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16" name="btnSalva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BT24" sqref="BT24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31"/>
      <c r="C2" s="231"/>
      <c r="D2" s="231"/>
      <c r="E2" s="231"/>
      <c r="F2" s="231"/>
      <c r="G2" s="231"/>
      <c r="H2" s="231"/>
      <c r="I2" s="232"/>
      <c r="J2" s="232"/>
      <c r="K2" s="232"/>
      <c r="L2" s="232"/>
      <c r="M2" s="232"/>
      <c r="N2" s="232"/>
      <c r="O2" s="232"/>
      <c r="P2" s="232"/>
      <c r="Q2" s="232"/>
      <c r="R2" s="232"/>
      <c r="AA2" s="5" t="s">
        <v>71</v>
      </c>
      <c r="AB2" s="5"/>
      <c r="AC2" s="5"/>
      <c r="AD2" s="5"/>
      <c r="AE2" s="5"/>
      <c r="AF2" s="5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3"/>
      <c r="AR2" s="233"/>
      <c r="AS2" s="233"/>
      <c r="AT2" s="233"/>
      <c r="BP2" s="6">
        <f ca="1">IF(AU12&lt;&gt;"",YEAR(AU12),YEAR(TODAY()))</f>
        <v>2024</v>
      </c>
      <c r="BQ2" s="6" t="s">
        <v>72</v>
      </c>
    </row>
    <row r="3" spans="2:69" ht="12.75" hidden="1" customHeight="1" x14ac:dyDescent="0.2">
      <c r="B3" s="231"/>
      <c r="C3" s="231"/>
      <c r="D3" s="231"/>
      <c r="E3" s="231"/>
      <c r="F3" s="231"/>
      <c r="G3" s="231"/>
      <c r="H3" s="231"/>
      <c r="I3" s="232"/>
      <c r="J3" s="232"/>
      <c r="K3" s="232"/>
      <c r="L3" s="232"/>
      <c r="M3" s="232"/>
      <c r="N3" s="232"/>
      <c r="O3" s="232"/>
      <c r="P3" s="232"/>
      <c r="Q3" s="232"/>
      <c r="R3" s="232"/>
      <c r="AA3" s="5"/>
      <c r="AB3" s="5"/>
      <c r="AC3" s="5"/>
      <c r="AD3" s="5"/>
      <c r="AE3" s="5"/>
      <c r="AF3" s="5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34" t="str">
        <f>Declaração!C1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26"/>
      <c r="AJ8" s="26" t="s">
        <v>73</v>
      </c>
      <c r="AK8" s="26"/>
      <c r="AL8" s="26"/>
      <c r="AM8" s="26"/>
      <c r="AN8" s="26"/>
      <c r="AO8" s="2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37" t="str">
        <f>Declaração!C2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74</v>
      </c>
      <c r="AK9" s="26"/>
      <c r="AL9" s="235"/>
      <c r="AM9" s="235"/>
      <c r="AN9" s="235"/>
      <c r="AO9" s="26"/>
      <c r="AP9" s="26" t="s">
        <v>75</v>
      </c>
      <c r="AQ9" s="26"/>
      <c r="AR9" s="26"/>
      <c r="AS9" s="2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76</v>
      </c>
      <c r="AK10" s="26"/>
      <c r="AL10" s="26"/>
      <c r="AM10" s="2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6" t="s">
        <v>78</v>
      </c>
      <c r="BD10" s="26"/>
      <c r="BE10" s="26"/>
      <c r="BF10" s="26"/>
      <c r="BG10" s="236"/>
      <c r="BH10" s="236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50" t="str">
        <f>Declaração!C3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107</v>
      </c>
      <c r="AK12" s="26"/>
      <c r="AL12" s="26"/>
      <c r="AM12" s="26"/>
      <c r="AN12" s="26"/>
      <c r="AO12" s="26"/>
      <c r="AP12" s="26"/>
      <c r="AQ12" s="26"/>
      <c r="AU12" s="249"/>
      <c r="AV12" s="249"/>
      <c r="AW12" s="249"/>
      <c r="AX12" s="249"/>
      <c r="AY12" s="249"/>
      <c r="AZ12" s="249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79</v>
      </c>
      <c r="F13" s="26"/>
      <c r="G13" s="26"/>
      <c r="H13" s="161"/>
      <c r="I13" s="161"/>
      <c r="J13" s="161"/>
      <c r="K13" s="235">
        <v>0</v>
      </c>
      <c r="L13" s="235"/>
      <c r="M13" s="235"/>
      <c r="N13" s="235"/>
      <c r="O13" s="235"/>
      <c r="P13" s="235"/>
      <c r="Q13" s="26" t="s">
        <v>80</v>
      </c>
      <c r="R13" s="26"/>
      <c r="S13" s="26"/>
      <c r="T13" s="26"/>
      <c r="U13" s="26"/>
      <c r="V13" s="26"/>
      <c r="W13" s="26"/>
      <c r="X13" s="249"/>
      <c r="Y13" s="249"/>
      <c r="Z13" s="249"/>
      <c r="AA13" s="249"/>
      <c r="AB13" s="249"/>
      <c r="AC13" s="249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81</v>
      </c>
      <c r="F14" s="26"/>
      <c r="G14" s="26"/>
      <c r="H14" s="26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6"/>
      <c r="AE14" s="28"/>
      <c r="AF14" s="26"/>
      <c r="AG14" s="166"/>
      <c r="AH14" s="28"/>
      <c r="AI14" s="26"/>
      <c r="AJ14" s="244" t="s">
        <v>82</v>
      </c>
      <c r="AK14" s="244"/>
      <c r="AL14" s="244"/>
      <c r="AM14" s="244"/>
      <c r="AN14" s="244"/>
      <c r="AO14" s="244"/>
      <c r="AP14" s="244"/>
      <c r="AQ14" s="244"/>
      <c r="AR14" s="244"/>
      <c r="AS14" s="244"/>
      <c r="AT14" s="244"/>
      <c r="AU14" s="244"/>
      <c r="AV14" s="244"/>
      <c r="AW14" s="244"/>
      <c r="AX14" s="244"/>
      <c r="AY14" s="244"/>
      <c r="AZ14" s="244"/>
      <c r="BA14" s="244"/>
      <c r="BB14" s="244"/>
      <c r="BC14" s="244"/>
      <c r="BD14" s="244"/>
      <c r="BE14" s="244"/>
      <c r="BF14" s="244"/>
      <c r="BG14" s="244"/>
      <c r="BH14" s="244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83</v>
      </c>
      <c r="F15" s="26"/>
      <c r="G15" s="2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162" t="s">
        <v>106</v>
      </c>
      <c r="W15" s="162"/>
      <c r="X15" s="162"/>
      <c r="Y15" s="235"/>
      <c r="Z15" s="235"/>
      <c r="AA15" s="235"/>
      <c r="AB15" s="235"/>
      <c r="AC15" s="235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84</v>
      </c>
      <c r="F16" s="26"/>
      <c r="G16" s="26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111</v>
      </c>
      <c r="F17" s="26"/>
      <c r="G17" s="26"/>
      <c r="H17" s="26"/>
      <c r="I17" s="26"/>
      <c r="J17" s="246"/>
      <c r="K17" s="246"/>
      <c r="L17" s="246"/>
      <c r="M17" s="246"/>
      <c r="N17" s="246"/>
      <c r="O17" s="246"/>
      <c r="P17" s="246"/>
      <c r="Q17" s="246"/>
      <c r="R17" s="248" t="s">
        <v>110</v>
      </c>
      <c r="S17" s="248"/>
      <c r="T17" s="248"/>
      <c r="U17" s="248"/>
      <c r="V17" s="248"/>
      <c r="W17" s="247"/>
      <c r="X17" s="247"/>
      <c r="Y17" s="247"/>
      <c r="Z17" s="247"/>
      <c r="AA17" s="247"/>
      <c r="AB17" s="247"/>
      <c r="AC17" s="247"/>
      <c r="AD17" s="26"/>
      <c r="AE17" s="28"/>
      <c r="AF17" s="26"/>
      <c r="AG17" s="166"/>
      <c r="AH17" s="28"/>
      <c r="AI17" s="26"/>
      <c r="AJ17" s="245" t="s">
        <v>85</v>
      </c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  <c r="AU17" s="245"/>
      <c r="AV17" s="26"/>
      <c r="AW17" s="245" t="s">
        <v>86</v>
      </c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87</v>
      </c>
      <c r="F18" s="26"/>
      <c r="G18" s="26"/>
      <c r="H18" s="163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6"/>
      <c r="AE18" s="28"/>
      <c r="AF18" s="26"/>
      <c r="AG18" s="166"/>
      <c r="AH18" s="28"/>
      <c r="AI18" s="26"/>
      <c r="AJ18" s="239" t="str">
        <f ca="1">"Valida até 31 de Dezembro de "&amp;BP2</f>
        <v>Valida até 31 de Dezembro de 2024</v>
      </c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39"/>
      <c r="BF18" s="239"/>
      <c r="BG18" s="239"/>
      <c r="BH18" s="239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39"/>
      <c r="BF19" s="239"/>
      <c r="BG19" s="239"/>
      <c r="BH19" s="239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88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40"/>
      <c r="C24" s="241"/>
      <c r="D24" s="241"/>
      <c r="E24" s="241"/>
      <c r="F24" s="241"/>
      <c r="G24" s="241"/>
      <c r="H24" s="241"/>
      <c r="I24" s="241"/>
      <c r="J24" s="242"/>
    </row>
    <row r="25" spans="2:68" ht="13.5" thickTop="1" x14ac:dyDescent="0.2"/>
    <row r="26" spans="2:68" x14ac:dyDescent="0.2">
      <c r="B26" s="4" t="s">
        <v>89</v>
      </c>
    </row>
    <row r="27" spans="2:68" x14ac:dyDescent="0.2">
      <c r="B27" s="243"/>
      <c r="C27" s="243"/>
      <c r="D27" s="243"/>
      <c r="E27" s="243"/>
      <c r="F27" s="243"/>
      <c r="G27" s="243"/>
      <c r="H27" s="243"/>
      <c r="I27" s="243"/>
      <c r="J27" s="243"/>
    </row>
  </sheetData>
  <sheetProtection selectLockedCells="1" selectUnlockedCells="1"/>
  <mergeCells count="28">
    <mergeCell ref="K13:P13"/>
    <mergeCell ref="X13:AC13"/>
    <mergeCell ref="AN10:BB10"/>
    <mergeCell ref="BG10:BH10"/>
    <mergeCell ref="J11:X12"/>
    <mergeCell ref="AU12:AZ12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B2:H3"/>
    <mergeCell ref="I2:R3"/>
    <mergeCell ref="AG2:AT3"/>
    <mergeCell ref="J7:AC8"/>
    <mergeCell ref="AL9:AN9"/>
    <mergeCell ref="AT9:BH9"/>
    <mergeCell ref="AP8:BH8"/>
    <mergeCell ref="J9:X10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BoxPosicao">
          <controlPr defaultSize="0" autoLine="0" r:id="rId5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4" name="cBoxPosicao"/>
      </mc:Fallback>
    </mc:AlternateContent>
    <mc:AlternateContent xmlns:mc="http://schemas.openxmlformats.org/markup-compatibility/2006">
      <mc:Choice Requires="x14">
        <control shapeId="2054" r:id="rId6" name="btnImpimir">
          <controlPr defaultSize="0" print="0" autoLine="0" r:id="rId7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6" name="btnImpimir"/>
      </mc:Fallback>
    </mc:AlternateContent>
    <mc:AlternateContent xmlns:mc="http://schemas.openxmlformats.org/markup-compatibility/2006">
      <mc:Choice Requires="x14">
        <control shapeId="2053" r:id="rId8" name="btnVoltar">
          <controlPr defaultSize="0" print="0" autoLine="0" r:id="rId9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8" name="btnVoltar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1" r:id="rId12" name="btnCorBorda">
          <controlPr defaultSize="0" autoLine="0" r:id="rId13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12" name="btnCorBorda"/>
      </mc:Fallback>
    </mc:AlternateContent>
    <mc:AlternateContent xmlns:mc="http://schemas.openxmlformats.org/markup-compatibility/2006">
      <mc:Choice Requires="x14">
        <control shapeId="2050" r:id="rId14" name="btnCorFundo">
          <controlPr defaultSize="0" autoLine="0" r:id="rId15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14" name="btnCorFundo"/>
      </mc:Fallback>
    </mc:AlternateContent>
    <mc:AlternateContent xmlns:mc="http://schemas.openxmlformats.org/markup-compatibility/2006">
      <mc:Choice Requires="x14">
        <control shapeId="2049" r:id="rId16" name="FotoPessoal">
          <controlPr defaultSize="0" autoLine="0" r:id="rId17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16" name="FotoPessoal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34" t="str">
        <f>Carteirinha!J7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174"/>
      <c r="AJ8" s="251" t="s">
        <v>391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37" t="str">
        <f>Carteirinha!J9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383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50" t="str">
        <f>Carteirinha!J11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386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103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387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390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389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382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29/01/2024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388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40"/>
      <c r="C24" s="241"/>
      <c r="D24" s="241"/>
      <c r="E24" s="241"/>
      <c r="F24" s="241"/>
      <c r="G24" s="241"/>
      <c r="H24" s="241"/>
      <c r="I24" s="241"/>
      <c r="J24" s="242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3"/>
      <c r="C27" s="243"/>
      <c r="D27" s="243"/>
      <c r="E27" s="243"/>
      <c r="F27" s="243"/>
      <c r="G27" s="243"/>
      <c r="H27" s="243"/>
      <c r="I27" s="243"/>
      <c r="J27" s="243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5" r:id="rId4" name="cBoxPosicao">
          <controlPr defaultSize="0" autoLine="0" r:id="rId5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4" name="cBoxPosicao"/>
      </mc:Fallback>
    </mc:AlternateContent>
    <mc:AlternateContent xmlns:mc="http://schemas.openxmlformats.org/markup-compatibility/2006">
      <mc:Choice Requires="x14">
        <control shapeId="61444" r:id="rId6" name="btnImprimir">
          <controlPr defaultSize="0" print="0" autoLine="0" r:id="rId7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6" name="btnImprimir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2" r:id="rId10" name="btnCorBorda">
          <controlPr defaultSize="0" autoLine="0" r:id="rId11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10" name="btnCorBorda"/>
      </mc:Fallback>
    </mc:AlternateContent>
    <mc:AlternateContent xmlns:mc="http://schemas.openxmlformats.org/markup-compatibility/2006">
      <mc:Choice Requires="x14">
        <control shapeId="61441" r:id="rId12" name="btnCorFundo">
          <controlPr defaultSize="0" autoLine="0" r:id="rId13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12" name="btnCorFund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394</v>
      </c>
      <c r="D1" s="11"/>
      <c r="E1" s="11"/>
      <c r="F1" s="11"/>
      <c r="G1" s="11"/>
      <c r="H1" s="11"/>
      <c r="I1" s="11"/>
      <c r="J1" s="11"/>
      <c r="O1" s="12" t="s">
        <v>90</v>
      </c>
    </row>
    <row r="2" spans="1:69" ht="12" customHeight="1" x14ac:dyDescent="0.2">
      <c r="C2" s="15" t="s">
        <v>395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72</v>
      </c>
    </row>
    <row r="3" spans="1:69" x14ac:dyDescent="0.2">
      <c r="C3" s="8" t="s">
        <v>396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66" t="s">
        <v>91</v>
      </c>
      <c r="B7" s="266"/>
      <c r="C7" s="266"/>
      <c r="D7" s="266"/>
      <c r="E7" s="266"/>
      <c r="F7" s="266"/>
      <c r="G7" s="266"/>
      <c r="H7" s="266"/>
      <c r="I7" s="266"/>
      <c r="J7" s="266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67">
        <v>2</v>
      </c>
      <c r="J9" s="267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92</v>
      </c>
      <c r="B11" s="268" t="s">
        <v>100</v>
      </c>
      <c r="C11" s="268"/>
      <c r="D11" s="268"/>
      <c r="E11" s="268"/>
      <c r="F11" s="268"/>
      <c r="G11" s="268"/>
      <c r="H11" s="268"/>
      <c r="I11" s="268"/>
      <c r="J11" s="268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68" t="s">
        <v>405</v>
      </c>
      <c r="C13" s="268"/>
      <c r="D13" s="268"/>
      <c r="E13" s="268"/>
      <c r="F13" s="268"/>
      <c r="G13" s="268"/>
      <c r="H13" s="268"/>
      <c r="I13" s="268"/>
      <c r="J13" s="268"/>
    </row>
    <row r="14" spans="1:69" ht="20.100000000000001" customHeight="1" x14ac:dyDescent="0.2"/>
    <row r="15" spans="1:69" ht="20.100000000000001" customHeight="1" x14ac:dyDescent="0.3">
      <c r="A15" s="20" t="s">
        <v>93</v>
      </c>
      <c r="B15" s="268" t="s">
        <v>206</v>
      </c>
      <c r="C15" s="268"/>
      <c r="D15" s="268"/>
      <c r="E15" s="268"/>
      <c r="F15" s="268"/>
      <c r="G15" s="268"/>
      <c r="H15" s="268"/>
      <c r="I15" s="268"/>
      <c r="J15" s="268"/>
    </row>
    <row r="16" spans="1:69" ht="20.100000000000001" customHeight="1" x14ac:dyDescent="0.2"/>
    <row r="17" spans="1:10" ht="20.100000000000001" customHeight="1" x14ac:dyDescent="0.3">
      <c r="A17" s="265" t="str">
        <f>"esta matriculad"&amp;O2&amp;" neste estabelecimento de ensino na modalidade"</f>
        <v>esta matriculado neste estabelecimento de ensino na modalidade</v>
      </c>
      <c r="B17" s="265"/>
      <c r="C17" s="265"/>
      <c r="D17" s="265"/>
      <c r="E17" s="265"/>
      <c r="F17" s="265"/>
      <c r="G17" s="265"/>
      <c r="H17" s="265"/>
      <c r="I17" s="265"/>
      <c r="J17" s="265"/>
    </row>
    <row r="18" spans="1:10" ht="20.100000000000001" customHeight="1" x14ac:dyDescent="0.2"/>
    <row r="19" spans="1:10" ht="20.100000000000001" customHeight="1" x14ac:dyDescent="0.3">
      <c r="A19" s="269" t="s">
        <v>150</v>
      </c>
      <c r="B19" s="269"/>
      <c r="C19" s="269"/>
      <c r="D19" s="269"/>
      <c r="E19" s="269"/>
      <c r="F19" s="269"/>
      <c r="G19" s="269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94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70"/>
      <c r="E28" s="270"/>
      <c r="F28" s="270"/>
      <c r="G28" s="270"/>
      <c r="J28" s="23"/>
    </row>
    <row r="29" spans="1:10" ht="19.5" x14ac:dyDescent="0.3">
      <c r="D29" s="271" t="s">
        <v>85</v>
      </c>
      <c r="E29" s="271"/>
      <c r="F29" s="271"/>
      <c r="G29" s="271"/>
    </row>
    <row r="31" spans="1:10" x14ac:dyDescent="0.2">
      <c r="A31" s="4"/>
      <c r="B31" s="4"/>
      <c r="C31" s="4"/>
      <c r="D31" s="4"/>
    </row>
    <row r="32" spans="1:10" ht="19.5" x14ac:dyDescent="0.3">
      <c r="A32" s="272"/>
      <c r="B32" s="272"/>
      <c r="C32" s="272"/>
      <c r="D32" s="272"/>
      <c r="E32" s="273">
        <v>45227</v>
      </c>
      <c r="F32" s="273"/>
      <c r="G32" s="273"/>
      <c r="H32" s="273"/>
      <c r="I32" s="273"/>
      <c r="J32" s="273"/>
    </row>
    <row r="108" spans="12:12" x14ac:dyDescent="0.2">
      <c r="L108" s="24"/>
    </row>
  </sheetData>
  <sheetProtection selectLockedCells="1" selectUnlockedCells="1"/>
  <mergeCells count="11">
    <mergeCell ref="A19:G19"/>
    <mergeCell ref="D28:G28"/>
    <mergeCell ref="D29:G29"/>
    <mergeCell ref="A32:D32"/>
    <mergeCell ref="E32:J32"/>
    <mergeCell ref="A17:J17"/>
    <mergeCell ref="A7:J7"/>
    <mergeCell ref="I9:J9"/>
    <mergeCell ref="B11:J11"/>
    <mergeCell ref="B13:J13"/>
    <mergeCell ref="B15:J15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9" r:id="rId4" name="btnImprimir">
          <controlPr defaultSize="0" print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4" name="btnImprimir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5" r:id="rId8" name="ImageAss">
          <controlPr defaultSize="0" autoLine="0" r:id="rId9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8" name="ImageAs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90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66" t="s">
        <v>91</v>
      </c>
      <c r="B7" s="266"/>
      <c r="C7" s="274"/>
      <c r="D7" s="266"/>
      <c r="E7" s="266"/>
      <c r="F7" s="266"/>
      <c r="G7" s="266"/>
      <c r="H7" s="266"/>
      <c r="I7" s="274"/>
      <c r="J7" s="266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67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92</v>
      </c>
      <c r="B11" s="268" t="s">
        <v>100</v>
      </c>
      <c r="C11" s="276"/>
      <c r="D11" s="268"/>
      <c r="E11" s="268"/>
      <c r="F11" s="268"/>
      <c r="G11" s="268"/>
      <c r="H11" s="268"/>
      <c r="I11" s="276"/>
      <c r="J11" s="268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68" t="s">
        <v>205</v>
      </c>
      <c r="C13" s="268"/>
      <c r="D13" s="268"/>
      <c r="E13" s="268"/>
      <c r="F13" s="268"/>
      <c r="G13" s="268"/>
      <c r="H13" s="268"/>
      <c r="I13" s="268"/>
      <c r="J13" s="268"/>
    </row>
    <row r="14" spans="1:15" ht="20.100000000000001" customHeight="1" x14ac:dyDescent="0.2"/>
    <row r="15" spans="1:15" ht="20.100000000000001" customHeight="1" x14ac:dyDescent="0.3">
      <c r="A15" s="20" t="s">
        <v>93</v>
      </c>
      <c r="B15" s="268" t="s">
        <v>206</v>
      </c>
      <c r="C15" s="268"/>
      <c r="D15" s="268"/>
      <c r="E15" s="268"/>
      <c r="F15" s="268"/>
      <c r="G15" s="268"/>
      <c r="H15" s="268"/>
      <c r="I15" s="268"/>
      <c r="J15" s="268"/>
    </row>
    <row r="16" spans="1:15" ht="20.100000000000001" customHeight="1" x14ac:dyDescent="0.2"/>
    <row r="17" spans="1:15" ht="20.100000000000001" customHeight="1" x14ac:dyDescent="0.3">
      <c r="A17" s="20" t="s">
        <v>95</v>
      </c>
      <c r="D17" s="267" t="s">
        <v>112</v>
      </c>
      <c r="E17" s="267"/>
      <c r="F17" s="267"/>
      <c r="G17" s="267"/>
      <c r="H17" s="267"/>
      <c r="I17" s="265" t="s">
        <v>96</v>
      </c>
      <c r="J17" s="265"/>
    </row>
    <row r="18" spans="1:15" ht="20.100000000000001" customHeight="1" x14ac:dyDescent="0.2"/>
    <row r="19" spans="1:15" ht="20.100000000000001" customHeight="1" x14ac:dyDescent="0.3">
      <c r="A19" s="20" t="s">
        <v>97</v>
      </c>
      <c r="B19" s="29">
        <v>2023</v>
      </c>
      <c r="C19" s="272" t="str">
        <f>"e pela média obtida foi considerad"&amp;O2</f>
        <v>e pela média obtida foi considerado</v>
      </c>
      <c r="D19" s="272"/>
      <c r="E19" s="272"/>
      <c r="F19" s="272"/>
      <c r="G19" s="272"/>
      <c r="H19" s="267" t="s">
        <v>20</v>
      </c>
      <c r="I19" s="267"/>
      <c r="J19" s="267"/>
    </row>
    <row r="20" spans="1:15" ht="20.100000000000001" customHeight="1" x14ac:dyDescent="0.2"/>
    <row r="21" spans="1:15" ht="20.100000000000001" customHeight="1" x14ac:dyDescent="0.3">
      <c r="A21" s="265" t="s">
        <v>98</v>
      </c>
      <c r="B21" s="265"/>
      <c r="C21" s="265"/>
      <c r="D21" s="265"/>
      <c r="E21" s="265"/>
      <c r="F21" s="265"/>
      <c r="G21" s="265"/>
      <c r="H21" s="265"/>
      <c r="I21" s="265"/>
      <c r="J21" s="265"/>
    </row>
    <row r="22" spans="1:15" ht="20.100000000000001" customHeight="1" x14ac:dyDescent="0.2"/>
    <row r="23" spans="1:15" s="20" customFormat="1" ht="20.100000000000001" customHeight="1" x14ac:dyDescent="0.3">
      <c r="A23" s="20" t="s">
        <v>99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94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70"/>
      <c r="E33" s="270"/>
      <c r="F33" s="270"/>
      <c r="G33" s="270"/>
      <c r="J33" s="23"/>
    </row>
    <row r="34" spans="1:10" ht="19.5" x14ac:dyDescent="0.3">
      <c r="D34" s="271" t="s">
        <v>85</v>
      </c>
      <c r="E34" s="271"/>
      <c r="F34" s="271"/>
      <c r="G34" s="271"/>
    </row>
    <row r="36" spans="1:10" x14ac:dyDescent="0.2">
      <c r="A36" s="4"/>
      <c r="B36" s="4"/>
      <c r="C36" s="4"/>
      <c r="D36" s="4"/>
    </row>
    <row r="37" spans="1:10" ht="19.5" x14ac:dyDescent="0.3">
      <c r="A37" s="272"/>
      <c r="B37" s="272"/>
      <c r="C37" s="272"/>
      <c r="D37" s="272"/>
      <c r="E37" s="273">
        <v>45195</v>
      </c>
      <c r="F37" s="273"/>
      <c r="G37" s="273"/>
      <c r="H37" s="273"/>
      <c r="I37" s="273"/>
      <c r="J37" s="273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1" r:id="rId4" name="btnImprimir">
          <controlPr defaultSize="0" print="0" autoLine="0" r:id="rId5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4" name="btnImprimir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69" r:id="rId8" name="ImageAss">
          <controlPr defaultSize="0" autoLine="0" r:id="rId9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8" name="ImageAs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K3" sqref="K3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90</v>
      </c>
    </row>
    <row r="2" spans="1:10" ht="15" customHeight="1" x14ac:dyDescent="0.25">
      <c r="A2" s="245" t="str">
        <f>Declaração!C2</f>
        <v>CNPJ: 00.000.000/0001-00 - Tel.: (21)55555-5555</v>
      </c>
      <c r="B2" s="245"/>
      <c r="C2" s="245"/>
      <c r="D2" s="245"/>
      <c r="E2" s="245"/>
      <c r="F2" s="245"/>
      <c r="G2" s="245"/>
      <c r="H2" s="245"/>
      <c r="J2" s="32" t="str">
        <f>IF(CelSexoBol="F","a","o")</f>
        <v>o</v>
      </c>
    </row>
    <row r="3" spans="1:10" ht="15" customHeight="1" x14ac:dyDescent="0.25">
      <c r="A3" s="245" t="str">
        <f>Declaração!C3</f>
        <v>Rua Provisória de Almeida, nº 100, Heliópolis, Belford Roxo, RJ</v>
      </c>
      <c r="B3" s="245"/>
      <c r="C3" s="245"/>
      <c r="D3" s="245"/>
      <c r="E3" s="245"/>
      <c r="F3" s="245"/>
      <c r="G3" s="245"/>
      <c r="H3" s="245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122</v>
      </c>
    </row>
    <row r="5" spans="1:10" ht="15.75" x14ac:dyDescent="0.25">
      <c r="A5" s="53" t="str">
        <f>J3&amp;":"</f>
        <v>Aluno:</v>
      </c>
      <c r="B5" s="280" t="s">
        <v>406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113</v>
      </c>
      <c r="B6" s="281" t="s">
        <v>101</v>
      </c>
      <c r="C6" s="281"/>
      <c r="D6" s="281"/>
      <c r="E6" s="281"/>
      <c r="F6" s="53" t="s">
        <v>79</v>
      </c>
      <c r="G6" s="37">
        <v>15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114</v>
      </c>
      <c r="B8" s="39" t="s">
        <v>115</v>
      </c>
      <c r="C8" s="39" t="s">
        <v>116</v>
      </c>
      <c r="D8" s="39" t="s">
        <v>117</v>
      </c>
      <c r="E8" s="39" t="s">
        <v>118</v>
      </c>
      <c r="F8" s="39" t="s">
        <v>119</v>
      </c>
      <c r="G8" s="39" t="s">
        <v>120</v>
      </c>
      <c r="H8" s="40" t="s">
        <v>121</v>
      </c>
    </row>
    <row r="9" spans="1:10" ht="20.100000000000001" customHeight="1" x14ac:dyDescent="0.25">
      <c r="A9" s="41"/>
      <c r="B9" s="42"/>
      <c r="C9" s="42"/>
      <c r="D9" s="42"/>
      <c r="E9" s="42"/>
      <c r="F9" s="42"/>
      <c r="G9" s="43"/>
      <c r="H9" s="43"/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45227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4" r:id="rId4" name="btnImprimir">
          <controlPr defaultSize="0" print="0" autoLine="0" r:id="rId5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4" name="btnImprimir"/>
      </mc:Fallback>
    </mc:AlternateContent>
    <mc:AlternateContent xmlns:mc="http://schemas.openxmlformats.org/markup-compatibility/2006">
      <mc:Choice Requires="x14">
        <control shapeId="8193" r:id="rId6" name="btnVoltar">
          <controlPr defaultSize="0" print="0" autoLine="0" r:id="rId7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6" name="btnVolt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229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222</v>
      </c>
      <c r="B5" s="106" t="s">
        <v>223</v>
      </c>
      <c r="C5" s="106" t="s">
        <v>224</v>
      </c>
      <c r="D5" s="106" t="s">
        <v>225</v>
      </c>
      <c r="E5" s="106" t="s">
        <v>49</v>
      </c>
      <c r="F5" s="106" t="s">
        <v>50</v>
      </c>
      <c r="G5" s="106" t="s">
        <v>226</v>
      </c>
      <c r="H5" s="105" t="s">
        <v>230</v>
      </c>
      <c r="I5" s="106" t="s">
        <v>227</v>
      </c>
      <c r="J5" s="106" t="s">
        <v>228</v>
      </c>
      <c r="K5" s="107" t="s">
        <v>181</v>
      </c>
    </row>
    <row r="6" spans="1:11" ht="50.1" customHeight="1" x14ac:dyDescent="0.25">
      <c r="A6" s="108">
        <v>2</v>
      </c>
      <c r="B6" s="108" t="s">
        <v>100</v>
      </c>
      <c r="C6" s="109">
        <v>41409</v>
      </c>
      <c r="D6" s="108" t="s">
        <v>40</v>
      </c>
      <c r="E6" s="108" t="s">
        <v>405</v>
      </c>
      <c r="F6" s="108" t="s">
        <v>206</v>
      </c>
      <c r="G6" s="108" t="s">
        <v>231</v>
      </c>
      <c r="H6" s="108" t="s">
        <v>112</v>
      </c>
      <c r="I6" s="109">
        <v>45094</v>
      </c>
      <c r="J6" s="108">
        <v>2023</v>
      </c>
      <c r="K6" s="108" t="s">
        <v>232</v>
      </c>
    </row>
    <row r="7" spans="1:11" ht="50.1" customHeight="1" x14ac:dyDescent="0.25">
      <c r="A7" s="108">
        <v>3</v>
      </c>
      <c r="B7" s="108" t="s">
        <v>233</v>
      </c>
      <c r="C7" s="109">
        <v>41409</v>
      </c>
      <c r="D7" s="108" t="s">
        <v>40</v>
      </c>
      <c r="E7" s="108" t="s">
        <v>234</v>
      </c>
      <c r="F7" s="108" t="s">
        <v>103</v>
      </c>
      <c r="G7" s="108" t="s">
        <v>231</v>
      </c>
      <c r="H7" s="108" t="s">
        <v>101</v>
      </c>
      <c r="I7" s="109">
        <v>45115</v>
      </c>
      <c r="J7" s="108">
        <v>2023</v>
      </c>
      <c r="K7" s="108" t="s">
        <v>232</v>
      </c>
    </row>
    <row r="8" spans="1:11" ht="50.1" customHeight="1" x14ac:dyDescent="0.25">
      <c r="A8" s="108">
        <v>4</v>
      </c>
      <c r="B8" s="108" t="s">
        <v>235</v>
      </c>
      <c r="C8" s="109">
        <v>41409</v>
      </c>
      <c r="D8" s="108" t="s">
        <v>40</v>
      </c>
      <c r="E8" s="108" t="s">
        <v>236</v>
      </c>
      <c r="F8" s="108" t="s">
        <v>237</v>
      </c>
      <c r="G8" s="108" t="s">
        <v>238</v>
      </c>
      <c r="H8" s="108" t="s">
        <v>112</v>
      </c>
      <c r="I8" s="109">
        <v>45101</v>
      </c>
      <c r="J8" s="108">
        <v>2023</v>
      </c>
      <c r="K8" s="108" t="s">
        <v>232</v>
      </c>
    </row>
    <row r="9" spans="1:11" ht="50.1" customHeight="1" x14ac:dyDescent="0.25">
      <c r="A9" s="108">
        <v>5</v>
      </c>
      <c r="B9" s="108" t="s">
        <v>239</v>
      </c>
      <c r="C9" s="109">
        <v>37026</v>
      </c>
      <c r="D9" s="108" t="s">
        <v>40</v>
      </c>
      <c r="E9" s="108" t="s">
        <v>240</v>
      </c>
      <c r="F9" s="108" t="s">
        <v>103</v>
      </c>
      <c r="G9" s="108" t="s">
        <v>238</v>
      </c>
      <c r="H9" s="108" t="s">
        <v>112</v>
      </c>
      <c r="I9" s="109">
        <v>45115</v>
      </c>
      <c r="J9" s="108">
        <v>2023</v>
      </c>
      <c r="K9" s="108" t="s">
        <v>232</v>
      </c>
    </row>
    <row r="10" spans="1:11" ht="50.1" customHeight="1" x14ac:dyDescent="0.25">
      <c r="A10" s="108">
        <v>9</v>
      </c>
      <c r="B10" s="108" t="s">
        <v>241</v>
      </c>
      <c r="C10" s="109">
        <v>36809</v>
      </c>
      <c r="D10" s="108" t="s">
        <v>40</v>
      </c>
      <c r="E10" s="108" t="s">
        <v>242</v>
      </c>
      <c r="F10" s="108" t="s">
        <v>243</v>
      </c>
      <c r="G10" s="108" t="s">
        <v>244</v>
      </c>
      <c r="H10" s="108" t="s">
        <v>112</v>
      </c>
      <c r="I10" s="109">
        <v>45101</v>
      </c>
      <c r="J10" s="108">
        <v>2023</v>
      </c>
      <c r="K10" s="108" t="s">
        <v>243</v>
      </c>
    </row>
    <row r="11" spans="1:11" ht="50.1" customHeight="1" x14ac:dyDescent="0.25">
      <c r="A11" s="108">
        <v>10</v>
      </c>
      <c r="B11" s="108" t="s">
        <v>208</v>
      </c>
      <c r="C11" s="109">
        <v>28111</v>
      </c>
      <c r="D11" s="108" t="s">
        <v>209</v>
      </c>
      <c r="E11" s="108" t="s">
        <v>211</v>
      </c>
      <c r="F11" s="108" t="s">
        <v>212</v>
      </c>
      <c r="G11" s="108" t="s">
        <v>245</v>
      </c>
      <c r="H11" s="108" t="s">
        <v>101</v>
      </c>
      <c r="I11" s="109">
        <v>45115</v>
      </c>
      <c r="J11" s="108">
        <v>2023</v>
      </c>
      <c r="K11" s="108" t="s">
        <v>243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4" r:id="rId4" name="btnImprimir">
          <controlPr defaultSize="0" print="0" autoLine="0" r:id="rId5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4" name="btnImprimir"/>
      </mc:Fallback>
    </mc:AlternateContent>
    <mc:AlternateContent xmlns:mc="http://schemas.openxmlformats.org/markup-compatibility/2006">
      <mc:Choice Requires="x14">
        <control shapeId="23553" r:id="rId6" name="btnVoltar">
          <controlPr defaultSize="0" print="0" autoLine="0" r:id="rId7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263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222</v>
      </c>
      <c r="B5" s="106" t="s">
        <v>223</v>
      </c>
      <c r="C5" s="106" t="s">
        <v>257</v>
      </c>
      <c r="D5" s="106" t="s">
        <v>248</v>
      </c>
      <c r="E5" s="106" t="s">
        <v>247</v>
      </c>
      <c r="F5" s="105" t="s">
        <v>258</v>
      </c>
      <c r="G5" s="106" t="s">
        <v>259</v>
      </c>
      <c r="H5" s="106" t="s">
        <v>230</v>
      </c>
      <c r="I5" s="107" t="s">
        <v>260</v>
      </c>
    </row>
    <row r="6" spans="1:9" ht="35.1" customHeight="1" x14ac:dyDescent="0.25">
      <c r="A6" s="108">
        <v>5</v>
      </c>
      <c r="B6" s="108" t="s">
        <v>239</v>
      </c>
      <c r="C6" s="108" t="s">
        <v>242</v>
      </c>
      <c r="D6" s="108" t="s">
        <v>104</v>
      </c>
      <c r="E6" s="108" t="s">
        <v>104</v>
      </c>
      <c r="F6" s="109">
        <v>45115</v>
      </c>
      <c r="G6" s="109" t="s">
        <v>19</v>
      </c>
      <c r="H6" s="108" t="s">
        <v>112</v>
      </c>
      <c r="I6" s="108" t="s">
        <v>261</v>
      </c>
    </row>
    <row r="7" spans="1:9" ht="35.1" customHeight="1" x14ac:dyDescent="0.25">
      <c r="A7" s="108">
        <v>5</v>
      </c>
      <c r="B7" s="108" t="s">
        <v>239</v>
      </c>
      <c r="C7" s="108" t="s">
        <v>242</v>
      </c>
      <c r="D7" s="108" t="s">
        <v>104</v>
      </c>
      <c r="E7" s="108" t="s">
        <v>104</v>
      </c>
      <c r="F7" s="109">
        <v>45115</v>
      </c>
      <c r="G7" s="109" t="s">
        <v>19</v>
      </c>
      <c r="H7" s="108" t="s">
        <v>101</v>
      </c>
      <c r="I7" s="108" t="s">
        <v>102</v>
      </c>
    </row>
    <row r="8" spans="1:9" ht="35.1" customHeight="1" x14ac:dyDescent="0.25">
      <c r="A8" s="108">
        <v>5</v>
      </c>
      <c r="B8" s="108" t="s">
        <v>239</v>
      </c>
      <c r="C8" s="108" t="s">
        <v>242</v>
      </c>
      <c r="D8" s="108" t="s">
        <v>104</v>
      </c>
      <c r="E8" s="108" t="s">
        <v>104</v>
      </c>
      <c r="F8" s="109">
        <v>45115</v>
      </c>
      <c r="G8" s="109" t="s">
        <v>19</v>
      </c>
      <c r="H8" s="108" t="s">
        <v>150</v>
      </c>
      <c r="I8" s="108" t="s">
        <v>215</v>
      </c>
    </row>
    <row r="9" spans="1:9" ht="35.1" customHeight="1" x14ac:dyDescent="0.25">
      <c r="A9" s="108">
        <v>10</v>
      </c>
      <c r="B9" s="108" t="s">
        <v>208</v>
      </c>
      <c r="C9" s="108" t="s">
        <v>213</v>
      </c>
      <c r="D9" s="108" t="s">
        <v>214</v>
      </c>
      <c r="E9" s="108" t="s">
        <v>214</v>
      </c>
      <c r="F9" s="109">
        <v>45115</v>
      </c>
      <c r="G9" s="109" t="s">
        <v>19</v>
      </c>
      <c r="H9" s="108" t="s">
        <v>101</v>
      </c>
      <c r="I9" s="108" t="s">
        <v>102</v>
      </c>
    </row>
    <row r="10" spans="1:9" ht="35.1" customHeight="1" x14ac:dyDescent="0.25">
      <c r="A10" s="108">
        <v>10</v>
      </c>
      <c r="B10" s="108" t="s">
        <v>208</v>
      </c>
      <c r="C10" s="108" t="s">
        <v>213</v>
      </c>
      <c r="D10" s="108" t="s">
        <v>214</v>
      </c>
      <c r="E10" s="108" t="s">
        <v>214</v>
      </c>
      <c r="F10" s="109">
        <v>45115</v>
      </c>
      <c r="G10" s="109" t="s">
        <v>19</v>
      </c>
      <c r="H10" s="108" t="s">
        <v>150</v>
      </c>
      <c r="I10" s="108" t="s">
        <v>215</v>
      </c>
    </row>
    <row r="11" spans="1:9" ht="35.1" customHeight="1" x14ac:dyDescent="0.25">
      <c r="A11" s="108">
        <v>2</v>
      </c>
      <c r="B11" s="108" t="s">
        <v>100</v>
      </c>
      <c r="C11" s="108" t="s">
        <v>103</v>
      </c>
      <c r="D11" s="108" t="s">
        <v>104</v>
      </c>
      <c r="E11" s="108" t="s">
        <v>104</v>
      </c>
      <c r="F11" s="109">
        <v>45094</v>
      </c>
      <c r="G11" s="109" t="s">
        <v>19</v>
      </c>
      <c r="H11" s="108" t="s">
        <v>112</v>
      </c>
      <c r="I11" s="108" t="s">
        <v>261</v>
      </c>
    </row>
    <row r="12" spans="1:9" ht="35.1" customHeight="1" x14ac:dyDescent="0.25">
      <c r="A12" s="108">
        <v>2</v>
      </c>
      <c r="B12" s="108" t="s">
        <v>100</v>
      </c>
      <c r="C12" s="108" t="s">
        <v>103</v>
      </c>
      <c r="D12" s="108" t="s">
        <v>104</v>
      </c>
      <c r="E12" s="108" t="s">
        <v>104</v>
      </c>
      <c r="F12" s="109">
        <v>45094</v>
      </c>
      <c r="G12" s="108" t="s">
        <v>20</v>
      </c>
      <c r="H12" s="108" t="s">
        <v>112</v>
      </c>
      <c r="I12" s="108" t="s">
        <v>261</v>
      </c>
    </row>
    <row r="13" spans="1:9" ht="35.1" customHeight="1" x14ac:dyDescent="0.25">
      <c r="A13" s="108">
        <v>2</v>
      </c>
      <c r="B13" s="108" t="s">
        <v>100</v>
      </c>
      <c r="C13" s="108" t="s">
        <v>103</v>
      </c>
      <c r="D13" s="108" t="s">
        <v>104</v>
      </c>
      <c r="E13" s="108" t="s">
        <v>104</v>
      </c>
      <c r="F13" s="109">
        <v>45094</v>
      </c>
      <c r="G13" s="108" t="s">
        <v>15</v>
      </c>
      <c r="H13" s="108" t="s">
        <v>112</v>
      </c>
      <c r="I13" s="108" t="s">
        <v>261</v>
      </c>
    </row>
    <row r="14" spans="1:9" ht="35.1" customHeight="1" x14ac:dyDescent="0.25">
      <c r="A14" s="108">
        <v>2</v>
      </c>
      <c r="B14" s="108" t="s">
        <v>100</v>
      </c>
      <c r="C14" s="108" t="s">
        <v>103</v>
      </c>
      <c r="D14" s="108" t="s">
        <v>104</v>
      </c>
      <c r="E14" s="108" t="s">
        <v>104</v>
      </c>
      <c r="F14" s="109">
        <v>45101</v>
      </c>
      <c r="G14" s="108" t="s">
        <v>15</v>
      </c>
      <c r="H14" s="108" t="s">
        <v>112</v>
      </c>
      <c r="I14" s="108" t="s">
        <v>262</v>
      </c>
    </row>
    <row r="15" spans="1:9" ht="35.1" customHeight="1" x14ac:dyDescent="0.25">
      <c r="A15" s="108">
        <v>2</v>
      </c>
      <c r="B15" s="108" t="s">
        <v>100</v>
      </c>
      <c r="C15" s="108" t="s">
        <v>103</v>
      </c>
      <c r="D15" s="108" t="s">
        <v>104</v>
      </c>
      <c r="E15" s="108" t="s">
        <v>104</v>
      </c>
      <c r="F15" s="109">
        <v>45115</v>
      </c>
      <c r="G15" s="108" t="s">
        <v>19</v>
      </c>
      <c r="H15" s="108" t="s">
        <v>101</v>
      </c>
      <c r="I15" s="108" t="s">
        <v>102</v>
      </c>
    </row>
    <row r="16" spans="1:9" ht="35.1" customHeight="1" x14ac:dyDescent="0.25">
      <c r="A16" s="108">
        <v>9</v>
      </c>
      <c r="B16" s="108" t="s">
        <v>241</v>
      </c>
      <c r="C16" s="108" t="s">
        <v>242</v>
      </c>
      <c r="D16" s="108" t="s">
        <v>104</v>
      </c>
      <c r="E16" s="108" t="s">
        <v>104</v>
      </c>
      <c r="F16" s="109">
        <v>45101</v>
      </c>
      <c r="G16" s="108" t="s">
        <v>19</v>
      </c>
      <c r="H16" s="108" t="s">
        <v>112</v>
      </c>
      <c r="I16" s="108" t="s">
        <v>261</v>
      </c>
    </row>
    <row r="17" spans="1:9" ht="35.1" customHeight="1" x14ac:dyDescent="0.25">
      <c r="A17" s="108">
        <v>9</v>
      </c>
      <c r="B17" s="108" t="s">
        <v>241</v>
      </c>
      <c r="C17" s="108" t="s">
        <v>242</v>
      </c>
      <c r="D17" s="108" t="s">
        <v>104</v>
      </c>
      <c r="E17" s="108" t="s">
        <v>104</v>
      </c>
      <c r="F17" s="109">
        <v>45115</v>
      </c>
      <c r="G17" s="108" t="s">
        <v>19</v>
      </c>
      <c r="H17" s="108" t="s">
        <v>101</v>
      </c>
      <c r="I17" s="108" t="s">
        <v>102</v>
      </c>
    </row>
    <row r="18" spans="1:9" ht="35.1" customHeight="1" x14ac:dyDescent="0.25">
      <c r="A18" s="108">
        <v>9</v>
      </c>
      <c r="B18" s="108" t="s">
        <v>241</v>
      </c>
      <c r="C18" s="108" t="s">
        <v>242</v>
      </c>
      <c r="D18" s="108" t="s">
        <v>104</v>
      </c>
      <c r="E18" s="108" t="s">
        <v>104</v>
      </c>
      <c r="F18" s="109">
        <v>45115</v>
      </c>
      <c r="G18" s="108" t="s">
        <v>19</v>
      </c>
      <c r="H18" s="108" t="s">
        <v>150</v>
      </c>
      <c r="I18" s="108" t="s">
        <v>215</v>
      </c>
    </row>
    <row r="19" spans="1:9" ht="35.1" customHeight="1" x14ac:dyDescent="0.25">
      <c r="A19" s="108">
        <v>3</v>
      </c>
      <c r="B19" s="108" t="s">
        <v>233</v>
      </c>
      <c r="C19" s="108" t="s">
        <v>242</v>
      </c>
      <c r="D19" s="108" t="s">
        <v>104</v>
      </c>
      <c r="E19" s="108" t="s">
        <v>104</v>
      </c>
      <c r="F19" s="109">
        <v>45101</v>
      </c>
      <c r="G19" s="108" t="s">
        <v>15</v>
      </c>
      <c r="H19" s="108" t="s">
        <v>112</v>
      </c>
      <c r="I19" s="108" t="s">
        <v>262</v>
      </c>
    </row>
    <row r="20" spans="1:9" ht="35.1" customHeight="1" x14ac:dyDescent="0.25">
      <c r="A20" s="108">
        <v>3</v>
      </c>
      <c r="B20" s="108" t="s">
        <v>233</v>
      </c>
      <c r="C20" s="108" t="s">
        <v>242</v>
      </c>
      <c r="D20" s="108" t="s">
        <v>104</v>
      </c>
      <c r="E20" s="108" t="s">
        <v>104</v>
      </c>
      <c r="F20" s="109">
        <v>45115</v>
      </c>
      <c r="G20" s="108" t="s">
        <v>19</v>
      </c>
      <c r="H20" s="108" t="s">
        <v>101</v>
      </c>
      <c r="I20" s="108" t="s">
        <v>102</v>
      </c>
    </row>
    <row r="21" spans="1:9" ht="35.1" customHeight="1" x14ac:dyDescent="0.25">
      <c r="A21" s="108">
        <v>3</v>
      </c>
      <c r="B21" s="108" t="s">
        <v>233</v>
      </c>
      <c r="C21" s="108" t="s">
        <v>242</v>
      </c>
      <c r="D21" s="108" t="s">
        <v>104</v>
      </c>
      <c r="E21" s="108" t="s">
        <v>104</v>
      </c>
      <c r="F21" s="109">
        <v>45115</v>
      </c>
      <c r="G21" s="108" t="s">
        <v>19</v>
      </c>
      <c r="H21" s="108" t="s">
        <v>150</v>
      </c>
      <c r="I21" s="108" t="s">
        <v>215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69" r:id="rId4" name="btnVoltar">
          <controlPr defaultSize="0" print="0" autoLine="0" r:id="rId5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4" name="btnVoltar"/>
      </mc:Fallback>
    </mc:AlternateContent>
    <mc:AlternateContent xmlns:mc="http://schemas.openxmlformats.org/markup-compatibility/2006">
      <mc:Choice Requires="x14">
        <control shapeId="32770" r:id="rId6" name="btnImprimir">
          <controlPr defaultSize="0" print="0" autoLine="0" r:id="rId7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6" name="btnImprimi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272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260</v>
      </c>
      <c r="B5" s="106" t="s">
        <v>230</v>
      </c>
      <c r="C5" s="106" t="s">
        <v>264</v>
      </c>
      <c r="D5" s="106" t="s">
        <v>246</v>
      </c>
      <c r="E5" s="106" t="s">
        <v>265</v>
      </c>
      <c r="F5" s="105" t="s">
        <v>266</v>
      </c>
      <c r="G5" s="106" t="s">
        <v>267</v>
      </c>
      <c r="H5" s="106" t="s">
        <v>268</v>
      </c>
      <c r="I5" s="107" t="s">
        <v>269</v>
      </c>
    </row>
    <row r="6" spans="1:9" ht="35.1" customHeight="1" x14ac:dyDescent="0.25">
      <c r="A6" s="108" t="s">
        <v>261</v>
      </c>
      <c r="B6" s="108" t="s">
        <v>112</v>
      </c>
      <c r="C6" s="108" t="s">
        <v>270</v>
      </c>
      <c r="D6" s="108" t="s">
        <v>252</v>
      </c>
      <c r="E6" s="113">
        <v>300</v>
      </c>
      <c r="F6" s="112">
        <v>10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271</v>
      </c>
      <c r="B7" s="108" t="s">
        <v>147</v>
      </c>
      <c r="C7" s="108" t="s">
        <v>193</v>
      </c>
      <c r="D7" s="108" t="s">
        <v>252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409</v>
      </c>
      <c r="B8" s="108" t="s">
        <v>149</v>
      </c>
      <c r="C8" s="108" t="s">
        <v>193</v>
      </c>
      <c r="D8" s="108" t="s">
        <v>69</v>
      </c>
      <c r="E8" s="113">
        <v>350</v>
      </c>
      <c r="G8" s="112">
        <v>4</v>
      </c>
      <c r="H8" s="112">
        <v>9</v>
      </c>
      <c r="I8" s="108">
        <v>2023</v>
      </c>
    </row>
    <row r="9" spans="1:9" ht="35.1" customHeight="1" x14ac:dyDescent="0.25">
      <c r="A9" s="108" t="s">
        <v>102</v>
      </c>
      <c r="B9" s="108" t="s">
        <v>101</v>
      </c>
      <c r="C9" s="108" t="s">
        <v>193</v>
      </c>
      <c r="D9" s="108" t="s">
        <v>252</v>
      </c>
      <c r="E9" s="113">
        <v>300</v>
      </c>
      <c r="F9" s="112">
        <v>7</v>
      </c>
      <c r="G9" s="112">
        <v>3</v>
      </c>
      <c r="H9" s="112">
        <v>3</v>
      </c>
      <c r="I9" s="108">
        <v>2023</v>
      </c>
    </row>
    <row r="10" spans="1:9" ht="35.1" customHeight="1" x14ac:dyDescent="0.25">
      <c r="A10" s="108" t="s">
        <v>215</v>
      </c>
      <c r="B10" s="108" t="s">
        <v>150</v>
      </c>
      <c r="C10" s="108" t="s">
        <v>193</v>
      </c>
      <c r="D10" s="108" t="s">
        <v>252</v>
      </c>
      <c r="E10" s="113">
        <v>350</v>
      </c>
      <c r="F10" s="112">
        <v>5</v>
      </c>
      <c r="G10" s="112">
        <v>1</v>
      </c>
      <c r="H10" s="112">
        <v>1</v>
      </c>
      <c r="I10" s="108">
        <v>2023</v>
      </c>
    </row>
    <row r="11" spans="1:9" ht="35.1" customHeight="1" x14ac:dyDescent="0.25">
      <c r="A11" s="108" t="s">
        <v>392</v>
      </c>
      <c r="B11" s="108" t="s">
        <v>148</v>
      </c>
      <c r="C11" s="108" t="s">
        <v>393</v>
      </c>
      <c r="D11" s="108" t="s">
        <v>69</v>
      </c>
      <c r="E11" s="113">
        <v>400</v>
      </c>
      <c r="F11" s="112">
        <v>0</v>
      </c>
      <c r="G11" s="112">
        <v>0</v>
      </c>
      <c r="H11" s="112">
        <v>0</v>
      </c>
      <c r="I11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3" r:id="rId4" name="btnVoltar">
          <controlPr defaultSize="0" print="0" autoLine="0" r:id="rId5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4" name="btnVoltar"/>
      </mc:Fallback>
    </mc:AlternateContent>
    <mc:AlternateContent xmlns:mc="http://schemas.openxmlformats.org/markup-compatibility/2006">
      <mc:Choice Requires="x14">
        <control shapeId="33794" r:id="rId6" name="btnImprimir">
          <controlPr defaultSize="0" print="0" autoLine="0" r:id="rId7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6" name="btnImprimi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249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222</v>
      </c>
      <c r="B5" s="106" t="s">
        <v>223</v>
      </c>
      <c r="C5" s="106" t="s">
        <v>248</v>
      </c>
      <c r="D5" s="106" t="s">
        <v>247</v>
      </c>
      <c r="E5" s="106" t="s">
        <v>226</v>
      </c>
      <c r="F5" s="105" t="s">
        <v>246</v>
      </c>
    </row>
    <row r="6" spans="1:6" ht="50.1" customHeight="1" x14ac:dyDescent="0.25">
      <c r="A6" s="108">
        <v>7</v>
      </c>
      <c r="B6" s="108" t="s">
        <v>404</v>
      </c>
      <c r="C6" s="108" t="s">
        <v>104</v>
      </c>
      <c r="D6" s="108" t="s">
        <v>243</v>
      </c>
      <c r="F6" s="108" t="s">
        <v>252</v>
      </c>
    </row>
    <row r="7" spans="1:6" ht="50.1" customHeight="1" x14ac:dyDescent="0.25">
      <c r="A7" s="108">
        <v>6</v>
      </c>
      <c r="B7" s="108" t="s">
        <v>14</v>
      </c>
      <c r="C7" s="108" t="s">
        <v>250</v>
      </c>
      <c r="D7" s="108" t="s">
        <v>250</v>
      </c>
      <c r="E7" s="108" t="s">
        <v>251</v>
      </c>
      <c r="F7" s="108" t="s">
        <v>252</v>
      </c>
    </row>
    <row r="8" spans="1:6" ht="50.1" customHeight="1" x14ac:dyDescent="0.25">
      <c r="A8" s="108">
        <v>2</v>
      </c>
      <c r="B8" s="108" t="s">
        <v>11</v>
      </c>
      <c r="C8" s="108" t="s">
        <v>253</v>
      </c>
      <c r="D8" s="108" t="s">
        <v>253</v>
      </c>
      <c r="E8" s="108" t="s">
        <v>254</v>
      </c>
      <c r="F8" s="108" t="s">
        <v>252</v>
      </c>
    </row>
    <row r="9" spans="1:6" ht="50.1" customHeight="1" x14ac:dyDescent="0.25">
      <c r="A9" s="108">
        <v>3</v>
      </c>
      <c r="B9" s="108" t="s">
        <v>12</v>
      </c>
      <c r="C9" s="108" t="s">
        <v>104</v>
      </c>
      <c r="D9" s="108" t="s">
        <v>255</v>
      </c>
      <c r="E9" s="108" t="s">
        <v>256</v>
      </c>
      <c r="F9" s="108" t="s">
        <v>252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49" r:id="rId4" name="btnVoltar">
          <controlPr defaultSize="0" print="0" autoLine="0" r:id="rId5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4" name="btnVoltar"/>
      </mc:Fallback>
    </mc:AlternateContent>
    <mc:AlternateContent xmlns:mc="http://schemas.openxmlformats.org/markup-compatibility/2006">
      <mc:Choice Requires="x14">
        <control shapeId="27650" r:id="rId6" name="btnImprimir">
          <controlPr defaultSize="0" print="0" autoLine="0" r:id="rId7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6" name="btnImprimi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273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222</v>
      </c>
      <c r="B5" s="106" t="s">
        <v>223</v>
      </c>
      <c r="C5" s="106" t="s">
        <v>230</v>
      </c>
      <c r="D5" s="106" t="s">
        <v>260</v>
      </c>
      <c r="E5" s="106" t="s">
        <v>264</v>
      </c>
      <c r="F5" s="105" t="s">
        <v>269</v>
      </c>
    </row>
    <row r="6" spans="1:6" ht="30" customHeight="1" x14ac:dyDescent="0.25">
      <c r="A6" s="108">
        <v>5</v>
      </c>
      <c r="B6" s="108" t="s">
        <v>239</v>
      </c>
      <c r="C6" s="108" t="s">
        <v>112</v>
      </c>
      <c r="D6" s="108" t="s">
        <v>261</v>
      </c>
      <c r="E6" s="108" t="s">
        <v>270</v>
      </c>
      <c r="F6" s="108">
        <v>2023</v>
      </c>
    </row>
    <row r="7" spans="1:6" ht="30" customHeight="1" x14ac:dyDescent="0.25">
      <c r="A7" s="108">
        <v>2</v>
      </c>
      <c r="B7" s="108" t="s">
        <v>100</v>
      </c>
      <c r="C7" s="108" t="s">
        <v>112</v>
      </c>
      <c r="D7" s="108" t="s">
        <v>261</v>
      </c>
      <c r="E7" s="108" t="s">
        <v>270</v>
      </c>
      <c r="F7" s="108">
        <v>2023</v>
      </c>
    </row>
    <row r="8" spans="1:6" ht="30" customHeight="1" x14ac:dyDescent="0.25">
      <c r="A8" s="108">
        <v>9</v>
      </c>
      <c r="B8" s="108" t="s">
        <v>241</v>
      </c>
      <c r="C8" s="108" t="s">
        <v>112</v>
      </c>
      <c r="D8" s="108" t="s">
        <v>261</v>
      </c>
      <c r="E8" s="108" t="s">
        <v>270</v>
      </c>
      <c r="F8" s="108">
        <v>2023</v>
      </c>
    </row>
    <row r="9" spans="1:6" ht="30" customHeight="1" x14ac:dyDescent="0.25">
      <c r="A9" s="108">
        <v>10</v>
      </c>
      <c r="B9" s="108" t="s">
        <v>208</v>
      </c>
      <c r="C9" s="108" t="s">
        <v>101</v>
      </c>
      <c r="D9" s="108" t="s">
        <v>102</v>
      </c>
      <c r="E9" s="108" t="s">
        <v>193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7" r:id="rId4" name="btnVoltar">
          <controlPr defaultSize="0" print="0" autoLine="0" r:id="rId5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4" name="btnVoltar"/>
      </mc:Fallback>
    </mc:AlternateContent>
    <mc:AlternateContent xmlns:mc="http://schemas.openxmlformats.org/markup-compatibility/2006">
      <mc:Choice Requires="x14">
        <control shapeId="34818" r:id="rId6" name="btnImprimir">
          <controlPr defaultSize="0" print="0" autoLine="0" r:id="rId7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6" name="btnImprimi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273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222</v>
      </c>
      <c r="B5" s="106" t="s">
        <v>223</v>
      </c>
      <c r="C5" s="106" t="s">
        <v>264</v>
      </c>
      <c r="D5" s="106" t="s">
        <v>230</v>
      </c>
      <c r="E5" s="106" t="s">
        <v>260</v>
      </c>
      <c r="F5" s="105" t="s">
        <v>269</v>
      </c>
    </row>
    <row r="6" spans="1:6" ht="30" customHeight="1" x14ac:dyDescent="0.25">
      <c r="A6" s="108">
        <v>10</v>
      </c>
      <c r="B6" s="108" t="s">
        <v>208</v>
      </c>
      <c r="C6" s="108" t="s">
        <v>193</v>
      </c>
      <c r="D6" s="108" t="s">
        <v>101</v>
      </c>
      <c r="E6" s="108" t="s">
        <v>102</v>
      </c>
      <c r="F6" s="108">
        <v>2023</v>
      </c>
    </row>
    <row r="7" spans="1:6" ht="30" customHeight="1" x14ac:dyDescent="0.25">
      <c r="A7" s="108">
        <v>5</v>
      </c>
      <c r="B7" s="108" t="s">
        <v>239</v>
      </c>
      <c r="C7" s="108" t="s">
        <v>270</v>
      </c>
      <c r="D7" s="108" t="s">
        <v>112</v>
      </c>
      <c r="E7" s="108" t="s">
        <v>261</v>
      </c>
      <c r="F7" s="108">
        <v>2023</v>
      </c>
    </row>
    <row r="8" spans="1:6" ht="30" customHeight="1" x14ac:dyDescent="0.25">
      <c r="A8" s="108">
        <v>2</v>
      </c>
      <c r="B8" s="108" t="s">
        <v>100</v>
      </c>
      <c r="C8" s="108" t="s">
        <v>270</v>
      </c>
      <c r="D8" s="108" t="s">
        <v>112</v>
      </c>
      <c r="E8" s="108" t="s">
        <v>261</v>
      </c>
      <c r="F8" s="108">
        <v>2023</v>
      </c>
    </row>
    <row r="9" spans="1:6" ht="30" customHeight="1" x14ac:dyDescent="0.25">
      <c r="A9" s="108">
        <v>9</v>
      </c>
      <c r="B9" s="108" t="s">
        <v>241</v>
      </c>
      <c r="C9" s="108" t="s">
        <v>270</v>
      </c>
      <c r="D9" s="108" t="s">
        <v>112</v>
      </c>
      <c r="E9" s="108" t="s">
        <v>261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1" r:id="rId4" name="btnVoltar">
          <controlPr defaultSize="0" print="0" autoLine="0" r:id="rId5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4" name="btnVoltar"/>
      </mc:Fallback>
    </mc:AlternateContent>
    <mc:AlternateContent xmlns:mc="http://schemas.openxmlformats.org/markup-compatibility/2006">
      <mc:Choice Requires="x14">
        <control shapeId="35842" r:id="rId6" name="btnImprimir">
          <controlPr defaultSize="0" print="0" autoLine="0" r:id="rId7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6" name="btnImprimi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274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222</v>
      </c>
      <c r="B5" s="106" t="s">
        <v>223</v>
      </c>
      <c r="C5" s="106" t="s">
        <v>282</v>
      </c>
      <c r="D5" s="106" t="s">
        <v>283</v>
      </c>
      <c r="E5" s="106" t="s">
        <v>284</v>
      </c>
      <c r="F5" s="106" t="s">
        <v>285</v>
      </c>
      <c r="G5" s="106" t="s">
        <v>286</v>
      </c>
      <c r="H5" s="106" t="s">
        <v>287</v>
      </c>
      <c r="I5" s="105" t="s">
        <v>288</v>
      </c>
    </row>
    <row r="6" spans="1:9" ht="30" customHeight="1" x14ac:dyDescent="0.25">
      <c r="A6" s="108">
        <v>5</v>
      </c>
      <c r="B6" s="108" t="s">
        <v>239</v>
      </c>
      <c r="C6" s="108" t="s">
        <v>275</v>
      </c>
      <c r="D6" s="108" t="s">
        <v>108</v>
      </c>
      <c r="E6" s="108" t="s">
        <v>276</v>
      </c>
      <c r="F6" s="108" t="s">
        <v>276</v>
      </c>
      <c r="G6" s="108" t="s">
        <v>277</v>
      </c>
      <c r="H6" s="108" t="s">
        <v>77</v>
      </c>
      <c r="I6" s="108" t="s">
        <v>40</v>
      </c>
    </row>
    <row r="7" spans="1:9" ht="30" customHeight="1" x14ac:dyDescent="0.25">
      <c r="A7" s="108">
        <v>10</v>
      </c>
      <c r="B7" s="108" t="s">
        <v>208</v>
      </c>
      <c r="C7" s="108" t="s">
        <v>278</v>
      </c>
      <c r="D7" s="108" t="s">
        <v>108</v>
      </c>
      <c r="E7" s="108" t="s">
        <v>279</v>
      </c>
      <c r="F7" s="108" t="s">
        <v>210</v>
      </c>
      <c r="G7" s="108" t="s">
        <v>109</v>
      </c>
      <c r="H7" s="108" t="s">
        <v>77</v>
      </c>
      <c r="I7" s="108" t="s">
        <v>40</v>
      </c>
    </row>
    <row r="8" spans="1:9" ht="30" customHeight="1" x14ac:dyDescent="0.25">
      <c r="A8" s="108">
        <v>2</v>
      </c>
      <c r="B8" s="108" t="s">
        <v>100</v>
      </c>
      <c r="C8" s="108" t="s">
        <v>278</v>
      </c>
      <c r="D8" s="108" t="s">
        <v>108</v>
      </c>
      <c r="E8" s="108" t="s">
        <v>276</v>
      </c>
      <c r="F8" s="108" t="s">
        <v>276</v>
      </c>
      <c r="G8" s="108" t="s">
        <v>109</v>
      </c>
      <c r="H8" s="108" t="s">
        <v>77</v>
      </c>
      <c r="I8" s="108" t="s">
        <v>40</v>
      </c>
    </row>
    <row r="9" spans="1:9" ht="30" customHeight="1" x14ac:dyDescent="0.25">
      <c r="A9" s="108">
        <v>3</v>
      </c>
      <c r="B9" s="108" t="s">
        <v>233</v>
      </c>
      <c r="C9" s="108" t="s">
        <v>278</v>
      </c>
      <c r="D9" s="108" t="s">
        <v>108</v>
      </c>
      <c r="E9" s="108" t="s">
        <v>276</v>
      </c>
      <c r="F9" s="108" t="s">
        <v>276</v>
      </c>
      <c r="G9" s="108" t="s">
        <v>109</v>
      </c>
      <c r="H9" s="108" t="s">
        <v>77</v>
      </c>
      <c r="I9" s="108" t="s">
        <v>40</v>
      </c>
    </row>
    <row r="10" spans="1:9" ht="30" customHeight="1" x14ac:dyDescent="0.25">
      <c r="A10" s="108">
        <v>9</v>
      </c>
      <c r="B10" s="108" t="s">
        <v>241</v>
      </c>
      <c r="C10" s="108" t="s">
        <v>280</v>
      </c>
      <c r="D10" s="108" t="s">
        <v>281</v>
      </c>
      <c r="E10" s="108" t="s">
        <v>243</v>
      </c>
      <c r="F10" s="108" t="s">
        <v>243</v>
      </c>
      <c r="G10" s="108" t="s">
        <v>109</v>
      </c>
      <c r="H10" s="108" t="s">
        <v>77</v>
      </c>
      <c r="I10" s="108" t="s">
        <v>40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5" r:id="rId4" name="btnVoltar">
          <controlPr defaultSize="0" print="0" autoLine="0" r:id="rId5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4" name="btnVoltar"/>
      </mc:Fallback>
    </mc:AlternateContent>
    <mc:AlternateContent xmlns:mc="http://schemas.openxmlformats.org/markup-compatibility/2006">
      <mc:Choice Requires="x14">
        <control shapeId="36866" r:id="rId6" name="btnImprimir">
          <controlPr defaultSize="0" print="0" autoLine="0" r:id="rId7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6" name="btnImprimi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289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222</v>
      </c>
      <c r="B5" s="106" t="s">
        <v>223</v>
      </c>
      <c r="C5" s="106" t="s">
        <v>293</v>
      </c>
      <c r="D5" s="106" t="s">
        <v>294</v>
      </c>
      <c r="E5" s="106" t="s">
        <v>295</v>
      </c>
      <c r="F5" s="106" t="s">
        <v>248</v>
      </c>
      <c r="G5" s="106" t="s">
        <v>247</v>
      </c>
      <c r="H5" s="106" t="s">
        <v>296</v>
      </c>
      <c r="I5" s="105" t="s">
        <v>226</v>
      </c>
    </row>
    <row r="6" spans="1:9" ht="30" customHeight="1" x14ac:dyDescent="0.25">
      <c r="A6" s="108">
        <v>5</v>
      </c>
      <c r="B6" s="108" t="s">
        <v>239</v>
      </c>
      <c r="C6" s="108" t="s">
        <v>65</v>
      </c>
      <c r="D6" s="108" t="s">
        <v>242</v>
      </c>
      <c r="E6" s="108" t="s">
        <v>290</v>
      </c>
      <c r="F6" s="108" t="s">
        <v>104</v>
      </c>
      <c r="G6" s="108" t="s">
        <v>104</v>
      </c>
      <c r="H6" s="108" t="s">
        <v>105</v>
      </c>
    </row>
    <row r="7" spans="1:9" ht="30" customHeight="1" x14ac:dyDescent="0.25">
      <c r="A7" s="108">
        <v>9</v>
      </c>
      <c r="B7" s="108" t="s">
        <v>241</v>
      </c>
      <c r="C7" s="108" t="s">
        <v>49</v>
      </c>
      <c r="D7" s="108" t="s">
        <v>242</v>
      </c>
      <c r="E7" s="108" t="s">
        <v>290</v>
      </c>
      <c r="F7" s="108" t="s">
        <v>104</v>
      </c>
      <c r="G7" s="108" t="s">
        <v>104</v>
      </c>
      <c r="H7" s="108" t="s">
        <v>105</v>
      </c>
    </row>
    <row r="8" spans="1:9" ht="30" customHeight="1" x14ac:dyDescent="0.25">
      <c r="A8" s="108">
        <v>3</v>
      </c>
      <c r="B8" s="108" t="s">
        <v>233</v>
      </c>
      <c r="C8" s="108" t="s">
        <v>65</v>
      </c>
      <c r="D8" s="108" t="s">
        <v>242</v>
      </c>
      <c r="E8" s="108" t="s">
        <v>290</v>
      </c>
      <c r="F8" s="108" t="s">
        <v>104</v>
      </c>
      <c r="G8" s="108" t="s">
        <v>104</v>
      </c>
      <c r="H8" s="108" t="s">
        <v>105</v>
      </c>
    </row>
    <row r="9" spans="1:9" ht="30" customHeight="1" x14ac:dyDescent="0.25">
      <c r="A9" s="108">
        <v>2</v>
      </c>
      <c r="B9" s="108" t="s">
        <v>100</v>
      </c>
      <c r="C9" s="108" t="s">
        <v>67</v>
      </c>
      <c r="D9" s="108" t="s">
        <v>103</v>
      </c>
      <c r="E9" s="108" t="s">
        <v>291</v>
      </c>
      <c r="F9" s="108" t="s">
        <v>104</v>
      </c>
      <c r="G9" s="108" t="s">
        <v>104</v>
      </c>
      <c r="H9" s="108" t="s">
        <v>385</v>
      </c>
    </row>
    <row r="10" spans="1:9" ht="30" customHeight="1" x14ac:dyDescent="0.25">
      <c r="A10" s="108">
        <v>10</v>
      </c>
      <c r="B10" s="108" t="s">
        <v>208</v>
      </c>
      <c r="C10" s="108" t="s">
        <v>55</v>
      </c>
      <c r="D10" s="108" t="s">
        <v>213</v>
      </c>
      <c r="E10" s="108" t="s">
        <v>292</v>
      </c>
      <c r="F10" s="108" t="s">
        <v>214</v>
      </c>
      <c r="G10" s="108" t="s">
        <v>214</v>
      </c>
      <c r="H10" s="108" t="s">
        <v>384</v>
      </c>
      <c r="I10" s="108" t="s">
        <v>245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89" r:id="rId4" name="btnVoltar">
          <controlPr defaultSize="0" print="0" autoLine="0" r:id="rId5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4" name="btnVoltar"/>
      </mc:Fallback>
    </mc:AlternateContent>
    <mc:AlternateContent xmlns:mc="http://schemas.openxmlformats.org/markup-compatibility/2006">
      <mc:Choice Requires="x14">
        <control shapeId="37890" r:id="rId6" name="btnImprimir">
          <controlPr defaultSize="0" print="0" autoLine="0" r:id="rId7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6" name="btnImprimi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297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317</v>
      </c>
      <c r="G4" s="286"/>
      <c r="H4" s="286"/>
      <c r="I4" s="287"/>
    </row>
    <row r="5" spans="1:9" x14ac:dyDescent="0.25">
      <c r="A5" s="105" t="s">
        <v>318</v>
      </c>
      <c r="B5" s="106" t="s">
        <v>308</v>
      </c>
      <c r="C5" s="106" t="s">
        <v>309</v>
      </c>
      <c r="D5" s="106" t="s">
        <v>310</v>
      </c>
      <c r="E5" s="106" t="s">
        <v>316</v>
      </c>
      <c r="F5" s="106" t="s">
        <v>311</v>
      </c>
      <c r="G5" s="106" t="s">
        <v>312</v>
      </c>
      <c r="H5" s="106" t="s">
        <v>313</v>
      </c>
      <c r="I5" s="105" t="s">
        <v>314</v>
      </c>
    </row>
    <row r="6" spans="1:9" ht="30" customHeight="1" x14ac:dyDescent="0.25">
      <c r="A6" s="108" t="s">
        <v>298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299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300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301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302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303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304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305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306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307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315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319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318</v>
      </c>
      <c r="B21" s="106" t="s">
        <v>308</v>
      </c>
      <c r="C21" s="106" t="s">
        <v>309</v>
      </c>
      <c r="D21" s="106" t="s">
        <v>310</v>
      </c>
      <c r="E21" s="106" t="s">
        <v>320</v>
      </c>
      <c r="F21" s="106" t="s">
        <v>321</v>
      </c>
      <c r="G21"/>
      <c r="H21"/>
      <c r="I21"/>
    </row>
    <row r="22" spans="1:9" ht="30" customHeight="1" x14ac:dyDescent="0.25">
      <c r="A22" s="108" t="s">
        <v>298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299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300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301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302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303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304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305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306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322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323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307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315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Voltar">
          <controlPr defaultSize="0" print="0" autoLine="0" r:id="rId5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4" name="btnVoltar"/>
      </mc:Fallback>
    </mc:AlternateContent>
    <mc:AlternateContent xmlns:mc="http://schemas.openxmlformats.org/markup-compatibility/2006">
      <mc:Choice Requires="x14">
        <control shapeId="38914" r:id="rId6" name="btnImprimir">
          <controlPr defaultSize="0" print="0" autoLine="0" r:id="rId7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337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338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339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324</v>
      </c>
      <c r="B8" s="106" t="s">
        <v>223</v>
      </c>
      <c r="C8" s="106" t="s">
        <v>325</v>
      </c>
      <c r="D8" s="106" t="s">
        <v>326</v>
      </c>
      <c r="E8" s="106" t="s">
        <v>327</v>
      </c>
      <c r="F8" s="106" t="s">
        <v>328</v>
      </c>
      <c r="G8" s="106" t="s">
        <v>329</v>
      </c>
      <c r="H8" s="106" t="s">
        <v>330</v>
      </c>
      <c r="I8" s="105" t="s">
        <v>331</v>
      </c>
      <c r="J8" s="105" t="s">
        <v>332</v>
      </c>
      <c r="K8" s="105" t="s">
        <v>333</v>
      </c>
      <c r="L8" s="105" t="s">
        <v>334</v>
      </c>
      <c r="M8" s="105" t="s">
        <v>335</v>
      </c>
      <c r="N8" s="105" t="s">
        <v>336</v>
      </c>
    </row>
    <row r="9" spans="1:27" ht="27.95" customHeight="1" x14ac:dyDescent="0.25">
      <c r="A9" s="108">
        <v>2</v>
      </c>
      <c r="B9" s="113" t="s">
        <v>100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122</v>
      </c>
    </row>
    <row r="10" spans="1:27" ht="27.95" customHeight="1" x14ac:dyDescent="0.25">
      <c r="A10" s="108">
        <v>5</v>
      </c>
      <c r="B10" s="113" t="s">
        <v>239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122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6" r:id="rId4" name="btnImprimir">
          <controlPr defaultSize="0" print="0" autoLine="0" r:id="rId5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4" name="btnImprimir"/>
      </mc:Fallback>
    </mc:AlternateContent>
    <mc:AlternateContent xmlns:mc="http://schemas.openxmlformats.org/markup-compatibility/2006">
      <mc:Choice Requires="x14">
        <control shapeId="41985" r:id="rId6" name="btnVoltar">
          <controlPr defaultSize="0" print="0" autoLine="0" r:id="rId7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341</v>
      </c>
      <c r="C2" s="149" t="s">
        <v>122</v>
      </c>
      <c r="D2" s="127" t="s">
        <v>342</v>
      </c>
      <c r="E2" s="128"/>
      <c r="F2" s="128"/>
      <c r="G2" s="128" t="s">
        <v>343</v>
      </c>
      <c r="H2" s="129" t="s">
        <v>343</v>
      </c>
      <c r="I2" s="130"/>
      <c r="J2" s="130"/>
      <c r="K2" s="131" t="s">
        <v>344</v>
      </c>
      <c r="L2" s="128" t="s">
        <v>344</v>
      </c>
      <c r="M2" s="128"/>
      <c r="N2" s="128"/>
      <c r="O2" s="128" t="s">
        <v>345</v>
      </c>
      <c r="P2" s="129" t="s">
        <v>345</v>
      </c>
      <c r="Q2" s="130"/>
      <c r="R2" s="130"/>
      <c r="S2" s="131"/>
      <c r="T2" s="145" t="s">
        <v>346</v>
      </c>
      <c r="U2" s="153"/>
      <c r="V2" s="132" t="s">
        <v>347</v>
      </c>
      <c r="W2" s="133"/>
      <c r="X2" s="133"/>
      <c r="Y2" s="134"/>
      <c r="Z2" s="135"/>
    </row>
    <row r="3" spans="1:34" ht="20.25" customHeight="1" x14ac:dyDescent="0.25">
      <c r="B3" s="136" t="s">
        <v>348</v>
      </c>
      <c r="C3" s="150" t="s">
        <v>149</v>
      </c>
      <c r="D3" s="310" t="str">
        <f>config!$F$2</f>
        <v>AV1</v>
      </c>
      <c r="E3" s="314" t="str">
        <f>config!$G$2</f>
        <v>AV2</v>
      </c>
      <c r="F3" s="314" t="str">
        <f>config!$H$2</f>
        <v>AV3</v>
      </c>
      <c r="G3" s="307" t="str">
        <f>config!$I$2</f>
        <v>AV4</v>
      </c>
      <c r="H3" s="301" t="str">
        <f>config!$F$2</f>
        <v>AV1</v>
      </c>
      <c r="I3" s="301" t="str">
        <f>config!$G$2</f>
        <v>AV2</v>
      </c>
      <c r="J3" s="301" t="str">
        <f>config!$H$2</f>
        <v>AV3</v>
      </c>
      <c r="K3" s="301" t="str">
        <f>config!$I$2</f>
        <v>AV4</v>
      </c>
      <c r="L3" s="319" t="str">
        <f>config!$F$2</f>
        <v>AV1</v>
      </c>
      <c r="M3" s="314" t="str">
        <f>config!$G$2</f>
        <v>AV2</v>
      </c>
      <c r="N3" s="314" t="str">
        <f>config!$H$2</f>
        <v>AV3</v>
      </c>
      <c r="O3" s="307" t="str">
        <f>config!$I$2</f>
        <v>AV4</v>
      </c>
      <c r="P3" s="301" t="str">
        <f>config!$F$2</f>
        <v>AV1</v>
      </c>
      <c r="Q3" s="301" t="str">
        <f>config!$G$2</f>
        <v>AV2</v>
      </c>
      <c r="R3" s="301" t="str">
        <f>config!$H$2</f>
        <v>AV3</v>
      </c>
      <c r="S3" s="304" t="str">
        <f>config!$I$2</f>
        <v>AV4</v>
      </c>
      <c r="T3" s="298" t="s">
        <v>356</v>
      </c>
      <c r="U3" s="298" t="s">
        <v>378</v>
      </c>
      <c r="V3" s="293" t="s">
        <v>349</v>
      </c>
      <c r="W3" s="291" t="s">
        <v>350</v>
      </c>
      <c r="X3" s="293" t="s">
        <v>351</v>
      </c>
      <c r="Y3" s="296" t="s">
        <v>352</v>
      </c>
      <c r="Z3" s="293" t="s">
        <v>353</v>
      </c>
    </row>
    <row r="4" spans="1:34" ht="20.25" customHeight="1" x14ac:dyDescent="0.25">
      <c r="B4" s="137" t="s">
        <v>264</v>
      </c>
      <c r="C4" s="150" t="s">
        <v>193</v>
      </c>
      <c r="D4" s="311"/>
      <c r="E4" s="315"/>
      <c r="F4" s="315"/>
      <c r="G4" s="308"/>
      <c r="H4" s="302"/>
      <c r="I4" s="302"/>
      <c r="J4" s="302"/>
      <c r="K4" s="302"/>
      <c r="L4" s="320"/>
      <c r="M4" s="315"/>
      <c r="N4" s="315"/>
      <c r="O4" s="308"/>
      <c r="P4" s="302"/>
      <c r="Q4" s="302"/>
      <c r="R4" s="302"/>
      <c r="S4" s="305"/>
      <c r="T4" s="299"/>
      <c r="U4" s="299"/>
      <c r="V4" s="294"/>
      <c r="W4" s="292"/>
      <c r="X4" s="294"/>
      <c r="Y4" s="297"/>
      <c r="Z4" s="294"/>
    </row>
    <row r="5" spans="1:34" ht="20.25" customHeight="1" x14ac:dyDescent="0.25">
      <c r="B5" s="137" t="s">
        <v>260</v>
      </c>
      <c r="C5" s="151" t="s">
        <v>409</v>
      </c>
      <c r="D5" s="311"/>
      <c r="E5" s="315"/>
      <c r="F5" s="315"/>
      <c r="G5" s="308"/>
      <c r="H5" s="302"/>
      <c r="I5" s="302"/>
      <c r="J5" s="302"/>
      <c r="K5" s="302"/>
      <c r="L5" s="320"/>
      <c r="M5" s="315"/>
      <c r="N5" s="315"/>
      <c r="O5" s="308"/>
      <c r="P5" s="302"/>
      <c r="Q5" s="302"/>
      <c r="R5" s="302"/>
      <c r="S5" s="305"/>
      <c r="T5" s="299"/>
      <c r="U5" s="299"/>
      <c r="V5" s="294"/>
      <c r="W5" s="292"/>
      <c r="X5" s="294"/>
      <c r="Y5" s="297"/>
      <c r="Z5" s="294"/>
    </row>
    <row r="6" spans="1:34" x14ac:dyDescent="0.25">
      <c r="D6" s="312"/>
      <c r="E6" s="316"/>
      <c r="F6" s="315"/>
      <c r="G6" s="308"/>
      <c r="H6" s="302"/>
      <c r="I6" s="302"/>
      <c r="J6" s="302"/>
      <c r="K6" s="302"/>
      <c r="L6" s="321"/>
      <c r="M6" s="316"/>
      <c r="N6" s="315"/>
      <c r="O6" s="308"/>
      <c r="P6" s="302"/>
      <c r="Q6" s="302"/>
      <c r="R6" s="302"/>
      <c r="S6" s="305"/>
      <c r="T6" s="299"/>
      <c r="U6" s="299"/>
      <c r="V6" s="294"/>
      <c r="W6" s="292"/>
      <c r="X6" s="294"/>
      <c r="Y6" s="297"/>
      <c r="Z6" s="294"/>
    </row>
    <row r="7" spans="1:34" x14ac:dyDescent="0.25">
      <c r="A7" s="139" t="s">
        <v>354</v>
      </c>
      <c r="B7" s="138" t="s">
        <v>355</v>
      </c>
      <c r="C7" s="139" t="s">
        <v>223</v>
      </c>
      <c r="D7" s="313"/>
      <c r="E7" s="317"/>
      <c r="F7" s="318"/>
      <c r="G7" s="309"/>
      <c r="H7" s="303"/>
      <c r="I7" s="303"/>
      <c r="J7" s="303"/>
      <c r="K7" s="303"/>
      <c r="L7" s="322"/>
      <c r="M7" s="317"/>
      <c r="N7" s="318"/>
      <c r="O7" s="309"/>
      <c r="P7" s="303"/>
      <c r="Q7" s="303"/>
      <c r="R7" s="303"/>
      <c r="S7" s="306"/>
      <c r="T7" s="300"/>
      <c r="U7" s="300"/>
      <c r="V7" s="295"/>
      <c r="W7" s="292"/>
      <c r="X7" s="295"/>
      <c r="Y7" s="297"/>
      <c r="Z7" s="295"/>
      <c r="AA7" s="140" t="s">
        <v>246</v>
      </c>
    </row>
    <row r="8" spans="1:34" s="65" customFormat="1" ht="20.100000000000001" customHeight="1" x14ac:dyDescent="0.25">
      <c r="A8" s="65" t="s">
        <v>1</v>
      </c>
      <c r="B8" s="104">
        <v>15</v>
      </c>
      <c r="C8" s="65" t="s">
        <v>406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7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2</v>
      </c>
      <c r="B9" s="104">
        <v>15</v>
      </c>
      <c r="C9" s="65" t="s">
        <v>406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2</v>
      </c>
      <c r="V9" s="142" t="str">
        <f>IF(AND(SUM(D9:G9)&gt;0,B9&lt;&gt;""),ROUND(IF(media_bi="MÉDIA",AVERAGE(D9:G9),SUM(D9:G9)),1),"")</f>
        <v/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3</v>
      </c>
      <c r="B10" s="104">
        <v>15</v>
      </c>
      <c r="C10" s="65" t="s">
        <v>406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6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5</v>
      </c>
      <c r="B11" s="104">
        <v>15</v>
      </c>
      <c r="C11" s="65" t="s">
        <v>406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7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6</v>
      </c>
      <c r="B12" s="104">
        <v>15</v>
      </c>
      <c r="C12" s="65" t="s">
        <v>406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3</v>
      </c>
      <c r="V12" s="142" t="str">
        <f t="shared" si="0"/>
        <v/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 t="str">
        <f t="shared" si="5"/>
        <v/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7</v>
      </c>
      <c r="B13" s="104">
        <v>15</v>
      </c>
      <c r="C13" s="65" t="s">
        <v>406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6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15</v>
      </c>
      <c r="C14" s="65" t="s">
        <v>406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6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15</v>
      </c>
      <c r="C15" s="65" t="s">
        <v>406</v>
      </c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2</v>
      </c>
      <c r="V15" s="142" t="str">
        <f t="shared" si="0"/>
        <v/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 t="str">
        <f t="shared" si="5"/>
        <v/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10</v>
      </c>
      <c r="B16" s="104">
        <v>15</v>
      </c>
      <c r="C16" s="65" t="s">
        <v>406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7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2:27" s="65" customFormat="1" ht="20.100000000000001" customHeight="1" x14ac:dyDescent="0.25">
      <c r="B17" s="104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/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/>
      </c>
    </row>
    <row r="18" spans="2:27" s="65" customFormat="1" ht="20.100000000000001" customHeight="1" x14ac:dyDescent="0.25">
      <c r="B18" s="104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/>
      <c r="V18" s="142" t="str">
        <f t="shared" si="0"/>
        <v/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 t="str">
        <f t="shared" si="5"/>
        <v/>
      </c>
      <c r="AA18" s="104" t="str">
        <f t="shared" si="4"/>
        <v/>
      </c>
    </row>
    <row r="19" spans="2:27" s="65" customFormat="1" ht="20.100000000000001" customHeight="1" x14ac:dyDescent="0.25">
      <c r="B19" s="104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/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/>
      </c>
    </row>
    <row r="20" spans="2:27" s="65" customFormat="1" ht="20.100000000000001" customHeight="1" x14ac:dyDescent="0.25">
      <c r="B20" s="104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/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/>
      </c>
    </row>
    <row r="21" spans="2:27" s="65" customFormat="1" ht="20.100000000000001" customHeight="1" x14ac:dyDescent="0.25">
      <c r="B21" s="104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/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/>
      </c>
    </row>
    <row r="22" spans="2:27" s="65" customFormat="1" ht="20.100000000000001" customHeight="1" x14ac:dyDescent="0.25">
      <c r="B22" s="104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54"/>
      <c r="V22" s="142" t="str">
        <f t="shared" si="0"/>
        <v/>
      </c>
      <c r="W22" s="142" t="str">
        <f t="shared" si="1"/>
        <v/>
      </c>
      <c r="X22" s="142" t="str">
        <f t="shared" si="2"/>
        <v/>
      </c>
      <c r="Y22" s="142" t="str">
        <f t="shared" si="3"/>
        <v/>
      </c>
      <c r="Z22" s="142" t="str">
        <f t="shared" si="5"/>
        <v/>
      </c>
      <c r="AA22" s="104" t="str">
        <f t="shared" si="4"/>
        <v/>
      </c>
    </row>
    <row r="23" spans="2:27" s="65" customFormat="1" ht="20.100000000000001" customHeight="1" x14ac:dyDescent="0.25">
      <c r="B23" s="104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/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/>
      </c>
    </row>
    <row r="24" spans="2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2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2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2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2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2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2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2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2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Mtzm6JBp4kSYCjNcgBJiJuQaAgycHzCxDsOsy3Gck/hJuxjNJclXVP1AbH0AJDxqq3LPTFFCjU3izKnZU2Ay6Q==" saltValue="jSK3qM9XS169gPb+pOtVEw==" spinCount="100000" sheet="1" objects="1" scenarios="1"/>
  <autoFilter ref="A7:C203" xr:uid="{6BA64A17-DB0B-4ACC-8704-D461EDC85901}"/>
  <mergeCells count="23"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P3:P7"/>
    <mergeCell ref="Q3:Q7"/>
    <mergeCell ref="R3:R7"/>
    <mergeCell ref="S3:S7"/>
    <mergeCell ref="T3:T7"/>
    <mergeCell ref="W3:W7"/>
    <mergeCell ref="X3:X7"/>
    <mergeCell ref="Y3:Y7"/>
    <mergeCell ref="Z3:Z7"/>
    <mergeCell ref="U3:U7"/>
    <mergeCell ref="V3:V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49" r:id="rId4" name="btnVoltar">
          <controlPr defaultSize="0" print="0" autoLine="0" r:id="rId5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4" name="btnVoltar"/>
      </mc:Fallback>
    </mc:AlternateContent>
    <mc:AlternateContent xmlns:mc="http://schemas.openxmlformats.org/markup-compatibility/2006">
      <mc:Choice Requires="x14">
        <control shapeId="53250" r:id="rId6" name="btnImprimir">
          <controlPr defaultSize="0" print="0" autoLine="0" r:id="rId7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6" name="btnImprimir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357</v>
      </c>
      <c r="B1" s="146" t="s">
        <v>358</v>
      </c>
      <c r="C1" s="146" t="s">
        <v>359</v>
      </c>
      <c r="D1" s="146" t="s">
        <v>360</v>
      </c>
      <c r="E1" s="146" t="s">
        <v>361</v>
      </c>
      <c r="F1" s="146" t="s">
        <v>362</v>
      </c>
      <c r="G1" s="146" t="s">
        <v>363</v>
      </c>
      <c r="H1" s="146" t="s">
        <v>364</v>
      </c>
      <c r="I1" s="146" t="s">
        <v>365</v>
      </c>
      <c r="J1" s="146" t="s">
        <v>366</v>
      </c>
      <c r="K1" s="146" t="s">
        <v>367</v>
      </c>
      <c r="L1" s="146" t="s">
        <v>368</v>
      </c>
      <c r="M1" s="146" t="s">
        <v>369</v>
      </c>
      <c r="N1" s="146" t="s">
        <v>370</v>
      </c>
    </row>
    <row r="2" spans="1:15" ht="21.75" customHeight="1" x14ac:dyDescent="0.25">
      <c r="A2" s="148" t="s">
        <v>347</v>
      </c>
      <c r="B2" s="148" t="s">
        <v>347</v>
      </c>
      <c r="C2" s="148">
        <v>7</v>
      </c>
      <c r="D2" s="148">
        <v>5</v>
      </c>
      <c r="E2" s="148">
        <v>2</v>
      </c>
      <c r="F2" s="148" t="s">
        <v>371</v>
      </c>
      <c r="G2" s="148" t="s">
        <v>372</v>
      </c>
      <c r="H2" s="148" t="s">
        <v>373</v>
      </c>
      <c r="I2" s="148" t="s">
        <v>374</v>
      </c>
      <c r="J2" s="148" t="s">
        <v>375</v>
      </c>
      <c r="K2" s="148" t="s">
        <v>376</v>
      </c>
      <c r="L2" s="148" t="s">
        <v>377</v>
      </c>
      <c r="M2" s="148" t="s">
        <v>123</v>
      </c>
      <c r="N2" s="148" t="s">
        <v>356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379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338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339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324</v>
      </c>
      <c r="B8" s="106" t="s">
        <v>223</v>
      </c>
      <c r="C8" s="106" t="s">
        <v>325</v>
      </c>
      <c r="D8" s="106" t="s">
        <v>326</v>
      </c>
      <c r="E8" s="106" t="s">
        <v>327</v>
      </c>
      <c r="F8" s="106" t="s">
        <v>328</v>
      </c>
      <c r="G8" s="106" t="s">
        <v>329</v>
      </c>
      <c r="H8" s="106" t="s">
        <v>330</v>
      </c>
      <c r="I8" s="105" t="s">
        <v>331</v>
      </c>
      <c r="J8" s="105" t="s">
        <v>332</v>
      </c>
      <c r="K8" s="105" t="s">
        <v>333</v>
      </c>
      <c r="L8" s="105" t="s">
        <v>334</v>
      </c>
      <c r="M8" s="105" t="s">
        <v>335</v>
      </c>
      <c r="N8" s="105" t="s">
        <v>336</v>
      </c>
      <c r="Z8" s="103"/>
    </row>
    <row r="9" spans="1:39" ht="27.95" customHeight="1" x14ac:dyDescent="0.25">
      <c r="A9" s="108" t="s">
        <v>290</v>
      </c>
      <c r="B9" s="113" t="s">
        <v>242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122</v>
      </c>
    </row>
    <row r="10" spans="1:39" ht="27.95" customHeight="1" x14ac:dyDescent="0.25">
      <c r="A10" s="108" t="s">
        <v>291</v>
      </c>
      <c r="B10" s="113" t="s">
        <v>103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122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4" name="btnImprimir"/>
      </mc:Fallback>
    </mc:AlternateContent>
    <mc:AlternateContent xmlns:mc="http://schemas.openxmlformats.org/markup-compatibility/2006">
      <mc:Choice Requires="x14">
        <control shapeId="4608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338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339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260</v>
      </c>
      <c r="B8" s="106" t="s">
        <v>230</v>
      </c>
      <c r="C8" s="106" t="s">
        <v>325</v>
      </c>
      <c r="D8" s="106" t="s">
        <v>326</v>
      </c>
      <c r="E8" s="106" t="s">
        <v>327</v>
      </c>
      <c r="F8" s="106" t="s">
        <v>328</v>
      </c>
      <c r="G8" s="106" t="s">
        <v>329</v>
      </c>
      <c r="H8" s="106" t="s">
        <v>330</v>
      </c>
      <c r="I8" s="105" t="s">
        <v>331</v>
      </c>
      <c r="J8" s="105" t="s">
        <v>332</v>
      </c>
      <c r="K8" s="105" t="s">
        <v>333</v>
      </c>
      <c r="L8" s="105" t="s">
        <v>334</v>
      </c>
      <c r="M8" s="105" t="s">
        <v>335</v>
      </c>
      <c r="N8" s="105" t="s">
        <v>336</v>
      </c>
      <c r="Z8" s="103"/>
    </row>
    <row r="9" spans="1:39" ht="27.95" customHeight="1" x14ac:dyDescent="0.25">
      <c r="A9" s="108" t="s">
        <v>261</v>
      </c>
      <c r="B9" s="113" t="s">
        <v>112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122</v>
      </c>
    </row>
    <row r="10" spans="1:39" ht="27.95" customHeight="1" x14ac:dyDescent="0.25">
      <c r="A10" s="108" t="s">
        <v>102</v>
      </c>
      <c r="B10" s="113" t="s">
        <v>101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122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4" name="btnVoltar"/>
      </mc:Fallback>
    </mc:AlternateContent>
    <mc:AlternateContent xmlns:mc="http://schemas.openxmlformats.org/markup-compatibility/2006">
      <mc:Choice Requires="x14">
        <control shapeId="5120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6" name="btnImprimir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">
        <v>202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">
        <v>204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">
        <v>203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217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161</v>
      </c>
      <c r="BY5" s="84"/>
      <c r="BZ5" s="84"/>
    </row>
    <row r="6" spans="1:78" ht="21.95" customHeight="1" x14ac:dyDescent="0.2">
      <c r="A6" s="89"/>
      <c r="B6" s="8" t="s">
        <v>216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163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167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92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168</v>
      </c>
      <c r="BF8" s="184"/>
      <c r="BG8" s="184"/>
      <c r="BH8" s="184"/>
      <c r="BI8" s="181"/>
      <c r="BJ8" s="181"/>
      <c r="BN8" s="83"/>
    </row>
    <row r="9" spans="1:78" ht="21.95" customHeight="1" x14ac:dyDescent="0.25">
      <c r="A9" s="89"/>
      <c r="B9" s="8"/>
      <c r="C9" s="8"/>
      <c r="M9" s="8" t="s">
        <v>169</v>
      </c>
      <c r="N9" s="8"/>
      <c r="O9" s="8"/>
      <c r="P9" s="8"/>
      <c r="Q9" s="8"/>
      <c r="R9" s="8"/>
      <c r="S9" s="8"/>
      <c r="T9" s="8"/>
      <c r="U9" s="8"/>
      <c r="V9" s="338"/>
      <c r="W9" s="207"/>
      <c r="X9" s="207"/>
      <c r="Y9" s="207"/>
      <c r="Z9" s="207"/>
      <c r="AA9" s="338"/>
      <c r="AB9" s="338"/>
      <c r="AC9" s="338"/>
      <c r="AD9"/>
      <c r="AH9" s="8" t="s">
        <v>170</v>
      </c>
      <c r="AI9" s="8"/>
      <c r="AJ9" s="8"/>
      <c r="AK9" s="8"/>
      <c r="AL9" s="8"/>
      <c r="AM9" s="8"/>
      <c r="AN9" s="8"/>
      <c r="AO9" s="182"/>
      <c r="AP9" s="182"/>
      <c r="AQ9" s="182"/>
      <c r="AU9" s="8" t="s">
        <v>171</v>
      </c>
      <c r="AV9" s="8"/>
      <c r="AW9" s="8"/>
      <c r="AX9" s="8"/>
      <c r="AY9" s="8"/>
      <c r="AZ9" s="8"/>
      <c r="BA9" s="8"/>
      <c r="BB9" s="8"/>
      <c r="BC9" s="8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5">
      <c r="A10" s="89"/>
      <c r="B10" s="8"/>
      <c r="C10" s="8"/>
      <c r="M10" s="8" t="s">
        <v>175</v>
      </c>
      <c r="N10" s="8"/>
      <c r="O10" s="8"/>
      <c r="P10" s="8"/>
      <c r="Q10" s="8"/>
      <c r="R10" s="8"/>
      <c r="S10" s="181"/>
      <c r="T10" s="181"/>
      <c r="U10" s="181"/>
      <c r="V10" s="181"/>
      <c r="W10" s="181"/>
      <c r="X10" s="181"/>
      <c r="Y10" s="181"/>
      <c r="Z10" s="8" t="s">
        <v>176</v>
      </c>
      <c r="AA10" s="8"/>
      <c r="AB10" s="8"/>
      <c r="AC10" s="181"/>
      <c r="AD10" s="181"/>
      <c r="AE10" s="181"/>
      <c r="AF10" s="181"/>
      <c r="AG10" s="181"/>
      <c r="AH10" s="181"/>
      <c r="AI10" s="181"/>
      <c r="AJ10" s="181"/>
      <c r="AK10" s="8" t="s">
        <v>218</v>
      </c>
      <c r="AL10" s="8"/>
      <c r="AM10" s="8"/>
      <c r="AN10" s="181"/>
      <c r="AO10" s="181"/>
      <c r="AP10" s="181"/>
      <c r="AQ10" s="181"/>
      <c r="AR10" s="181"/>
      <c r="AS10" s="181"/>
      <c r="AT10" s="181"/>
      <c r="AU10" s="181"/>
      <c r="AV10" s="97" t="s">
        <v>110</v>
      </c>
      <c r="AW10" s="94"/>
      <c r="AX10" s="94"/>
      <c r="AY10" s="8"/>
      <c r="AZ10" s="8"/>
      <c r="BA10" s="8"/>
      <c r="BB10" s="181"/>
      <c r="BC10" s="181"/>
      <c r="BD10" s="181"/>
      <c r="BE10" s="181"/>
      <c r="BF10" s="181"/>
      <c r="BG10" s="181"/>
      <c r="BH10" s="181"/>
      <c r="BI10" s="181"/>
      <c r="BJ10" s="181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177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174</v>
      </c>
      <c r="AZ11" s="8"/>
      <c r="BA11" s="8"/>
      <c r="BB11" s="8"/>
      <c r="BC11" s="194"/>
      <c r="BD11" s="194"/>
      <c r="BE11" s="194"/>
      <c r="BF11" s="194"/>
      <c r="BG11" s="194"/>
      <c r="BH11" s="194"/>
      <c r="BI11" s="194"/>
      <c r="BJ11" s="194"/>
      <c r="BN11" s="83"/>
    </row>
    <row r="12" spans="1:78" ht="21.95" customHeight="1" x14ac:dyDescent="0.2">
      <c r="A12" s="89"/>
      <c r="B12" s="8"/>
      <c r="C12" s="8"/>
      <c r="D12" s="8" t="s">
        <v>207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74</v>
      </c>
      <c r="AL12" s="337"/>
      <c r="AM12" s="337"/>
      <c r="AN12" s="337"/>
      <c r="AO12" s="337"/>
      <c r="AP12" s="8" t="s">
        <v>173</v>
      </c>
      <c r="AQ12" s="8"/>
      <c r="AR12" s="8"/>
      <c r="AS12" s="8"/>
      <c r="AT12" s="8"/>
      <c r="AU12" s="8"/>
      <c r="AV12" s="8"/>
      <c r="AW12" s="8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75</v>
      </c>
      <c r="E13" s="8"/>
      <c r="F13" s="8"/>
      <c r="G13" s="8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8"/>
      <c r="AA13" s="8"/>
      <c r="AB13" s="8" t="s">
        <v>76</v>
      </c>
      <c r="AC13" s="8"/>
      <c r="AD13" s="8"/>
      <c r="AE13" s="8"/>
      <c r="AF13" s="8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8"/>
      <c r="BD13" s="8" t="s">
        <v>78</v>
      </c>
      <c r="BE13" s="8"/>
      <c r="BF13" s="8"/>
      <c r="BG13" s="8"/>
      <c r="BH13" s="8"/>
      <c r="BI13" s="182"/>
      <c r="BJ13" s="182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220</v>
      </c>
      <c r="C15" s="8"/>
      <c r="AJ15" s="8" t="s">
        <v>219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9"/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1"/>
      <c r="AE17" s="8"/>
      <c r="AJ17" s="8"/>
      <c r="AK17" s="8"/>
      <c r="AL17" s="329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0"/>
      <c r="BA17" s="330"/>
      <c r="BB17" s="330"/>
      <c r="BC17" s="330"/>
      <c r="BD17" s="330"/>
      <c r="BE17" s="330"/>
      <c r="BF17" s="330"/>
      <c r="BG17" s="330"/>
      <c r="BH17" s="330"/>
      <c r="BI17" s="330"/>
      <c r="BJ17" s="331"/>
      <c r="BN17" s="83"/>
    </row>
    <row r="18" spans="1:66" ht="21.95" customHeight="1" x14ac:dyDescent="0.2">
      <c r="A18" s="89"/>
      <c r="B18" s="8"/>
      <c r="C18" s="8"/>
      <c r="D18" s="323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5"/>
      <c r="AE18" s="8"/>
      <c r="AJ18" s="8"/>
      <c r="AK18" s="8"/>
      <c r="AL18" s="323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24"/>
      <c r="BB18" s="324"/>
      <c r="BC18" s="324"/>
      <c r="BD18" s="324"/>
      <c r="BE18" s="324"/>
      <c r="BF18" s="324"/>
      <c r="BG18" s="324"/>
      <c r="BH18" s="324"/>
      <c r="BI18" s="324"/>
      <c r="BJ18" s="325"/>
      <c r="BN18" s="83"/>
    </row>
    <row r="19" spans="1:66" ht="21.95" customHeight="1" x14ac:dyDescent="0.2">
      <c r="A19" s="89"/>
      <c r="B19" s="8"/>
      <c r="C19" s="8"/>
      <c r="D19" s="323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5"/>
      <c r="AE19" s="8"/>
      <c r="AJ19" s="8"/>
      <c r="AK19" s="8"/>
      <c r="AL19" s="323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4"/>
      <c r="BC19" s="324"/>
      <c r="BD19" s="324"/>
      <c r="BE19" s="324"/>
      <c r="BF19" s="324"/>
      <c r="BG19" s="324"/>
      <c r="BH19" s="324"/>
      <c r="BI19" s="324"/>
      <c r="BJ19" s="325"/>
      <c r="BN19" s="83"/>
    </row>
    <row r="20" spans="1:66" ht="21.95" customHeight="1" x14ac:dyDescent="0.2">
      <c r="A20" s="89"/>
      <c r="B20" s="8"/>
      <c r="C20" s="8"/>
      <c r="D20" s="323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5"/>
      <c r="AE20" s="8"/>
      <c r="AJ20" s="8"/>
      <c r="AK20" s="8"/>
      <c r="AL20" s="323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4"/>
      <c r="BC20" s="324"/>
      <c r="BD20" s="324"/>
      <c r="BE20" s="324"/>
      <c r="BF20" s="324"/>
      <c r="BG20" s="324"/>
      <c r="BH20" s="324"/>
      <c r="BI20" s="324"/>
      <c r="BJ20" s="325"/>
      <c r="BN20" s="83"/>
    </row>
    <row r="21" spans="1:66" ht="21.95" customHeight="1" x14ac:dyDescent="0.2">
      <c r="A21" s="89"/>
      <c r="B21" s="8"/>
      <c r="C21" s="8"/>
      <c r="D21" s="323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5"/>
      <c r="AE21" s="8"/>
      <c r="AJ21" s="8"/>
      <c r="AK21" s="8"/>
      <c r="AL21" s="323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324"/>
      <c r="BJ21" s="325"/>
      <c r="BN21" s="83"/>
    </row>
    <row r="22" spans="1:66" ht="21.95" customHeight="1" x14ac:dyDescent="0.2">
      <c r="A22" s="89"/>
      <c r="B22" s="8"/>
      <c r="C22" s="8"/>
      <c r="D22" s="323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5"/>
      <c r="AE22" s="8"/>
      <c r="AJ22" s="8"/>
      <c r="AK22" s="8"/>
      <c r="AL22" s="323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24"/>
      <c r="BB22" s="324"/>
      <c r="BC22" s="324"/>
      <c r="BD22" s="324"/>
      <c r="BE22" s="324"/>
      <c r="BF22" s="324"/>
      <c r="BG22" s="324"/>
      <c r="BH22" s="324"/>
      <c r="BI22" s="324"/>
      <c r="BJ22" s="325"/>
      <c r="BN22" s="83"/>
    </row>
    <row r="23" spans="1:66" ht="21.95" customHeight="1" x14ac:dyDescent="0.2">
      <c r="A23" s="89"/>
      <c r="B23" s="8"/>
      <c r="C23" s="8"/>
      <c r="D23" s="323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5"/>
      <c r="AE23" s="8"/>
      <c r="AJ23" s="8"/>
      <c r="AK23" s="8"/>
      <c r="AL23" s="323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24"/>
      <c r="BB23" s="324"/>
      <c r="BC23" s="324"/>
      <c r="BD23" s="324"/>
      <c r="BE23" s="324"/>
      <c r="BF23" s="324"/>
      <c r="BG23" s="324"/>
      <c r="BH23" s="324"/>
      <c r="BI23" s="324"/>
      <c r="BJ23" s="325"/>
      <c r="BN23" s="83"/>
    </row>
    <row r="24" spans="1:66" ht="21.95" customHeight="1" x14ac:dyDescent="0.2">
      <c r="A24" s="89"/>
      <c r="B24" s="8"/>
      <c r="C24" s="8"/>
      <c r="D24" s="323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5"/>
      <c r="AE24" s="8"/>
      <c r="AJ24" s="8"/>
      <c r="AK24" s="8"/>
      <c r="AL24" s="323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4"/>
      <c r="BJ24" s="325"/>
      <c r="BN24" s="83"/>
    </row>
    <row r="25" spans="1:66" ht="21.95" customHeight="1" x14ac:dyDescent="0.2">
      <c r="A25" s="89"/>
      <c r="B25" s="8"/>
      <c r="C25" s="8"/>
      <c r="D25" s="323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5"/>
      <c r="AE25" s="8"/>
      <c r="AJ25" s="8"/>
      <c r="AK25" s="8"/>
      <c r="AL25" s="323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24"/>
      <c r="BB25" s="324"/>
      <c r="BC25" s="324"/>
      <c r="BD25" s="324"/>
      <c r="BE25" s="324"/>
      <c r="BF25" s="324"/>
      <c r="BG25" s="324"/>
      <c r="BH25" s="324"/>
      <c r="BI25" s="324"/>
      <c r="BJ25" s="325"/>
      <c r="BN25" s="83"/>
    </row>
    <row r="26" spans="1:66" ht="21.95" customHeight="1" x14ac:dyDescent="0.2">
      <c r="A26" s="89"/>
      <c r="B26" s="8"/>
      <c r="C26" s="8"/>
      <c r="D26" s="323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5"/>
      <c r="AE26" s="8"/>
      <c r="AJ26" s="8"/>
      <c r="AK26" s="8"/>
      <c r="AL26" s="323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24"/>
      <c r="BB26" s="324"/>
      <c r="BC26" s="324"/>
      <c r="BD26" s="324"/>
      <c r="BE26" s="324"/>
      <c r="BF26" s="324"/>
      <c r="BG26" s="324"/>
      <c r="BH26" s="324"/>
      <c r="BI26" s="324"/>
      <c r="BJ26" s="325"/>
      <c r="BN26" s="83"/>
    </row>
    <row r="27" spans="1:66" ht="21.95" customHeight="1" x14ac:dyDescent="0.2">
      <c r="A27" s="89"/>
      <c r="B27" s="8"/>
      <c r="C27" s="8"/>
      <c r="D27" s="323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5"/>
      <c r="AE27" s="8"/>
      <c r="AJ27" s="8"/>
      <c r="AK27" s="8"/>
      <c r="AL27" s="323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24"/>
      <c r="BB27" s="324"/>
      <c r="BC27" s="324"/>
      <c r="BD27" s="324"/>
      <c r="BE27" s="324"/>
      <c r="BF27" s="324"/>
      <c r="BG27" s="324"/>
      <c r="BH27" s="324"/>
      <c r="BI27" s="324"/>
      <c r="BJ27" s="325"/>
      <c r="BN27" s="83"/>
    </row>
    <row r="28" spans="1:66" ht="21.95" customHeight="1" x14ac:dyDescent="0.2">
      <c r="A28" s="89"/>
      <c r="B28" s="8"/>
      <c r="C28" s="8"/>
      <c r="D28" s="323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5"/>
      <c r="AE28" s="8"/>
      <c r="AJ28" s="8"/>
      <c r="AK28" s="8"/>
      <c r="AL28" s="323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24"/>
      <c r="BB28" s="324"/>
      <c r="BC28" s="324"/>
      <c r="BD28" s="324"/>
      <c r="BE28" s="324"/>
      <c r="BF28" s="324"/>
      <c r="BG28" s="324"/>
      <c r="BH28" s="324"/>
      <c r="BI28" s="324"/>
      <c r="BJ28" s="325"/>
      <c r="BN28" s="83"/>
    </row>
    <row r="29" spans="1:66" ht="21.95" customHeight="1" x14ac:dyDescent="0.2">
      <c r="A29" s="89"/>
      <c r="B29" s="8"/>
      <c r="C29" s="8"/>
      <c r="D29" s="332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333"/>
      <c r="AJ29" s="8"/>
      <c r="AK29" s="8"/>
      <c r="AL29" s="332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333"/>
      <c r="BN29" s="83"/>
    </row>
    <row r="30" spans="1:66" ht="21.95" customHeight="1" x14ac:dyDescent="0.25">
      <c r="A30" s="89"/>
      <c r="B30"/>
      <c r="C30"/>
      <c r="D30" s="334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/>
      <c r="T30" s="335"/>
      <c r="U30" s="335"/>
      <c r="V30" s="335"/>
      <c r="W30" s="335"/>
      <c r="X30" s="335"/>
      <c r="Y30" s="335"/>
      <c r="Z30" s="335"/>
      <c r="AA30" s="335"/>
      <c r="AB30" s="336"/>
      <c r="AC30"/>
      <c r="AD30"/>
      <c r="AE30"/>
      <c r="AF30"/>
      <c r="AG30"/>
      <c r="AH30"/>
      <c r="AI30"/>
      <c r="AJ30"/>
      <c r="AK30"/>
      <c r="AL30" s="334"/>
      <c r="AM30" s="335"/>
      <c r="AN30" s="335"/>
      <c r="AO30" s="335"/>
      <c r="AP30" s="335"/>
      <c r="AQ30" s="335"/>
      <c r="AR30" s="335"/>
      <c r="AS30" s="335"/>
      <c r="AT30" s="335"/>
      <c r="AU30" s="335"/>
      <c r="AV30" s="335"/>
      <c r="AW30" s="335"/>
      <c r="AX30" s="335"/>
      <c r="AY30" s="335"/>
      <c r="AZ30" s="335"/>
      <c r="BA30" s="335"/>
      <c r="BB30" s="335"/>
      <c r="BC30" s="335"/>
      <c r="BD30" s="335"/>
      <c r="BE30" s="335"/>
      <c r="BF30" s="335"/>
      <c r="BG30" s="335"/>
      <c r="BH30" s="335"/>
      <c r="BI30" s="335"/>
      <c r="BJ30" s="336"/>
      <c r="BN30" s="83"/>
    </row>
    <row r="31" spans="1:66" ht="21.95" customHeight="1" x14ac:dyDescent="0.25">
      <c r="A31" s="89"/>
      <c r="B31"/>
      <c r="C31"/>
      <c r="D31" s="334"/>
      <c r="E31" s="335"/>
      <c r="F31" s="335"/>
      <c r="G31" s="335"/>
      <c r="H31" s="335"/>
      <c r="I31" s="335"/>
      <c r="J31" s="335"/>
      <c r="K31" s="335"/>
      <c r="L31" s="335"/>
      <c r="M31" s="335"/>
      <c r="N31" s="335"/>
      <c r="O31" s="335"/>
      <c r="P31" s="335"/>
      <c r="Q31" s="335"/>
      <c r="R31" s="335"/>
      <c r="S31" s="335"/>
      <c r="T31" s="335"/>
      <c r="U31" s="335"/>
      <c r="V31" s="335"/>
      <c r="W31" s="335"/>
      <c r="X31" s="335"/>
      <c r="Y31" s="335"/>
      <c r="Z31" s="335"/>
      <c r="AA31" s="335"/>
      <c r="AB31" s="336"/>
      <c r="AC31"/>
      <c r="AD31"/>
      <c r="AE31"/>
      <c r="AF31"/>
      <c r="AG31"/>
      <c r="AH31"/>
      <c r="AI31"/>
      <c r="AJ31"/>
      <c r="AK31"/>
      <c r="AL31" s="334"/>
      <c r="AM31" s="335"/>
      <c r="AN31" s="335"/>
      <c r="AO31" s="335"/>
      <c r="AP31" s="335"/>
      <c r="AQ31" s="335"/>
      <c r="AR31" s="335"/>
      <c r="AS31" s="335"/>
      <c r="AT31" s="335"/>
      <c r="AU31" s="335"/>
      <c r="AV31" s="335"/>
      <c r="AW31" s="335"/>
      <c r="AX31" s="335"/>
      <c r="AY31" s="335"/>
      <c r="AZ31" s="335"/>
      <c r="BA31" s="335"/>
      <c r="BB31" s="335"/>
      <c r="BC31" s="335"/>
      <c r="BD31" s="335"/>
      <c r="BE31" s="335"/>
      <c r="BF31" s="335"/>
      <c r="BG31" s="335"/>
      <c r="BH31" s="335"/>
      <c r="BI31" s="335"/>
      <c r="BJ31" s="336"/>
      <c r="BN31" s="83"/>
    </row>
    <row r="32" spans="1:66" ht="21.95" customHeight="1" x14ac:dyDescent="0.25">
      <c r="A32" s="89"/>
      <c r="B32"/>
      <c r="C32"/>
      <c r="D32" s="334"/>
      <c r="E32" s="335"/>
      <c r="F32" s="335"/>
      <c r="G32" s="335"/>
      <c r="H32" s="335"/>
      <c r="I32" s="335"/>
      <c r="J32" s="335"/>
      <c r="K32" s="335"/>
      <c r="L32" s="335"/>
      <c r="M32" s="335"/>
      <c r="N32" s="335"/>
      <c r="O32" s="335"/>
      <c r="P32" s="335"/>
      <c r="Q32" s="335"/>
      <c r="R32" s="335"/>
      <c r="S32" s="335"/>
      <c r="T32" s="335"/>
      <c r="U32" s="335"/>
      <c r="V32" s="335"/>
      <c r="W32" s="335"/>
      <c r="X32" s="335"/>
      <c r="Y32" s="335"/>
      <c r="Z32" s="335"/>
      <c r="AA32" s="335"/>
      <c r="AB32" s="336"/>
      <c r="AC32"/>
      <c r="AD32"/>
      <c r="AE32"/>
      <c r="AF32"/>
      <c r="AG32"/>
      <c r="AH32"/>
      <c r="AI32"/>
      <c r="AJ32"/>
      <c r="AK32"/>
      <c r="AL32" s="334"/>
      <c r="AM32" s="335"/>
      <c r="AN32" s="335"/>
      <c r="AO32" s="335"/>
      <c r="AP32" s="335"/>
      <c r="AQ32" s="335"/>
      <c r="AR32" s="335"/>
      <c r="AS32" s="335"/>
      <c r="AT32" s="335"/>
      <c r="AU32" s="335"/>
      <c r="AV32" s="335"/>
      <c r="AW32" s="335"/>
      <c r="AX32" s="335"/>
      <c r="AY32" s="335"/>
      <c r="AZ32" s="335"/>
      <c r="BA32" s="335"/>
      <c r="BB32" s="335"/>
      <c r="BC32" s="335"/>
      <c r="BD32" s="335"/>
      <c r="BE32" s="335"/>
      <c r="BF32" s="335"/>
      <c r="BG32" s="335"/>
      <c r="BH32" s="335"/>
      <c r="BI32" s="335"/>
      <c r="BJ32" s="336"/>
      <c r="BN32" s="83"/>
    </row>
    <row r="33" spans="1:66" ht="21.95" customHeight="1" x14ac:dyDescent="0.25">
      <c r="A33" s="89"/>
      <c r="B33"/>
      <c r="C33"/>
      <c r="D33" s="334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6"/>
      <c r="AC33"/>
      <c r="AD33"/>
      <c r="AE33"/>
      <c r="AF33"/>
      <c r="AG33"/>
      <c r="AH33"/>
      <c r="AI33"/>
      <c r="AJ33"/>
      <c r="AK33"/>
      <c r="AL33" s="334"/>
      <c r="AM33" s="335"/>
      <c r="AN33" s="335"/>
      <c r="AO33" s="335"/>
      <c r="AP33" s="335"/>
      <c r="AQ33" s="335"/>
      <c r="AR33" s="335"/>
      <c r="AS33" s="335"/>
      <c r="AT33" s="335"/>
      <c r="AU33" s="335"/>
      <c r="AV33" s="335"/>
      <c r="AW33" s="335"/>
      <c r="AX33" s="335"/>
      <c r="AY33" s="335"/>
      <c r="AZ33" s="335"/>
      <c r="BA33" s="335"/>
      <c r="BB33" s="335"/>
      <c r="BC33" s="335"/>
      <c r="BD33" s="335"/>
      <c r="BE33" s="335"/>
      <c r="BF33" s="335"/>
      <c r="BG33" s="335"/>
      <c r="BH33" s="335"/>
      <c r="BI33" s="335"/>
      <c r="BJ33" s="336"/>
      <c r="BN33" s="83"/>
    </row>
    <row r="34" spans="1:66" ht="21.95" customHeight="1" x14ac:dyDescent="0.25">
      <c r="A34" s="89"/>
      <c r="B34"/>
      <c r="C34"/>
      <c r="D34" s="334"/>
      <c r="E34" s="335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35"/>
      <c r="R34" s="335"/>
      <c r="S34" s="335"/>
      <c r="T34" s="335"/>
      <c r="U34" s="335"/>
      <c r="V34" s="335"/>
      <c r="W34" s="335"/>
      <c r="X34" s="335"/>
      <c r="Y34" s="335"/>
      <c r="Z34" s="335"/>
      <c r="AA34" s="335"/>
      <c r="AB34" s="336"/>
      <c r="AC34"/>
      <c r="AD34"/>
      <c r="AE34"/>
      <c r="AF34"/>
      <c r="AG34"/>
      <c r="AH34"/>
      <c r="AI34"/>
      <c r="AJ34"/>
      <c r="AK34"/>
      <c r="AL34" s="334"/>
      <c r="AM34" s="335"/>
      <c r="AN34" s="335"/>
      <c r="AO34" s="335"/>
      <c r="AP34" s="335"/>
      <c r="AQ34" s="335"/>
      <c r="AR34" s="335"/>
      <c r="AS34" s="335"/>
      <c r="AT34" s="335"/>
      <c r="AU34" s="335"/>
      <c r="AV34" s="335"/>
      <c r="AW34" s="335"/>
      <c r="AX34" s="335"/>
      <c r="AY34" s="335"/>
      <c r="AZ34" s="335"/>
      <c r="BA34" s="335"/>
      <c r="BB34" s="335"/>
      <c r="BC34" s="335"/>
      <c r="BD34" s="335"/>
      <c r="BE34" s="335"/>
      <c r="BF34" s="335"/>
      <c r="BG34" s="335"/>
      <c r="BH34" s="335"/>
      <c r="BI34" s="335"/>
      <c r="BJ34" s="336"/>
      <c r="BN34" s="83"/>
    </row>
    <row r="35" spans="1:66" ht="21.95" customHeight="1" x14ac:dyDescent="0.25">
      <c r="A35" s="89"/>
      <c r="B35"/>
      <c r="C35"/>
      <c r="D35" s="334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6"/>
      <c r="AC35"/>
      <c r="AD35"/>
      <c r="AE35"/>
      <c r="AF35"/>
      <c r="AG35"/>
      <c r="AH35"/>
      <c r="AI35"/>
      <c r="AJ35"/>
      <c r="AK35"/>
      <c r="AL35" s="334"/>
      <c r="AM35" s="335"/>
      <c r="AN35" s="335"/>
      <c r="AO35" s="335"/>
      <c r="AP35" s="335"/>
      <c r="AQ35" s="335"/>
      <c r="AR35" s="335"/>
      <c r="AS35" s="335"/>
      <c r="AT35" s="335"/>
      <c r="AU35" s="335"/>
      <c r="AV35" s="335"/>
      <c r="AW35" s="335"/>
      <c r="AX35" s="335"/>
      <c r="AY35" s="335"/>
      <c r="AZ35" s="335"/>
      <c r="BA35" s="335"/>
      <c r="BB35" s="335"/>
      <c r="BC35" s="335"/>
      <c r="BD35" s="335"/>
      <c r="BE35" s="335"/>
      <c r="BF35" s="335"/>
      <c r="BG35" s="335"/>
      <c r="BH35" s="335"/>
      <c r="BI35" s="335"/>
      <c r="BJ35" s="336"/>
      <c r="BN35" s="83"/>
    </row>
    <row r="36" spans="1:66" ht="21.95" customHeight="1" x14ac:dyDescent="0.25">
      <c r="A36" s="89"/>
      <c r="B36"/>
      <c r="C36"/>
      <c r="D36" s="326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327"/>
      <c r="AB36" s="328"/>
      <c r="AC36"/>
      <c r="AD36"/>
      <c r="AE36"/>
      <c r="AF36"/>
      <c r="AG36"/>
      <c r="AH36"/>
      <c r="AI36"/>
      <c r="AJ36"/>
      <c r="AK36"/>
      <c r="AL36" s="326"/>
      <c r="AM36" s="327"/>
      <c r="AN36" s="327"/>
      <c r="AO36" s="327"/>
      <c r="AP36" s="327"/>
      <c r="AQ36" s="327"/>
      <c r="AR36" s="327"/>
      <c r="AS36" s="327"/>
      <c r="AT36" s="327"/>
      <c r="AU36" s="327"/>
      <c r="AV36" s="327"/>
      <c r="AW36" s="327"/>
      <c r="AX36" s="327"/>
      <c r="AY36" s="327"/>
      <c r="AZ36" s="327"/>
      <c r="BA36" s="327"/>
      <c r="BB36" s="327"/>
      <c r="BC36" s="327"/>
      <c r="BD36" s="327"/>
      <c r="BE36" s="327"/>
      <c r="BF36" s="327"/>
      <c r="BG36" s="327"/>
      <c r="BH36" s="327"/>
      <c r="BI36" s="327"/>
      <c r="BJ36" s="32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181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5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7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198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200"/>
      <c r="BN42" s="83"/>
    </row>
    <row r="43" spans="1:66" ht="21.95" customHeight="1" x14ac:dyDescent="0.2">
      <c r="A43" s="89"/>
      <c r="B43" s="8"/>
      <c r="C43" s="96"/>
      <c r="D43" s="201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3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221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126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29/01/2024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FotoPessoal">
          <controlPr defaultSize="0" autoLine="0" r:id="rId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4" name="FotoPessoal"/>
      </mc:Fallback>
    </mc:AlternateContent>
    <mc:AlternateContent xmlns:mc="http://schemas.openxmlformats.org/markup-compatibility/2006">
      <mc:Choice Requires="x14">
        <control shapeId="26626" r:id="rId6" name="ImageAss">
          <controlPr defaultSize="0" autoLine="0" r:id="rId7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6" name="ImageAss"/>
      </mc:Fallback>
    </mc:AlternateContent>
    <mc:AlternateContent xmlns:mc="http://schemas.openxmlformats.org/markup-compatibility/2006">
      <mc:Choice Requires="x14">
        <control shapeId="26627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8" name="btnVoltar"/>
      </mc:Fallback>
    </mc:AlternateContent>
    <mc:AlternateContent xmlns:mc="http://schemas.openxmlformats.org/markup-compatibility/2006">
      <mc:Choice Requires="x14">
        <control shapeId="26628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10" name="btnImprimir"/>
      </mc:Fallback>
    </mc:AlternateContent>
    <mc:AlternateContent xmlns:mc="http://schemas.openxmlformats.org/markup-compatibility/2006">
      <mc:Choice Requires="x14">
        <control shapeId="26629" r:id="rId12" name="btnVoltar2">
          <controlPr defaultSize="0" print="0" autoLine="0" r:id="rId13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12" name="btnVoltar2"/>
      </mc:Fallback>
    </mc:AlternateContent>
    <mc:AlternateContent xmlns:mc="http://schemas.openxmlformats.org/markup-compatibility/2006">
      <mc:Choice Requires="x14">
        <control shapeId="26630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14" name="btnImprimir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213</vt:i4>
      </vt:variant>
    </vt:vector>
  </HeadingPairs>
  <TitlesOfParts>
    <vt:vector size="214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especializacao</vt:lpstr>
      <vt:lpstr>id_profissional</vt:lpstr>
      <vt:lpstr>id_usuario</vt:lpstr>
      <vt:lpstr>media_bi</vt:lpstr>
      <vt:lpstr>media_final</vt:lpstr>
      <vt:lpstr>meta_aprov</vt:lpstr>
      <vt:lpstr>meta_recup</vt:lpstr>
      <vt:lpstr>nivel_acesso</vt:lpstr>
      <vt:lpstr>Declaração!Nome_8</vt:lpstr>
      <vt:lpstr>'Declaração de Conclusão'!Nome_8</vt:lpstr>
      <vt:lpstr>Declaração!Nome_9</vt:lpstr>
      <vt:lpstr>'Declaração de Conclusão'!Nome_9</vt:lpstr>
      <vt:lpstr>nome_completo</vt:lpstr>
      <vt:lpstr>Declaração!NomeDaIgreja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nota!teste_de_area</vt:lpstr>
      <vt:lpstr>tipo_usuario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  <vt:lpstr>usuario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2023-10-21T15:49:48Z</cp:lastPrinted>
  <dcterms:created xsi:type="dcterms:W3CDTF">2015-06-05T18:19:34Z</dcterms:created>
  <dcterms:modified xsi:type="dcterms:W3CDTF">2024-01-29T21:11:30Z</dcterms:modified>
</cp:coreProperties>
</file>