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jonathanbryant/Projects/house-lights/"/>
    </mc:Choice>
  </mc:AlternateContent>
  <xr:revisionPtr revIDLastSave="0" documentId="13_ncr:1_{B8A7BE91-C7B3-D945-B392-71D54580780F}" xr6:coauthVersionLast="47" xr6:coauthVersionMax="47" xr10:uidLastSave="{00000000-0000-0000-0000-000000000000}"/>
  <bookViews>
    <workbookView xWindow="0" yWindow="500" windowWidth="25600" windowHeight="28300" activeTab="1" xr2:uid="{00000000-000D-0000-FFFF-FFFF00000000}"/>
  </bookViews>
  <sheets>
    <sheet name="Intro" sheetId="5" r:id="rId1"/>
    <sheet name="Pixel House Outline" sheetId="1" r:id="rId2"/>
    <sheet name="Pixel Data" sheetId="2" r:id="rId3"/>
    <sheet name="Terminology" sheetId="6" r:id="rId4"/>
  </sheets>
  <definedNames>
    <definedName name="LightTypesPickList">'Pixel Data'!$A$3:$A$27</definedName>
    <definedName name="_xlnm.Print_Area" localSheetId="2">'Pixel Data'!$A$2:$L$54</definedName>
    <definedName name="_xlnm.Print_Area" localSheetId="1">'Pixel House Outline'!$A$1:$Q$28</definedName>
    <definedName name="RGBLightTypes">'Pixel Data'!$A$3:$A$27</definedName>
    <definedName name="RGBNodesOnly">'Pixel Data'!$A$11:$A$25</definedName>
    <definedName name="RGBStripOnly">'Pixel Data'!$A$3:$A$7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2" l="1"/>
  <c r="L7" i="2"/>
  <c r="L8" i="2"/>
  <c r="L9" i="2"/>
  <c r="L10" i="2"/>
  <c r="K6" i="2"/>
  <c r="K7" i="2"/>
  <c r="K8" i="2"/>
  <c r="K9" i="2"/>
  <c r="K10" i="2"/>
  <c r="I6" i="2"/>
  <c r="J6" i="2" s="1"/>
  <c r="I7" i="2"/>
  <c r="J7" i="2" s="1"/>
  <c r="I8" i="2"/>
  <c r="J8" i="2" s="1"/>
  <c r="I9" i="2"/>
  <c r="J9" i="2" s="1"/>
  <c r="I10" i="2"/>
  <c r="J10" i="2" s="1"/>
  <c r="H6" i="2"/>
  <c r="H7" i="2"/>
  <c r="H8" i="2"/>
  <c r="H9" i="2"/>
  <c r="H10" i="2"/>
  <c r="L19" i="2" l="1"/>
  <c r="K19" i="2"/>
  <c r="J19" i="2"/>
  <c r="H19" i="2"/>
  <c r="L18" i="2"/>
  <c r="K18" i="2"/>
  <c r="J18" i="2"/>
  <c r="H18" i="2"/>
  <c r="L25" i="2"/>
  <c r="K25" i="2"/>
  <c r="I25" i="2"/>
  <c r="J25" i="2" s="1"/>
  <c r="H25" i="2"/>
  <c r="L24" i="2"/>
  <c r="K24" i="2"/>
  <c r="I24" i="2"/>
  <c r="J24" i="2" s="1"/>
  <c r="H24" i="2"/>
  <c r="L16" i="2"/>
  <c r="K16" i="2"/>
  <c r="J16" i="2"/>
  <c r="H16" i="2"/>
  <c r="L15" i="2"/>
  <c r="K15" i="2"/>
  <c r="J15" i="2"/>
  <c r="H15" i="2"/>
  <c r="L14" i="2"/>
  <c r="K14" i="2"/>
  <c r="J14" i="2"/>
  <c r="H14" i="2"/>
  <c r="L13" i="2"/>
  <c r="K13" i="2"/>
  <c r="J13" i="2"/>
  <c r="H13" i="2"/>
  <c r="L12" i="2"/>
  <c r="K12" i="2"/>
  <c r="J12" i="2"/>
  <c r="H12" i="2"/>
  <c r="L22" i="2"/>
  <c r="K22" i="2"/>
  <c r="I22" i="2"/>
  <c r="J22" i="2" s="1"/>
  <c r="H22" i="2"/>
  <c r="L21" i="2"/>
  <c r="K21" i="2"/>
  <c r="I21" i="2"/>
  <c r="J21" i="2" s="1"/>
  <c r="H21" i="2"/>
  <c r="L54" i="2" l="1"/>
  <c r="K54" i="2"/>
  <c r="I54" i="2"/>
  <c r="J54" i="2" s="1"/>
  <c r="H54" i="2"/>
  <c r="L53" i="2"/>
  <c r="K53" i="2"/>
  <c r="I53" i="2"/>
  <c r="J53" i="2" s="1"/>
  <c r="H53" i="2"/>
  <c r="L52" i="2"/>
  <c r="K52" i="2"/>
  <c r="I52" i="2"/>
  <c r="J52" i="2" s="1"/>
  <c r="H52" i="2"/>
  <c r="L51" i="2"/>
  <c r="K51" i="2"/>
  <c r="I51" i="2"/>
  <c r="J51" i="2" s="1"/>
  <c r="H51" i="2"/>
  <c r="L50" i="2"/>
  <c r="K50" i="2"/>
  <c r="I50" i="2"/>
  <c r="J50" i="2" s="1"/>
  <c r="H50" i="2"/>
  <c r="L49" i="2"/>
  <c r="K49" i="2"/>
  <c r="I49" i="2"/>
  <c r="J49" i="2" s="1"/>
  <c r="H49" i="2"/>
  <c r="L48" i="2"/>
  <c r="K48" i="2"/>
  <c r="I48" i="2"/>
  <c r="J48" i="2" s="1"/>
  <c r="H48" i="2"/>
  <c r="L47" i="2"/>
  <c r="K47" i="2"/>
  <c r="I47" i="2"/>
  <c r="J47" i="2" s="1"/>
  <c r="H47" i="2"/>
  <c r="L46" i="2"/>
  <c r="K46" i="2"/>
  <c r="I46" i="2"/>
  <c r="J46" i="2" s="1"/>
  <c r="H46" i="2"/>
  <c r="L45" i="2"/>
  <c r="K45" i="2"/>
  <c r="I45" i="2"/>
  <c r="J45" i="2" s="1"/>
  <c r="H45" i="2"/>
  <c r="L44" i="2"/>
  <c r="K44" i="2"/>
  <c r="I44" i="2"/>
  <c r="J44" i="2" s="1"/>
  <c r="H44" i="2"/>
  <c r="L43" i="2"/>
  <c r="K43" i="2"/>
  <c r="I43" i="2"/>
  <c r="J43" i="2" s="1"/>
  <c r="H43" i="2"/>
  <c r="L42" i="2"/>
  <c r="K42" i="2"/>
  <c r="I42" i="2"/>
  <c r="J42" i="2" s="1"/>
  <c r="H42" i="2"/>
  <c r="L41" i="2"/>
  <c r="K41" i="2"/>
  <c r="I41" i="2"/>
  <c r="J41" i="2" s="1"/>
  <c r="H41" i="2"/>
  <c r="L40" i="2"/>
  <c r="K40" i="2"/>
  <c r="I40" i="2"/>
  <c r="J40" i="2" s="1"/>
  <c r="H40" i="2"/>
  <c r="L39" i="2"/>
  <c r="K39" i="2"/>
  <c r="I39" i="2"/>
  <c r="J39" i="2" s="1"/>
  <c r="H39" i="2"/>
  <c r="L38" i="2"/>
  <c r="K38" i="2"/>
  <c r="I38" i="2"/>
  <c r="J38" i="2" s="1"/>
  <c r="H38" i="2"/>
  <c r="L37" i="2"/>
  <c r="K37" i="2"/>
  <c r="I37" i="2"/>
  <c r="J37" i="2" s="1"/>
  <c r="H37" i="2"/>
  <c r="L36" i="2"/>
  <c r="K36" i="2"/>
  <c r="I36" i="2"/>
  <c r="J36" i="2" s="1"/>
  <c r="H36" i="2"/>
  <c r="L35" i="2"/>
  <c r="K35" i="2"/>
  <c r="I35" i="2"/>
  <c r="J35" i="2" s="1"/>
  <c r="H35" i="2"/>
  <c r="L34" i="2"/>
  <c r="K34" i="2"/>
  <c r="I34" i="2"/>
  <c r="J34" i="2" s="1"/>
  <c r="H34" i="2"/>
  <c r="L33" i="2"/>
  <c r="K33" i="2"/>
  <c r="I33" i="2"/>
  <c r="J33" i="2" s="1"/>
  <c r="H33" i="2"/>
  <c r="L32" i="2"/>
  <c r="K32" i="2"/>
  <c r="I32" i="2"/>
  <c r="J32" i="2" s="1"/>
  <c r="H32" i="2"/>
  <c r="L31" i="2"/>
  <c r="K31" i="2"/>
  <c r="I31" i="2"/>
  <c r="J31" i="2" s="1"/>
  <c r="H31" i="2"/>
  <c r="L30" i="2"/>
  <c r="K30" i="2"/>
  <c r="I30" i="2"/>
  <c r="J30" i="2" s="1"/>
  <c r="H30" i="2"/>
  <c r="L29" i="2"/>
  <c r="K29" i="2"/>
  <c r="I29" i="2"/>
  <c r="J29" i="2" s="1"/>
  <c r="H29" i="2"/>
  <c r="L28" i="2"/>
  <c r="K28" i="2"/>
  <c r="I28" i="2"/>
  <c r="J28" i="2" s="1"/>
  <c r="H28" i="2"/>
  <c r="L27" i="2"/>
  <c r="K27" i="2"/>
  <c r="I27" i="2"/>
  <c r="J27" i="2" s="1"/>
  <c r="H27" i="2"/>
  <c r="L26" i="2"/>
  <c r="K26" i="2"/>
  <c r="I26" i="2"/>
  <c r="J26" i="2" s="1"/>
  <c r="H26" i="2"/>
  <c r="L17" i="2"/>
  <c r="K17" i="2"/>
  <c r="J17" i="2"/>
  <c r="H17" i="2"/>
  <c r="L23" i="2"/>
  <c r="K23" i="2"/>
  <c r="I23" i="2"/>
  <c r="J23" i="2" s="1"/>
  <c r="H23" i="2"/>
  <c r="L11" i="2"/>
  <c r="K11" i="2"/>
  <c r="J11" i="2"/>
  <c r="H11" i="2"/>
  <c r="L20" i="2"/>
  <c r="K20" i="2"/>
  <c r="I20" i="2"/>
  <c r="J20" i="2" s="1"/>
  <c r="H20" i="2"/>
  <c r="L5" i="2"/>
  <c r="K5" i="2"/>
  <c r="I5" i="2"/>
  <c r="J5" i="2" s="1"/>
  <c r="H5" i="2"/>
  <c r="L4" i="2"/>
  <c r="K4" i="2"/>
  <c r="I4" i="2"/>
  <c r="J4" i="2" s="1"/>
  <c r="H4" i="2"/>
  <c r="L3" i="2"/>
  <c r="K3" i="2"/>
  <c r="I3" i="2"/>
  <c r="J3" i="2" s="1"/>
  <c r="H3" i="2"/>
  <c r="G28" i="1" l="1"/>
  <c r="D4" i="1"/>
  <c r="E4" i="1" s="1"/>
  <c r="D5" i="1"/>
  <c r="D6" i="1"/>
  <c r="D7" i="1"/>
  <c r="D8" i="1"/>
  <c r="E8" i="1" s="1"/>
  <c r="D9" i="1"/>
  <c r="E9" i="1" s="1"/>
  <c r="D10" i="1"/>
  <c r="D11" i="1"/>
  <c r="D12" i="1"/>
  <c r="E12" i="1" s="1"/>
  <c r="D13" i="1"/>
  <c r="D14" i="1"/>
  <c r="D15" i="1"/>
  <c r="D16" i="1"/>
  <c r="D17" i="1"/>
  <c r="E17" i="1" s="1"/>
  <c r="D18" i="1"/>
  <c r="E18" i="1" s="1"/>
  <c r="D19" i="1"/>
  <c r="E19" i="1" s="1"/>
  <c r="D20" i="1"/>
  <c r="E20" i="1" s="1"/>
  <c r="D21" i="1"/>
  <c r="E21" i="1" s="1"/>
  <c r="D22" i="1"/>
  <c r="E22" i="1" s="1"/>
  <c r="D23" i="1"/>
  <c r="E23" i="1" s="1"/>
  <c r="E13" i="1"/>
  <c r="E11" i="1"/>
  <c r="E14" i="1"/>
  <c r="E15" i="1"/>
  <c r="E16" i="1"/>
  <c r="D28" i="1"/>
  <c r="E28" i="1"/>
  <c r="F28" i="1"/>
  <c r="C28" i="1"/>
  <c r="B28" i="1"/>
  <c r="F5" i="1" s="1"/>
  <c r="H28" i="1"/>
  <c r="J28" i="1"/>
  <c r="K28" i="1"/>
  <c r="L28" i="1"/>
  <c r="E5" i="1"/>
  <c r="E6" i="1"/>
  <c r="E7" i="1"/>
  <c r="E10" i="1"/>
  <c r="I5" i="1" l="1"/>
  <c r="G5" i="1"/>
  <c r="F4" i="1"/>
  <c r="F22" i="1"/>
  <c r="F20" i="1"/>
  <c r="F18" i="1"/>
  <c r="F16" i="1"/>
  <c r="F14" i="1"/>
  <c r="F12" i="1"/>
  <c r="F10" i="1"/>
  <c r="F8" i="1"/>
  <c r="F6" i="1"/>
  <c r="I28" i="1"/>
  <c r="H5" i="1" s="1"/>
  <c r="F23" i="1"/>
  <c r="F21" i="1"/>
  <c r="F19" i="1"/>
  <c r="F17" i="1"/>
  <c r="F15" i="1"/>
  <c r="F13" i="1"/>
  <c r="F11" i="1"/>
  <c r="F9" i="1"/>
  <c r="F7" i="1"/>
  <c r="D24" i="1"/>
  <c r="N5" i="1" l="1"/>
  <c r="L5" i="1"/>
  <c r="J5" i="1"/>
  <c r="O5" i="1"/>
  <c r="M5" i="1"/>
  <c r="K5" i="1"/>
  <c r="H9" i="1"/>
  <c r="I9" i="1"/>
  <c r="G9" i="1"/>
  <c r="H13" i="1"/>
  <c r="I13" i="1"/>
  <c r="G13" i="1"/>
  <c r="H17" i="1"/>
  <c r="I17" i="1"/>
  <c r="G17" i="1"/>
  <c r="H21" i="1"/>
  <c r="I21" i="1"/>
  <c r="G21" i="1"/>
  <c r="H8" i="1"/>
  <c r="G8" i="1"/>
  <c r="I8" i="1"/>
  <c r="H12" i="1"/>
  <c r="G12" i="1"/>
  <c r="I12" i="1"/>
  <c r="H16" i="1"/>
  <c r="G16" i="1"/>
  <c r="I16" i="1"/>
  <c r="H20" i="1"/>
  <c r="G20" i="1"/>
  <c r="I20" i="1"/>
  <c r="G4" i="1"/>
  <c r="I4" i="1"/>
  <c r="F24" i="1"/>
  <c r="H4" i="1"/>
  <c r="H7" i="1"/>
  <c r="I7" i="1"/>
  <c r="G7" i="1"/>
  <c r="H11" i="1"/>
  <c r="I11" i="1"/>
  <c r="G11" i="1"/>
  <c r="H15" i="1"/>
  <c r="I15" i="1"/>
  <c r="G15" i="1"/>
  <c r="H19" i="1"/>
  <c r="I19" i="1"/>
  <c r="G19" i="1"/>
  <c r="H23" i="1"/>
  <c r="I23" i="1"/>
  <c r="G23" i="1"/>
  <c r="H6" i="1"/>
  <c r="G6" i="1"/>
  <c r="I6" i="1"/>
  <c r="H10" i="1"/>
  <c r="G10" i="1"/>
  <c r="I10" i="1"/>
  <c r="H14" i="1"/>
  <c r="G14" i="1"/>
  <c r="I14" i="1"/>
  <c r="H18" i="1"/>
  <c r="G18" i="1"/>
  <c r="I18" i="1"/>
  <c r="H22" i="1"/>
  <c r="G22" i="1"/>
  <c r="I22" i="1"/>
  <c r="E24" i="1"/>
  <c r="N22" i="1" l="1"/>
  <c r="L22" i="1"/>
  <c r="J22" i="1"/>
  <c r="O22" i="1"/>
  <c r="M22" i="1"/>
  <c r="K22" i="1"/>
  <c r="N14" i="1"/>
  <c r="L14" i="1"/>
  <c r="J14" i="1"/>
  <c r="O14" i="1"/>
  <c r="M14" i="1"/>
  <c r="K14" i="1"/>
  <c r="O6" i="1"/>
  <c r="M6" i="1"/>
  <c r="K6" i="1"/>
  <c r="N6" i="1"/>
  <c r="L6" i="1"/>
  <c r="J6" i="1"/>
  <c r="O19" i="1"/>
  <c r="M19" i="1"/>
  <c r="K19" i="1"/>
  <c r="N19" i="1"/>
  <c r="L19" i="1"/>
  <c r="J19" i="1"/>
  <c r="N11" i="1"/>
  <c r="L11" i="1"/>
  <c r="J11" i="1"/>
  <c r="O11" i="1"/>
  <c r="M11" i="1"/>
  <c r="K11" i="1"/>
  <c r="N4" i="1"/>
  <c r="L4" i="1"/>
  <c r="J4" i="1"/>
  <c r="O4" i="1"/>
  <c r="M4" i="1"/>
  <c r="K4" i="1"/>
  <c r="N20" i="1"/>
  <c r="L20" i="1"/>
  <c r="J20" i="1"/>
  <c r="O20" i="1"/>
  <c r="M20" i="1"/>
  <c r="K20" i="1"/>
  <c r="O21" i="1"/>
  <c r="M21" i="1"/>
  <c r="K21" i="1"/>
  <c r="N21" i="1"/>
  <c r="L21" i="1"/>
  <c r="J21" i="1"/>
  <c r="O13" i="1"/>
  <c r="M13" i="1"/>
  <c r="K13" i="1"/>
  <c r="N13" i="1"/>
  <c r="L13" i="1"/>
  <c r="J13" i="1"/>
  <c r="N18" i="1"/>
  <c r="L18" i="1"/>
  <c r="J18" i="1"/>
  <c r="O18" i="1"/>
  <c r="M18" i="1"/>
  <c r="K18" i="1"/>
  <c r="O10" i="1"/>
  <c r="M10" i="1"/>
  <c r="K10" i="1"/>
  <c r="N10" i="1"/>
  <c r="L10" i="1"/>
  <c r="J10" i="1"/>
  <c r="O23" i="1"/>
  <c r="M23" i="1"/>
  <c r="K23" i="1"/>
  <c r="N23" i="1"/>
  <c r="L23" i="1"/>
  <c r="J23" i="1"/>
  <c r="O15" i="1"/>
  <c r="M15" i="1"/>
  <c r="K15" i="1"/>
  <c r="N15" i="1"/>
  <c r="L15" i="1"/>
  <c r="J15" i="1"/>
  <c r="N7" i="1"/>
  <c r="L7" i="1"/>
  <c r="J7" i="1"/>
  <c r="O7" i="1"/>
  <c r="M7" i="1"/>
  <c r="K7" i="1"/>
  <c r="N16" i="1"/>
  <c r="L16" i="1"/>
  <c r="J16" i="1"/>
  <c r="O16" i="1"/>
  <c r="M16" i="1"/>
  <c r="K16" i="1"/>
  <c r="O8" i="1"/>
  <c r="M8" i="1"/>
  <c r="K8" i="1"/>
  <c r="N8" i="1"/>
  <c r="L8" i="1"/>
  <c r="J8" i="1"/>
  <c r="O17" i="1"/>
  <c r="M17" i="1"/>
  <c r="K17" i="1"/>
  <c r="N17" i="1"/>
  <c r="L17" i="1"/>
  <c r="J17" i="1"/>
  <c r="N9" i="1"/>
  <c r="L9" i="1"/>
  <c r="J9" i="1"/>
  <c r="O9" i="1"/>
  <c r="M9" i="1"/>
  <c r="K9" i="1"/>
  <c r="O12" i="1"/>
  <c r="N12" i="1"/>
  <c r="M12" i="1"/>
  <c r="L12" i="1"/>
  <c r="K12" i="1"/>
  <c r="J12" i="1"/>
  <c r="H24" i="1"/>
  <c r="I24" i="1"/>
  <c r="Q4" i="1"/>
  <c r="Q5" i="1"/>
  <c r="G24" i="1"/>
  <c r="Q8" i="1" l="1"/>
  <c r="Q7" i="1"/>
  <c r="Q6" i="1"/>
  <c r="Q10" i="1"/>
  <c r="Q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F3" authorId="0" shapeId="0" xr:uid="{00000000-0006-0000-0100-000001000000}">
      <text>
        <r>
          <rPr>
            <b/>
            <sz val="8"/>
            <color indexed="81"/>
            <rFont val="Tahoma"/>
            <family val="2"/>
          </rPr>
          <t>An RGB channel is comprised of 3 DMX channels.</t>
        </r>
      </text>
    </comment>
    <comment ref="Q5" authorId="0" shapeId="0" xr:uid="{00000000-0006-0000-0100-000002000000}">
      <text>
        <r>
          <rPr>
            <b/>
            <sz val="8"/>
            <color indexed="81"/>
            <rFont val="Tahoma"/>
            <family val="2"/>
          </rPr>
          <t>Pixel Units is a reference to commonly used lengths of RGB items.  Examples would be the length of RGB Strip.</t>
        </r>
      </text>
    </comment>
    <comment ref="Q6" authorId="0" shapeId="0" xr:uid="{00000000-0006-0000-0100-000003000000}">
      <text>
        <r>
          <rPr>
            <b/>
            <sz val="8"/>
            <color indexed="81"/>
            <rFont val="Tahoma"/>
            <family val="2"/>
          </rPr>
          <t>This is an estimate of the total required wattage for your RGB Lights</t>
        </r>
      </text>
    </comment>
    <comment ref="Q10" authorId="0" shapeId="0" xr:uid="{00000000-0006-0000-0100-000004000000}">
      <text>
        <r>
          <rPr>
            <b/>
            <sz val="8"/>
            <color indexed="81"/>
            <rFont val="Tahoma"/>
            <family val="2"/>
          </rPr>
          <t>This is a list of the maximum number of DMX universes required to build this design.  This number is rounded up and may not account for non-sequential DMX addressing.</t>
        </r>
      </text>
    </comment>
    <comment ref="B28" authorId="0" shapeId="0" xr:uid="{00000000-0006-0000-0100-000005000000}">
      <text>
        <r>
          <rPr>
            <b/>
            <sz val="8"/>
            <color indexed="81"/>
            <rFont val="Tahoma"/>
            <family val="2"/>
          </rPr>
          <t>This is how long each pixel is.  For strip it is the length between cut locations for a pixel length.  For modules it is the distance from the edge of one module to the edge of the following module.</t>
        </r>
      </text>
    </comment>
    <comment ref="C28" authorId="0" shapeId="0" xr:uid="{00000000-0006-0000-0100-000006000000}">
      <text>
        <r>
          <rPr>
            <b/>
            <sz val="8"/>
            <color indexed="81"/>
            <rFont val="Tahoma"/>
            <family val="2"/>
          </rPr>
          <t>This is the number of individual pixel segments per unit.</t>
        </r>
      </text>
    </comment>
    <comment ref="F28" authorId="0" shapeId="0" xr:uid="{00000000-0006-0000-0100-000007000000}">
      <text>
        <r>
          <rPr>
            <b/>
            <sz val="8"/>
            <color indexed="81"/>
            <rFont val="Tahoma"/>
            <family val="2"/>
          </rPr>
          <t>It is important that this value is correct as it will affect all additional power calculations.  We recommend testing your own power draws.  Be awary of any Chinese posted power levels as they are often incorrect.</t>
        </r>
      </text>
    </comment>
    <comment ref="H28" authorId="0" shapeId="0" xr:uid="{00000000-0006-0000-0100-000008000000}">
      <text>
        <r>
          <rPr>
            <b/>
            <sz val="8"/>
            <color indexed="81"/>
            <rFont val="Tahoma"/>
            <family val="2"/>
          </rPr>
          <t>This is the cost of each segment or pixel.</t>
        </r>
      </text>
    </comment>
    <comment ref="I28" authorId="0" shapeId="0" xr:uid="{00000000-0006-0000-0100-000009000000}">
      <text>
        <r>
          <rPr>
            <b/>
            <sz val="8"/>
            <color indexed="81"/>
            <rFont val="Tahoma"/>
            <family val="2"/>
          </rPr>
          <t>This is the power requirements in Watts for a given pixel.</t>
        </r>
      </text>
    </comment>
    <comment ref="J28" authorId="0" shapeId="0" xr:uid="{00000000-0006-0000-0100-00000A000000}">
      <text>
        <r>
          <rPr>
            <b/>
            <sz val="8"/>
            <color indexed="81"/>
            <rFont val="Tahoma"/>
            <family val="2"/>
          </rPr>
          <t>This is the power consumption for the entire unit/roll/string of lights.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D2" authorId="0" shapeId="0" xr:uid="{00000000-0006-0000-0200-000001000000}">
      <text>
        <r>
          <rPr>
            <b/>
            <sz val="8"/>
            <color indexed="81"/>
            <rFont val="Tahoma"/>
            <family val="2"/>
          </rPr>
          <t>Cost maybe affected by current sales or in-season pricing.</t>
        </r>
      </text>
    </comment>
  </commentList>
</comments>
</file>

<file path=xl/sharedStrings.xml><?xml version="1.0" encoding="utf-8"?>
<sst xmlns="http://schemas.openxmlformats.org/spreadsheetml/2006/main" count="198" uniqueCount="140">
  <si>
    <t>Section Description</t>
  </si>
  <si>
    <t>Feet</t>
  </si>
  <si>
    <t>Inches</t>
  </si>
  <si>
    <t>Meters</t>
  </si>
  <si>
    <t>Decimal Feet</t>
  </si>
  <si>
    <t>Pixel Segment Length (Inches)</t>
  </si>
  <si>
    <t># of Pixel Segments per item</t>
  </si>
  <si>
    <t># of DMX Channels</t>
  </si>
  <si>
    <t># of RGB Channels</t>
  </si>
  <si>
    <t>Voltage</t>
  </si>
  <si>
    <t>mA per Section</t>
  </si>
  <si>
    <t>Watts per Section</t>
  </si>
  <si>
    <t>Watts per Item</t>
  </si>
  <si>
    <t>Notes</t>
  </si>
  <si>
    <t>Cost per Item</t>
  </si>
  <si>
    <t>Cost per segment</t>
  </si>
  <si>
    <t>WARNING:</t>
  </si>
  <si>
    <t>END OF LIST</t>
  </si>
  <si>
    <t>Pixel Data</t>
  </si>
  <si>
    <t>RGB Light</t>
  </si>
  <si>
    <t>Total DMX Channels</t>
  </si>
  <si>
    <t>This page describes the terms used in this spreadsheet</t>
  </si>
  <si>
    <t>This calculator can only be obtained from holidaycoro.com - distribution on other websites or forums is a violation of the terms of use.</t>
  </si>
  <si>
    <t>DMX Channel</t>
  </si>
  <si>
    <t>RGB Channel</t>
  </si>
  <si>
    <t>Totals</t>
  </si>
  <si>
    <t>RGB Light Cost per Section</t>
  </si>
  <si>
    <t>Cost per Segment</t>
  </si>
  <si>
    <t xml:space="preserve">This is the smallest length an RGB pixel will cover. </t>
  </si>
  <si>
    <t>(Pixel) Segment Length</t>
  </si>
  <si>
    <t># of Pixel Segments per Unit</t>
  </si>
  <si>
    <t>Cost per Unit</t>
  </si>
  <si>
    <t>Unit</t>
  </si>
  <si>
    <t>Total RGB pixel segments required</t>
  </si>
  <si>
    <t>Total number of RGB pixel units required</t>
  </si>
  <si>
    <t>Total Power required (Watts)</t>
  </si>
  <si>
    <t>Watts per Unit</t>
  </si>
  <si>
    <t># of DMX Channels per Unit</t>
  </si>
  <si>
    <t># of RGB Channels per Unit</t>
  </si>
  <si>
    <t>House Section Length</t>
  </si>
  <si>
    <t>Output Data for Each House Section</t>
  </si>
  <si>
    <t>RGB Channels per Section</t>
  </si>
  <si>
    <t>DMX Channels per Section</t>
  </si>
  <si>
    <t>Total Power (Amps) at 5v</t>
  </si>
  <si>
    <t>Total Power (Amps) at 12v</t>
  </si>
  <si>
    <t>14AWG or 2.08mm2</t>
  </si>
  <si>
    <t>16AWG or 1.31mm2</t>
  </si>
  <si>
    <t>18AWG or .823mm2</t>
  </si>
  <si>
    <t>20AWG or .518mm2</t>
  </si>
  <si>
    <t>22AWG or .326mm2</t>
  </si>
  <si>
    <t>24AWG or .205mm2</t>
  </si>
  <si>
    <t>Additional Calculated Outputs</t>
  </si>
  <si>
    <t>HolidayCoro is not responsible for possible errors in calculation or negative outcomes resulting from the use of this tool.</t>
  </si>
  <si>
    <t>Customer Supplied</t>
  </si>
  <si>
    <t>URL</t>
  </si>
  <si>
    <t>This is the standard amount a given grouping of pixel segments is sold in.  For RGB strip, this is usually 16.5 feet or 5 meters.</t>
  </si>
  <si>
    <t>Terminology</t>
  </si>
  <si>
    <t>One RGB device controlled by three DMX channels.  Usually referred to as a single channel for the combined colors.</t>
  </si>
  <si>
    <t xml:space="preserve">This calculator is NOT a replacement for proper review and planning.  </t>
  </si>
  <si>
    <t>DMX Universe</t>
  </si>
  <si>
    <t>A collection of 512 DMX channels.</t>
  </si>
  <si>
    <t>One channel of controller out of a DMX universe of 512 channels.</t>
  </si>
  <si>
    <t>Node</t>
  </si>
  <si>
    <t>An 8mm Tri-Color LED either dumb or smart.</t>
  </si>
  <si>
    <t>Pixel</t>
  </si>
  <si>
    <t>An individually controlled RGB light.  This does not refer to ANY RGB light, only units that can be individually controlled.</t>
  </si>
  <si>
    <t xml:space="preserve">Notes: </t>
  </si>
  <si>
    <t>Enter data only in GREEN sections</t>
  </si>
  <si>
    <t>Select RGB Pixel Type You Wish To Use Below</t>
  </si>
  <si>
    <t>Estimated Voltage Drop per Segment (Pure Stranded Copper)</t>
  </si>
  <si>
    <t>Pixel Type Selection</t>
  </si>
  <si>
    <t>Total MINIMUM DMX Universes</t>
  </si>
  <si>
    <t>mA per Segment</t>
  </si>
  <si>
    <t>Section</t>
  </si>
  <si>
    <t>This is the smallest length of continuous RGB pixels on the house.  This might be the length up one side of a gable roof for example.</t>
  </si>
  <si>
    <t>http://www.holidaycoro.com/product-p/700.htm</t>
  </si>
  <si>
    <t>http://www.holidaycoro.com/product-p/704.htm</t>
  </si>
  <si>
    <t>http://www.holidaycoro.com/product-p/708.htm</t>
  </si>
  <si>
    <t>30 LED / 10 IC</t>
  </si>
  <si>
    <t>48 LED / 16 IC</t>
  </si>
  <si>
    <t>60 LED / 20 IC</t>
  </si>
  <si>
    <t>8mm</t>
  </si>
  <si>
    <t>http://www.holidaycoro.com/product-p/710.htm</t>
  </si>
  <si>
    <t>http://www.holidaycoro.com/product-p/711.htm</t>
  </si>
  <si>
    <t>Rectangle</t>
  </si>
  <si>
    <t>Square</t>
  </si>
  <si>
    <t>http://www.holidaycoro.com/product-p/673.htm</t>
  </si>
  <si>
    <t>http://www.holidaycoro.com/product-p/672.htm</t>
  </si>
  <si>
    <t>http://www.holidaycoro.com/product-p/662.htm</t>
  </si>
  <si>
    <t>http://www.holidaycoro.com/product-p/654.htm</t>
  </si>
  <si>
    <t>http://blog.holidaycoro.com/2013/04/outlining-your-house-in-rgb-lights.html</t>
  </si>
  <si>
    <t xml:space="preserve">For general information about designing pixel projects, see our blog at:  </t>
  </si>
  <si>
    <t>http://blog.holidaycoro.com/2015/01/where-do-i-start-when-designing-new-rgb.html</t>
  </si>
  <si>
    <t>http://www.holidaycoro.com/product-p/712.htm</t>
  </si>
  <si>
    <t>http://www.holidaycoro.com/product-p/717.htm</t>
  </si>
  <si>
    <t>http://www.holidaycoro.com/product-p/718.htm</t>
  </si>
  <si>
    <t>30 LED / 30 IC</t>
  </si>
  <si>
    <t>60 LED / 60 IC</t>
  </si>
  <si>
    <t>Item #700 RGB Strip (30 LED/10 IC)</t>
  </si>
  <si>
    <t>Item #704 RGB Strip (48 LED/16 IC)</t>
  </si>
  <si>
    <t>Item #708 RGB Strip (60 LED/20 IC)</t>
  </si>
  <si>
    <t>Item #717 RGB Strip (30 LED/30 IC)</t>
  </si>
  <si>
    <t>Item #718 RGB Strip (60 LED/60 IC)</t>
  </si>
  <si>
    <t>Item #711 RGB 8mm Node / Bullet (12v) / 1" Center to Center Spacing</t>
  </si>
  <si>
    <t>Item #711 RGB 8mm Node / Bullet (12v) / 2" Center to Center Spacing</t>
  </si>
  <si>
    <t>Item #711 RGB 8mm Node / Bullet (12v) / 3" Center to Center Spacing</t>
  </si>
  <si>
    <t>Item #712 RGB 8mm Node / Bullet (12v) / 4" Center to Center Spacing</t>
  </si>
  <si>
    <t>Item #712 RGB 8mm Node / Bullet (12v) / 5" Center to Center Spacing</t>
  </si>
  <si>
    <t>Item #712 RGB 8mm Node / Bullet (12v) / 6" Center to Center Spacing</t>
  </si>
  <si>
    <t>Item #672 RGB 8mm Node / Flat-Square (12v) / 1" Center to Center Spacing</t>
  </si>
  <si>
    <t>Item #672 RGB 8mm Node / Flat-Square (12v) / 2" Center to Center Spacing</t>
  </si>
  <si>
    <t>Item #672 RGB 8mm Node / Flat-Square (12v) / 3" Center to Center Spacing</t>
  </si>
  <si>
    <t>Item #710 RGB 8mm Node / Bullet (5v) / 1" Center to Center Spacing</t>
  </si>
  <si>
    <t>Item #710 RGB 8mm Node / Bullet (5v) / 2" Center to Center Spacing</t>
  </si>
  <si>
    <t>Item #710 RGB 8mm Node / Bullet (5v) / 3" Center to Center Spacing</t>
  </si>
  <si>
    <t>Item #673 RGB 8mm Node / Flat-Square (5v) / 1" Center to Center Spacing</t>
  </si>
  <si>
    <t>Item #673 RGB 8mm Node / Flat-Square (5v) / 2" Center to Center Spacing</t>
  </si>
  <si>
    <t>Item #673 RGB 8mm Node / Flat-Square (5v) / 3" Center to Center Spacing</t>
  </si>
  <si>
    <t>Item #662 RGB Module / Rectangle</t>
  </si>
  <si>
    <t>Item #654 RGB Module / Square</t>
  </si>
  <si>
    <t xml:space="preserve">For information about outlining your house in pixels, see our blog at: </t>
  </si>
  <si>
    <t>For information about building a pixel MegaTree, see our blog at:</t>
  </si>
  <si>
    <t>Prices subject to change at any time.  Check our website for current pricing.</t>
  </si>
  <si>
    <t>HolidayCoro.com Pixel Projects Calculator</t>
  </si>
  <si>
    <t>Version 2.1</t>
  </si>
  <si>
    <t>HolidayCoro.com House Pixel Outline Calculator - V2.1 / 25-Aug-15</t>
  </si>
  <si>
    <t>8 Inch Spacing</t>
  </si>
  <si>
    <t>10 Inch Spacing</t>
  </si>
  <si>
    <t>12 Inch Spacing</t>
  </si>
  <si>
    <t>http://www.holidaycoro.com/product-p/709.htm</t>
  </si>
  <si>
    <t>Item #709-8 RGB Brilliant Bulb - Strawberry bulb (2 LED/1 IC) 8 Inch Spacing</t>
  </si>
  <si>
    <t>Item #709-10 RGB Brilliant Bulb - Strawberry bulb (2 LED/1 IC) 10 Inch Spacing</t>
  </si>
  <si>
    <t>Item #709-12 RGB Brilliant Bulb - Strawberry bulb (2 LED/1 IC) 12 Inch Spacing</t>
  </si>
  <si>
    <t>Left Angle, Left Side</t>
  </si>
  <si>
    <t>Left Angle, Right Side</t>
  </si>
  <si>
    <t>Right Angle, Left Side</t>
  </si>
  <si>
    <t>Right Angle, Right Side</t>
  </si>
  <si>
    <t>Left Side of Garage</t>
  </si>
  <si>
    <t>Top of Garage</t>
  </si>
  <si>
    <t>Right Side of Garage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</si>
</sst>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1" x14ac:knownFonts="1">
    <font>
      <sz val="11"/>
      <color theme="1"/>
      <name val="Calibri"/>
      <family val="2"/>
      <scheme val="minor"/>
    </font>
    <font>
      <b/>
      <sz val="11"/>
      <color theme="1"/>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b/>
      <sz val="8"/>
      <color indexed="81"/>
      <name val="Tahoma"/>
      <family val="2"/>
    </font>
    <font>
      <sz val="20"/>
      <color theme="1"/>
      <name val="Calibri"/>
      <family val="2"/>
      <scheme val="minor"/>
    </font>
    <font>
      <b/>
      <sz val="14"/>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rgb="FFFF0000"/>
        <bgColor indexed="64"/>
      </patternFill>
    </fill>
  </fills>
  <borders count="30">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s>
  <cellStyleXfs count="2">
    <xf numFmtId="0" fontId="0" fillId="0" borderId="0"/>
    <xf numFmtId="0" fontId="10" fillId="0" borderId="0" applyNumberFormat="0" applyFill="0" applyBorder="0" applyAlignment="0" applyProtection="0"/>
  </cellStyleXfs>
  <cellXfs count="94">
    <xf numFmtId="0" fontId="0" fillId="0" borderId="0" xfId="0"/>
    <xf numFmtId="0" fontId="0" fillId="0" borderId="0" xfId="0" applyAlignment="1">
      <alignment horizontal="center"/>
    </xf>
    <xf numFmtId="0" fontId="0" fillId="0" borderId="0" xfId="0" applyAlignment="1">
      <alignment wrapText="1"/>
    </xf>
    <xf numFmtId="164" fontId="0" fillId="0" borderId="0" xfId="0" applyNumberFormat="1"/>
    <xf numFmtId="0" fontId="0" fillId="0" borderId="1" xfId="0" applyBorder="1" applyAlignment="1">
      <alignment wrapText="1"/>
    </xf>
    <xf numFmtId="0" fontId="0" fillId="0" borderId="2" xfId="0" applyBorder="1"/>
    <xf numFmtId="1" fontId="0" fillId="0" borderId="0" xfId="0" applyNumberFormat="1"/>
    <xf numFmtId="0" fontId="0" fillId="0" borderId="0" xfId="0" applyBorder="1" applyAlignment="1">
      <alignment horizontal="center" wrapText="1"/>
    </xf>
    <xf numFmtId="164" fontId="0" fillId="0" borderId="0" xfId="0" applyNumberFormat="1" applyAlignment="1">
      <alignment horizontal="center"/>
    </xf>
    <xf numFmtId="164" fontId="0" fillId="0" borderId="0" xfId="0" applyNumberFormat="1" applyBorder="1" applyAlignment="1">
      <alignment horizontal="center" wrapText="1"/>
    </xf>
    <xf numFmtId="0" fontId="0" fillId="0" borderId="2" xfId="0" applyFont="1" applyBorder="1" applyAlignment="1">
      <alignment horizontal="center" wrapText="1"/>
    </xf>
    <xf numFmtId="0" fontId="0" fillId="0" borderId="7" xfId="0" applyFont="1" applyBorder="1" applyAlignment="1">
      <alignment horizontal="center" wrapText="1"/>
    </xf>
    <xf numFmtId="0" fontId="1" fillId="0" borderId="3" xfId="0" applyFont="1" applyBorder="1"/>
    <xf numFmtId="0" fontId="1" fillId="0" borderId="6" xfId="0" applyFont="1" applyBorder="1" applyAlignment="1">
      <alignment wrapText="1"/>
    </xf>
    <xf numFmtId="0" fontId="1" fillId="0" borderId="2" xfId="0" applyFont="1" applyBorder="1" applyAlignment="1">
      <alignment horizontal="center" wrapText="1"/>
    </xf>
    <xf numFmtId="0" fontId="1" fillId="0" borderId="7" xfId="0" applyFont="1" applyBorder="1" applyAlignment="1">
      <alignment horizontal="center" wrapText="1"/>
    </xf>
    <xf numFmtId="0" fontId="0" fillId="0" borderId="17" xfId="0" applyBorder="1" applyAlignment="1">
      <alignment wrapText="1"/>
    </xf>
    <xf numFmtId="0" fontId="0" fillId="0" borderId="18" xfId="0" applyBorder="1" applyAlignment="1">
      <alignment horizontal="center" wrapText="1"/>
    </xf>
    <xf numFmtId="164" fontId="1" fillId="0" borderId="0" xfId="0" applyNumberFormat="1" applyFont="1" applyBorder="1" applyAlignment="1">
      <alignment horizontal="center"/>
    </xf>
    <xf numFmtId="0" fontId="0" fillId="0" borderId="6" xfId="0" applyFont="1" applyBorder="1" applyAlignment="1">
      <alignment horizontal="center" wrapText="1"/>
    </xf>
    <xf numFmtId="0" fontId="0" fillId="4" borderId="2" xfId="0" applyFill="1" applyBorder="1" applyAlignment="1">
      <alignment horizontal="center"/>
    </xf>
    <xf numFmtId="0" fontId="0" fillId="4" borderId="2" xfId="0" applyFill="1" applyBorder="1" applyAlignment="1" applyProtection="1">
      <alignment horizontal="center"/>
      <protection hidden="1"/>
    </xf>
    <xf numFmtId="165" fontId="0" fillId="4" borderId="2" xfId="0" applyNumberFormat="1" applyFill="1" applyBorder="1" applyAlignment="1" applyProtection="1">
      <alignment horizontal="center"/>
      <protection hidden="1"/>
    </xf>
    <xf numFmtId="1" fontId="0" fillId="4" borderId="2" xfId="0" applyNumberFormat="1" applyFill="1" applyBorder="1" applyAlignment="1" applyProtection="1">
      <alignment horizontal="center"/>
      <protection hidden="1"/>
    </xf>
    <xf numFmtId="164" fontId="0" fillId="4" borderId="7" xfId="0" applyNumberFormat="1" applyFill="1" applyBorder="1" applyAlignment="1" applyProtection="1">
      <alignment horizontal="center"/>
      <protection hidden="1"/>
    </xf>
    <xf numFmtId="4" fontId="0" fillId="0" borderId="6" xfId="0" applyNumberFormat="1" applyBorder="1" applyAlignment="1" applyProtection="1">
      <alignment horizontal="center"/>
      <protection hidden="1"/>
    </xf>
    <xf numFmtId="4" fontId="0" fillId="0" borderId="2" xfId="0" applyNumberFormat="1" applyBorder="1" applyAlignment="1" applyProtection="1">
      <alignment horizontal="center"/>
      <protection hidden="1"/>
    </xf>
    <xf numFmtId="4" fontId="0" fillId="0" borderId="7" xfId="0" applyNumberFormat="1" applyBorder="1" applyAlignment="1" applyProtection="1">
      <alignment horizontal="center"/>
      <protection hidden="1"/>
    </xf>
    <xf numFmtId="0" fontId="0" fillId="4" borderId="12" xfId="0" applyFill="1" applyBorder="1" applyAlignment="1" applyProtection="1">
      <alignment horizontal="center"/>
      <protection hidden="1"/>
    </xf>
    <xf numFmtId="165" fontId="0" fillId="4" borderId="12" xfId="0" applyNumberFormat="1" applyFill="1" applyBorder="1" applyAlignment="1" applyProtection="1">
      <alignment horizontal="center"/>
      <protection hidden="1"/>
    </xf>
    <xf numFmtId="1" fontId="0" fillId="4" borderId="12" xfId="0" applyNumberFormat="1" applyFill="1" applyBorder="1" applyAlignment="1" applyProtection="1">
      <alignment horizontal="center"/>
      <protection hidden="1"/>
    </xf>
    <xf numFmtId="164" fontId="0" fillId="4" borderId="13" xfId="0" applyNumberFormat="1" applyFill="1" applyBorder="1" applyAlignment="1" applyProtection="1">
      <alignment horizontal="center"/>
      <protection hidden="1"/>
    </xf>
    <xf numFmtId="4" fontId="0" fillId="0" borderId="8" xfId="0" applyNumberFormat="1" applyBorder="1" applyAlignment="1" applyProtection="1">
      <alignment horizontal="center"/>
      <protection hidden="1"/>
    </xf>
    <xf numFmtId="4" fontId="0" fillId="0" borderId="9" xfId="0" applyNumberFormat="1" applyBorder="1" applyAlignment="1" applyProtection="1">
      <alignment horizontal="center"/>
      <protection hidden="1"/>
    </xf>
    <xf numFmtId="4" fontId="0" fillId="0" borderId="10" xfId="0" applyNumberFormat="1" applyBorder="1" applyAlignment="1" applyProtection="1">
      <alignment horizontal="center"/>
      <protection hidden="1"/>
    </xf>
    <xf numFmtId="3" fontId="0" fillId="4" borderId="7" xfId="0" applyNumberFormat="1" applyFill="1" applyBorder="1" applyAlignment="1" applyProtection="1">
      <alignment horizontal="center"/>
      <protection hidden="1"/>
    </xf>
    <xf numFmtId="1" fontId="0" fillId="4" borderId="7" xfId="0" applyNumberFormat="1" applyFill="1" applyBorder="1" applyAlignment="1" applyProtection="1">
      <alignment horizontal="center"/>
      <protection hidden="1"/>
    </xf>
    <xf numFmtId="0" fontId="1" fillId="4" borderId="10" xfId="0" applyFont="1" applyFill="1" applyBorder="1" applyAlignment="1" applyProtection="1">
      <alignment horizontal="center"/>
      <protection hidden="1"/>
    </xf>
    <xf numFmtId="0" fontId="0" fillId="4" borderId="0" xfId="0" applyFill="1" applyAlignment="1" applyProtection="1">
      <alignment horizontal="center"/>
      <protection hidden="1"/>
    </xf>
    <xf numFmtId="164" fontId="0" fillId="4" borderId="0" xfId="0" applyNumberFormat="1" applyFill="1" applyAlignment="1" applyProtection="1">
      <alignment horizontal="center"/>
      <protection hidden="1"/>
    </xf>
    <xf numFmtId="0" fontId="0" fillId="0" borderId="0" xfId="0" applyAlignment="1">
      <alignment horizontal="center" wrapText="1"/>
    </xf>
    <xf numFmtId="164" fontId="0" fillId="0" borderId="0" xfId="0" applyNumberFormat="1" applyAlignment="1">
      <alignment horizontal="center" wrapText="1"/>
    </xf>
    <xf numFmtId="0" fontId="0" fillId="0" borderId="2" xfId="0" applyBorder="1" applyProtection="1">
      <protection locked="0"/>
    </xf>
    <xf numFmtId="0" fontId="0" fillId="3" borderId="2" xfId="0" applyFill="1" applyBorder="1" applyAlignment="1" applyProtection="1">
      <alignment horizontal="center"/>
      <protection locked="0"/>
    </xf>
    <xf numFmtId="0" fontId="0" fillId="3" borderId="12" xfId="0" applyFill="1" applyBorder="1" applyAlignment="1" applyProtection="1">
      <alignment horizontal="center"/>
      <protection locked="0"/>
    </xf>
    <xf numFmtId="0" fontId="0" fillId="0" borderId="6" xfId="0" applyBorder="1" applyProtection="1">
      <protection hidden="1"/>
    </xf>
    <xf numFmtId="0" fontId="1" fillId="0" borderId="8" xfId="0" applyFont="1" applyBorder="1" applyProtection="1">
      <protection hidden="1"/>
    </xf>
    <xf numFmtId="0" fontId="9" fillId="0" borderId="14" xfId="0" applyFont="1" applyBorder="1" applyAlignment="1">
      <alignment horizontal="right"/>
    </xf>
    <xf numFmtId="0" fontId="9" fillId="2" borderId="15" xfId="0" applyFont="1" applyFill="1" applyBorder="1" applyAlignment="1">
      <alignment horizontal="center"/>
    </xf>
    <xf numFmtId="0" fontId="9" fillId="4" borderId="15" xfId="0" applyFont="1" applyFill="1" applyBorder="1" applyAlignment="1" applyProtection="1">
      <alignment horizontal="center"/>
      <protection hidden="1"/>
    </xf>
    <xf numFmtId="165" fontId="9" fillId="4" borderId="15" xfId="0" applyNumberFormat="1" applyFont="1" applyFill="1" applyBorder="1" applyAlignment="1" applyProtection="1">
      <alignment horizontal="center"/>
      <protection hidden="1"/>
    </xf>
    <xf numFmtId="1" fontId="9" fillId="4" borderId="15" xfId="0" applyNumberFormat="1" applyFont="1" applyFill="1" applyBorder="1" applyAlignment="1" applyProtection="1">
      <alignment horizontal="center"/>
      <protection hidden="1"/>
    </xf>
    <xf numFmtId="164" fontId="9" fillId="4" borderId="16" xfId="0" applyNumberFormat="1" applyFont="1" applyFill="1" applyBorder="1" applyAlignment="1" applyProtection="1">
      <alignment horizontal="center"/>
      <protection hidden="1"/>
    </xf>
    <xf numFmtId="0" fontId="0" fillId="3" borderId="2" xfId="0" applyFill="1" applyBorder="1" applyProtection="1">
      <protection locked="0"/>
    </xf>
    <xf numFmtId="164" fontId="0" fillId="3" borderId="2" xfId="0" applyNumberFormat="1" applyFill="1" applyBorder="1" applyAlignment="1" applyProtection="1">
      <alignment horizontal="center"/>
      <protection locked="0"/>
    </xf>
    <xf numFmtId="164" fontId="0" fillId="4" borderId="2" xfId="0" applyNumberFormat="1" applyFill="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wrapText="1"/>
    </xf>
    <xf numFmtId="164" fontId="1" fillId="0" borderId="1" xfId="0" applyNumberFormat="1" applyFont="1" applyBorder="1" applyAlignment="1">
      <alignment horizontal="center" wrapText="1"/>
    </xf>
    <xf numFmtId="164" fontId="0" fillId="4" borderId="2" xfId="0" applyNumberFormat="1" applyFill="1" applyBorder="1" applyAlignment="1" applyProtection="1">
      <alignment horizontal="center" wrapText="1"/>
    </xf>
    <xf numFmtId="0" fontId="0" fillId="4" borderId="2" xfId="0" applyFill="1" applyBorder="1" applyAlignment="1" applyProtection="1">
      <alignment horizontal="center"/>
    </xf>
    <xf numFmtId="0" fontId="0" fillId="3" borderId="0" xfId="0" applyFill="1" applyProtection="1">
      <protection locked="0"/>
    </xf>
    <xf numFmtId="164" fontId="0" fillId="4" borderId="2" xfId="0" applyNumberFormat="1" applyFill="1" applyBorder="1" applyAlignment="1" applyProtection="1">
      <alignment horizontal="center"/>
      <protection locked="0"/>
    </xf>
    <xf numFmtId="0" fontId="0" fillId="4" borderId="2" xfId="0" applyFill="1" applyBorder="1" applyAlignment="1" applyProtection="1">
      <alignment horizontal="center"/>
      <protection locked="0"/>
    </xf>
    <xf numFmtId="0" fontId="10" fillId="4" borderId="2" xfId="1" applyFill="1" applyBorder="1"/>
    <xf numFmtId="0" fontId="0" fillId="3" borderId="6" xfId="0" applyFill="1" applyBorder="1" applyProtection="1">
      <protection locked="0"/>
    </xf>
    <xf numFmtId="0" fontId="0" fillId="3" borderId="11" xfId="0" applyFill="1" applyBorder="1" applyProtection="1">
      <protection locked="0"/>
    </xf>
    <xf numFmtId="0" fontId="10" fillId="0" borderId="0" xfId="1"/>
    <xf numFmtId="0" fontId="0" fillId="0" borderId="0" xfId="0" applyAlignment="1">
      <alignment horizontal="center"/>
    </xf>
    <xf numFmtId="0" fontId="0" fillId="0" borderId="0" xfId="0" applyAlignment="1">
      <alignment horizontal="left"/>
    </xf>
    <xf numFmtId="0" fontId="10" fillId="0" borderId="0" xfId="1" applyAlignment="1">
      <alignment horizontal="left"/>
    </xf>
    <xf numFmtId="49" fontId="0" fillId="4" borderId="2" xfId="1" applyNumberFormat="1" applyFont="1" applyFill="1" applyBorder="1"/>
    <xf numFmtId="49" fontId="0" fillId="4" borderId="2" xfId="0" applyNumberFormat="1" applyFont="1" applyFill="1" applyBorder="1"/>
    <xf numFmtId="0" fontId="0" fillId="0" borderId="0" xfId="0"/>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4" fillId="0" borderId="26" xfId="0" applyFont="1" applyBorder="1" applyAlignment="1">
      <alignment horizontal="center"/>
    </xf>
    <xf numFmtId="0" fontId="4" fillId="0" borderId="0" xfId="0" applyFont="1" applyBorder="1" applyAlignment="1">
      <alignment horizontal="center"/>
    </xf>
    <xf numFmtId="0" fontId="4" fillId="0" borderId="27" xfId="0" applyFont="1" applyBorder="1" applyAlignment="1">
      <alignment horizontal="center"/>
    </xf>
    <xf numFmtId="15" fontId="0" fillId="0" borderId="28" xfId="0" applyNumberFormat="1" applyBorder="1" applyAlignment="1">
      <alignment horizontal="center"/>
    </xf>
    <xf numFmtId="15" fontId="0" fillId="0" borderId="29" xfId="0" applyNumberFormat="1" applyBorder="1" applyAlignment="1">
      <alignment horizontal="center"/>
    </xf>
    <xf numFmtId="15" fontId="0" fillId="0" borderId="22" xfId="0" applyNumberFormat="1" applyBorder="1" applyAlignment="1">
      <alignment horizontal="center"/>
    </xf>
    <xf numFmtId="0" fontId="3" fillId="0" borderId="0" xfId="0" applyFont="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8" fillId="0" borderId="0" xfId="0" applyFont="1" applyAlignment="1">
      <alignment horizontal="center"/>
    </xf>
    <xf numFmtId="0" fontId="1" fillId="0" borderId="3" xfId="0" applyFont="1" applyBorder="1" applyAlignment="1">
      <alignment horizontal="center"/>
    </xf>
    <xf numFmtId="0" fontId="1" fillId="0" borderId="19" xfId="0" applyFont="1" applyBorder="1" applyAlignment="1">
      <alignment horizontal="center" wrapText="1"/>
    </xf>
    <xf numFmtId="0" fontId="1" fillId="0" borderId="20" xfId="0" applyFont="1" applyBorder="1" applyAlignment="1">
      <alignment horizontal="center" wrapText="1"/>
    </xf>
    <xf numFmtId="0" fontId="1" fillId="0" borderId="21" xfId="0" applyFont="1" applyBorder="1" applyAlignment="1">
      <alignment horizontal="center" wrapText="1"/>
    </xf>
    <xf numFmtId="0" fontId="5" fillId="0" borderId="0" xfId="0" applyFont="1" applyAlignment="1">
      <alignment horizontal="center"/>
    </xf>
    <xf numFmtId="0" fontId="6"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log.holidaycoro.com/2015/01/where-do-i-start-when-designing-new-rgb.html" TargetMode="External"/><Relationship Id="rId1" Type="http://schemas.openxmlformats.org/officeDocument/2006/relationships/hyperlink" Target="http://blog.holidaycoro.com/2013/04/outlining-your-house-in-rgb-lights.htm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holidaycoro.com/product-p/709.htm" TargetMode="External"/><Relationship Id="rId3" Type="http://schemas.openxmlformats.org/officeDocument/2006/relationships/hyperlink" Target="http://www.holidaycoro.com/product-p/712.htm" TargetMode="External"/><Relationship Id="rId7" Type="http://schemas.openxmlformats.org/officeDocument/2006/relationships/hyperlink" Target="http://www.holidaycoro.com/product-p/709.htm" TargetMode="External"/><Relationship Id="rId12" Type="http://schemas.openxmlformats.org/officeDocument/2006/relationships/comments" Target="../comments2.xml"/><Relationship Id="rId2" Type="http://schemas.openxmlformats.org/officeDocument/2006/relationships/hyperlink" Target="http://www.holidaycoro.com/product-p/712.htm" TargetMode="External"/><Relationship Id="rId1" Type="http://schemas.openxmlformats.org/officeDocument/2006/relationships/hyperlink" Target="http://www.holidaycoro.com/product-p/700.htm" TargetMode="External"/><Relationship Id="rId6" Type="http://schemas.openxmlformats.org/officeDocument/2006/relationships/hyperlink" Target="http://www.holidaycoro.com/product-p/718.htm" TargetMode="External"/><Relationship Id="rId11" Type="http://schemas.openxmlformats.org/officeDocument/2006/relationships/vmlDrawing" Target="../drawings/vmlDrawing2.vml"/><Relationship Id="rId5" Type="http://schemas.openxmlformats.org/officeDocument/2006/relationships/hyperlink" Target="http://www.holidaycoro.com/product-p/717.htm" TargetMode="External"/><Relationship Id="rId10" Type="http://schemas.openxmlformats.org/officeDocument/2006/relationships/printerSettings" Target="../printerSettings/printerSettings3.bin"/><Relationship Id="rId4" Type="http://schemas.openxmlformats.org/officeDocument/2006/relationships/hyperlink" Target="http://www.holidaycoro.com/product-p/712.htm" TargetMode="External"/><Relationship Id="rId9" Type="http://schemas.openxmlformats.org/officeDocument/2006/relationships/hyperlink" Target="http://www.holidaycoro.com/product-p/709.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N19"/>
  <sheetViews>
    <sheetView workbookViewId="0">
      <selection activeCell="B7" sqref="B7:N7"/>
    </sheetView>
  </sheetViews>
  <sheetFormatPr baseColWidth="10" defaultColWidth="8.83203125" defaultRowHeight="15" x14ac:dyDescent="0.2"/>
  <cols>
    <col min="2" max="2" width="9.5" bestFit="1" customWidth="1"/>
  </cols>
  <sheetData>
    <row r="5" spans="2:14" ht="21" x14ac:dyDescent="0.25">
      <c r="B5" s="74" t="s">
        <v>123</v>
      </c>
      <c r="C5" s="75"/>
      <c r="D5" s="75"/>
      <c r="E5" s="75"/>
      <c r="F5" s="75"/>
      <c r="G5" s="75"/>
      <c r="H5" s="75"/>
      <c r="I5" s="75"/>
      <c r="J5" s="75"/>
      <c r="K5" s="75"/>
      <c r="L5" s="75"/>
      <c r="M5" s="75"/>
      <c r="N5" s="76"/>
    </row>
    <row r="6" spans="2:14" ht="16" x14ac:dyDescent="0.2">
      <c r="B6" s="77" t="s">
        <v>124</v>
      </c>
      <c r="C6" s="78"/>
      <c r="D6" s="78"/>
      <c r="E6" s="78"/>
      <c r="F6" s="78"/>
      <c r="G6" s="78"/>
      <c r="H6" s="78"/>
      <c r="I6" s="78"/>
      <c r="J6" s="78"/>
      <c r="K6" s="78"/>
      <c r="L6" s="78"/>
      <c r="M6" s="78"/>
      <c r="N6" s="79"/>
    </row>
    <row r="7" spans="2:14" x14ac:dyDescent="0.2">
      <c r="B7" s="80">
        <v>42241</v>
      </c>
      <c r="C7" s="81"/>
      <c r="D7" s="81"/>
      <c r="E7" s="81"/>
      <c r="F7" s="81"/>
      <c r="G7" s="81"/>
      <c r="H7" s="81"/>
      <c r="I7" s="81"/>
      <c r="J7" s="81"/>
      <c r="K7" s="81"/>
      <c r="L7" s="81"/>
      <c r="M7" s="81"/>
      <c r="N7" s="82"/>
    </row>
    <row r="10" spans="2:14" x14ac:dyDescent="0.2">
      <c r="B10" t="s">
        <v>22</v>
      </c>
    </row>
    <row r="11" spans="2:14" x14ac:dyDescent="0.2">
      <c r="B11" t="s">
        <v>120</v>
      </c>
      <c r="I11" s="67" t="s">
        <v>90</v>
      </c>
    </row>
    <row r="12" spans="2:14" x14ac:dyDescent="0.2">
      <c r="B12" t="s">
        <v>121</v>
      </c>
      <c r="I12" s="67"/>
    </row>
    <row r="13" spans="2:14" x14ac:dyDescent="0.2">
      <c r="B13" t="s">
        <v>91</v>
      </c>
      <c r="I13" s="67" t="s">
        <v>92</v>
      </c>
    </row>
    <row r="16" spans="2:14" x14ac:dyDescent="0.2">
      <c r="B16" t="s">
        <v>16</v>
      </c>
    </row>
    <row r="17" spans="2:2" x14ac:dyDescent="0.2">
      <c r="B17" t="s">
        <v>58</v>
      </c>
    </row>
    <row r="18" spans="2:2" x14ac:dyDescent="0.2">
      <c r="B18" t="s">
        <v>52</v>
      </c>
    </row>
    <row r="19" spans="2:2" x14ac:dyDescent="0.2">
      <c r="B19" t="s">
        <v>122</v>
      </c>
    </row>
  </sheetData>
  <mergeCells count="3">
    <mergeCell ref="B5:N5"/>
    <mergeCell ref="B6:N6"/>
    <mergeCell ref="B7:N7"/>
  </mergeCells>
  <hyperlinks>
    <hyperlink ref="I11" r:id="rId1" xr:uid="{00000000-0004-0000-0000-000000000000}"/>
    <hyperlink ref="I13"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2"/>
  <sheetViews>
    <sheetView tabSelected="1" zoomScale="80" zoomScaleNormal="80" workbookViewId="0">
      <selection activeCell="A11" sqref="A11"/>
    </sheetView>
  </sheetViews>
  <sheetFormatPr baseColWidth="10" defaultColWidth="8.83203125" defaultRowHeight="15" x14ac:dyDescent="0.2"/>
  <cols>
    <col min="1" max="1" width="57.83203125" customWidth="1"/>
    <col min="2" max="2" width="10.6640625" customWidth="1"/>
    <col min="3" max="3" width="11.5" customWidth="1"/>
    <col min="4" max="5" width="9.33203125" bestFit="1" customWidth="1"/>
    <col min="6" max="6" width="9.33203125" style="1" bestFit="1" customWidth="1"/>
    <col min="7" max="7" width="15.33203125" style="1" customWidth="1"/>
    <col min="8" max="8" width="9.33203125" style="1" bestFit="1" customWidth="1"/>
    <col min="9" max="9" width="10.5" style="1" bestFit="1" customWidth="1"/>
    <col min="10" max="11" width="10.6640625" style="1" customWidth="1"/>
    <col min="12" max="12" width="10.5" style="1" customWidth="1"/>
    <col min="13" max="14" width="9.1640625" style="1"/>
    <col min="15" max="15" width="8.83203125" style="1" customWidth="1"/>
    <col min="16" max="16" width="41.1640625" customWidth="1"/>
    <col min="17" max="17" width="13.1640625" style="1" customWidth="1"/>
  </cols>
  <sheetData>
    <row r="1" spans="1:19" ht="27" thickBot="1" x14ac:dyDescent="0.35">
      <c r="A1" s="86" t="s">
        <v>125</v>
      </c>
      <c r="B1" s="86"/>
      <c r="C1" s="86"/>
      <c r="D1" s="86"/>
      <c r="E1" s="86"/>
      <c r="F1" s="86"/>
      <c r="G1" s="86"/>
      <c r="H1" s="86"/>
      <c r="I1" s="86"/>
      <c r="J1" s="86"/>
      <c r="K1" s="86"/>
      <c r="L1" s="86"/>
      <c r="M1" s="86"/>
      <c r="N1" s="86"/>
      <c r="O1" s="86"/>
      <c r="P1" s="86"/>
      <c r="Q1" s="86"/>
    </row>
    <row r="2" spans="1:19" ht="15.75" customHeight="1" thickTop="1" x14ac:dyDescent="0.2">
      <c r="A2" s="12" t="s">
        <v>0</v>
      </c>
      <c r="B2" s="84" t="s">
        <v>39</v>
      </c>
      <c r="C2" s="84"/>
      <c r="D2" s="84"/>
      <c r="E2" s="84"/>
      <c r="F2" s="84" t="s">
        <v>40</v>
      </c>
      <c r="G2" s="84"/>
      <c r="H2" s="84"/>
      <c r="I2" s="85"/>
      <c r="J2" s="88" t="s">
        <v>69</v>
      </c>
      <c r="K2" s="89"/>
      <c r="L2" s="89"/>
      <c r="M2" s="89"/>
      <c r="N2" s="89"/>
      <c r="O2" s="90"/>
      <c r="P2" s="87" t="s">
        <v>51</v>
      </c>
      <c r="Q2" s="85"/>
    </row>
    <row r="3" spans="1:19" s="2" customFormat="1" ht="64" x14ac:dyDescent="0.2">
      <c r="A3" s="13"/>
      <c r="B3" s="14" t="s">
        <v>1</v>
      </c>
      <c r="C3" s="14" t="s">
        <v>2</v>
      </c>
      <c r="D3" s="14" t="s">
        <v>4</v>
      </c>
      <c r="E3" s="14" t="s">
        <v>3</v>
      </c>
      <c r="F3" s="14" t="s">
        <v>41</v>
      </c>
      <c r="G3" s="14" t="s">
        <v>42</v>
      </c>
      <c r="H3" s="14" t="s">
        <v>11</v>
      </c>
      <c r="I3" s="15" t="s">
        <v>26</v>
      </c>
      <c r="J3" s="19" t="s">
        <v>45</v>
      </c>
      <c r="K3" s="10" t="s">
        <v>46</v>
      </c>
      <c r="L3" s="10" t="s">
        <v>47</v>
      </c>
      <c r="M3" s="10" t="s">
        <v>48</v>
      </c>
      <c r="N3" s="10" t="s">
        <v>49</v>
      </c>
      <c r="O3" s="11" t="s">
        <v>50</v>
      </c>
      <c r="P3" s="16"/>
      <c r="Q3" s="17"/>
    </row>
    <row r="4" spans="1:19" x14ac:dyDescent="0.2">
      <c r="A4" s="65" t="s">
        <v>133</v>
      </c>
      <c r="B4" s="43">
        <v>1</v>
      </c>
      <c r="C4" s="43">
        <v>1</v>
      </c>
      <c r="D4" s="21">
        <f>CONVERT(C4,"in","ft")+B4</f>
        <v>1.0833333333333333</v>
      </c>
      <c r="E4" s="22">
        <f>CONVERT(D4,"ft","m")</f>
        <v>0.33019999999999999</v>
      </c>
      <c r="F4" s="21">
        <f>ROUNDUP((D4/CONVERT($B$28,"in","ft")),0)</f>
        <v>4</v>
      </c>
      <c r="G4" s="21">
        <f>SUM(F4*3)</f>
        <v>12</v>
      </c>
      <c r="H4" s="23">
        <f t="shared" ref="H4:H23" si="0">SUM(F4*$I$28)</f>
        <v>2.88</v>
      </c>
      <c r="I4" s="24">
        <f t="shared" ref="I4:I23" si="1">SUM(F4*$H$28)</f>
        <v>2.8311999999999999</v>
      </c>
      <c r="J4" s="25">
        <f>SUM(((H4/$E$28)*0.002525)*2)</f>
        <v>1.212E-3</v>
      </c>
      <c r="K4" s="26">
        <f>SUM(((H4/$E$28)*0.00402)*2)</f>
        <v>1.9296000000000001E-3</v>
      </c>
      <c r="L4" s="26">
        <f>SUM(((H4/$E$28)*0.00639)*2)</f>
        <v>3.0672E-3</v>
      </c>
      <c r="M4" s="26">
        <f>SUM(((H4/$E$28)*0.01015)*2)</f>
        <v>4.8719999999999996E-3</v>
      </c>
      <c r="N4" s="26">
        <f>SUM(((H4/$E$28)*0.01614)*2)</f>
        <v>7.7472000000000001E-3</v>
      </c>
      <c r="O4" s="27">
        <f>SUM(((H4/$E$28)*0.02567)*2)</f>
        <v>1.2321599999999999E-2</v>
      </c>
      <c r="P4" s="45" t="s">
        <v>33</v>
      </c>
      <c r="Q4" s="35">
        <f>SUM(F24)</f>
        <v>4</v>
      </c>
    </row>
    <row r="5" spans="1:19" x14ac:dyDescent="0.2">
      <c r="A5" s="65" t="s">
        <v>134</v>
      </c>
      <c r="B5" s="43"/>
      <c r="C5" s="43"/>
      <c r="D5" s="21">
        <f t="shared" ref="D5:D11" si="2">CONVERT(C5,"in","ft")+B5</f>
        <v>0</v>
      </c>
      <c r="E5" s="22">
        <f t="shared" ref="E5:E24" si="3">CONVERT(D5,"ft","m")</f>
        <v>0</v>
      </c>
      <c r="F5" s="21">
        <f t="shared" ref="F5:F23" si="4">ROUNDUP((D5/CONVERT($B$28,"in","ft")),0)</f>
        <v>0</v>
      </c>
      <c r="G5" s="21">
        <f t="shared" ref="G5:G23" si="5">SUM(F5*3)</f>
        <v>0</v>
      </c>
      <c r="H5" s="23">
        <f t="shared" si="0"/>
        <v>0</v>
      </c>
      <c r="I5" s="24">
        <f t="shared" si="1"/>
        <v>0</v>
      </c>
      <c r="J5" s="25">
        <f t="shared" ref="J5:J23" si="6">SUM(((H5/$E$28)*0.002525)*2)</f>
        <v>0</v>
      </c>
      <c r="K5" s="26">
        <f t="shared" ref="K5:K23" si="7">SUM(((H5/$E$28)*0.00402)*2)</f>
        <v>0</v>
      </c>
      <c r="L5" s="26">
        <f t="shared" ref="L5:L23" si="8">SUM(((H5/$E$28)*0.00639)*2)</f>
        <v>0</v>
      </c>
      <c r="M5" s="26">
        <f t="shared" ref="M5:M23" si="9">SUM(((H5/$E$28)*0.01015)*2)</f>
        <v>0</v>
      </c>
      <c r="N5" s="26">
        <f t="shared" ref="N5:N23" si="10">SUM(((H5/$E$28)*0.01614)*2)</f>
        <v>0</v>
      </c>
      <c r="O5" s="27">
        <f t="shared" ref="O5:O23" si="11">SUM(((H5/$E$28)*0.02567)*2)</f>
        <v>0</v>
      </c>
      <c r="P5" s="45" t="s">
        <v>34</v>
      </c>
      <c r="Q5" s="35">
        <f>ROUNDUP((F24/C28),0)</f>
        <v>1</v>
      </c>
      <c r="R5" s="1"/>
      <c r="S5" s="1"/>
    </row>
    <row r="6" spans="1:19" x14ac:dyDescent="0.2">
      <c r="A6" s="65" t="s">
        <v>135</v>
      </c>
      <c r="B6" s="43"/>
      <c r="C6" s="43"/>
      <c r="D6" s="21">
        <f t="shared" si="2"/>
        <v>0</v>
      </c>
      <c r="E6" s="22">
        <f t="shared" si="3"/>
        <v>0</v>
      </c>
      <c r="F6" s="21">
        <f t="shared" si="4"/>
        <v>0</v>
      </c>
      <c r="G6" s="21">
        <f t="shared" si="5"/>
        <v>0</v>
      </c>
      <c r="H6" s="23">
        <f t="shared" si="0"/>
        <v>0</v>
      </c>
      <c r="I6" s="24">
        <f t="shared" si="1"/>
        <v>0</v>
      </c>
      <c r="J6" s="25">
        <f t="shared" si="6"/>
        <v>0</v>
      </c>
      <c r="K6" s="26">
        <f t="shared" si="7"/>
        <v>0</v>
      </c>
      <c r="L6" s="26">
        <f t="shared" si="8"/>
        <v>0</v>
      </c>
      <c r="M6" s="26">
        <f t="shared" si="9"/>
        <v>0</v>
      </c>
      <c r="N6" s="26">
        <f t="shared" si="10"/>
        <v>0</v>
      </c>
      <c r="O6" s="27">
        <f t="shared" si="11"/>
        <v>0</v>
      </c>
      <c r="P6" s="45" t="s">
        <v>35</v>
      </c>
      <c r="Q6" s="35" t="str">
        <f>CONCATENATE(ROUND(H24,0)," Watts")</f>
        <v>3 Watts</v>
      </c>
    </row>
    <row r="7" spans="1:19" x14ac:dyDescent="0.2">
      <c r="A7" s="65" t="s">
        <v>136</v>
      </c>
      <c r="B7" s="43"/>
      <c r="C7" s="43"/>
      <c r="D7" s="21">
        <f t="shared" si="2"/>
        <v>0</v>
      </c>
      <c r="E7" s="22">
        <f t="shared" si="3"/>
        <v>0</v>
      </c>
      <c r="F7" s="21">
        <f t="shared" si="4"/>
        <v>0</v>
      </c>
      <c r="G7" s="21">
        <f t="shared" si="5"/>
        <v>0</v>
      </c>
      <c r="H7" s="23">
        <f t="shared" si="0"/>
        <v>0</v>
      </c>
      <c r="I7" s="24">
        <f t="shared" si="1"/>
        <v>0</v>
      </c>
      <c r="J7" s="25">
        <f t="shared" si="6"/>
        <v>0</v>
      </c>
      <c r="K7" s="26">
        <f t="shared" si="7"/>
        <v>0</v>
      </c>
      <c r="L7" s="26">
        <f t="shared" si="8"/>
        <v>0</v>
      </c>
      <c r="M7" s="26">
        <f t="shared" si="9"/>
        <v>0</v>
      </c>
      <c r="N7" s="26">
        <f t="shared" si="10"/>
        <v>0</v>
      </c>
      <c r="O7" s="27">
        <f t="shared" si="11"/>
        <v>0</v>
      </c>
      <c r="P7" s="45" t="s">
        <v>43</v>
      </c>
      <c r="Q7" s="36" t="str">
        <f>CONCATENATE(ROUND(($H$24/5),0)," @ 5VDC")</f>
        <v>1 @ 5VDC</v>
      </c>
    </row>
    <row r="8" spans="1:19" x14ac:dyDescent="0.2">
      <c r="A8" s="65" t="s">
        <v>137</v>
      </c>
      <c r="B8" s="43"/>
      <c r="C8" s="43"/>
      <c r="D8" s="21">
        <f t="shared" si="2"/>
        <v>0</v>
      </c>
      <c r="E8" s="22">
        <f t="shared" si="3"/>
        <v>0</v>
      </c>
      <c r="F8" s="21">
        <f t="shared" si="4"/>
        <v>0</v>
      </c>
      <c r="G8" s="21">
        <f t="shared" si="5"/>
        <v>0</v>
      </c>
      <c r="H8" s="23">
        <f t="shared" si="0"/>
        <v>0</v>
      </c>
      <c r="I8" s="24">
        <f t="shared" si="1"/>
        <v>0</v>
      </c>
      <c r="J8" s="25">
        <f t="shared" si="6"/>
        <v>0</v>
      </c>
      <c r="K8" s="26">
        <f t="shared" si="7"/>
        <v>0</v>
      </c>
      <c r="L8" s="26">
        <f t="shared" si="8"/>
        <v>0</v>
      </c>
      <c r="M8" s="26">
        <f t="shared" si="9"/>
        <v>0</v>
      </c>
      <c r="N8" s="26">
        <f t="shared" si="10"/>
        <v>0</v>
      </c>
      <c r="O8" s="27">
        <f t="shared" si="11"/>
        <v>0</v>
      </c>
      <c r="P8" s="45" t="s">
        <v>44</v>
      </c>
      <c r="Q8" s="36" t="str">
        <f>CONCATENATE(ROUND(($H$24/12),0)," @ 12VDC")</f>
        <v>0 @ 12VDC</v>
      </c>
    </row>
    <row r="9" spans="1:19" x14ac:dyDescent="0.2">
      <c r="A9" s="65" t="s">
        <v>138</v>
      </c>
      <c r="B9" s="43"/>
      <c r="C9" s="43"/>
      <c r="D9" s="21">
        <f t="shared" si="2"/>
        <v>0</v>
      </c>
      <c r="E9" s="22">
        <f t="shared" si="3"/>
        <v>0</v>
      </c>
      <c r="F9" s="21">
        <f t="shared" si="4"/>
        <v>0</v>
      </c>
      <c r="G9" s="21">
        <f t="shared" si="5"/>
        <v>0</v>
      </c>
      <c r="H9" s="23">
        <f t="shared" si="0"/>
        <v>0</v>
      </c>
      <c r="I9" s="24">
        <f t="shared" si="1"/>
        <v>0</v>
      </c>
      <c r="J9" s="25">
        <f t="shared" si="6"/>
        <v>0</v>
      </c>
      <c r="K9" s="26">
        <f t="shared" si="7"/>
        <v>0</v>
      </c>
      <c r="L9" s="26">
        <f t="shared" si="8"/>
        <v>0</v>
      </c>
      <c r="M9" s="26">
        <f t="shared" si="9"/>
        <v>0</v>
      </c>
      <c r="N9" s="26">
        <f t="shared" si="10"/>
        <v>0</v>
      </c>
      <c r="O9" s="27">
        <f t="shared" si="11"/>
        <v>0</v>
      </c>
      <c r="P9" s="45" t="s">
        <v>20</v>
      </c>
      <c r="Q9" s="35">
        <f>SUM(G24)</f>
        <v>12</v>
      </c>
    </row>
    <row r="10" spans="1:19" ht="16" thickBot="1" x14ac:dyDescent="0.25">
      <c r="A10" s="65" t="s">
        <v>139</v>
      </c>
      <c r="B10" s="43"/>
      <c r="C10" s="43"/>
      <c r="D10" s="21">
        <f t="shared" si="2"/>
        <v>0</v>
      </c>
      <c r="E10" s="22">
        <f t="shared" si="3"/>
        <v>0</v>
      </c>
      <c r="F10" s="21">
        <f t="shared" si="4"/>
        <v>0</v>
      </c>
      <c r="G10" s="21">
        <f t="shared" si="5"/>
        <v>0</v>
      </c>
      <c r="H10" s="23">
        <f t="shared" si="0"/>
        <v>0</v>
      </c>
      <c r="I10" s="24">
        <f t="shared" si="1"/>
        <v>0</v>
      </c>
      <c r="J10" s="25">
        <f t="shared" si="6"/>
        <v>0</v>
      </c>
      <c r="K10" s="26">
        <f t="shared" si="7"/>
        <v>0</v>
      </c>
      <c r="L10" s="26">
        <f t="shared" si="8"/>
        <v>0</v>
      </c>
      <c r="M10" s="26">
        <f t="shared" si="9"/>
        <v>0</v>
      </c>
      <c r="N10" s="26">
        <f t="shared" si="10"/>
        <v>0</v>
      </c>
      <c r="O10" s="27">
        <f t="shared" si="11"/>
        <v>0</v>
      </c>
      <c r="P10" s="46" t="s">
        <v>71</v>
      </c>
      <c r="Q10" s="37">
        <f>ROUNDUP((G24/510),0)</f>
        <v>1</v>
      </c>
    </row>
    <row r="11" spans="1:19" ht="16" thickTop="1" x14ac:dyDescent="0.2">
      <c r="A11" s="65"/>
      <c r="B11" s="43"/>
      <c r="C11" s="43"/>
      <c r="D11" s="21">
        <f t="shared" si="2"/>
        <v>0</v>
      </c>
      <c r="E11" s="22">
        <f t="shared" si="3"/>
        <v>0</v>
      </c>
      <c r="F11" s="21">
        <f t="shared" si="4"/>
        <v>0</v>
      </c>
      <c r="G11" s="21">
        <f t="shared" si="5"/>
        <v>0</v>
      </c>
      <c r="H11" s="23">
        <f t="shared" si="0"/>
        <v>0</v>
      </c>
      <c r="I11" s="24">
        <f t="shared" si="1"/>
        <v>0</v>
      </c>
      <c r="J11" s="25">
        <f t="shared" si="6"/>
        <v>0</v>
      </c>
      <c r="K11" s="26">
        <f t="shared" si="7"/>
        <v>0</v>
      </c>
      <c r="L11" s="26">
        <f t="shared" si="8"/>
        <v>0</v>
      </c>
      <c r="M11" s="26">
        <f t="shared" si="9"/>
        <v>0</v>
      </c>
      <c r="N11" s="26">
        <f t="shared" si="10"/>
        <v>0</v>
      </c>
      <c r="O11" s="27">
        <f t="shared" si="11"/>
        <v>0</v>
      </c>
    </row>
    <row r="12" spans="1:19" x14ac:dyDescent="0.2">
      <c r="A12" s="65"/>
      <c r="B12" s="43"/>
      <c r="C12" s="43"/>
      <c r="D12" s="21">
        <f>CONVERT(C12,"in","ft")+B12</f>
        <v>0</v>
      </c>
      <c r="E12" s="22">
        <f t="shared" si="3"/>
        <v>0</v>
      </c>
      <c r="F12" s="21">
        <f t="shared" si="4"/>
        <v>0</v>
      </c>
      <c r="G12" s="21">
        <f t="shared" si="5"/>
        <v>0</v>
      </c>
      <c r="H12" s="23">
        <f t="shared" si="0"/>
        <v>0</v>
      </c>
      <c r="I12" s="24">
        <f t="shared" si="1"/>
        <v>0</v>
      </c>
      <c r="J12" s="25">
        <f t="shared" si="6"/>
        <v>0</v>
      </c>
      <c r="K12" s="26">
        <f t="shared" si="7"/>
        <v>0</v>
      </c>
      <c r="L12" s="26">
        <f t="shared" si="8"/>
        <v>0</v>
      </c>
      <c r="M12" s="26">
        <f t="shared" si="9"/>
        <v>0</v>
      </c>
      <c r="N12" s="26">
        <f t="shared" si="10"/>
        <v>0</v>
      </c>
      <c r="O12" s="27">
        <f t="shared" si="11"/>
        <v>0</v>
      </c>
    </row>
    <row r="13" spans="1:19" x14ac:dyDescent="0.2">
      <c r="A13" s="65"/>
      <c r="B13" s="43"/>
      <c r="C13" s="43"/>
      <c r="D13" s="21">
        <f>CONVERT(C13,"in","ft")+B13</f>
        <v>0</v>
      </c>
      <c r="E13" s="22">
        <f t="shared" si="3"/>
        <v>0</v>
      </c>
      <c r="F13" s="21">
        <f t="shared" si="4"/>
        <v>0</v>
      </c>
      <c r="G13" s="21">
        <f t="shared" si="5"/>
        <v>0</v>
      </c>
      <c r="H13" s="23">
        <f t="shared" si="0"/>
        <v>0</v>
      </c>
      <c r="I13" s="24">
        <f t="shared" si="1"/>
        <v>0</v>
      </c>
      <c r="J13" s="25">
        <f t="shared" si="6"/>
        <v>0</v>
      </c>
      <c r="K13" s="26">
        <f t="shared" si="7"/>
        <v>0</v>
      </c>
      <c r="L13" s="26">
        <f t="shared" si="8"/>
        <v>0</v>
      </c>
      <c r="M13" s="26">
        <f t="shared" si="9"/>
        <v>0</v>
      </c>
      <c r="N13" s="26">
        <f t="shared" si="10"/>
        <v>0</v>
      </c>
      <c r="O13" s="27">
        <f t="shared" si="11"/>
        <v>0</v>
      </c>
    </row>
    <row r="14" spans="1:19" x14ac:dyDescent="0.2">
      <c r="A14" s="65"/>
      <c r="B14" s="43"/>
      <c r="C14" s="43"/>
      <c r="D14" s="21">
        <f t="shared" ref="D14:D23" si="12">CONVERT(C14,"in","ft")+B14</f>
        <v>0</v>
      </c>
      <c r="E14" s="22">
        <f t="shared" si="3"/>
        <v>0</v>
      </c>
      <c r="F14" s="21">
        <f t="shared" si="4"/>
        <v>0</v>
      </c>
      <c r="G14" s="21">
        <f t="shared" si="5"/>
        <v>0</v>
      </c>
      <c r="H14" s="23">
        <f t="shared" si="0"/>
        <v>0</v>
      </c>
      <c r="I14" s="24">
        <f t="shared" si="1"/>
        <v>0</v>
      </c>
      <c r="J14" s="25">
        <f t="shared" si="6"/>
        <v>0</v>
      </c>
      <c r="K14" s="26">
        <f t="shared" si="7"/>
        <v>0</v>
      </c>
      <c r="L14" s="26">
        <f t="shared" si="8"/>
        <v>0</v>
      </c>
      <c r="M14" s="26">
        <f t="shared" si="9"/>
        <v>0</v>
      </c>
      <c r="N14" s="26">
        <f t="shared" si="10"/>
        <v>0</v>
      </c>
      <c r="O14" s="27">
        <f t="shared" si="11"/>
        <v>0</v>
      </c>
    </row>
    <row r="15" spans="1:19" x14ac:dyDescent="0.2">
      <c r="A15" s="65"/>
      <c r="B15" s="43"/>
      <c r="C15" s="43"/>
      <c r="D15" s="21">
        <f t="shared" si="12"/>
        <v>0</v>
      </c>
      <c r="E15" s="22">
        <f t="shared" si="3"/>
        <v>0</v>
      </c>
      <c r="F15" s="21">
        <f t="shared" si="4"/>
        <v>0</v>
      </c>
      <c r="G15" s="21">
        <f t="shared" si="5"/>
        <v>0</v>
      </c>
      <c r="H15" s="23">
        <f t="shared" si="0"/>
        <v>0</v>
      </c>
      <c r="I15" s="24">
        <f t="shared" si="1"/>
        <v>0</v>
      </c>
      <c r="J15" s="25">
        <f t="shared" si="6"/>
        <v>0</v>
      </c>
      <c r="K15" s="26">
        <f t="shared" si="7"/>
        <v>0</v>
      </c>
      <c r="L15" s="26">
        <f t="shared" si="8"/>
        <v>0</v>
      </c>
      <c r="M15" s="26">
        <f t="shared" si="9"/>
        <v>0</v>
      </c>
      <c r="N15" s="26">
        <f t="shared" si="10"/>
        <v>0</v>
      </c>
      <c r="O15" s="27">
        <f t="shared" si="11"/>
        <v>0</v>
      </c>
    </row>
    <row r="16" spans="1:19" x14ac:dyDescent="0.2">
      <c r="A16" s="65"/>
      <c r="B16" s="43"/>
      <c r="C16" s="43"/>
      <c r="D16" s="21">
        <f t="shared" si="12"/>
        <v>0</v>
      </c>
      <c r="E16" s="22">
        <f t="shared" si="3"/>
        <v>0</v>
      </c>
      <c r="F16" s="21">
        <f t="shared" si="4"/>
        <v>0</v>
      </c>
      <c r="G16" s="21">
        <f t="shared" si="5"/>
        <v>0</v>
      </c>
      <c r="H16" s="23">
        <f t="shared" si="0"/>
        <v>0</v>
      </c>
      <c r="I16" s="24">
        <f t="shared" si="1"/>
        <v>0</v>
      </c>
      <c r="J16" s="25">
        <f t="shared" si="6"/>
        <v>0</v>
      </c>
      <c r="K16" s="26">
        <f t="shared" si="7"/>
        <v>0</v>
      </c>
      <c r="L16" s="26">
        <f t="shared" si="8"/>
        <v>0</v>
      </c>
      <c r="M16" s="26">
        <f t="shared" si="9"/>
        <v>0</v>
      </c>
      <c r="N16" s="26">
        <f t="shared" si="10"/>
        <v>0</v>
      </c>
      <c r="O16" s="27">
        <f t="shared" si="11"/>
        <v>0</v>
      </c>
    </row>
    <row r="17" spans="1:18" x14ac:dyDescent="0.2">
      <c r="A17" s="65"/>
      <c r="B17" s="43"/>
      <c r="C17" s="43"/>
      <c r="D17" s="21">
        <f t="shared" si="12"/>
        <v>0</v>
      </c>
      <c r="E17" s="22">
        <f t="shared" si="3"/>
        <v>0</v>
      </c>
      <c r="F17" s="21">
        <f t="shared" si="4"/>
        <v>0</v>
      </c>
      <c r="G17" s="21">
        <f t="shared" si="5"/>
        <v>0</v>
      </c>
      <c r="H17" s="23">
        <f t="shared" si="0"/>
        <v>0</v>
      </c>
      <c r="I17" s="24">
        <f t="shared" si="1"/>
        <v>0</v>
      </c>
      <c r="J17" s="25">
        <f t="shared" si="6"/>
        <v>0</v>
      </c>
      <c r="K17" s="26">
        <f t="shared" si="7"/>
        <v>0</v>
      </c>
      <c r="L17" s="26">
        <f t="shared" si="8"/>
        <v>0</v>
      </c>
      <c r="M17" s="26">
        <f t="shared" si="9"/>
        <v>0</v>
      </c>
      <c r="N17" s="26">
        <f t="shared" si="10"/>
        <v>0</v>
      </c>
      <c r="O17" s="27">
        <f t="shared" si="11"/>
        <v>0</v>
      </c>
    </row>
    <row r="18" spans="1:18" x14ac:dyDescent="0.2">
      <c r="A18" s="65"/>
      <c r="B18" s="43"/>
      <c r="C18" s="43"/>
      <c r="D18" s="21">
        <f t="shared" si="12"/>
        <v>0</v>
      </c>
      <c r="E18" s="22">
        <f t="shared" si="3"/>
        <v>0</v>
      </c>
      <c r="F18" s="21">
        <f t="shared" si="4"/>
        <v>0</v>
      </c>
      <c r="G18" s="21">
        <f t="shared" si="5"/>
        <v>0</v>
      </c>
      <c r="H18" s="23">
        <f t="shared" si="0"/>
        <v>0</v>
      </c>
      <c r="I18" s="24">
        <f t="shared" si="1"/>
        <v>0</v>
      </c>
      <c r="J18" s="25">
        <f t="shared" si="6"/>
        <v>0</v>
      </c>
      <c r="K18" s="26">
        <f t="shared" si="7"/>
        <v>0</v>
      </c>
      <c r="L18" s="26">
        <f t="shared" si="8"/>
        <v>0</v>
      </c>
      <c r="M18" s="26">
        <f t="shared" si="9"/>
        <v>0</v>
      </c>
      <c r="N18" s="26">
        <f t="shared" si="10"/>
        <v>0</v>
      </c>
      <c r="O18" s="27">
        <f t="shared" si="11"/>
        <v>0</v>
      </c>
      <c r="Q18" s="8"/>
    </row>
    <row r="19" spans="1:18" x14ac:dyDescent="0.2">
      <c r="A19" s="65"/>
      <c r="B19" s="43"/>
      <c r="C19" s="43"/>
      <c r="D19" s="21">
        <f t="shared" si="12"/>
        <v>0</v>
      </c>
      <c r="E19" s="22">
        <f t="shared" si="3"/>
        <v>0</v>
      </c>
      <c r="F19" s="21">
        <f t="shared" si="4"/>
        <v>0</v>
      </c>
      <c r="G19" s="21">
        <f t="shared" si="5"/>
        <v>0</v>
      </c>
      <c r="H19" s="23">
        <f t="shared" si="0"/>
        <v>0</v>
      </c>
      <c r="I19" s="24">
        <f t="shared" si="1"/>
        <v>0</v>
      </c>
      <c r="J19" s="25">
        <f t="shared" si="6"/>
        <v>0</v>
      </c>
      <c r="K19" s="26">
        <f t="shared" si="7"/>
        <v>0</v>
      </c>
      <c r="L19" s="26">
        <f t="shared" si="8"/>
        <v>0</v>
      </c>
      <c r="M19" s="26">
        <f t="shared" si="9"/>
        <v>0</v>
      </c>
      <c r="N19" s="26">
        <f t="shared" si="10"/>
        <v>0</v>
      </c>
      <c r="O19" s="27">
        <f t="shared" si="11"/>
        <v>0</v>
      </c>
    </row>
    <row r="20" spans="1:18" x14ac:dyDescent="0.2">
      <c r="A20" s="65"/>
      <c r="B20" s="43"/>
      <c r="C20" s="43"/>
      <c r="D20" s="21">
        <f t="shared" si="12"/>
        <v>0</v>
      </c>
      <c r="E20" s="22">
        <f t="shared" si="3"/>
        <v>0</v>
      </c>
      <c r="F20" s="21">
        <f t="shared" si="4"/>
        <v>0</v>
      </c>
      <c r="G20" s="21">
        <f t="shared" si="5"/>
        <v>0</v>
      </c>
      <c r="H20" s="23">
        <f t="shared" si="0"/>
        <v>0</v>
      </c>
      <c r="I20" s="24">
        <f t="shared" si="1"/>
        <v>0</v>
      </c>
      <c r="J20" s="25">
        <f t="shared" si="6"/>
        <v>0</v>
      </c>
      <c r="K20" s="26">
        <f t="shared" si="7"/>
        <v>0</v>
      </c>
      <c r="L20" s="26">
        <f t="shared" si="8"/>
        <v>0</v>
      </c>
      <c r="M20" s="26">
        <f t="shared" si="9"/>
        <v>0</v>
      </c>
      <c r="N20" s="26">
        <f t="shared" si="10"/>
        <v>0</v>
      </c>
      <c r="O20" s="27">
        <f t="shared" si="11"/>
        <v>0</v>
      </c>
      <c r="P20" s="6"/>
      <c r="R20" s="3"/>
    </row>
    <row r="21" spans="1:18" x14ac:dyDescent="0.2">
      <c r="A21" s="65"/>
      <c r="B21" s="43"/>
      <c r="C21" s="43"/>
      <c r="D21" s="21">
        <f t="shared" si="12"/>
        <v>0</v>
      </c>
      <c r="E21" s="22">
        <f t="shared" si="3"/>
        <v>0</v>
      </c>
      <c r="F21" s="21">
        <f t="shared" si="4"/>
        <v>0</v>
      </c>
      <c r="G21" s="21">
        <f t="shared" si="5"/>
        <v>0</v>
      </c>
      <c r="H21" s="23">
        <f t="shared" si="0"/>
        <v>0</v>
      </c>
      <c r="I21" s="24">
        <f t="shared" si="1"/>
        <v>0</v>
      </c>
      <c r="J21" s="25">
        <f t="shared" si="6"/>
        <v>0</v>
      </c>
      <c r="K21" s="26">
        <f t="shared" si="7"/>
        <v>0</v>
      </c>
      <c r="L21" s="26">
        <f t="shared" si="8"/>
        <v>0</v>
      </c>
      <c r="M21" s="26">
        <f t="shared" si="9"/>
        <v>0</v>
      </c>
      <c r="N21" s="26">
        <f t="shared" si="10"/>
        <v>0</v>
      </c>
      <c r="O21" s="27">
        <f t="shared" si="11"/>
        <v>0</v>
      </c>
    </row>
    <row r="22" spans="1:18" x14ac:dyDescent="0.2">
      <c r="A22" s="65"/>
      <c r="B22" s="43"/>
      <c r="C22" s="43"/>
      <c r="D22" s="21">
        <f t="shared" si="12"/>
        <v>0</v>
      </c>
      <c r="E22" s="22">
        <f t="shared" si="3"/>
        <v>0</v>
      </c>
      <c r="F22" s="21">
        <f t="shared" si="4"/>
        <v>0</v>
      </c>
      <c r="G22" s="21">
        <f t="shared" si="5"/>
        <v>0</v>
      </c>
      <c r="H22" s="23">
        <f t="shared" si="0"/>
        <v>0</v>
      </c>
      <c r="I22" s="24">
        <f t="shared" si="1"/>
        <v>0</v>
      </c>
      <c r="J22" s="25">
        <f t="shared" si="6"/>
        <v>0</v>
      </c>
      <c r="K22" s="26">
        <f t="shared" si="7"/>
        <v>0</v>
      </c>
      <c r="L22" s="26">
        <f t="shared" si="8"/>
        <v>0</v>
      </c>
      <c r="M22" s="26">
        <f t="shared" si="9"/>
        <v>0</v>
      </c>
      <c r="N22" s="26">
        <f t="shared" si="10"/>
        <v>0</v>
      </c>
      <c r="O22" s="27">
        <f t="shared" si="11"/>
        <v>0</v>
      </c>
    </row>
    <row r="23" spans="1:18" ht="16" thickBot="1" x14ac:dyDescent="0.25">
      <c r="A23" s="66"/>
      <c r="B23" s="44"/>
      <c r="C23" s="44"/>
      <c r="D23" s="28">
        <f t="shared" si="12"/>
        <v>0</v>
      </c>
      <c r="E23" s="29">
        <f t="shared" si="3"/>
        <v>0</v>
      </c>
      <c r="F23" s="28">
        <f t="shared" si="4"/>
        <v>0</v>
      </c>
      <c r="G23" s="28">
        <f t="shared" si="5"/>
        <v>0</v>
      </c>
      <c r="H23" s="30">
        <f t="shared" si="0"/>
        <v>0</v>
      </c>
      <c r="I23" s="31">
        <f t="shared" si="1"/>
        <v>0</v>
      </c>
      <c r="J23" s="32">
        <f t="shared" si="6"/>
        <v>0</v>
      </c>
      <c r="K23" s="33">
        <f t="shared" si="7"/>
        <v>0</v>
      </c>
      <c r="L23" s="33">
        <f t="shared" si="8"/>
        <v>0</v>
      </c>
      <c r="M23" s="33">
        <f t="shared" si="9"/>
        <v>0</v>
      </c>
      <c r="N23" s="33">
        <f t="shared" si="10"/>
        <v>0</v>
      </c>
      <c r="O23" s="34">
        <f t="shared" si="11"/>
        <v>0</v>
      </c>
    </row>
    <row r="24" spans="1:18" ht="20" thickTop="1" x14ac:dyDescent="0.25">
      <c r="A24" s="47" t="s">
        <v>25</v>
      </c>
      <c r="B24" s="48"/>
      <c r="C24" s="48"/>
      <c r="D24" s="49">
        <f>SUM(D4:D23)</f>
        <v>1.0833333333333333</v>
      </c>
      <c r="E24" s="50">
        <f t="shared" si="3"/>
        <v>0.33019999999999999</v>
      </c>
      <c r="F24" s="49">
        <f>SUM(F4:F23)</f>
        <v>4</v>
      </c>
      <c r="G24" s="49">
        <f>SUM(G4:G23)</f>
        <v>12</v>
      </c>
      <c r="H24" s="51">
        <f>SUM(H4:H23)</f>
        <v>2.88</v>
      </c>
      <c r="I24" s="52">
        <f>SUM(I4:I23)</f>
        <v>2.8311999999999999</v>
      </c>
      <c r="J24" s="18"/>
      <c r="K24" s="18"/>
      <c r="L24" s="18"/>
      <c r="M24" s="18"/>
      <c r="N24" s="18"/>
      <c r="O24" s="18"/>
    </row>
    <row r="26" spans="1:18" ht="16" x14ac:dyDescent="0.2">
      <c r="A26" s="83" t="s">
        <v>70</v>
      </c>
      <c r="B26" s="83"/>
      <c r="C26" s="83"/>
      <c r="D26" s="83"/>
      <c r="E26" s="83"/>
      <c r="F26" s="83"/>
      <c r="G26" s="83"/>
      <c r="H26" s="83"/>
      <c r="I26" s="83"/>
      <c r="J26" s="83"/>
      <c r="K26" s="83"/>
      <c r="L26" s="83"/>
    </row>
    <row r="27" spans="1:18" ht="64" x14ac:dyDescent="0.2">
      <c r="A27" s="40" t="s">
        <v>68</v>
      </c>
      <c r="B27" s="7" t="s">
        <v>5</v>
      </c>
      <c r="C27" s="7" t="s">
        <v>30</v>
      </c>
      <c r="D27" s="9" t="s">
        <v>31</v>
      </c>
      <c r="E27" s="7" t="s">
        <v>9</v>
      </c>
      <c r="F27" s="7" t="s">
        <v>72</v>
      </c>
      <c r="G27" s="7" t="s">
        <v>13</v>
      </c>
      <c r="H27" s="9" t="s">
        <v>27</v>
      </c>
      <c r="I27" s="7" t="s">
        <v>11</v>
      </c>
      <c r="J27" s="7" t="s">
        <v>36</v>
      </c>
      <c r="K27" s="7" t="s">
        <v>37</v>
      </c>
      <c r="L27" s="7" t="s">
        <v>38</v>
      </c>
      <c r="M27" s="7"/>
      <c r="N27" s="7"/>
      <c r="O27" s="7"/>
    </row>
    <row r="28" spans="1:18" x14ac:dyDescent="0.2">
      <c r="A28" s="61" t="s">
        <v>98</v>
      </c>
      <c r="B28" s="38">
        <f>IF($A$28="","",INDEX('Pixel Data'!B$3:B$54,MATCH($A$28,'Pixel Data'!$A$3:$A$54,0)))</f>
        <v>4</v>
      </c>
      <c r="C28" s="38">
        <f>IF($A$28="","",INDEX('Pixel Data'!C$3:C$54,MATCH($A$28,'Pixel Data'!$A$3:$A$54,0)))</f>
        <v>50</v>
      </c>
      <c r="D28" s="39">
        <f>IF($A$28="","",INDEX('Pixel Data'!D$3:D$54,MATCH($A$28,'Pixel Data'!$A$3:$A$54,0)))</f>
        <v>35.39</v>
      </c>
      <c r="E28" s="38">
        <f>IF($A$28="","",INDEX('Pixel Data'!E$3:E$54,MATCH($A$28,'Pixel Data'!$A$3:$A$54,0)))</f>
        <v>12</v>
      </c>
      <c r="F28" s="38">
        <f>IF($A$28="","",INDEX('Pixel Data'!F$3:F$54,MATCH($A$28,'Pixel Data'!$A$3:$A$54,0)))</f>
        <v>60</v>
      </c>
      <c r="G28" s="38" t="str">
        <f>IF($A$28="","",INDEX('Pixel Data'!G$3:G$54,MATCH($A$28,'Pixel Data'!$A$3:$A$54,0)))</f>
        <v>30 LED / 10 IC</v>
      </c>
      <c r="H28" s="39">
        <f>IF($A$28="","",INDEX('Pixel Data'!H$3:H$54,MATCH($A$28,'Pixel Data'!$A$3:$A$54,0)))</f>
        <v>0.70779999999999998</v>
      </c>
      <c r="I28" s="38">
        <f>IF($A$28="","",INDEX('Pixel Data'!I$3:I$54,MATCH($A$28,'Pixel Data'!$A$3:$A$54,0)))</f>
        <v>0.72</v>
      </c>
      <c r="J28" s="38">
        <f>IF($A$28="","",INDEX('Pixel Data'!J$3:J$54,MATCH($A$28,'Pixel Data'!$A$3:$A$54,0)))</f>
        <v>36</v>
      </c>
      <c r="K28" s="38">
        <f>IF($A$28="","",INDEX('Pixel Data'!K$3:K$54,MATCH($A$28,'Pixel Data'!$A$3:$A$54,0)))</f>
        <v>150</v>
      </c>
      <c r="L28" s="38">
        <f>IF($A$28="","",INDEX('Pixel Data'!L$3:L$54,MATCH($A$28,'Pixel Data'!$A$3:$A$54,0)))</f>
        <v>50</v>
      </c>
      <c r="N28" s="69"/>
    </row>
    <row r="29" spans="1:18" x14ac:dyDescent="0.2">
      <c r="N29" s="70"/>
    </row>
    <row r="31" spans="1:18" x14ac:dyDescent="0.2">
      <c r="A31" t="s">
        <v>66</v>
      </c>
    </row>
    <row r="32" spans="1:18" x14ac:dyDescent="0.2">
      <c r="A32" t="s">
        <v>67</v>
      </c>
    </row>
  </sheetData>
  <sheetProtection selectLockedCells="1"/>
  <mergeCells count="6">
    <mergeCell ref="A26:L26"/>
    <mergeCell ref="B2:E2"/>
    <mergeCell ref="F2:I2"/>
    <mergeCell ref="A1:Q1"/>
    <mergeCell ref="P2:Q2"/>
    <mergeCell ref="J2:O2"/>
  </mergeCells>
  <conditionalFormatting sqref="J4:O23">
    <cfRule type="colorScale" priority="1">
      <colorScale>
        <cfvo type="min"/>
        <cfvo type="max"/>
        <color rgb="FF00B0F0"/>
        <color rgb="FF7030A0"/>
      </colorScale>
    </cfRule>
  </conditionalFormatting>
  <dataValidations count="1">
    <dataValidation type="list" allowBlank="1" showInputMessage="1" showErrorMessage="1" promptTitle="Pixel Type" prompt="Select the type of pixel you want to use for outlining the house." sqref="A28" xr:uid="{00000000-0002-0000-0100-000000000000}">
      <formula1>RGBLightTypes</formula1>
    </dataValidation>
  </dataValidations>
  <pageMargins left="0.7" right="0.7" top="0.75" bottom="0.75" header="0.3" footer="0.3"/>
  <pageSetup paperSize="17"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5"/>
  <sheetViews>
    <sheetView workbookViewId="0">
      <selection activeCell="A11" sqref="A11"/>
    </sheetView>
  </sheetViews>
  <sheetFormatPr baseColWidth="10" defaultColWidth="8.83203125" defaultRowHeight="15" x14ac:dyDescent="0.2"/>
  <cols>
    <col min="1" max="1" width="83.33203125" bestFit="1" customWidth="1"/>
    <col min="2" max="2" width="14.5" style="68" customWidth="1"/>
    <col min="3" max="3" width="13.33203125" style="68" bestFit="1" customWidth="1"/>
    <col min="4" max="4" width="12.83203125" style="8" bestFit="1" customWidth="1"/>
    <col min="5" max="6" width="10.6640625" style="68" customWidth="1"/>
    <col min="7" max="7" width="14.5" style="68" bestFit="1" customWidth="1"/>
    <col min="8" max="8" width="8.6640625" style="41" bestFit="1" customWidth="1"/>
    <col min="9" max="10" width="9.5" style="68" bestFit="1" customWidth="1"/>
    <col min="11" max="12" width="9.1640625" style="68"/>
    <col min="13" max="13" width="45.6640625" bestFit="1" customWidth="1"/>
  </cols>
  <sheetData>
    <row r="1" spans="1:16" ht="19" x14ac:dyDescent="0.25">
      <c r="A1" s="91" t="s">
        <v>18</v>
      </c>
      <c r="B1" s="91"/>
      <c r="C1" s="91"/>
      <c r="D1" s="91"/>
      <c r="E1" s="91"/>
      <c r="F1" s="91"/>
      <c r="G1" s="91"/>
      <c r="H1" s="91"/>
      <c r="I1" s="91"/>
      <c r="J1" s="91"/>
      <c r="K1" s="91"/>
      <c r="L1" s="91"/>
      <c r="M1" s="91"/>
    </row>
    <row r="2" spans="1:16" s="2" customFormat="1" ht="48" x14ac:dyDescent="0.2">
      <c r="A2" s="56" t="s">
        <v>19</v>
      </c>
      <c r="B2" s="57" t="s">
        <v>5</v>
      </c>
      <c r="C2" s="57" t="s">
        <v>6</v>
      </c>
      <c r="D2" s="58" t="s">
        <v>14</v>
      </c>
      <c r="E2" s="57" t="s">
        <v>9</v>
      </c>
      <c r="F2" s="57" t="s">
        <v>10</v>
      </c>
      <c r="G2" s="57" t="s">
        <v>13</v>
      </c>
      <c r="H2" s="58" t="s">
        <v>15</v>
      </c>
      <c r="I2" s="57" t="s">
        <v>11</v>
      </c>
      <c r="J2" s="57" t="s">
        <v>12</v>
      </c>
      <c r="K2" s="57" t="s">
        <v>7</v>
      </c>
      <c r="L2" s="57" t="s">
        <v>8</v>
      </c>
      <c r="M2" s="56" t="s">
        <v>54</v>
      </c>
      <c r="N2" s="4"/>
      <c r="O2" s="4"/>
      <c r="P2" s="4"/>
    </row>
    <row r="3" spans="1:16" x14ac:dyDescent="0.2">
      <c r="A3" s="72" t="s">
        <v>98</v>
      </c>
      <c r="B3" s="20">
        <v>4</v>
      </c>
      <c r="C3" s="20">
        <v>50</v>
      </c>
      <c r="D3" s="62">
        <v>35.39</v>
      </c>
      <c r="E3" s="20">
        <v>12</v>
      </c>
      <c r="F3" s="63">
        <v>60</v>
      </c>
      <c r="G3" s="20" t="s">
        <v>78</v>
      </c>
      <c r="H3" s="55">
        <f t="shared" ref="H3:H32" si="0">SUM(D3/C3)</f>
        <v>0.70779999999999998</v>
      </c>
      <c r="I3" s="20">
        <f>SUM(E3*(F3/1000))</f>
        <v>0.72</v>
      </c>
      <c r="J3" s="20">
        <f t="shared" ref="J3:J54" si="1">SUM(I3*C3)</f>
        <v>36</v>
      </c>
      <c r="K3" s="20">
        <f t="shared" ref="K3:K54" si="2">SUM(C3*3)</f>
        <v>150</v>
      </c>
      <c r="L3" s="20">
        <f t="shared" ref="L3:L54" si="3">SUM(C3)</f>
        <v>50</v>
      </c>
      <c r="M3" s="64" t="s">
        <v>75</v>
      </c>
      <c r="N3" s="5"/>
      <c r="O3" s="5"/>
      <c r="P3" s="5"/>
    </row>
    <row r="4" spans="1:16" x14ac:dyDescent="0.2">
      <c r="A4" s="72" t="s">
        <v>99</v>
      </c>
      <c r="B4" s="20">
        <v>2.44</v>
      </c>
      <c r="C4" s="20">
        <v>80</v>
      </c>
      <c r="D4" s="62">
        <v>46.99</v>
      </c>
      <c r="E4" s="20">
        <v>12</v>
      </c>
      <c r="F4" s="63">
        <v>60</v>
      </c>
      <c r="G4" s="20" t="s">
        <v>79</v>
      </c>
      <c r="H4" s="55">
        <f t="shared" si="0"/>
        <v>0.58737499999999998</v>
      </c>
      <c r="I4" s="20">
        <f t="shared" ref="I4:I54" si="4">SUM(E4*(F4/1000))</f>
        <v>0.72</v>
      </c>
      <c r="J4" s="20">
        <f t="shared" si="1"/>
        <v>57.599999999999994</v>
      </c>
      <c r="K4" s="20">
        <f t="shared" si="2"/>
        <v>240</v>
      </c>
      <c r="L4" s="20">
        <f t="shared" si="3"/>
        <v>80</v>
      </c>
      <c r="M4" s="64" t="s">
        <v>76</v>
      </c>
      <c r="N4" s="5"/>
      <c r="O4" s="5"/>
      <c r="P4" s="5"/>
    </row>
    <row r="5" spans="1:16" x14ac:dyDescent="0.2">
      <c r="A5" s="72" t="s">
        <v>100</v>
      </c>
      <c r="B5" s="20">
        <v>1.97</v>
      </c>
      <c r="C5" s="20">
        <v>100</v>
      </c>
      <c r="D5" s="62">
        <v>48.37</v>
      </c>
      <c r="E5" s="20">
        <v>12</v>
      </c>
      <c r="F5" s="63">
        <v>60</v>
      </c>
      <c r="G5" s="20" t="s">
        <v>80</v>
      </c>
      <c r="H5" s="55">
        <f t="shared" si="0"/>
        <v>0.48369999999999996</v>
      </c>
      <c r="I5" s="20">
        <f t="shared" si="4"/>
        <v>0.72</v>
      </c>
      <c r="J5" s="20">
        <f t="shared" si="1"/>
        <v>72</v>
      </c>
      <c r="K5" s="20">
        <f t="shared" si="2"/>
        <v>300</v>
      </c>
      <c r="L5" s="20">
        <f t="shared" si="3"/>
        <v>100</v>
      </c>
      <c r="M5" s="64" t="s">
        <v>77</v>
      </c>
      <c r="N5" s="5"/>
      <c r="O5" s="5"/>
      <c r="P5" s="5"/>
    </row>
    <row r="6" spans="1:16" x14ac:dyDescent="0.2">
      <c r="A6" s="72" t="s">
        <v>101</v>
      </c>
      <c r="B6" s="20">
        <v>4</v>
      </c>
      <c r="C6" s="20">
        <v>150</v>
      </c>
      <c r="D6" s="62">
        <v>47.49</v>
      </c>
      <c r="E6" s="20">
        <v>12</v>
      </c>
      <c r="F6" s="63">
        <v>60</v>
      </c>
      <c r="G6" s="20" t="s">
        <v>96</v>
      </c>
      <c r="H6" s="55">
        <f t="shared" si="0"/>
        <v>0.31659999999999999</v>
      </c>
      <c r="I6" s="20">
        <f t="shared" si="4"/>
        <v>0.72</v>
      </c>
      <c r="J6" s="20">
        <f t="shared" si="1"/>
        <v>108</v>
      </c>
      <c r="K6" s="20">
        <f t="shared" si="2"/>
        <v>450</v>
      </c>
      <c r="L6" s="20">
        <f t="shared" si="3"/>
        <v>150</v>
      </c>
      <c r="M6" s="64" t="s">
        <v>94</v>
      </c>
      <c r="N6" s="5"/>
      <c r="O6" s="5"/>
      <c r="P6" s="5"/>
    </row>
    <row r="7" spans="1:16" x14ac:dyDescent="0.2">
      <c r="A7" s="72" t="s">
        <v>102</v>
      </c>
      <c r="B7" s="20">
        <v>0.65</v>
      </c>
      <c r="C7" s="20">
        <v>300</v>
      </c>
      <c r="D7" s="62">
        <v>64.989999999999995</v>
      </c>
      <c r="E7" s="20">
        <v>12</v>
      </c>
      <c r="F7" s="63">
        <v>60</v>
      </c>
      <c r="G7" s="20" t="s">
        <v>97</v>
      </c>
      <c r="H7" s="55">
        <f t="shared" si="0"/>
        <v>0.21663333333333332</v>
      </c>
      <c r="I7" s="20">
        <f t="shared" si="4"/>
        <v>0.72</v>
      </c>
      <c r="J7" s="20">
        <f t="shared" si="1"/>
        <v>216</v>
      </c>
      <c r="K7" s="20">
        <f t="shared" si="2"/>
        <v>900</v>
      </c>
      <c r="L7" s="20">
        <f t="shared" si="3"/>
        <v>300</v>
      </c>
      <c r="M7" s="64" t="s">
        <v>95</v>
      </c>
      <c r="N7" s="5"/>
      <c r="O7" s="5"/>
      <c r="P7" s="5"/>
    </row>
    <row r="8" spans="1:16" s="73" customFormat="1" x14ac:dyDescent="0.2">
      <c r="A8" s="72" t="s">
        <v>130</v>
      </c>
      <c r="B8" s="20">
        <v>8</v>
      </c>
      <c r="C8" s="20">
        <v>50</v>
      </c>
      <c r="D8" s="62">
        <v>42.99</v>
      </c>
      <c r="E8" s="20">
        <v>12</v>
      </c>
      <c r="F8" s="63">
        <v>40</v>
      </c>
      <c r="G8" s="20" t="s">
        <v>126</v>
      </c>
      <c r="H8" s="55">
        <f t="shared" si="0"/>
        <v>0.85980000000000001</v>
      </c>
      <c r="I8" s="20">
        <f t="shared" si="4"/>
        <v>0.48</v>
      </c>
      <c r="J8" s="20">
        <f t="shared" si="1"/>
        <v>24</v>
      </c>
      <c r="K8" s="20">
        <f t="shared" si="2"/>
        <v>150</v>
      </c>
      <c r="L8" s="20">
        <f t="shared" si="3"/>
        <v>50</v>
      </c>
      <c r="M8" s="64" t="s">
        <v>129</v>
      </c>
      <c r="N8" s="5"/>
      <c r="O8" s="5"/>
      <c r="P8" s="5"/>
    </row>
    <row r="9" spans="1:16" s="73" customFormat="1" x14ac:dyDescent="0.2">
      <c r="A9" s="72" t="s">
        <v>131</v>
      </c>
      <c r="B9" s="20">
        <v>10</v>
      </c>
      <c r="C9" s="20">
        <v>50</v>
      </c>
      <c r="D9" s="62">
        <v>43.99</v>
      </c>
      <c r="E9" s="20">
        <v>12</v>
      </c>
      <c r="F9" s="63">
        <v>40</v>
      </c>
      <c r="G9" s="20" t="s">
        <v>127</v>
      </c>
      <c r="H9" s="55">
        <f t="shared" si="0"/>
        <v>0.87980000000000003</v>
      </c>
      <c r="I9" s="20">
        <f t="shared" si="4"/>
        <v>0.48</v>
      </c>
      <c r="J9" s="20">
        <f t="shared" si="1"/>
        <v>24</v>
      </c>
      <c r="K9" s="20">
        <f t="shared" si="2"/>
        <v>150</v>
      </c>
      <c r="L9" s="20">
        <f t="shared" si="3"/>
        <v>50</v>
      </c>
      <c r="M9" s="64" t="s">
        <v>129</v>
      </c>
      <c r="N9" s="5"/>
      <c r="O9" s="5"/>
      <c r="P9" s="5"/>
    </row>
    <row r="10" spans="1:16" s="73" customFormat="1" x14ac:dyDescent="0.2">
      <c r="A10" s="72" t="s">
        <v>132</v>
      </c>
      <c r="B10" s="20">
        <v>12</v>
      </c>
      <c r="C10" s="20">
        <v>50</v>
      </c>
      <c r="D10" s="62">
        <v>44.99</v>
      </c>
      <c r="E10" s="20">
        <v>12</v>
      </c>
      <c r="F10" s="63">
        <v>40</v>
      </c>
      <c r="G10" s="20" t="s">
        <v>128</v>
      </c>
      <c r="H10" s="55">
        <f t="shared" si="0"/>
        <v>0.89980000000000004</v>
      </c>
      <c r="I10" s="20">
        <f t="shared" si="4"/>
        <v>0.48</v>
      </c>
      <c r="J10" s="20">
        <f t="shared" si="1"/>
        <v>24</v>
      </c>
      <c r="K10" s="20">
        <f t="shared" si="2"/>
        <v>150</v>
      </c>
      <c r="L10" s="20">
        <f t="shared" si="3"/>
        <v>50</v>
      </c>
      <c r="M10" s="64" t="s">
        <v>129</v>
      </c>
      <c r="N10" s="5"/>
      <c r="O10" s="5"/>
      <c r="P10" s="5"/>
    </row>
    <row r="11" spans="1:16" x14ac:dyDescent="0.2">
      <c r="A11" s="71" t="s">
        <v>103</v>
      </c>
      <c r="B11" s="20">
        <v>1</v>
      </c>
      <c r="C11" s="20">
        <v>1</v>
      </c>
      <c r="D11" s="62">
        <v>0.47</v>
      </c>
      <c r="E11" s="20">
        <v>12</v>
      </c>
      <c r="F11" s="63">
        <v>60</v>
      </c>
      <c r="G11" s="20" t="s">
        <v>81</v>
      </c>
      <c r="H11" s="55">
        <f t="shared" ref="H11:H22" si="5">SUM(D11/C11)</f>
        <v>0.47</v>
      </c>
      <c r="I11" s="20">
        <v>0.54</v>
      </c>
      <c r="J11" s="20">
        <f t="shared" ref="J11:J22" si="6">SUM(I11*C11)</f>
        <v>0.54</v>
      </c>
      <c r="K11" s="20">
        <f t="shared" ref="K11:K22" si="7">SUM(C11*3)</f>
        <v>3</v>
      </c>
      <c r="L11" s="20">
        <f t="shared" ref="L11:L22" si="8">SUM(C11)</f>
        <v>1</v>
      </c>
      <c r="M11" s="64" t="s">
        <v>83</v>
      </c>
      <c r="N11" s="5"/>
      <c r="O11" s="5"/>
      <c r="P11" s="5"/>
    </row>
    <row r="12" spans="1:16" x14ac:dyDescent="0.2">
      <c r="A12" s="71" t="s">
        <v>104</v>
      </c>
      <c r="B12" s="20">
        <v>2</v>
      </c>
      <c r="C12" s="20">
        <v>1</v>
      </c>
      <c r="D12" s="62">
        <v>0.47</v>
      </c>
      <c r="E12" s="20">
        <v>12</v>
      </c>
      <c r="F12" s="63">
        <v>60</v>
      </c>
      <c r="G12" s="20" t="s">
        <v>81</v>
      </c>
      <c r="H12" s="55">
        <f t="shared" si="5"/>
        <v>0.47</v>
      </c>
      <c r="I12" s="20">
        <v>0.54</v>
      </c>
      <c r="J12" s="20">
        <f t="shared" si="6"/>
        <v>0.54</v>
      </c>
      <c r="K12" s="20">
        <f t="shared" si="7"/>
        <v>3</v>
      </c>
      <c r="L12" s="20">
        <f t="shared" si="8"/>
        <v>1</v>
      </c>
      <c r="M12" s="64" t="s">
        <v>83</v>
      </c>
      <c r="N12" s="5"/>
      <c r="O12" s="5"/>
      <c r="P12" s="5"/>
    </row>
    <row r="13" spans="1:16" x14ac:dyDescent="0.2">
      <c r="A13" s="71" t="s">
        <v>105</v>
      </c>
      <c r="B13" s="20">
        <v>3</v>
      </c>
      <c r="C13" s="20">
        <v>1</v>
      </c>
      <c r="D13" s="62">
        <v>0.47</v>
      </c>
      <c r="E13" s="20">
        <v>12</v>
      </c>
      <c r="F13" s="63">
        <v>60</v>
      </c>
      <c r="G13" s="20" t="s">
        <v>81</v>
      </c>
      <c r="H13" s="55">
        <f t="shared" si="5"/>
        <v>0.47</v>
      </c>
      <c r="I13" s="20">
        <v>0.54</v>
      </c>
      <c r="J13" s="20">
        <f t="shared" si="6"/>
        <v>0.54</v>
      </c>
      <c r="K13" s="20">
        <f t="shared" si="7"/>
        <v>3</v>
      </c>
      <c r="L13" s="20">
        <f t="shared" si="8"/>
        <v>1</v>
      </c>
      <c r="M13" s="64" t="s">
        <v>83</v>
      </c>
      <c r="N13" s="5"/>
      <c r="O13" s="5"/>
      <c r="P13" s="5"/>
    </row>
    <row r="14" spans="1:16" x14ac:dyDescent="0.2">
      <c r="A14" s="72" t="s">
        <v>106</v>
      </c>
      <c r="B14" s="20">
        <v>4</v>
      </c>
      <c r="C14" s="20">
        <v>1</v>
      </c>
      <c r="D14" s="62">
        <v>0.49</v>
      </c>
      <c r="E14" s="20">
        <v>12</v>
      </c>
      <c r="F14" s="63">
        <v>60</v>
      </c>
      <c r="G14" s="20" t="s">
        <v>81</v>
      </c>
      <c r="H14" s="55">
        <f t="shared" si="5"/>
        <v>0.49</v>
      </c>
      <c r="I14" s="20">
        <v>0.54</v>
      </c>
      <c r="J14" s="20">
        <f t="shared" si="6"/>
        <v>0.54</v>
      </c>
      <c r="K14" s="20">
        <f t="shared" si="7"/>
        <v>3</v>
      </c>
      <c r="L14" s="20">
        <f t="shared" si="8"/>
        <v>1</v>
      </c>
      <c r="M14" s="64" t="s">
        <v>93</v>
      </c>
      <c r="N14" s="5"/>
      <c r="O14" s="5"/>
      <c r="P14" s="5"/>
    </row>
    <row r="15" spans="1:16" x14ac:dyDescent="0.2">
      <c r="A15" s="72" t="s">
        <v>107</v>
      </c>
      <c r="B15" s="20">
        <v>5</v>
      </c>
      <c r="C15" s="20">
        <v>1</v>
      </c>
      <c r="D15" s="62">
        <v>0.49</v>
      </c>
      <c r="E15" s="20">
        <v>12</v>
      </c>
      <c r="F15" s="63">
        <v>60</v>
      </c>
      <c r="G15" s="20" t="s">
        <v>81</v>
      </c>
      <c r="H15" s="55">
        <f t="shared" si="5"/>
        <v>0.49</v>
      </c>
      <c r="I15" s="20">
        <v>0.54</v>
      </c>
      <c r="J15" s="20">
        <f t="shared" si="6"/>
        <v>0.54</v>
      </c>
      <c r="K15" s="20">
        <f t="shared" si="7"/>
        <v>3</v>
      </c>
      <c r="L15" s="20">
        <f t="shared" si="8"/>
        <v>1</v>
      </c>
      <c r="M15" s="64" t="s">
        <v>93</v>
      </c>
      <c r="N15" s="5"/>
      <c r="O15" s="5"/>
      <c r="P15" s="5"/>
    </row>
    <row r="16" spans="1:16" x14ac:dyDescent="0.2">
      <c r="A16" s="72" t="s">
        <v>108</v>
      </c>
      <c r="B16" s="20">
        <v>6</v>
      </c>
      <c r="C16" s="20">
        <v>1</v>
      </c>
      <c r="D16" s="62">
        <v>0.49</v>
      </c>
      <c r="E16" s="20">
        <v>12</v>
      </c>
      <c r="F16" s="63">
        <v>60</v>
      </c>
      <c r="G16" s="20" t="s">
        <v>81</v>
      </c>
      <c r="H16" s="55">
        <f t="shared" si="5"/>
        <v>0.49</v>
      </c>
      <c r="I16" s="20">
        <v>0.54</v>
      </c>
      <c r="J16" s="20">
        <f t="shared" si="6"/>
        <v>0.54</v>
      </c>
      <c r="K16" s="20">
        <f t="shared" si="7"/>
        <v>3</v>
      </c>
      <c r="L16" s="20">
        <f t="shared" si="8"/>
        <v>1</v>
      </c>
      <c r="M16" s="64" t="s">
        <v>93</v>
      </c>
      <c r="N16" s="5"/>
      <c r="O16" s="5"/>
      <c r="P16" s="5"/>
    </row>
    <row r="17" spans="1:16" x14ac:dyDescent="0.2">
      <c r="A17" s="71" t="s">
        <v>109</v>
      </c>
      <c r="B17" s="20">
        <v>1</v>
      </c>
      <c r="C17" s="20">
        <v>1</v>
      </c>
      <c r="D17" s="62">
        <v>0.47</v>
      </c>
      <c r="E17" s="20">
        <v>12</v>
      </c>
      <c r="F17" s="63">
        <v>60</v>
      </c>
      <c r="G17" s="20" t="s">
        <v>81</v>
      </c>
      <c r="H17" s="55">
        <f t="shared" si="5"/>
        <v>0.47</v>
      </c>
      <c r="I17" s="20">
        <v>0.54</v>
      </c>
      <c r="J17" s="20">
        <f t="shared" si="6"/>
        <v>0.54</v>
      </c>
      <c r="K17" s="20">
        <f t="shared" si="7"/>
        <v>3</v>
      </c>
      <c r="L17" s="20">
        <f t="shared" si="8"/>
        <v>1</v>
      </c>
      <c r="M17" s="64" t="s">
        <v>87</v>
      </c>
      <c r="N17" s="5"/>
      <c r="O17" s="5"/>
      <c r="P17" s="5"/>
    </row>
    <row r="18" spans="1:16" x14ac:dyDescent="0.2">
      <c r="A18" s="71" t="s">
        <v>110</v>
      </c>
      <c r="B18" s="20">
        <v>2</v>
      </c>
      <c r="C18" s="20">
        <v>1</v>
      </c>
      <c r="D18" s="62">
        <v>0.47</v>
      </c>
      <c r="E18" s="20">
        <v>12</v>
      </c>
      <c r="F18" s="63">
        <v>60</v>
      </c>
      <c r="G18" s="20" t="s">
        <v>81</v>
      </c>
      <c r="H18" s="55">
        <f t="shared" si="5"/>
        <v>0.47</v>
      </c>
      <c r="I18" s="20">
        <v>0.54</v>
      </c>
      <c r="J18" s="20">
        <f t="shared" si="6"/>
        <v>0.54</v>
      </c>
      <c r="K18" s="20">
        <f t="shared" si="7"/>
        <v>3</v>
      </c>
      <c r="L18" s="20">
        <f t="shared" si="8"/>
        <v>1</v>
      </c>
      <c r="M18" s="64" t="s">
        <v>87</v>
      </c>
      <c r="N18" s="5"/>
      <c r="O18" s="5"/>
      <c r="P18" s="5"/>
    </row>
    <row r="19" spans="1:16" x14ac:dyDescent="0.2">
      <c r="A19" s="71" t="s">
        <v>111</v>
      </c>
      <c r="B19" s="20">
        <v>3</v>
      </c>
      <c r="C19" s="20">
        <v>1</v>
      </c>
      <c r="D19" s="62">
        <v>0.47</v>
      </c>
      <c r="E19" s="20">
        <v>12</v>
      </c>
      <c r="F19" s="63">
        <v>60</v>
      </c>
      <c r="G19" s="20" t="s">
        <v>81</v>
      </c>
      <c r="H19" s="55">
        <f t="shared" si="5"/>
        <v>0.47</v>
      </c>
      <c r="I19" s="20">
        <v>0.54</v>
      </c>
      <c r="J19" s="20">
        <f t="shared" si="6"/>
        <v>0.54</v>
      </c>
      <c r="K19" s="20">
        <f t="shared" si="7"/>
        <v>3</v>
      </c>
      <c r="L19" s="20">
        <f t="shared" si="8"/>
        <v>1</v>
      </c>
      <c r="M19" s="64" t="s">
        <v>87</v>
      </c>
      <c r="N19" s="5"/>
      <c r="O19" s="5"/>
      <c r="P19" s="5"/>
    </row>
    <row r="20" spans="1:16" x14ac:dyDescent="0.2">
      <c r="A20" s="72" t="s">
        <v>112</v>
      </c>
      <c r="B20" s="20">
        <v>1</v>
      </c>
      <c r="C20" s="20">
        <v>1</v>
      </c>
      <c r="D20" s="62">
        <v>0.46</v>
      </c>
      <c r="E20" s="20">
        <v>5</v>
      </c>
      <c r="F20" s="63">
        <v>60</v>
      </c>
      <c r="G20" s="20" t="s">
        <v>81</v>
      </c>
      <c r="H20" s="55">
        <f t="shared" si="5"/>
        <v>0.46</v>
      </c>
      <c r="I20" s="20">
        <f t="shared" ref="I20:I22" si="9">SUM(E20*(F20/1000))</f>
        <v>0.3</v>
      </c>
      <c r="J20" s="20">
        <f t="shared" si="6"/>
        <v>0.3</v>
      </c>
      <c r="K20" s="20">
        <f t="shared" si="7"/>
        <v>3</v>
      </c>
      <c r="L20" s="20">
        <f t="shared" si="8"/>
        <v>1</v>
      </c>
      <c r="M20" s="64" t="s">
        <v>82</v>
      </c>
      <c r="N20" s="5"/>
      <c r="O20" s="5"/>
      <c r="P20" s="5"/>
    </row>
    <row r="21" spans="1:16" x14ac:dyDescent="0.2">
      <c r="A21" s="72" t="s">
        <v>113</v>
      </c>
      <c r="B21" s="20">
        <v>2</v>
      </c>
      <c r="C21" s="20">
        <v>1</v>
      </c>
      <c r="D21" s="62">
        <v>0.46</v>
      </c>
      <c r="E21" s="20">
        <v>5</v>
      </c>
      <c r="F21" s="63">
        <v>60</v>
      </c>
      <c r="G21" s="20" t="s">
        <v>81</v>
      </c>
      <c r="H21" s="55">
        <f t="shared" si="5"/>
        <v>0.46</v>
      </c>
      <c r="I21" s="20">
        <f t="shared" si="9"/>
        <v>0.3</v>
      </c>
      <c r="J21" s="20">
        <f t="shared" si="6"/>
        <v>0.3</v>
      </c>
      <c r="K21" s="20">
        <f t="shared" si="7"/>
        <v>3</v>
      </c>
      <c r="L21" s="20">
        <f t="shared" si="8"/>
        <v>1</v>
      </c>
      <c r="M21" s="64" t="s">
        <v>82</v>
      </c>
      <c r="N21" s="5"/>
      <c r="O21" s="5"/>
      <c r="P21" s="5"/>
    </row>
    <row r="22" spans="1:16" x14ac:dyDescent="0.2">
      <c r="A22" s="72" t="s">
        <v>114</v>
      </c>
      <c r="B22" s="20">
        <v>3</v>
      </c>
      <c r="C22" s="20">
        <v>1</v>
      </c>
      <c r="D22" s="62">
        <v>0.46</v>
      </c>
      <c r="E22" s="20">
        <v>5</v>
      </c>
      <c r="F22" s="63">
        <v>60</v>
      </c>
      <c r="G22" s="20" t="s">
        <v>81</v>
      </c>
      <c r="H22" s="55">
        <f t="shared" si="5"/>
        <v>0.46</v>
      </c>
      <c r="I22" s="20">
        <f t="shared" si="9"/>
        <v>0.3</v>
      </c>
      <c r="J22" s="20">
        <f t="shared" si="6"/>
        <v>0.3</v>
      </c>
      <c r="K22" s="20">
        <f t="shared" si="7"/>
        <v>3</v>
      </c>
      <c r="L22" s="20">
        <f t="shared" si="8"/>
        <v>1</v>
      </c>
      <c r="M22" s="64" t="s">
        <v>82</v>
      </c>
      <c r="N22" s="5"/>
      <c r="O22" s="5"/>
      <c r="P22" s="5"/>
    </row>
    <row r="23" spans="1:16" x14ac:dyDescent="0.2">
      <c r="A23" s="71" t="s">
        <v>115</v>
      </c>
      <c r="B23" s="20">
        <v>1</v>
      </c>
      <c r="C23" s="20">
        <v>1</v>
      </c>
      <c r="D23" s="62">
        <v>0.51</v>
      </c>
      <c r="E23" s="20">
        <v>5</v>
      </c>
      <c r="F23" s="63">
        <v>60</v>
      </c>
      <c r="G23" s="20" t="s">
        <v>81</v>
      </c>
      <c r="H23" s="55">
        <f t="shared" ref="H23" si="10">SUM(D23/C23)</f>
        <v>0.51</v>
      </c>
      <c r="I23" s="20">
        <f t="shared" ref="I23" si="11">SUM(E23*(F23/1000))</f>
        <v>0.3</v>
      </c>
      <c r="J23" s="20">
        <f t="shared" ref="J23" si="12">SUM(I23*C23)</f>
        <v>0.3</v>
      </c>
      <c r="K23" s="20">
        <f t="shared" ref="K23" si="13">SUM(C23*3)</f>
        <v>3</v>
      </c>
      <c r="L23" s="20">
        <f t="shared" ref="L23" si="14">SUM(C23)</f>
        <v>1</v>
      </c>
      <c r="M23" s="64" t="s">
        <v>86</v>
      </c>
      <c r="N23" s="5"/>
      <c r="O23" s="5"/>
      <c r="P23" s="5"/>
    </row>
    <row r="24" spans="1:16" x14ac:dyDescent="0.2">
      <c r="A24" s="71" t="s">
        <v>116</v>
      </c>
      <c r="B24" s="20">
        <v>2</v>
      </c>
      <c r="C24" s="20">
        <v>1</v>
      </c>
      <c r="D24" s="62">
        <v>0.51</v>
      </c>
      <c r="E24" s="20">
        <v>5</v>
      </c>
      <c r="F24" s="63">
        <v>60</v>
      </c>
      <c r="G24" s="20" t="s">
        <v>81</v>
      </c>
      <c r="H24" s="55">
        <f t="shared" ref="H24:H25" si="15">SUM(D24/C24)</f>
        <v>0.51</v>
      </c>
      <c r="I24" s="20">
        <f t="shared" ref="I24:I25" si="16">SUM(E24*(F24/1000))</f>
        <v>0.3</v>
      </c>
      <c r="J24" s="20">
        <f t="shared" ref="J24:J25" si="17">SUM(I24*C24)</f>
        <v>0.3</v>
      </c>
      <c r="K24" s="20">
        <f t="shared" ref="K24:K25" si="18">SUM(C24*3)</f>
        <v>3</v>
      </c>
      <c r="L24" s="20">
        <f t="shared" ref="L24:L25" si="19">SUM(C24)</f>
        <v>1</v>
      </c>
      <c r="M24" s="64" t="s">
        <v>86</v>
      </c>
      <c r="N24" s="5"/>
      <c r="O24" s="5"/>
      <c r="P24" s="5"/>
    </row>
    <row r="25" spans="1:16" x14ac:dyDescent="0.2">
      <c r="A25" s="71" t="s">
        <v>117</v>
      </c>
      <c r="B25" s="20">
        <v>3</v>
      </c>
      <c r="C25" s="20">
        <v>1</v>
      </c>
      <c r="D25" s="62">
        <v>0.51</v>
      </c>
      <c r="E25" s="20">
        <v>5</v>
      </c>
      <c r="F25" s="63">
        <v>60</v>
      </c>
      <c r="G25" s="20" t="s">
        <v>81</v>
      </c>
      <c r="H25" s="55">
        <f t="shared" si="15"/>
        <v>0.51</v>
      </c>
      <c r="I25" s="20">
        <f t="shared" si="16"/>
        <v>0.3</v>
      </c>
      <c r="J25" s="20">
        <f t="shared" si="17"/>
        <v>0.3</v>
      </c>
      <c r="K25" s="20">
        <f t="shared" si="18"/>
        <v>3</v>
      </c>
      <c r="L25" s="20">
        <f t="shared" si="19"/>
        <v>1</v>
      </c>
      <c r="M25" s="64" t="s">
        <v>86</v>
      </c>
      <c r="N25" s="5"/>
      <c r="O25" s="5"/>
      <c r="P25" s="5"/>
    </row>
    <row r="26" spans="1:16" x14ac:dyDescent="0.2">
      <c r="A26" s="71" t="s">
        <v>118</v>
      </c>
      <c r="B26" s="20">
        <v>3</v>
      </c>
      <c r="C26" s="20">
        <v>1</v>
      </c>
      <c r="D26" s="62">
        <v>1.0900000000000001</v>
      </c>
      <c r="E26" s="20">
        <v>12</v>
      </c>
      <c r="F26" s="63">
        <v>64</v>
      </c>
      <c r="G26" s="20" t="s">
        <v>84</v>
      </c>
      <c r="H26" s="55">
        <f>SUM(D26/C26)</f>
        <v>1.0900000000000001</v>
      </c>
      <c r="I26" s="20">
        <f>SUM(E26*(F26/1000))</f>
        <v>0.76800000000000002</v>
      </c>
      <c r="J26" s="20">
        <f>SUM(I26*C26)</f>
        <v>0.76800000000000002</v>
      </c>
      <c r="K26" s="20">
        <f>SUM(C26*3)</f>
        <v>3</v>
      </c>
      <c r="L26" s="20">
        <f>SUM(C26)</f>
        <v>1</v>
      </c>
      <c r="M26" s="64" t="s">
        <v>88</v>
      </c>
      <c r="N26" s="5"/>
      <c r="O26" s="5"/>
      <c r="P26" s="5"/>
    </row>
    <row r="27" spans="1:16" x14ac:dyDescent="0.2">
      <c r="A27" s="71" t="s">
        <v>119</v>
      </c>
      <c r="B27" s="20">
        <v>3</v>
      </c>
      <c r="C27" s="20">
        <v>1</v>
      </c>
      <c r="D27" s="62">
        <v>1.19</v>
      </c>
      <c r="E27" s="20">
        <v>12</v>
      </c>
      <c r="F27" s="63">
        <v>64</v>
      </c>
      <c r="G27" s="20" t="s">
        <v>85</v>
      </c>
      <c r="H27" s="55">
        <f>SUM(D27/C27)</f>
        <v>1.19</v>
      </c>
      <c r="I27" s="20">
        <f>SUM(E27*(F27/1000))</f>
        <v>0.76800000000000002</v>
      </c>
      <c r="J27" s="20">
        <f>SUM(I27*C27)</f>
        <v>0.76800000000000002</v>
      </c>
      <c r="K27" s="20">
        <f>SUM(C27*3)</f>
        <v>3</v>
      </c>
      <c r="L27" s="20">
        <f>SUM(C27)</f>
        <v>1</v>
      </c>
      <c r="M27" s="64" t="s">
        <v>89</v>
      </c>
      <c r="N27" s="5"/>
      <c r="O27" s="5"/>
      <c r="P27" s="5"/>
    </row>
    <row r="28" spans="1:16" x14ac:dyDescent="0.2">
      <c r="A28" s="53" t="s">
        <v>53</v>
      </c>
      <c r="B28" s="43"/>
      <c r="C28" s="43"/>
      <c r="D28" s="54"/>
      <c r="E28" s="43"/>
      <c r="F28" s="43"/>
      <c r="G28" s="43"/>
      <c r="H28" s="59" t="e">
        <f t="shared" si="0"/>
        <v>#DIV/0!</v>
      </c>
      <c r="I28" s="60">
        <f t="shared" si="4"/>
        <v>0</v>
      </c>
      <c r="J28" s="60">
        <f t="shared" si="1"/>
        <v>0</v>
      </c>
      <c r="K28" s="60">
        <f t="shared" si="2"/>
        <v>0</v>
      </c>
      <c r="L28" s="60">
        <f t="shared" si="3"/>
        <v>0</v>
      </c>
      <c r="M28" s="42"/>
      <c r="N28" s="5"/>
      <c r="O28" s="5"/>
      <c r="P28" s="5"/>
    </row>
    <row r="29" spans="1:16" x14ac:dyDescent="0.2">
      <c r="A29" s="53" t="s">
        <v>53</v>
      </c>
      <c r="B29" s="43"/>
      <c r="C29" s="43"/>
      <c r="D29" s="54"/>
      <c r="E29" s="43"/>
      <c r="F29" s="43"/>
      <c r="G29" s="43"/>
      <c r="H29" s="59" t="e">
        <f t="shared" si="0"/>
        <v>#DIV/0!</v>
      </c>
      <c r="I29" s="60">
        <f t="shared" si="4"/>
        <v>0</v>
      </c>
      <c r="J29" s="60">
        <f t="shared" si="1"/>
        <v>0</v>
      </c>
      <c r="K29" s="60">
        <f t="shared" si="2"/>
        <v>0</v>
      </c>
      <c r="L29" s="60">
        <f t="shared" si="3"/>
        <v>0</v>
      </c>
      <c r="M29" s="42"/>
      <c r="N29" s="5"/>
      <c r="O29" s="5"/>
      <c r="P29" s="5"/>
    </row>
    <row r="30" spans="1:16" x14ac:dyDescent="0.2">
      <c r="A30" s="53" t="s">
        <v>53</v>
      </c>
      <c r="B30" s="43"/>
      <c r="C30" s="43"/>
      <c r="D30" s="54"/>
      <c r="E30" s="43"/>
      <c r="F30" s="43"/>
      <c r="G30" s="43"/>
      <c r="H30" s="59" t="e">
        <f t="shared" si="0"/>
        <v>#DIV/0!</v>
      </c>
      <c r="I30" s="60">
        <f t="shared" si="4"/>
        <v>0</v>
      </c>
      <c r="J30" s="60">
        <f t="shared" si="1"/>
        <v>0</v>
      </c>
      <c r="K30" s="60">
        <f t="shared" si="2"/>
        <v>0</v>
      </c>
      <c r="L30" s="60">
        <f t="shared" si="3"/>
        <v>0</v>
      </c>
      <c r="M30" s="42"/>
      <c r="N30" s="5"/>
      <c r="O30" s="5"/>
      <c r="P30" s="5"/>
    </row>
    <row r="31" spans="1:16" x14ac:dyDescent="0.2">
      <c r="A31" s="53" t="s">
        <v>53</v>
      </c>
      <c r="B31" s="43"/>
      <c r="C31" s="43"/>
      <c r="D31" s="54"/>
      <c r="E31" s="43"/>
      <c r="F31" s="43"/>
      <c r="G31" s="43"/>
      <c r="H31" s="59" t="e">
        <f t="shared" si="0"/>
        <v>#DIV/0!</v>
      </c>
      <c r="I31" s="60">
        <f t="shared" si="4"/>
        <v>0</v>
      </c>
      <c r="J31" s="60">
        <f t="shared" si="1"/>
        <v>0</v>
      </c>
      <c r="K31" s="60">
        <f t="shared" si="2"/>
        <v>0</v>
      </c>
      <c r="L31" s="60">
        <f t="shared" si="3"/>
        <v>0</v>
      </c>
      <c r="M31" s="42"/>
      <c r="N31" s="5"/>
      <c r="O31" s="5"/>
      <c r="P31" s="5"/>
    </row>
    <row r="32" spans="1:16" x14ac:dyDescent="0.2">
      <c r="A32" s="53" t="s">
        <v>53</v>
      </c>
      <c r="B32" s="43"/>
      <c r="C32" s="43"/>
      <c r="D32" s="54"/>
      <c r="E32" s="43"/>
      <c r="F32" s="43"/>
      <c r="G32" s="43"/>
      <c r="H32" s="59" t="e">
        <f t="shared" si="0"/>
        <v>#DIV/0!</v>
      </c>
      <c r="I32" s="60">
        <f t="shared" si="4"/>
        <v>0</v>
      </c>
      <c r="J32" s="60">
        <f t="shared" si="1"/>
        <v>0</v>
      </c>
      <c r="K32" s="60">
        <f t="shared" si="2"/>
        <v>0</v>
      </c>
      <c r="L32" s="60">
        <f t="shared" si="3"/>
        <v>0</v>
      </c>
      <c r="M32" s="42"/>
      <c r="N32" s="5"/>
      <c r="O32" s="5"/>
      <c r="P32" s="5"/>
    </row>
    <row r="33" spans="1:16" x14ac:dyDescent="0.2">
      <c r="A33" s="53" t="s">
        <v>53</v>
      </c>
      <c r="B33" s="43"/>
      <c r="C33" s="43"/>
      <c r="D33" s="54"/>
      <c r="E33" s="43"/>
      <c r="F33" s="43"/>
      <c r="G33" s="43"/>
      <c r="H33" s="59" t="e">
        <f t="shared" ref="H33:H54" si="20">SUM(D33/C33)</f>
        <v>#DIV/0!</v>
      </c>
      <c r="I33" s="60">
        <f t="shared" si="4"/>
        <v>0</v>
      </c>
      <c r="J33" s="60">
        <f t="shared" si="1"/>
        <v>0</v>
      </c>
      <c r="K33" s="60">
        <f t="shared" si="2"/>
        <v>0</v>
      </c>
      <c r="L33" s="60">
        <f t="shared" si="3"/>
        <v>0</v>
      </c>
      <c r="M33" s="42"/>
      <c r="N33" s="5"/>
      <c r="O33" s="5"/>
      <c r="P33" s="5"/>
    </row>
    <row r="34" spans="1:16" x14ac:dyDescent="0.2">
      <c r="A34" s="53" t="s">
        <v>53</v>
      </c>
      <c r="B34" s="43"/>
      <c r="C34" s="43"/>
      <c r="D34" s="54"/>
      <c r="E34" s="43"/>
      <c r="F34" s="43"/>
      <c r="G34" s="43"/>
      <c r="H34" s="59" t="e">
        <f t="shared" si="20"/>
        <v>#DIV/0!</v>
      </c>
      <c r="I34" s="60">
        <f t="shared" si="4"/>
        <v>0</v>
      </c>
      <c r="J34" s="60">
        <f t="shared" si="1"/>
        <v>0</v>
      </c>
      <c r="K34" s="60">
        <f t="shared" si="2"/>
        <v>0</v>
      </c>
      <c r="L34" s="60">
        <f t="shared" si="3"/>
        <v>0</v>
      </c>
      <c r="M34" s="42"/>
      <c r="N34" s="5"/>
      <c r="O34" s="5"/>
      <c r="P34" s="5"/>
    </row>
    <row r="35" spans="1:16" x14ac:dyDescent="0.2">
      <c r="A35" s="53" t="s">
        <v>53</v>
      </c>
      <c r="B35" s="43"/>
      <c r="C35" s="43"/>
      <c r="D35" s="54"/>
      <c r="E35" s="43"/>
      <c r="F35" s="43"/>
      <c r="G35" s="43"/>
      <c r="H35" s="59" t="e">
        <f t="shared" si="20"/>
        <v>#DIV/0!</v>
      </c>
      <c r="I35" s="60">
        <f t="shared" si="4"/>
        <v>0</v>
      </c>
      <c r="J35" s="60">
        <f t="shared" si="1"/>
        <v>0</v>
      </c>
      <c r="K35" s="60">
        <f t="shared" si="2"/>
        <v>0</v>
      </c>
      <c r="L35" s="60">
        <f t="shared" si="3"/>
        <v>0</v>
      </c>
      <c r="M35" s="42"/>
      <c r="N35" s="5"/>
      <c r="O35" s="5"/>
      <c r="P35" s="5"/>
    </row>
    <row r="36" spans="1:16" x14ac:dyDescent="0.2">
      <c r="A36" s="53" t="s">
        <v>53</v>
      </c>
      <c r="B36" s="43"/>
      <c r="C36" s="43"/>
      <c r="D36" s="54"/>
      <c r="E36" s="43"/>
      <c r="F36" s="43"/>
      <c r="G36" s="43"/>
      <c r="H36" s="59" t="e">
        <f t="shared" si="20"/>
        <v>#DIV/0!</v>
      </c>
      <c r="I36" s="60">
        <f t="shared" si="4"/>
        <v>0</v>
      </c>
      <c r="J36" s="60">
        <f t="shared" si="1"/>
        <v>0</v>
      </c>
      <c r="K36" s="60">
        <f t="shared" si="2"/>
        <v>0</v>
      </c>
      <c r="L36" s="60">
        <f t="shared" si="3"/>
        <v>0</v>
      </c>
      <c r="M36" s="42"/>
      <c r="N36" s="5"/>
      <c r="O36" s="5"/>
      <c r="P36" s="5"/>
    </row>
    <row r="37" spans="1:16" x14ac:dyDescent="0.2">
      <c r="A37" s="53" t="s">
        <v>53</v>
      </c>
      <c r="B37" s="43"/>
      <c r="C37" s="43"/>
      <c r="D37" s="54"/>
      <c r="E37" s="43"/>
      <c r="F37" s="43"/>
      <c r="G37" s="43"/>
      <c r="H37" s="59" t="e">
        <f t="shared" si="20"/>
        <v>#DIV/0!</v>
      </c>
      <c r="I37" s="60">
        <f t="shared" si="4"/>
        <v>0</v>
      </c>
      <c r="J37" s="60">
        <f t="shared" si="1"/>
        <v>0</v>
      </c>
      <c r="K37" s="60">
        <f t="shared" si="2"/>
        <v>0</v>
      </c>
      <c r="L37" s="60">
        <f t="shared" si="3"/>
        <v>0</v>
      </c>
      <c r="M37" s="42"/>
      <c r="N37" s="5"/>
      <c r="O37" s="5"/>
      <c r="P37" s="5"/>
    </row>
    <row r="38" spans="1:16" x14ac:dyDescent="0.2">
      <c r="A38" s="53" t="s">
        <v>53</v>
      </c>
      <c r="B38" s="43"/>
      <c r="C38" s="43"/>
      <c r="D38" s="54"/>
      <c r="E38" s="43"/>
      <c r="F38" s="43"/>
      <c r="G38" s="43"/>
      <c r="H38" s="59" t="e">
        <f t="shared" si="20"/>
        <v>#DIV/0!</v>
      </c>
      <c r="I38" s="60">
        <f t="shared" si="4"/>
        <v>0</v>
      </c>
      <c r="J38" s="60">
        <f t="shared" si="1"/>
        <v>0</v>
      </c>
      <c r="K38" s="60">
        <f t="shared" si="2"/>
        <v>0</v>
      </c>
      <c r="L38" s="60">
        <f t="shared" si="3"/>
        <v>0</v>
      </c>
      <c r="M38" s="42"/>
      <c r="N38" s="5"/>
      <c r="O38" s="5"/>
      <c r="P38" s="5"/>
    </row>
    <row r="39" spans="1:16" x14ac:dyDescent="0.2">
      <c r="A39" s="53" t="s">
        <v>53</v>
      </c>
      <c r="B39" s="43"/>
      <c r="C39" s="43"/>
      <c r="D39" s="54"/>
      <c r="E39" s="43"/>
      <c r="F39" s="43"/>
      <c r="G39" s="43"/>
      <c r="H39" s="59" t="e">
        <f t="shared" si="20"/>
        <v>#DIV/0!</v>
      </c>
      <c r="I39" s="60">
        <f t="shared" si="4"/>
        <v>0</v>
      </c>
      <c r="J39" s="60">
        <f t="shared" si="1"/>
        <v>0</v>
      </c>
      <c r="K39" s="60">
        <f t="shared" si="2"/>
        <v>0</v>
      </c>
      <c r="L39" s="60">
        <f t="shared" si="3"/>
        <v>0</v>
      </c>
      <c r="M39" s="42"/>
      <c r="N39" s="5"/>
      <c r="O39" s="5"/>
      <c r="P39" s="5"/>
    </row>
    <row r="40" spans="1:16" x14ac:dyDescent="0.2">
      <c r="A40" s="53" t="s">
        <v>53</v>
      </c>
      <c r="B40" s="43"/>
      <c r="C40" s="43"/>
      <c r="D40" s="54"/>
      <c r="E40" s="43"/>
      <c r="F40" s="43"/>
      <c r="G40" s="43"/>
      <c r="H40" s="59" t="e">
        <f t="shared" si="20"/>
        <v>#DIV/0!</v>
      </c>
      <c r="I40" s="60">
        <f t="shared" si="4"/>
        <v>0</v>
      </c>
      <c r="J40" s="60">
        <f t="shared" si="1"/>
        <v>0</v>
      </c>
      <c r="K40" s="60">
        <f t="shared" si="2"/>
        <v>0</v>
      </c>
      <c r="L40" s="60">
        <f t="shared" si="3"/>
        <v>0</v>
      </c>
      <c r="M40" s="42"/>
      <c r="N40" s="5"/>
      <c r="O40" s="5"/>
      <c r="P40" s="5"/>
    </row>
    <row r="41" spans="1:16" x14ac:dyDescent="0.2">
      <c r="A41" s="53" t="s">
        <v>53</v>
      </c>
      <c r="B41" s="43"/>
      <c r="C41" s="43"/>
      <c r="D41" s="54"/>
      <c r="E41" s="43"/>
      <c r="F41" s="43"/>
      <c r="G41" s="43"/>
      <c r="H41" s="59" t="e">
        <f t="shared" si="20"/>
        <v>#DIV/0!</v>
      </c>
      <c r="I41" s="60">
        <f t="shared" si="4"/>
        <v>0</v>
      </c>
      <c r="J41" s="60">
        <f t="shared" si="1"/>
        <v>0</v>
      </c>
      <c r="K41" s="60">
        <f t="shared" si="2"/>
        <v>0</v>
      </c>
      <c r="L41" s="60">
        <f t="shared" si="3"/>
        <v>0</v>
      </c>
      <c r="M41" s="42"/>
      <c r="N41" s="5"/>
      <c r="O41" s="5"/>
      <c r="P41" s="5"/>
    </row>
    <row r="42" spans="1:16" x14ac:dyDescent="0.2">
      <c r="A42" s="53" t="s">
        <v>53</v>
      </c>
      <c r="B42" s="43"/>
      <c r="C42" s="43"/>
      <c r="D42" s="54"/>
      <c r="E42" s="43"/>
      <c r="F42" s="43"/>
      <c r="G42" s="43"/>
      <c r="H42" s="59" t="e">
        <f t="shared" si="20"/>
        <v>#DIV/0!</v>
      </c>
      <c r="I42" s="60">
        <f t="shared" si="4"/>
        <v>0</v>
      </c>
      <c r="J42" s="60">
        <f t="shared" si="1"/>
        <v>0</v>
      </c>
      <c r="K42" s="60">
        <f t="shared" si="2"/>
        <v>0</v>
      </c>
      <c r="L42" s="60">
        <f t="shared" si="3"/>
        <v>0</v>
      </c>
      <c r="M42" s="42"/>
      <c r="N42" s="5"/>
      <c r="O42" s="5"/>
      <c r="P42" s="5"/>
    </row>
    <row r="43" spans="1:16" x14ac:dyDescent="0.2">
      <c r="A43" s="53" t="s">
        <v>53</v>
      </c>
      <c r="B43" s="43"/>
      <c r="C43" s="43"/>
      <c r="D43" s="54"/>
      <c r="E43" s="43"/>
      <c r="F43" s="43"/>
      <c r="G43" s="43"/>
      <c r="H43" s="59" t="e">
        <f t="shared" si="20"/>
        <v>#DIV/0!</v>
      </c>
      <c r="I43" s="60">
        <f t="shared" si="4"/>
        <v>0</v>
      </c>
      <c r="J43" s="60">
        <f t="shared" si="1"/>
        <v>0</v>
      </c>
      <c r="K43" s="60">
        <f t="shared" si="2"/>
        <v>0</v>
      </c>
      <c r="L43" s="60">
        <f t="shared" si="3"/>
        <v>0</v>
      </c>
      <c r="M43" s="42"/>
      <c r="N43" s="5"/>
      <c r="O43" s="5"/>
      <c r="P43" s="5"/>
    </row>
    <row r="44" spans="1:16" x14ac:dyDescent="0.2">
      <c r="A44" s="53" t="s">
        <v>53</v>
      </c>
      <c r="B44" s="43"/>
      <c r="C44" s="43"/>
      <c r="D44" s="54"/>
      <c r="E44" s="43"/>
      <c r="F44" s="43"/>
      <c r="G44" s="43"/>
      <c r="H44" s="59" t="e">
        <f t="shared" si="20"/>
        <v>#DIV/0!</v>
      </c>
      <c r="I44" s="60">
        <f t="shared" si="4"/>
        <v>0</v>
      </c>
      <c r="J44" s="60">
        <f t="shared" si="1"/>
        <v>0</v>
      </c>
      <c r="K44" s="60">
        <f t="shared" si="2"/>
        <v>0</v>
      </c>
      <c r="L44" s="60">
        <f t="shared" si="3"/>
        <v>0</v>
      </c>
      <c r="M44" s="42"/>
      <c r="N44" s="5"/>
      <c r="O44" s="5"/>
      <c r="P44" s="5"/>
    </row>
    <row r="45" spans="1:16" x14ac:dyDescent="0.2">
      <c r="A45" s="53" t="s">
        <v>53</v>
      </c>
      <c r="B45" s="43"/>
      <c r="C45" s="43"/>
      <c r="D45" s="54"/>
      <c r="E45" s="43"/>
      <c r="F45" s="43"/>
      <c r="G45" s="43"/>
      <c r="H45" s="59" t="e">
        <f t="shared" si="20"/>
        <v>#DIV/0!</v>
      </c>
      <c r="I45" s="60">
        <f t="shared" si="4"/>
        <v>0</v>
      </c>
      <c r="J45" s="60">
        <f t="shared" si="1"/>
        <v>0</v>
      </c>
      <c r="K45" s="60">
        <f t="shared" si="2"/>
        <v>0</v>
      </c>
      <c r="L45" s="60">
        <f t="shared" si="3"/>
        <v>0</v>
      </c>
      <c r="M45" s="42"/>
      <c r="N45" s="5"/>
      <c r="O45" s="5"/>
      <c r="P45" s="5"/>
    </row>
    <row r="46" spans="1:16" x14ac:dyDescent="0.2">
      <c r="A46" s="53" t="s">
        <v>53</v>
      </c>
      <c r="B46" s="43"/>
      <c r="C46" s="43"/>
      <c r="D46" s="54"/>
      <c r="E46" s="43"/>
      <c r="F46" s="43"/>
      <c r="G46" s="43"/>
      <c r="H46" s="59" t="e">
        <f t="shared" si="20"/>
        <v>#DIV/0!</v>
      </c>
      <c r="I46" s="60">
        <f t="shared" si="4"/>
        <v>0</v>
      </c>
      <c r="J46" s="60">
        <f t="shared" si="1"/>
        <v>0</v>
      </c>
      <c r="K46" s="60">
        <f t="shared" si="2"/>
        <v>0</v>
      </c>
      <c r="L46" s="60">
        <f t="shared" si="3"/>
        <v>0</v>
      </c>
      <c r="M46" s="42"/>
      <c r="N46" s="5"/>
      <c r="O46" s="5"/>
      <c r="P46" s="5"/>
    </row>
    <row r="47" spans="1:16" x14ac:dyDescent="0.2">
      <c r="A47" s="53" t="s">
        <v>53</v>
      </c>
      <c r="B47" s="43"/>
      <c r="C47" s="43"/>
      <c r="D47" s="54"/>
      <c r="E47" s="43"/>
      <c r="F47" s="43"/>
      <c r="G47" s="43"/>
      <c r="H47" s="59" t="e">
        <f t="shared" si="20"/>
        <v>#DIV/0!</v>
      </c>
      <c r="I47" s="60">
        <f t="shared" si="4"/>
        <v>0</v>
      </c>
      <c r="J47" s="60">
        <f t="shared" si="1"/>
        <v>0</v>
      </c>
      <c r="K47" s="60">
        <f t="shared" si="2"/>
        <v>0</v>
      </c>
      <c r="L47" s="60">
        <f t="shared" si="3"/>
        <v>0</v>
      </c>
      <c r="M47" s="42"/>
      <c r="N47" s="5"/>
      <c r="O47" s="5"/>
      <c r="P47" s="5"/>
    </row>
    <row r="48" spans="1:16" x14ac:dyDescent="0.2">
      <c r="A48" s="53" t="s">
        <v>53</v>
      </c>
      <c r="B48" s="43"/>
      <c r="C48" s="43"/>
      <c r="D48" s="54"/>
      <c r="E48" s="43"/>
      <c r="F48" s="43"/>
      <c r="G48" s="43"/>
      <c r="H48" s="59" t="e">
        <f t="shared" si="20"/>
        <v>#DIV/0!</v>
      </c>
      <c r="I48" s="60">
        <f t="shared" si="4"/>
        <v>0</v>
      </c>
      <c r="J48" s="60">
        <f t="shared" si="1"/>
        <v>0</v>
      </c>
      <c r="K48" s="60">
        <f t="shared" si="2"/>
        <v>0</v>
      </c>
      <c r="L48" s="60">
        <f t="shared" si="3"/>
        <v>0</v>
      </c>
      <c r="M48" s="42"/>
      <c r="N48" s="5"/>
      <c r="O48" s="5"/>
      <c r="P48" s="5"/>
    </row>
    <row r="49" spans="1:16" x14ac:dyDescent="0.2">
      <c r="A49" s="53" t="s">
        <v>53</v>
      </c>
      <c r="B49" s="43"/>
      <c r="C49" s="43"/>
      <c r="D49" s="54"/>
      <c r="E49" s="43"/>
      <c r="F49" s="43"/>
      <c r="G49" s="43"/>
      <c r="H49" s="59" t="e">
        <f t="shared" si="20"/>
        <v>#DIV/0!</v>
      </c>
      <c r="I49" s="60">
        <f t="shared" si="4"/>
        <v>0</v>
      </c>
      <c r="J49" s="60">
        <f t="shared" si="1"/>
        <v>0</v>
      </c>
      <c r="K49" s="60">
        <f t="shared" si="2"/>
        <v>0</v>
      </c>
      <c r="L49" s="60">
        <f t="shared" si="3"/>
        <v>0</v>
      </c>
      <c r="M49" s="42"/>
      <c r="N49" s="5"/>
      <c r="O49" s="5"/>
      <c r="P49" s="5"/>
    </row>
    <row r="50" spans="1:16" x14ac:dyDescent="0.2">
      <c r="A50" s="53" t="s">
        <v>53</v>
      </c>
      <c r="B50" s="43"/>
      <c r="C50" s="43"/>
      <c r="D50" s="54"/>
      <c r="E50" s="43"/>
      <c r="F50" s="43"/>
      <c r="G50" s="43"/>
      <c r="H50" s="59" t="e">
        <f t="shared" si="20"/>
        <v>#DIV/0!</v>
      </c>
      <c r="I50" s="60">
        <f t="shared" si="4"/>
        <v>0</v>
      </c>
      <c r="J50" s="60">
        <f t="shared" si="1"/>
        <v>0</v>
      </c>
      <c r="K50" s="60">
        <f t="shared" si="2"/>
        <v>0</v>
      </c>
      <c r="L50" s="60">
        <f t="shared" si="3"/>
        <v>0</v>
      </c>
      <c r="M50" s="42"/>
      <c r="N50" s="5"/>
      <c r="O50" s="5"/>
      <c r="P50" s="5"/>
    </row>
    <row r="51" spans="1:16" x14ac:dyDescent="0.2">
      <c r="A51" s="53" t="s">
        <v>53</v>
      </c>
      <c r="B51" s="43"/>
      <c r="C51" s="43"/>
      <c r="D51" s="54"/>
      <c r="E51" s="43"/>
      <c r="F51" s="43"/>
      <c r="G51" s="43"/>
      <c r="H51" s="59" t="e">
        <f t="shared" si="20"/>
        <v>#DIV/0!</v>
      </c>
      <c r="I51" s="60">
        <f t="shared" si="4"/>
        <v>0</v>
      </c>
      <c r="J51" s="60">
        <f t="shared" si="1"/>
        <v>0</v>
      </c>
      <c r="K51" s="60">
        <f t="shared" si="2"/>
        <v>0</v>
      </c>
      <c r="L51" s="60">
        <f t="shared" si="3"/>
        <v>0</v>
      </c>
      <c r="M51" s="42"/>
      <c r="N51" s="5"/>
      <c r="O51" s="5"/>
      <c r="P51" s="5"/>
    </row>
    <row r="52" spans="1:16" x14ac:dyDescent="0.2">
      <c r="A52" s="53" t="s">
        <v>53</v>
      </c>
      <c r="B52" s="43"/>
      <c r="C52" s="43"/>
      <c r="D52" s="54"/>
      <c r="E52" s="43"/>
      <c r="F52" s="43"/>
      <c r="G52" s="43"/>
      <c r="H52" s="59" t="e">
        <f t="shared" si="20"/>
        <v>#DIV/0!</v>
      </c>
      <c r="I52" s="60">
        <f t="shared" si="4"/>
        <v>0</v>
      </c>
      <c r="J52" s="60">
        <f t="shared" si="1"/>
        <v>0</v>
      </c>
      <c r="K52" s="60">
        <f t="shared" si="2"/>
        <v>0</v>
      </c>
      <c r="L52" s="60">
        <f t="shared" si="3"/>
        <v>0</v>
      </c>
      <c r="M52" s="42"/>
      <c r="N52" s="5"/>
      <c r="O52" s="5"/>
      <c r="P52" s="5"/>
    </row>
    <row r="53" spans="1:16" x14ac:dyDescent="0.2">
      <c r="A53" s="53" t="s">
        <v>53</v>
      </c>
      <c r="B53" s="43"/>
      <c r="C53" s="43"/>
      <c r="D53" s="54"/>
      <c r="E53" s="43"/>
      <c r="F53" s="43"/>
      <c r="G53" s="43"/>
      <c r="H53" s="59" t="e">
        <f t="shared" si="20"/>
        <v>#DIV/0!</v>
      </c>
      <c r="I53" s="60">
        <f t="shared" si="4"/>
        <v>0</v>
      </c>
      <c r="J53" s="60">
        <f t="shared" si="1"/>
        <v>0</v>
      </c>
      <c r="K53" s="60">
        <f t="shared" si="2"/>
        <v>0</v>
      </c>
      <c r="L53" s="60">
        <f t="shared" si="3"/>
        <v>0</v>
      </c>
      <c r="M53" s="42"/>
      <c r="N53" s="5"/>
      <c r="O53" s="5"/>
      <c r="P53" s="5"/>
    </row>
    <row r="54" spans="1:16" x14ac:dyDescent="0.2">
      <c r="A54" s="53" t="s">
        <v>53</v>
      </c>
      <c r="B54" s="43"/>
      <c r="C54" s="43"/>
      <c r="D54" s="54"/>
      <c r="E54" s="43"/>
      <c r="F54" s="43"/>
      <c r="G54" s="43"/>
      <c r="H54" s="59" t="e">
        <f t="shared" si="20"/>
        <v>#DIV/0!</v>
      </c>
      <c r="I54" s="60">
        <f t="shared" si="4"/>
        <v>0</v>
      </c>
      <c r="J54" s="60">
        <f t="shared" si="1"/>
        <v>0</v>
      </c>
      <c r="K54" s="60">
        <f t="shared" si="2"/>
        <v>0</v>
      </c>
      <c r="L54" s="60">
        <f t="shared" si="3"/>
        <v>0</v>
      </c>
      <c r="M54" s="42"/>
      <c r="N54" s="5"/>
      <c r="O54" s="5"/>
      <c r="P54" s="5"/>
    </row>
    <row r="55" spans="1:16" x14ac:dyDescent="0.2">
      <c r="A55" t="s">
        <v>17</v>
      </c>
    </row>
  </sheetData>
  <sheetProtection selectLockedCells="1"/>
  <mergeCells count="1">
    <mergeCell ref="A1:M1"/>
  </mergeCells>
  <hyperlinks>
    <hyperlink ref="M3" r:id="rId1" xr:uid="{00000000-0004-0000-0200-000000000000}"/>
    <hyperlink ref="M14" r:id="rId2" xr:uid="{00000000-0004-0000-0200-000001000000}"/>
    <hyperlink ref="M15" r:id="rId3" xr:uid="{00000000-0004-0000-0200-000002000000}"/>
    <hyperlink ref="M16" r:id="rId4" xr:uid="{00000000-0004-0000-0200-000003000000}"/>
    <hyperlink ref="M6" r:id="rId5" xr:uid="{00000000-0004-0000-0200-000004000000}"/>
    <hyperlink ref="M7" r:id="rId6" xr:uid="{00000000-0004-0000-0200-000005000000}"/>
    <hyperlink ref="M8" r:id="rId7" xr:uid="{00000000-0004-0000-0200-000006000000}"/>
    <hyperlink ref="M9" r:id="rId8" xr:uid="{00000000-0004-0000-0200-000007000000}"/>
    <hyperlink ref="M10" r:id="rId9" xr:uid="{00000000-0004-0000-0200-000008000000}"/>
  </hyperlinks>
  <pageMargins left="0.7" right="0.7" top="0.75" bottom="0.75" header="0.3" footer="0.3"/>
  <pageSetup paperSize="17" orientation="portrait" r:id="rId10"/>
  <legacy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1"/>
  <sheetViews>
    <sheetView workbookViewId="0">
      <selection activeCell="B7" sqref="B7"/>
    </sheetView>
  </sheetViews>
  <sheetFormatPr baseColWidth="10" defaultColWidth="8.83203125" defaultRowHeight="15" x14ac:dyDescent="0.2"/>
  <cols>
    <col min="1" max="1" width="26.1640625" customWidth="1"/>
  </cols>
  <sheetData>
    <row r="1" spans="1:13" ht="24" x14ac:dyDescent="0.3">
      <c r="A1" s="92" t="s">
        <v>56</v>
      </c>
      <c r="B1" s="92"/>
      <c r="C1" s="92"/>
      <c r="D1" s="92"/>
      <c r="E1" s="92"/>
      <c r="F1" s="92"/>
      <c r="G1" s="92"/>
      <c r="H1" s="92"/>
      <c r="I1" s="92"/>
      <c r="J1" s="92"/>
      <c r="K1" s="92"/>
      <c r="L1" s="92"/>
      <c r="M1" s="92"/>
    </row>
    <row r="2" spans="1:13" x14ac:dyDescent="0.2">
      <c r="A2" s="93" t="s">
        <v>21</v>
      </c>
      <c r="B2" s="93"/>
      <c r="C2" s="93"/>
      <c r="D2" s="93"/>
      <c r="E2" s="93"/>
      <c r="F2" s="93"/>
      <c r="G2" s="93"/>
      <c r="H2" s="93"/>
      <c r="I2" s="93"/>
      <c r="J2" s="93"/>
      <c r="K2" s="93"/>
      <c r="L2" s="93"/>
      <c r="M2" s="93"/>
    </row>
    <row r="4" spans="1:13" x14ac:dyDescent="0.2">
      <c r="A4" t="s">
        <v>23</v>
      </c>
      <c r="B4" t="s">
        <v>61</v>
      </c>
    </row>
    <row r="5" spans="1:13" x14ac:dyDescent="0.2">
      <c r="A5" t="s">
        <v>24</v>
      </c>
      <c r="B5" t="s">
        <v>57</v>
      </c>
    </row>
    <row r="6" spans="1:13" x14ac:dyDescent="0.2">
      <c r="A6" t="s">
        <v>29</v>
      </c>
      <c r="B6" t="s">
        <v>28</v>
      </c>
    </row>
    <row r="7" spans="1:13" x14ac:dyDescent="0.2">
      <c r="A7" t="s">
        <v>73</v>
      </c>
      <c r="B7" t="s">
        <v>74</v>
      </c>
    </row>
    <row r="8" spans="1:13" x14ac:dyDescent="0.2">
      <c r="A8" t="s">
        <v>32</v>
      </c>
      <c r="B8" t="s">
        <v>55</v>
      </c>
    </row>
    <row r="9" spans="1:13" x14ac:dyDescent="0.2">
      <c r="A9" t="s">
        <v>59</v>
      </c>
      <c r="B9" t="s">
        <v>60</v>
      </c>
    </row>
    <row r="10" spans="1:13" x14ac:dyDescent="0.2">
      <c r="A10" t="s">
        <v>62</v>
      </c>
      <c r="B10" t="s">
        <v>63</v>
      </c>
    </row>
    <row r="11" spans="1:13" x14ac:dyDescent="0.2">
      <c r="A11" t="s">
        <v>64</v>
      </c>
      <c r="B11" t="s">
        <v>65</v>
      </c>
    </row>
  </sheetData>
  <mergeCells count="2">
    <mergeCell ref="A1:M1"/>
    <mergeCell ref="A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Intro</vt:lpstr>
      <vt:lpstr>Pixel House Outline</vt:lpstr>
      <vt:lpstr>Pixel Data</vt:lpstr>
      <vt:lpstr>Terminology</vt:lpstr>
      <vt:lpstr>LightTypesPickList</vt:lpstr>
      <vt:lpstr>'Pixel Data'!Print_Area</vt:lpstr>
      <vt:lpstr>'Pixel House Outline'!Print_Area</vt:lpstr>
      <vt:lpstr>RGBLightTypes</vt:lpstr>
      <vt:lpstr>RGBNodesOnly</vt:lpstr>
      <vt:lpstr>RGBStripOnly</vt:lpstr>
    </vt:vector>
  </TitlesOfParts>
  <Company>HolidayCoro.com</Company>
  <LinksUpToDate>false</LinksUpToDate>
  <SharedDoc>false</SharedDoc>
  <HyperlinkBase>http://blog.holidaycoro.com/2013/04/outlining-your-house-in-rgb-lights.html</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HolidayCoro Calculator</dc:title>
  <dc:subject>Outling Your House in RGB Lights</dc:subject>
  <dc:creator>,;dmoore@dmoore.com</dc:creator>
  <cp:keywords>HolidayCoro.com</cp:keywords>
  <dc:description>This document can only be hosted on blog.holidaycoro.com</dc:description>
  <cp:lastModifiedBy>Jonathan Bryant</cp:lastModifiedBy>
  <dcterms:created xsi:type="dcterms:W3CDTF">2013-04-16T21:42:50Z</dcterms:created>
  <dcterms:modified xsi:type="dcterms:W3CDTF">2022-09-29T22:02:23Z</dcterms:modified>
  <cp:category>RGB, pixel</cp:category>
</cp:coreProperties>
</file>