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statment" sheetId="6" r:id="rId1"/>
    <sheet name="contract" sheetId="7" r:id="rId2"/>
    <sheet name="SPO 1" sheetId="9" r:id="rId3"/>
    <sheet name="SPO 2" sheetId="20" r:id="rId4"/>
    <sheet name="SPO 3" sheetId="10" r:id="rId5"/>
    <sheet name="spo 4" sheetId="11" r:id="rId6"/>
    <sheet name="SPO 5" sheetId="12" r:id="rId7"/>
    <sheet name="spo 6" sheetId="8" r:id="rId8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7"/>
  <c r="D6"/>
  <c r="D5"/>
  <c r="D4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7"/>
  <c r="C6"/>
  <c r="C5"/>
  <c r="C4"/>
  <c r="H5" i="7"/>
  <c r="H6" s="1"/>
  <c r="H7" s="1"/>
  <c r="E5"/>
  <c r="E6" s="1"/>
  <c r="E7" s="1"/>
  <c r="D5"/>
  <c r="D6" s="1"/>
  <c r="D7" s="1"/>
  <c r="H4"/>
  <c r="G4"/>
  <c r="G5" s="1"/>
  <c r="G6" s="1"/>
  <c r="G7" s="1"/>
  <c r="F4"/>
  <c r="F5" s="1"/>
  <c r="F6" s="1"/>
  <c r="F7" s="1"/>
  <c r="E4"/>
  <c r="D4"/>
  <c r="C4"/>
  <c r="C5" s="1"/>
  <c r="C6" s="1"/>
  <c r="C7" s="1"/>
  <c r="H3"/>
  <c r="G3"/>
  <c r="F3"/>
  <c r="D3"/>
  <c r="E3"/>
  <c r="C3"/>
  <c r="Q27" i="6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M18"/>
  <c r="L18" s="1"/>
  <c r="M19"/>
  <c r="L19" s="1"/>
  <c r="M20"/>
  <c r="L20" s="1"/>
  <c r="M21"/>
  <c r="L21" s="1"/>
  <c r="M22"/>
  <c r="L22" s="1"/>
  <c r="M23"/>
  <c r="M24"/>
  <c r="L24" s="1"/>
  <c r="M25"/>
  <c r="L25" s="1"/>
  <c r="M26"/>
  <c r="M27"/>
  <c r="M16"/>
  <c r="L16" s="1"/>
  <c r="M17"/>
  <c r="L17" s="1"/>
  <c r="I16"/>
  <c r="I17"/>
  <c r="I19"/>
  <c r="I20"/>
  <c r="I23"/>
  <c r="I24"/>
  <c r="I25"/>
  <c r="I26"/>
  <c r="I27"/>
  <c r="I13"/>
  <c r="I14"/>
  <c r="I15"/>
  <c r="I12"/>
  <c r="I11"/>
  <c r="L23"/>
  <c r="L26"/>
  <c r="L27"/>
  <c r="L28"/>
  <c r="L29"/>
  <c r="L30"/>
  <c r="L31"/>
  <c r="L32"/>
  <c r="L33"/>
  <c r="L34"/>
  <c r="L35"/>
  <c r="I10"/>
  <c r="I9"/>
  <c r="I8"/>
  <c r="I7"/>
  <c r="I6"/>
  <c r="I5"/>
  <c r="I4"/>
  <c r="I3"/>
  <c r="I2"/>
  <c r="O3" i="20"/>
  <c r="K3"/>
  <c r="J3"/>
  <c r="H3"/>
  <c r="R3" s="1"/>
  <c r="G3"/>
  <c r="X3" s="1"/>
  <c r="F3"/>
  <c r="P3" s="1"/>
  <c r="E3"/>
  <c r="T3" s="1"/>
  <c r="D3"/>
  <c r="N3" s="1"/>
  <c r="C3"/>
  <c r="M3" s="1"/>
  <c r="P2"/>
  <c r="H2"/>
  <c r="R2" s="1"/>
  <c r="G2"/>
  <c r="Q2" s="1"/>
  <c r="F2"/>
  <c r="Z2" s="1"/>
  <c r="E2"/>
  <c r="Y2" s="1"/>
  <c r="D2"/>
  <c r="N2" s="1"/>
  <c r="C2"/>
  <c r="M2" s="1"/>
  <c r="B3" i="6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M4"/>
  <c r="L4" s="1"/>
  <c r="M5"/>
  <c r="L5" s="1"/>
  <c r="M6"/>
  <c r="L6" s="1"/>
  <c r="M7"/>
  <c r="L7" s="1"/>
  <c r="M8"/>
  <c r="L8" s="1"/>
  <c r="M9"/>
  <c r="L9" s="1"/>
  <c r="M10"/>
  <c r="L10" s="1"/>
  <c r="M11"/>
  <c r="L11" s="1"/>
  <c r="M12"/>
  <c r="L12" s="1"/>
  <c r="M13"/>
  <c r="L13" s="1"/>
  <c r="M14"/>
  <c r="L14" s="1"/>
  <c r="M15"/>
  <c r="L15" s="1"/>
  <c r="M2"/>
  <c r="L2" s="1"/>
  <c r="L2" i="20" l="1"/>
  <c r="X2"/>
  <c r="K2"/>
  <c r="U2"/>
  <c r="T2"/>
  <c r="W3"/>
  <c r="S3"/>
  <c r="AA3"/>
  <c r="O2"/>
  <c r="S2"/>
  <c r="W2"/>
  <c r="AA2"/>
  <c r="V3"/>
  <c r="Z3"/>
  <c r="J2"/>
  <c r="V2"/>
  <c r="I3"/>
  <c r="Q3"/>
  <c r="U3"/>
  <c r="Y3"/>
  <c r="I2"/>
  <c r="L3"/>
  <c r="C3" i="12" l="1"/>
  <c r="M3"/>
  <c r="E3"/>
  <c r="H5"/>
  <c r="R5" s="1"/>
  <c r="H4"/>
  <c r="R4" s="1"/>
  <c r="G5"/>
  <c r="G4"/>
  <c r="F5"/>
  <c r="F4"/>
  <c r="L4" s="1"/>
  <c r="E5"/>
  <c r="E4"/>
  <c r="Y4" s="1"/>
  <c r="D5"/>
  <c r="D4"/>
  <c r="J4" s="1"/>
  <c r="C5"/>
  <c r="I5" s="1"/>
  <c r="C4"/>
  <c r="S4" s="1"/>
  <c r="H3"/>
  <c r="W3" s="1"/>
  <c r="H2"/>
  <c r="W2" s="1"/>
  <c r="G3"/>
  <c r="G2"/>
  <c r="X2" s="1"/>
  <c r="F3"/>
  <c r="U3" s="1"/>
  <c r="F2"/>
  <c r="P2" s="1"/>
  <c r="E2"/>
  <c r="O2" s="1"/>
  <c r="D3"/>
  <c r="N3" s="1"/>
  <c r="D2"/>
  <c r="C2"/>
  <c r="W5"/>
  <c r="N5"/>
  <c r="J5"/>
  <c r="Q5"/>
  <c r="Z5"/>
  <c r="Y5"/>
  <c r="P4"/>
  <c r="AA4"/>
  <c r="T3"/>
  <c r="O3"/>
  <c r="K3"/>
  <c r="J3"/>
  <c r="V3"/>
  <c r="Y3"/>
  <c r="Y2"/>
  <c r="T2"/>
  <c r="N2"/>
  <c r="S2"/>
  <c r="H7" i="11"/>
  <c r="W7" s="1"/>
  <c r="H6"/>
  <c r="H5"/>
  <c r="R5" s="1"/>
  <c r="H4"/>
  <c r="R4" s="1"/>
  <c r="H3"/>
  <c r="W3" s="1"/>
  <c r="H2"/>
  <c r="R2" s="1"/>
  <c r="G7"/>
  <c r="V7" s="1"/>
  <c r="G6"/>
  <c r="V6" s="1"/>
  <c r="G5"/>
  <c r="G4"/>
  <c r="Q4" s="1"/>
  <c r="G3"/>
  <c r="Q3" s="1"/>
  <c r="G2"/>
  <c r="Q2" s="1"/>
  <c r="F7"/>
  <c r="U7" s="1"/>
  <c r="F6"/>
  <c r="U6" s="1"/>
  <c r="F5"/>
  <c r="P5" s="1"/>
  <c r="F4"/>
  <c r="P4" s="1"/>
  <c r="F3"/>
  <c r="Z3" s="1"/>
  <c r="F2"/>
  <c r="Z2" s="1"/>
  <c r="E7"/>
  <c r="T7" s="1"/>
  <c r="E6"/>
  <c r="E5"/>
  <c r="Y5" s="1"/>
  <c r="E4"/>
  <c r="Y4" s="1"/>
  <c r="E3"/>
  <c r="Y3" s="1"/>
  <c r="E2"/>
  <c r="T2" s="1"/>
  <c r="D7"/>
  <c r="D6"/>
  <c r="N6" s="1"/>
  <c r="D5"/>
  <c r="N5" s="1"/>
  <c r="D4"/>
  <c r="N4" s="1"/>
  <c r="D3"/>
  <c r="J3" s="1"/>
  <c r="D2"/>
  <c r="J2" s="1"/>
  <c r="C7"/>
  <c r="I7" s="1"/>
  <c r="C6"/>
  <c r="I6" s="1"/>
  <c r="C5"/>
  <c r="M5" s="1"/>
  <c r="C4"/>
  <c r="I4" s="1"/>
  <c r="C3"/>
  <c r="S3" s="1"/>
  <c r="C2"/>
  <c r="S2" s="1"/>
  <c r="Y7"/>
  <c r="N7"/>
  <c r="J7"/>
  <c r="M7"/>
  <c r="Z6"/>
  <c r="Y6"/>
  <c r="X6"/>
  <c r="T6"/>
  <c r="Q6"/>
  <c r="O6"/>
  <c r="K6"/>
  <c r="J6"/>
  <c r="W6"/>
  <c r="M6"/>
  <c r="AA5"/>
  <c r="X5"/>
  <c r="U5"/>
  <c r="Q5"/>
  <c r="J5"/>
  <c r="V5"/>
  <c r="O5"/>
  <c r="Z4"/>
  <c r="X4"/>
  <c r="V4"/>
  <c r="L4"/>
  <c r="V3"/>
  <c r="R3"/>
  <c r="L3"/>
  <c r="W2"/>
  <c r="M2"/>
  <c r="L2"/>
  <c r="W3" i="10"/>
  <c r="V3"/>
  <c r="J3"/>
  <c r="I3"/>
  <c r="H3"/>
  <c r="R3" s="1"/>
  <c r="G3"/>
  <c r="X3" s="1"/>
  <c r="F3"/>
  <c r="U3" s="1"/>
  <c r="E3"/>
  <c r="T3" s="1"/>
  <c r="D3"/>
  <c r="N3" s="1"/>
  <c r="C3"/>
  <c r="S3" s="1"/>
  <c r="Z2"/>
  <c r="Y2"/>
  <c r="K2"/>
  <c r="J2"/>
  <c r="H2"/>
  <c r="R2" s="1"/>
  <c r="G2"/>
  <c r="V2" s="1"/>
  <c r="F2"/>
  <c r="U2" s="1"/>
  <c r="E2"/>
  <c r="T2" s="1"/>
  <c r="D2"/>
  <c r="N2" s="1"/>
  <c r="C2"/>
  <c r="M2" s="1"/>
  <c r="Z4" i="12" l="1"/>
  <c r="U2"/>
  <c r="O4"/>
  <c r="T5"/>
  <c r="T4"/>
  <c r="AA5"/>
  <c r="U4"/>
  <c r="W4"/>
  <c r="K5"/>
  <c r="Z2"/>
  <c r="L2"/>
  <c r="K4"/>
  <c r="O5"/>
  <c r="R3"/>
  <c r="V2"/>
  <c r="K2"/>
  <c r="S5"/>
  <c r="I2"/>
  <c r="Q2"/>
  <c r="P3"/>
  <c r="X3"/>
  <c r="M4"/>
  <c r="L5"/>
  <c r="J2"/>
  <c r="R2"/>
  <c r="I3"/>
  <c r="Q3"/>
  <c r="N4"/>
  <c r="V4"/>
  <c r="M5"/>
  <c r="U5"/>
  <c r="AA2"/>
  <c r="V5"/>
  <c r="Z3"/>
  <c r="AA3"/>
  <c r="M2"/>
  <c r="L3"/>
  <c r="I4"/>
  <c r="Q4"/>
  <c r="P5"/>
  <c r="X5"/>
  <c r="S3"/>
  <c r="X4"/>
  <c r="W5" i="11"/>
  <c r="W4"/>
  <c r="X7"/>
  <c r="AA4"/>
  <c r="AA3"/>
  <c r="V2"/>
  <c r="AA2"/>
  <c r="P7"/>
  <c r="L6"/>
  <c r="P6"/>
  <c r="Z5"/>
  <c r="L5"/>
  <c r="U4"/>
  <c r="U3"/>
  <c r="P3"/>
  <c r="U2"/>
  <c r="O7"/>
  <c r="T5"/>
  <c r="K5"/>
  <c r="O4"/>
  <c r="T4"/>
  <c r="K4"/>
  <c r="K3"/>
  <c r="T3"/>
  <c r="J4"/>
  <c r="I5"/>
  <c r="N2"/>
  <c r="S5"/>
  <c r="Q7"/>
  <c r="N3"/>
  <c r="M4"/>
  <c r="S6"/>
  <c r="R7"/>
  <c r="Z7"/>
  <c r="P2"/>
  <c r="X2"/>
  <c r="O3"/>
  <c r="K7"/>
  <c r="S7"/>
  <c r="AA7"/>
  <c r="I2"/>
  <c r="Y2"/>
  <c r="X3"/>
  <c r="L7"/>
  <c r="S4"/>
  <c r="M3"/>
  <c r="R6"/>
  <c r="O2"/>
  <c r="AA6"/>
  <c r="I3"/>
  <c r="K2"/>
  <c r="I2" i="10"/>
  <c r="M3"/>
  <c r="O2"/>
  <c r="O3"/>
  <c r="P2"/>
  <c r="W2"/>
  <c r="Y3"/>
  <c r="P3"/>
  <c r="Q3"/>
  <c r="S2"/>
  <c r="Z3"/>
  <c r="L2"/>
  <c r="K3"/>
  <c r="AA3"/>
  <c r="L3"/>
  <c r="X2"/>
  <c r="Q2"/>
  <c r="AA2"/>
  <c r="H3" i="9"/>
  <c r="R3" s="1"/>
  <c r="H2"/>
  <c r="R2" s="1"/>
  <c r="G3"/>
  <c r="Q3" s="1"/>
  <c r="G2"/>
  <c r="F3"/>
  <c r="F2"/>
  <c r="U2" s="1"/>
  <c r="E3"/>
  <c r="E2"/>
  <c r="D3"/>
  <c r="N3" s="1"/>
  <c r="D2"/>
  <c r="N2" s="1"/>
  <c r="C3"/>
  <c r="M3" s="1"/>
  <c r="C2"/>
  <c r="U3"/>
  <c r="T3"/>
  <c r="V2"/>
  <c r="Y2"/>
  <c r="M2"/>
  <c r="H7" i="8"/>
  <c r="G7"/>
  <c r="F7"/>
  <c r="P7" s="1"/>
  <c r="E7"/>
  <c r="Y7" s="1"/>
  <c r="D7"/>
  <c r="N7" s="1"/>
  <c r="C7"/>
  <c r="S7" s="1"/>
  <c r="H5"/>
  <c r="G5"/>
  <c r="F5"/>
  <c r="E5"/>
  <c r="D5"/>
  <c r="C5"/>
  <c r="H3"/>
  <c r="G3"/>
  <c r="Q3" s="1"/>
  <c r="F3"/>
  <c r="Z3" s="1"/>
  <c r="E3"/>
  <c r="Y3" s="1"/>
  <c r="D3"/>
  <c r="C3"/>
  <c r="H6"/>
  <c r="W6" s="1"/>
  <c r="G6"/>
  <c r="F6"/>
  <c r="P6" s="1"/>
  <c r="E6"/>
  <c r="Y6" s="1"/>
  <c r="D6"/>
  <c r="N6" s="1"/>
  <c r="C6"/>
  <c r="I6" s="1"/>
  <c r="H4"/>
  <c r="G4"/>
  <c r="AA4" s="1"/>
  <c r="F4"/>
  <c r="L4" s="1"/>
  <c r="E4"/>
  <c r="O4" s="1"/>
  <c r="D4"/>
  <c r="C4"/>
  <c r="I4" s="1"/>
  <c r="H2"/>
  <c r="W2" s="1"/>
  <c r="G2"/>
  <c r="AA2" s="1"/>
  <c r="F2"/>
  <c r="Z2" s="1"/>
  <c r="E2"/>
  <c r="Y2" s="1"/>
  <c r="D2"/>
  <c r="J2" s="1"/>
  <c r="S5"/>
  <c r="I7"/>
  <c r="C2"/>
  <c r="AA7"/>
  <c r="Z7"/>
  <c r="X7"/>
  <c r="W7"/>
  <c r="V7"/>
  <c r="U7"/>
  <c r="T7"/>
  <c r="R7"/>
  <c r="Q7"/>
  <c r="O7"/>
  <c r="M7"/>
  <c r="L7"/>
  <c r="K7"/>
  <c r="J7"/>
  <c r="AA6"/>
  <c r="Z6"/>
  <c r="X6"/>
  <c r="V6"/>
  <c r="U6"/>
  <c r="T6"/>
  <c r="R6"/>
  <c r="Q6"/>
  <c r="O6"/>
  <c r="L6"/>
  <c r="K6"/>
  <c r="J6"/>
  <c r="AA5"/>
  <c r="Z5"/>
  <c r="Y5"/>
  <c r="X5"/>
  <c r="W5"/>
  <c r="V5"/>
  <c r="U5"/>
  <c r="T5"/>
  <c r="R5"/>
  <c r="Q5"/>
  <c r="P5"/>
  <c r="O5"/>
  <c r="N5"/>
  <c r="M5"/>
  <c r="L5"/>
  <c r="K5"/>
  <c r="J5"/>
  <c r="X4"/>
  <c r="W4"/>
  <c r="V4"/>
  <c r="U4"/>
  <c r="T4"/>
  <c r="S4"/>
  <c r="R4"/>
  <c r="P4"/>
  <c r="N4"/>
  <c r="M4"/>
  <c r="K4"/>
  <c r="J4"/>
  <c r="X3"/>
  <c r="W3"/>
  <c r="T3"/>
  <c r="S3"/>
  <c r="R3"/>
  <c r="P3"/>
  <c r="O3"/>
  <c r="N3"/>
  <c r="M3"/>
  <c r="L3"/>
  <c r="K3"/>
  <c r="J3"/>
  <c r="I3"/>
  <c r="T2"/>
  <c r="S2"/>
  <c r="Q2"/>
  <c r="O2"/>
  <c r="M2"/>
  <c r="K2"/>
  <c r="I2"/>
  <c r="AA3" i="7"/>
  <c r="AA4"/>
  <c r="AA5"/>
  <c r="AA6"/>
  <c r="AA7"/>
  <c r="AA2"/>
  <c r="Z3"/>
  <c r="Z4"/>
  <c r="Z5"/>
  <c r="Z6"/>
  <c r="Z7"/>
  <c r="Z2"/>
  <c r="Y3"/>
  <c r="Y4"/>
  <c r="Y5"/>
  <c r="Y6"/>
  <c r="Y7"/>
  <c r="Y2"/>
  <c r="S3"/>
  <c r="S4"/>
  <c r="S5"/>
  <c r="S6"/>
  <c r="S7"/>
  <c r="S2"/>
  <c r="X3"/>
  <c r="X4"/>
  <c r="X5"/>
  <c r="X6"/>
  <c r="X7"/>
  <c r="X2"/>
  <c r="W3"/>
  <c r="W4"/>
  <c r="W5"/>
  <c r="W6"/>
  <c r="W7"/>
  <c r="V2"/>
  <c r="W2"/>
  <c r="U3"/>
  <c r="V3"/>
  <c r="U4"/>
  <c r="V4"/>
  <c r="U5"/>
  <c r="V5"/>
  <c r="U6"/>
  <c r="V6"/>
  <c r="U7"/>
  <c r="V7"/>
  <c r="U2"/>
  <c r="T3"/>
  <c r="T4"/>
  <c r="T5"/>
  <c r="T6"/>
  <c r="T7"/>
  <c r="T2"/>
  <c r="R3"/>
  <c r="R4"/>
  <c r="R5"/>
  <c r="R6"/>
  <c r="R7"/>
  <c r="R2"/>
  <c r="P3"/>
  <c r="P4"/>
  <c r="P5"/>
  <c r="P6"/>
  <c r="P7"/>
  <c r="P2"/>
  <c r="Q3"/>
  <c r="Q4"/>
  <c r="Q5"/>
  <c r="Q6"/>
  <c r="Q7"/>
  <c r="Q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M3" i="6"/>
  <c r="L3" s="1"/>
  <c r="V3" i="9" l="1"/>
  <c r="T2"/>
  <c r="W3"/>
  <c r="AA3"/>
  <c r="K2"/>
  <c r="O2"/>
  <c r="W2"/>
  <c r="J3"/>
  <c r="P2"/>
  <c r="X2"/>
  <c r="O3"/>
  <c r="I2"/>
  <c r="Q2"/>
  <c r="P3"/>
  <c r="X3"/>
  <c r="J2"/>
  <c r="Z2"/>
  <c r="I3"/>
  <c r="Y3"/>
  <c r="S2"/>
  <c r="AA2"/>
  <c r="Z3"/>
  <c r="L2"/>
  <c r="K3"/>
  <c r="S3"/>
  <c r="L3"/>
  <c r="V3" i="8"/>
  <c r="AA3"/>
  <c r="U3"/>
  <c r="M6"/>
  <c r="S6"/>
  <c r="Q4"/>
  <c r="Y4"/>
  <c r="Z4"/>
  <c r="R2"/>
  <c r="V2"/>
  <c r="X2"/>
  <c r="L2"/>
  <c r="U2"/>
  <c r="P2"/>
  <c r="N2"/>
  <c r="I5"/>
</calcChain>
</file>

<file path=xl/sharedStrings.xml><?xml version="1.0" encoding="utf-8"?>
<sst xmlns="http://schemas.openxmlformats.org/spreadsheetml/2006/main" count="257" uniqueCount="51">
  <si>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</si>
  <si>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</si>
  <si>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</si>
  <si>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</si>
  <si>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</si>
  <si>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</si>
  <si>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</si>
  <si>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</si>
  <si>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</si>
  <si>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</si>
  <si>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</si>
  <si>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</si>
  <si>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</si>
  <si>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</si>
  <si>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</si>
  <si>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</si>
  <si>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</si>
  <si>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</si>
  <si>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</si>
  <si>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</si>
  <si>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</si>
  <si>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</si>
  <si>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</si>
  <si>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</si>
  <si>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</si>
  <si>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</si>
  <si>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</si>
  <si>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</si>
  <si>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</si>
  <si>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</si>
  <si>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</si>
  <si>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</si>
  <si>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</si>
  <si>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</si>
  <si>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</si>
  <si>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</si>
  <si>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</si>
  <si>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</si>
  <si>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</si>
  <si>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</si>
  <si>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</si>
  <si>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</si>
  <si>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 xml:space="preserve"> Senior. Pax</t>
  </si>
  <si>
    <t xml:space="preserve">Reduction 1 </t>
  </si>
  <si>
    <t xml:space="preserve">Extra </t>
  </si>
  <si>
    <t>Main Rate D.STD</t>
  </si>
  <si>
    <t>Main Rate D.SUP</t>
  </si>
  <si>
    <t>Main Rate D.DLX</t>
  </si>
  <si>
    <t>Main Rate D.SV</t>
  </si>
  <si>
    <t>Main Rate  PV</t>
  </si>
  <si>
    <t>Main Rate D.FAM</t>
  </si>
</sst>
</file>

<file path=xl/styles.xml><?xml version="1.0" encoding="utf-8"?>
<styleSheet xmlns="http://schemas.openxmlformats.org/spreadsheetml/2006/main">
  <numFmts count="2">
    <numFmt numFmtId="43" formatCode="_-* #,##0.00_-;_-* #,##0.00\-;_-* &quot;-&quot;??_-;_-@_-"/>
    <numFmt numFmtId="164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9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4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43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43" fontId="10" fillId="0" borderId="2" xfId="1" applyFont="1" applyFill="1" applyBorder="1" applyAlignment="1">
      <alignment horizontal="center"/>
    </xf>
    <xf numFmtId="43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43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43" fontId="10" fillId="3" borderId="2" xfId="0" applyNumberFormat="1" applyFont="1" applyFill="1" applyBorder="1" applyAlignment="1">
      <alignment horizontal="center" vertical="center"/>
    </xf>
    <xf numFmtId="43" fontId="10" fillId="3" borderId="4" xfId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" xfId="0" applyFill="1" applyBorder="1"/>
    <xf numFmtId="164" fontId="5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164" fontId="5" fillId="2" borderId="3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H1" workbookViewId="0">
      <selection activeCell="L16" sqref="L16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42</v>
      </c>
      <c r="K1" s="34" t="s">
        <v>43</v>
      </c>
      <c r="L1" s="48" t="s">
        <v>44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7" ht="17.25" thickTop="1" thickBot="1">
      <c r="A2" s="2"/>
      <c r="B2" s="5">
        <v>1</v>
      </c>
      <c r="C2" s="5">
        <v>1000</v>
      </c>
      <c r="D2" s="5">
        <v>2000</v>
      </c>
      <c r="E2" s="36">
        <v>44940</v>
      </c>
      <c r="F2" s="36">
        <v>45092</v>
      </c>
      <c r="G2" s="36">
        <v>45096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27" si="0">+G2-F2</f>
        <v>4</v>
      </c>
      <c r="N2" s="8"/>
      <c r="O2" s="51">
        <v>86.4</v>
      </c>
      <c r="P2" s="49">
        <v>33</v>
      </c>
      <c r="Q2" s="9">
        <f>+O2*P2</f>
        <v>2851.2000000000003</v>
      </c>
    </row>
    <row r="3" spans="1:17" ht="17.25" thickTop="1" thickBot="1">
      <c r="A3" s="3"/>
      <c r="B3" s="10">
        <f>+B2+1</f>
        <v>2</v>
      </c>
      <c r="C3" s="10">
        <v>1001</v>
      </c>
      <c r="D3" s="10">
        <v>2001</v>
      </c>
      <c r="E3" s="4">
        <v>44938</v>
      </c>
      <c r="F3" s="4">
        <v>45081</v>
      </c>
      <c r="G3" s="4">
        <v>45097</v>
      </c>
      <c r="H3" s="6" t="s">
        <v>9</v>
      </c>
      <c r="I3" s="41">
        <f t="shared" ref="I3:I27" si="1">IF(LEFT(H3,1)="S",1,IF(LEFT(H3,1)="D",2,IF(LEFT(H3,1)="T",3,IF(LEFT(H3,1)="Q",4))))</f>
        <v>1</v>
      </c>
      <c r="J3" s="41">
        <v>1</v>
      </c>
      <c r="K3" s="42" t="s">
        <v>40</v>
      </c>
      <c r="L3" s="46" t="str">
        <f>IF(M3&gt;6,"Yes","No")</f>
        <v>Yes</v>
      </c>
      <c r="M3" s="7">
        <f t="shared" si="0"/>
        <v>16</v>
      </c>
      <c r="N3" s="11">
        <v>150.04</v>
      </c>
      <c r="O3" s="50">
        <v>322.16000000000003</v>
      </c>
      <c r="P3" s="49">
        <v>33</v>
      </c>
      <c r="Q3" s="9">
        <f t="shared" ref="Q3:Q27" si="2">+O3*P3</f>
        <v>10631.28</v>
      </c>
    </row>
    <row r="4" spans="1:17" ht="16.5" thickTop="1">
      <c r="B4" s="10">
        <f t="shared" ref="B4:D27" si="3">+B3+1</f>
        <v>3</v>
      </c>
      <c r="C4" s="10">
        <f>+C3+1</f>
        <v>1002</v>
      </c>
      <c r="D4" s="10">
        <f>+D3+1</f>
        <v>2002</v>
      </c>
      <c r="E4" s="4">
        <v>45084</v>
      </c>
      <c r="F4" s="4">
        <v>45089</v>
      </c>
      <c r="G4" s="4">
        <v>45098</v>
      </c>
      <c r="H4" s="37" t="s">
        <v>12</v>
      </c>
      <c r="I4" s="41">
        <f t="shared" si="1"/>
        <v>2</v>
      </c>
      <c r="J4" s="41">
        <v>2</v>
      </c>
      <c r="K4" s="42" t="s">
        <v>40</v>
      </c>
      <c r="L4" s="46" t="str">
        <f t="shared" ref="L4:L35" si="4">IF(M4&gt;6,"Yes","No")</f>
        <v>Yes</v>
      </c>
      <c r="M4" s="7">
        <f t="shared" si="0"/>
        <v>9</v>
      </c>
      <c r="N4" s="41"/>
      <c r="O4" s="50">
        <v>294.39999999999998</v>
      </c>
      <c r="P4" s="49">
        <v>33</v>
      </c>
      <c r="Q4" s="13">
        <f t="shared" si="2"/>
        <v>9715.1999999999989</v>
      </c>
    </row>
    <row r="5" spans="1:17" ht="16.5" thickBot="1">
      <c r="B5" s="10">
        <f t="shared" si="3"/>
        <v>4</v>
      </c>
      <c r="C5" s="10">
        <f t="shared" si="3"/>
        <v>1003</v>
      </c>
      <c r="D5" s="10">
        <f t="shared" si="3"/>
        <v>2003</v>
      </c>
      <c r="E5" s="4">
        <v>44950</v>
      </c>
      <c r="F5" s="4">
        <v>45063</v>
      </c>
      <c r="G5" s="4">
        <v>45068</v>
      </c>
      <c r="H5" s="6" t="s">
        <v>22</v>
      </c>
      <c r="I5" s="41">
        <f t="shared" si="1"/>
        <v>3</v>
      </c>
      <c r="J5" s="41">
        <v>1</v>
      </c>
      <c r="K5" s="42" t="s">
        <v>39</v>
      </c>
      <c r="L5" s="46" t="str">
        <f t="shared" si="4"/>
        <v>No</v>
      </c>
      <c r="M5" s="7">
        <f t="shared" si="0"/>
        <v>5</v>
      </c>
      <c r="N5" s="41"/>
      <c r="O5" s="50">
        <v>730.8</v>
      </c>
      <c r="P5" s="49">
        <v>33</v>
      </c>
      <c r="Q5" s="13">
        <f t="shared" si="2"/>
        <v>24116.399999999998</v>
      </c>
    </row>
    <row r="6" spans="1:17" ht="17.25" thickTop="1" thickBot="1">
      <c r="B6" s="10">
        <f t="shared" si="3"/>
        <v>5</v>
      </c>
      <c r="C6" s="10">
        <f t="shared" si="3"/>
        <v>1004</v>
      </c>
      <c r="D6" s="10">
        <f t="shared" si="3"/>
        <v>2004</v>
      </c>
      <c r="E6" s="4">
        <v>44966</v>
      </c>
      <c r="F6" s="4">
        <v>45094</v>
      </c>
      <c r="G6" s="4">
        <v>45099</v>
      </c>
      <c r="H6" s="37" t="s">
        <v>12</v>
      </c>
      <c r="I6" s="41">
        <f t="shared" si="1"/>
        <v>2</v>
      </c>
      <c r="J6" s="41">
        <v>0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50">
        <v>102</v>
      </c>
      <c r="P6" s="49">
        <v>33</v>
      </c>
      <c r="Q6" s="13">
        <f t="shared" si="2"/>
        <v>3366</v>
      </c>
    </row>
    <row r="7" spans="1:17" ht="16.5" thickTop="1">
      <c r="B7" s="10">
        <f t="shared" si="3"/>
        <v>6</v>
      </c>
      <c r="C7" s="10">
        <f t="shared" si="3"/>
        <v>1005</v>
      </c>
      <c r="D7" s="10">
        <f t="shared" si="3"/>
        <v>2005</v>
      </c>
      <c r="E7" s="4">
        <v>44966</v>
      </c>
      <c r="F7" s="36">
        <v>45092</v>
      </c>
      <c r="G7" s="36">
        <v>45096</v>
      </c>
      <c r="H7" s="37" t="s">
        <v>12</v>
      </c>
      <c r="I7" s="41">
        <f t="shared" si="1"/>
        <v>2</v>
      </c>
      <c r="J7" s="41">
        <v>0</v>
      </c>
      <c r="K7" s="42" t="s">
        <v>39</v>
      </c>
      <c r="L7" s="46" t="str">
        <f t="shared" si="4"/>
        <v>No</v>
      </c>
      <c r="M7" s="7">
        <f t="shared" si="0"/>
        <v>4</v>
      </c>
      <c r="N7" s="41"/>
      <c r="O7" s="50">
        <v>81.599999999999994</v>
      </c>
      <c r="P7" s="49">
        <v>33</v>
      </c>
      <c r="Q7" s="13">
        <f t="shared" si="2"/>
        <v>2692.7999999999997</v>
      </c>
    </row>
    <row r="8" spans="1:17" ht="15.75">
      <c r="B8" s="10">
        <f t="shared" si="3"/>
        <v>7</v>
      </c>
      <c r="C8" s="10">
        <f t="shared" si="3"/>
        <v>1006</v>
      </c>
      <c r="D8" s="10">
        <f t="shared" si="3"/>
        <v>2006</v>
      </c>
      <c r="E8" s="4">
        <v>45049</v>
      </c>
      <c r="F8" s="4">
        <v>45081</v>
      </c>
      <c r="G8" s="4">
        <v>45097</v>
      </c>
      <c r="H8" s="6" t="s">
        <v>16</v>
      </c>
      <c r="I8" s="41">
        <f t="shared" si="1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16</v>
      </c>
      <c r="N8" s="41"/>
      <c r="O8" s="50">
        <v>1500</v>
      </c>
      <c r="P8" s="49">
        <v>33</v>
      </c>
      <c r="Q8" s="13">
        <f t="shared" si="2"/>
        <v>49500</v>
      </c>
    </row>
    <row r="9" spans="1:17" ht="15.75">
      <c r="B9" s="10">
        <f t="shared" si="3"/>
        <v>8</v>
      </c>
      <c r="C9" s="10">
        <f t="shared" si="3"/>
        <v>1007</v>
      </c>
      <c r="D9" s="10">
        <f t="shared" si="3"/>
        <v>2007</v>
      </c>
      <c r="E9" s="4">
        <v>45019</v>
      </c>
      <c r="F9" s="4">
        <v>45089</v>
      </c>
      <c r="G9" s="4">
        <v>45098</v>
      </c>
      <c r="H9" s="6" t="s">
        <v>11</v>
      </c>
      <c r="I9" s="41">
        <f t="shared" si="1"/>
        <v>1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9</v>
      </c>
      <c r="N9" s="41"/>
      <c r="O9" s="50">
        <v>531.95000000000005</v>
      </c>
      <c r="P9" s="49">
        <v>33</v>
      </c>
      <c r="Q9" s="13">
        <f t="shared" si="2"/>
        <v>17554.350000000002</v>
      </c>
    </row>
    <row r="10" spans="1:17" ht="15.75">
      <c r="B10" s="10">
        <f t="shared" si="3"/>
        <v>9</v>
      </c>
      <c r="C10" s="10">
        <f t="shared" si="3"/>
        <v>1008</v>
      </c>
      <c r="D10" s="10">
        <f t="shared" si="3"/>
        <v>2008</v>
      </c>
      <c r="E10" s="4">
        <v>44965</v>
      </c>
      <c r="F10" s="4">
        <v>45063</v>
      </c>
      <c r="G10" s="4">
        <v>45068</v>
      </c>
      <c r="H10" s="6" t="s">
        <v>9</v>
      </c>
      <c r="I10" s="41">
        <f t="shared" si="1"/>
        <v>1</v>
      </c>
      <c r="J10" s="41">
        <v>0</v>
      </c>
      <c r="K10" s="42" t="s">
        <v>39</v>
      </c>
      <c r="L10" s="46" t="str">
        <f t="shared" si="4"/>
        <v>No</v>
      </c>
      <c r="M10" s="7">
        <f t="shared" si="0"/>
        <v>5</v>
      </c>
      <c r="N10" s="41"/>
      <c r="O10" s="50">
        <v>89.25</v>
      </c>
      <c r="P10" s="49">
        <v>33</v>
      </c>
      <c r="Q10" s="13">
        <f t="shared" si="2"/>
        <v>2945.25</v>
      </c>
    </row>
    <row r="11" spans="1:17" ht="15.75">
      <c r="B11" s="10">
        <f t="shared" si="3"/>
        <v>10</v>
      </c>
      <c r="C11" s="10">
        <f t="shared" si="3"/>
        <v>1009</v>
      </c>
      <c r="D11" s="10">
        <f t="shared" si="3"/>
        <v>2009</v>
      </c>
      <c r="E11" s="4">
        <v>45085</v>
      </c>
      <c r="F11" s="4">
        <v>45094</v>
      </c>
      <c r="G11" s="4">
        <v>45099</v>
      </c>
      <c r="H11" s="6" t="s">
        <v>11</v>
      </c>
      <c r="I11" s="41">
        <f t="shared" si="1"/>
        <v>1</v>
      </c>
      <c r="J11" s="41">
        <v>2</v>
      </c>
      <c r="K11" s="42" t="s">
        <v>40</v>
      </c>
      <c r="L11" s="46" t="str">
        <f t="shared" si="4"/>
        <v>No</v>
      </c>
      <c r="M11" s="7">
        <f t="shared" si="0"/>
        <v>5</v>
      </c>
      <c r="N11" s="41"/>
      <c r="O11" s="50">
        <v>252</v>
      </c>
      <c r="P11" s="49">
        <v>33</v>
      </c>
      <c r="Q11" s="13">
        <f t="shared" si="2"/>
        <v>8316</v>
      </c>
    </row>
    <row r="12" spans="1:17" ht="15.75">
      <c r="B12" s="10">
        <f t="shared" si="3"/>
        <v>11</v>
      </c>
      <c r="C12" s="10">
        <f t="shared" si="3"/>
        <v>1010</v>
      </c>
      <c r="D12" s="10">
        <f t="shared" si="3"/>
        <v>2010</v>
      </c>
      <c r="E12" s="4">
        <v>44965</v>
      </c>
      <c r="F12" s="4">
        <v>45094</v>
      </c>
      <c r="G12" s="4">
        <v>45099</v>
      </c>
      <c r="H12" s="6" t="s">
        <v>15</v>
      </c>
      <c r="I12" s="41">
        <f t="shared" si="1"/>
        <v>2</v>
      </c>
      <c r="J12" s="41">
        <v>1</v>
      </c>
      <c r="K12" s="42" t="s">
        <v>39</v>
      </c>
      <c r="L12" s="46" t="str">
        <f t="shared" si="4"/>
        <v>No</v>
      </c>
      <c r="M12" s="7">
        <f t="shared" si="0"/>
        <v>5</v>
      </c>
      <c r="N12" s="41"/>
      <c r="O12" s="50">
        <v>387.6</v>
      </c>
      <c r="P12" s="49">
        <v>33</v>
      </c>
      <c r="Q12" s="13">
        <f t="shared" si="2"/>
        <v>12790.800000000001</v>
      </c>
    </row>
    <row r="13" spans="1:17" ht="15.75">
      <c r="B13" s="10">
        <f t="shared" si="3"/>
        <v>12</v>
      </c>
      <c r="C13" s="10">
        <f t="shared" si="3"/>
        <v>1011</v>
      </c>
      <c r="D13" s="10">
        <f t="shared" si="3"/>
        <v>2011</v>
      </c>
      <c r="E13" s="4">
        <v>44886</v>
      </c>
      <c r="F13" s="58">
        <v>45092</v>
      </c>
      <c r="G13" s="58">
        <v>45096</v>
      </c>
      <c r="H13" s="6" t="s">
        <v>22</v>
      </c>
      <c r="I13" s="41">
        <f t="shared" si="1"/>
        <v>3</v>
      </c>
      <c r="J13" s="41">
        <v>0</v>
      </c>
      <c r="K13" s="42" t="s">
        <v>39</v>
      </c>
      <c r="L13" s="46" t="str">
        <f t="shared" si="4"/>
        <v>No</v>
      </c>
      <c r="M13" s="7">
        <f t="shared" si="0"/>
        <v>4</v>
      </c>
      <c r="N13" s="41"/>
      <c r="O13" s="50">
        <v>604.79999999999995</v>
      </c>
      <c r="P13" s="49">
        <v>33</v>
      </c>
      <c r="Q13" s="13">
        <f t="shared" si="2"/>
        <v>19958.399999999998</v>
      </c>
    </row>
    <row r="14" spans="1:17" ht="15.75">
      <c r="B14" s="10">
        <f t="shared" si="3"/>
        <v>13</v>
      </c>
      <c r="C14" s="10">
        <f t="shared" si="3"/>
        <v>1012</v>
      </c>
      <c r="D14" s="10">
        <f t="shared" si="3"/>
        <v>2012</v>
      </c>
      <c r="E14" s="4">
        <v>44939</v>
      </c>
      <c r="F14" s="4">
        <v>45081</v>
      </c>
      <c r="G14" s="4">
        <v>45097</v>
      </c>
      <c r="H14" s="6" t="s">
        <v>13</v>
      </c>
      <c r="I14" s="41">
        <f t="shared" si="1"/>
        <v>2</v>
      </c>
      <c r="J14" s="41">
        <v>0</v>
      </c>
      <c r="K14" s="42" t="s">
        <v>39</v>
      </c>
      <c r="L14" s="46" t="str">
        <f t="shared" si="4"/>
        <v>Yes</v>
      </c>
      <c r="M14" s="7">
        <f t="shared" si="0"/>
        <v>16</v>
      </c>
      <c r="N14" s="41"/>
      <c r="O14" s="50">
        <v>791.2</v>
      </c>
      <c r="P14" s="49">
        <v>33</v>
      </c>
      <c r="Q14" s="13">
        <f t="shared" si="2"/>
        <v>26109.600000000002</v>
      </c>
    </row>
    <row r="15" spans="1:17" ht="15.75">
      <c r="B15" s="10">
        <f t="shared" si="3"/>
        <v>14</v>
      </c>
      <c r="C15" s="10">
        <f t="shared" si="3"/>
        <v>1013</v>
      </c>
      <c r="D15" s="10">
        <f t="shared" si="3"/>
        <v>2013</v>
      </c>
      <c r="E15" s="4">
        <v>44918</v>
      </c>
      <c r="F15" s="4">
        <v>45089</v>
      </c>
      <c r="G15" s="4">
        <v>45098</v>
      </c>
      <c r="H15" s="6" t="s">
        <v>12</v>
      </c>
      <c r="I15" s="41">
        <f t="shared" si="1"/>
        <v>2</v>
      </c>
      <c r="J15" s="41">
        <v>0</v>
      </c>
      <c r="K15" s="42" t="s">
        <v>39</v>
      </c>
      <c r="L15" s="46" t="str">
        <f t="shared" si="4"/>
        <v>Yes</v>
      </c>
      <c r="M15" s="7">
        <f t="shared" si="0"/>
        <v>9</v>
      </c>
      <c r="N15" s="41"/>
      <c r="O15" s="50">
        <v>1300</v>
      </c>
      <c r="P15" s="49">
        <v>33</v>
      </c>
      <c r="Q15" s="13">
        <f t="shared" si="2"/>
        <v>42900</v>
      </c>
    </row>
    <row r="16" spans="1:17" ht="15.75">
      <c r="B16" s="10">
        <f t="shared" si="3"/>
        <v>15</v>
      </c>
      <c r="C16" s="10">
        <f t="shared" si="3"/>
        <v>1014</v>
      </c>
      <c r="D16" s="10">
        <f t="shared" si="3"/>
        <v>2014</v>
      </c>
      <c r="E16" s="4">
        <v>45039</v>
      </c>
      <c r="F16" s="4">
        <v>45063</v>
      </c>
      <c r="G16" s="4">
        <v>45068</v>
      </c>
      <c r="H16" s="6" t="s">
        <v>11</v>
      </c>
      <c r="I16" s="41">
        <f t="shared" si="1"/>
        <v>1</v>
      </c>
      <c r="J16" s="41">
        <v>0</v>
      </c>
      <c r="K16" s="42" t="s">
        <v>40</v>
      </c>
      <c r="L16" s="46" t="str">
        <f t="shared" si="4"/>
        <v>No</v>
      </c>
      <c r="M16" s="7">
        <f t="shared" si="0"/>
        <v>5</v>
      </c>
      <c r="N16" s="41"/>
      <c r="O16" s="50">
        <v>267.75</v>
      </c>
      <c r="P16" s="49">
        <v>33</v>
      </c>
      <c r="Q16" s="13">
        <f t="shared" si="2"/>
        <v>8835.75</v>
      </c>
    </row>
    <row r="17" spans="2:17" ht="15.75">
      <c r="B17" s="10">
        <f t="shared" si="3"/>
        <v>16</v>
      </c>
      <c r="C17" s="10">
        <f t="shared" si="3"/>
        <v>1015</v>
      </c>
      <c r="D17" s="10">
        <f t="shared" si="3"/>
        <v>2015</v>
      </c>
      <c r="E17" s="4">
        <v>44959</v>
      </c>
      <c r="F17" s="4">
        <v>45094</v>
      </c>
      <c r="G17" s="4">
        <v>45099</v>
      </c>
      <c r="H17" s="6" t="s">
        <v>12</v>
      </c>
      <c r="I17" s="41">
        <f t="shared" si="1"/>
        <v>2</v>
      </c>
      <c r="J17" s="41">
        <v>0</v>
      </c>
      <c r="K17" s="42" t="s">
        <v>39</v>
      </c>
      <c r="L17" s="46" t="str">
        <f t="shared" si="4"/>
        <v>No</v>
      </c>
      <c r="M17" s="7">
        <f t="shared" si="0"/>
        <v>5</v>
      </c>
      <c r="N17" s="41"/>
      <c r="O17" s="50">
        <v>102</v>
      </c>
      <c r="P17" s="49">
        <v>33</v>
      </c>
      <c r="Q17" s="13">
        <f t="shared" si="2"/>
        <v>3366</v>
      </c>
    </row>
    <row r="18" spans="2:17" ht="15.75">
      <c r="B18" s="10">
        <f t="shared" si="3"/>
        <v>17</v>
      </c>
      <c r="C18" s="10">
        <f t="shared" si="3"/>
        <v>1016</v>
      </c>
      <c r="D18" s="10">
        <f t="shared" si="3"/>
        <v>2016</v>
      </c>
      <c r="E18" s="4">
        <v>44959</v>
      </c>
      <c r="F18" s="4">
        <v>45136</v>
      </c>
      <c r="G18" s="4">
        <v>45143</v>
      </c>
      <c r="H18" s="6" t="s">
        <v>12</v>
      </c>
      <c r="I18">
        <v>2</v>
      </c>
      <c r="J18" s="41">
        <v>0</v>
      </c>
      <c r="K18" s="52" t="s">
        <v>39</v>
      </c>
      <c r="L18" s="46" t="str">
        <f t="shared" si="4"/>
        <v>Yes</v>
      </c>
      <c r="M18" s="7">
        <f t="shared" si="0"/>
        <v>7</v>
      </c>
      <c r="O18" s="50">
        <v>305.63</v>
      </c>
      <c r="P18" s="49">
        <v>33</v>
      </c>
      <c r="Q18" s="13">
        <f t="shared" si="2"/>
        <v>10085.789999999999</v>
      </c>
    </row>
    <row r="19" spans="2:17" ht="15.75">
      <c r="B19" s="10">
        <f t="shared" si="3"/>
        <v>18</v>
      </c>
      <c r="C19" s="10">
        <f t="shared" si="3"/>
        <v>1017</v>
      </c>
      <c r="D19" s="10">
        <f t="shared" si="3"/>
        <v>2017</v>
      </c>
      <c r="E19" s="4">
        <v>44943</v>
      </c>
      <c r="F19" s="4">
        <v>45137</v>
      </c>
      <c r="G19" s="4">
        <v>45144</v>
      </c>
      <c r="H19" s="6" t="s">
        <v>19</v>
      </c>
      <c r="I19" s="41">
        <f t="shared" si="1"/>
        <v>1</v>
      </c>
      <c r="J19" s="41">
        <v>0</v>
      </c>
      <c r="K19" s="42" t="s">
        <v>39</v>
      </c>
      <c r="L19" s="46" t="str">
        <f t="shared" si="4"/>
        <v>Yes</v>
      </c>
      <c r="M19" s="7">
        <f t="shared" si="0"/>
        <v>7</v>
      </c>
      <c r="N19" s="41"/>
      <c r="O19" s="50">
        <v>812.05</v>
      </c>
      <c r="P19" s="49">
        <v>33</v>
      </c>
      <c r="Q19" s="13">
        <f t="shared" si="2"/>
        <v>26797.649999999998</v>
      </c>
    </row>
    <row r="20" spans="2:17" ht="15.75">
      <c r="B20" s="10">
        <f t="shared" si="3"/>
        <v>19</v>
      </c>
      <c r="C20" s="10">
        <f t="shared" si="3"/>
        <v>1018</v>
      </c>
      <c r="D20" s="10">
        <f t="shared" si="3"/>
        <v>2018</v>
      </c>
      <c r="E20" s="4">
        <v>44943</v>
      </c>
      <c r="F20" s="4">
        <v>45137</v>
      </c>
      <c r="G20" s="4">
        <v>45144</v>
      </c>
      <c r="H20" s="6" t="s">
        <v>15</v>
      </c>
      <c r="I20" s="41">
        <f t="shared" si="1"/>
        <v>2</v>
      </c>
      <c r="J20" s="41">
        <v>1</v>
      </c>
      <c r="K20" s="42" t="s">
        <v>39</v>
      </c>
      <c r="L20" s="46" t="str">
        <f t="shared" si="4"/>
        <v>Yes</v>
      </c>
      <c r="M20" s="7">
        <f t="shared" si="0"/>
        <v>7</v>
      </c>
      <c r="N20" s="41"/>
      <c r="O20" s="50">
        <v>927.37</v>
      </c>
      <c r="P20" s="49">
        <v>33</v>
      </c>
      <c r="Q20" s="13">
        <f t="shared" si="2"/>
        <v>30603.21</v>
      </c>
    </row>
    <row r="21" spans="2:17" ht="15.75">
      <c r="B21" s="10">
        <f t="shared" si="3"/>
        <v>20</v>
      </c>
      <c r="C21" s="10">
        <f t="shared" si="3"/>
        <v>1019</v>
      </c>
      <c r="D21" s="10">
        <f t="shared" si="3"/>
        <v>2019</v>
      </c>
      <c r="E21" s="4">
        <v>45048</v>
      </c>
      <c r="F21" s="4">
        <v>45138</v>
      </c>
      <c r="G21" s="4">
        <v>45146</v>
      </c>
      <c r="H21" s="6" t="s">
        <v>22</v>
      </c>
      <c r="I21" s="41">
        <v>3</v>
      </c>
      <c r="J21" s="41">
        <v>0</v>
      </c>
      <c r="K21" s="42" t="s">
        <v>40</v>
      </c>
      <c r="L21" s="46" t="str">
        <f t="shared" si="4"/>
        <v>Yes</v>
      </c>
      <c r="M21" s="7">
        <f t="shared" si="0"/>
        <v>8</v>
      </c>
      <c r="N21" s="41"/>
      <c r="O21" s="50">
        <v>2200</v>
      </c>
      <c r="P21" s="49">
        <v>33</v>
      </c>
      <c r="Q21" s="13">
        <f t="shared" si="2"/>
        <v>72600</v>
      </c>
    </row>
    <row r="22" spans="2:17" ht="15.75">
      <c r="B22" s="10">
        <f t="shared" si="3"/>
        <v>21</v>
      </c>
      <c r="C22" s="10">
        <f t="shared" si="3"/>
        <v>1020</v>
      </c>
      <c r="D22" s="10">
        <f t="shared" si="3"/>
        <v>2020</v>
      </c>
      <c r="E22" s="4">
        <v>44994</v>
      </c>
      <c r="F22" s="4">
        <v>45139</v>
      </c>
      <c r="G22" s="4">
        <v>45146</v>
      </c>
      <c r="H22" s="6" t="s">
        <v>16</v>
      </c>
      <c r="I22">
        <v>3</v>
      </c>
      <c r="J22" s="41">
        <v>0</v>
      </c>
      <c r="K22" s="42" t="s">
        <v>40</v>
      </c>
      <c r="L22" s="46" t="str">
        <f t="shared" si="4"/>
        <v>Yes</v>
      </c>
      <c r="M22" s="7">
        <f t="shared" si="0"/>
        <v>7</v>
      </c>
      <c r="N22" s="41"/>
      <c r="O22" s="50">
        <v>1178.1600000000001</v>
      </c>
      <c r="P22" s="49">
        <v>33</v>
      </c>
      <c r="Q22" s="13">
        <f t="shared" si="2"/>
        <v>38879.280000000006</v>
      </c>
    </row>
    <row r="23" spans="2:17" ht="15.75">
      <c r="B23" s="10">
        <f t="shared" si="3"/>
        <v>22</v>
      </c>
      <c r="C23" s="10">
        <f t="shared" si="3"/>
        <v>1021</v>
      </c>
      <c r="D23" s="10">
        <f t="shared" si="3"/>
        <v>2021</v>
      </c>
      <c r="E23" s="4">
        <v>44993</v>
      </c>
      <c r="F23" s="4">
        <v>45143</v>
      </c>
      <c r="G23" s="4">
        <v>45147</v>
      </c>
      <c r="H23" s="6" t="s">
        <v>9</v>
      </c>
      <c r="I23" s="41">
        <f t="shared" si="1"/>
        <v>1</v>
      </c>
      <c r="J23" s="41">
        <v>0</v>
      </c>
      <c r="K23" s="42" t="s">
        <v>39</v>
      </c>
      <c r="L23" s="46" t="str">
        <f t="shared" si="4"/>
        <v>No</v>
      </c>
      <c r="M23" s="7">
        <f t="shared" si="0"/>
        <v>4</v>
      </c>
      <c r="N23" s="41"/>
      <c r="O23" s="50">
        <v>102.82</v>
      </c>
      <c r="P23" s="49">
        <v>33</v>
      </c>
      <c r="Q23" s="13">
        <f t="shared" si="2"/>
        <v>3393.06</v>
      </c>
    </row>
    <row r="24" spans="2:17" s="57" customFormat="1" ht="15.75">
      <c r="B24" s="10">
        <f t="shared" si="3"/>
        <v>23</v>
      </c>
      <c r="C24" s="10">
        <f t="shared" si="3"/>
        <v>1022</v>
      </c>
      <c r="D24" s="10">
        <f t="shared" si="3"/>
        <v>2022</v>
      </c>
      <c r="E24" s="54">
        <v>45119</v>
      </c>
      <c r="F24" s="54">
        <v>45143</v>
      </c>
      <c r="G24" s="54">
        <v>45148</v>
      </c>
      <c r="H24" s="6" t="s">
        <v>15</v>
      </c>
      <c r="I24" s="53">
        <f t="shared" si="1"/>
        <v>2</v>
      </c>
      <c r="J24" s="53">
        <v>1</v>
      </c>
      <c r="K24" s="55" t="s">
        <v>39</v>
      </c>
      <c r="L24" s="56" t="str">
        <f t="shared" si="4"/>
        <v>No</v>
      </c>
      <c r="M24" s="7">
        <f t="shared" si="0"/>
        <v>5</v>
      </c>
      <c r="N24" s="53"/>
      <c r="O24" s="12">
        <v>656.64</v>
      </c>
      <c r="P24" s="49">
        <v>33</v>
      </c>
      <c r="Q24" s="13">
        <f t="shared" si="2"/>
        <v>21669.119999999999</v>
      </c>
    </row>
    <row r="25" spans="2:17" ht="15.75">
      <c r="B25" s="10">
        <f t="shared" si="3"/>
        <v>24</v>
      </c>
      <c r="C25" s="10">
        <f t="shared" si="3"/>
        <v>1023</v>
      </c>
      <c r="D25" s="10">
        <f t="shared" si="3"/>
        <v>2023</v>
      </c>
      <c r="E25" s="4">
        <v>44897</v>
      </c>
      <c r="F25" s="4">
        <v>45144</v>
      </c>
      <c r="G25" s="4">
        <v>45151</v>
      </c>
      <c r="H25" s="6" t="s">
        <v>22</v>
      </c>
      <c r="I25" s="41">
        <f t="shared" si="1"/>
        <v>3</v>
      </c>
      <c r="J25" s="41">
        <v>0</v>
      </c>
      <c r="K25" s="42" t="s">
        <v>39</v>
      </c>
      <c r="L25" s="46" t="str">
        <f t="shared" si="4"/>
        <v>Yes</v>
      </c>
      <c r="M25" s="7">
        <f t="shared" si="0"/>
        <v>7</v>
      </c>
      <c r="N25" s="41"/>
      <c r="O25" s="50">
        <v>1674.1</v>
      </c>
      <c r="P25" s="49">
        <v>33</v>
      </c>
      <c r="Q25" s="13">
        <f t="shared" si="2"/>
        <v>55245.299999999996</v>
      </c>
    </row>
    <row r="26" spans="2:17" ht="15.75">
      <c r="B26" s="10">
        <f t="shared" si="3"/>
        <v>25</v>
      </c>
      <c r="C26" s="10">
        <f t="shared" si="3"/>
        <v>1024</v>
      </c>
      <c r="D26" s="10">
        <f t="shared" si="3"/>
        <v>2024</v>
      </c>
      <c r="E26" s="4">
        <v>45096</v>
      </c>
      <c r="F26" s="4">
        <v>45138</v>
      </c>
      <c r="G26" s="4">
        <v>45152</v>
      </c>
      <c r="H26" s="6" t="s">
        <v>11</v>
      </c>
      <c r="I26" s="41">
        <f t="shared" si="1"/>
        <v>1</v>
      </c>
      <c r="J26" s="41">
        <v>0</v>
      </c>
      <c r="K26" s="42" t="s">
        <v>40</v>
      </c>
      <c r="L26" s="46" t="str">
        <f t="shared" si="4"/>
        <v>Yes</v>
      </c>
      <c r="M26" s="7">
        <f t="shared" si="0"/>
        <v>14</v>
      </c>
      <c r="N26" s="41"/>
      <c r="O26" s="50">
        <v>1320.08</v>
      </c>
      <c r="P26" s="49">
        <v>33</v>
      </c>
      <c r="Q26" s="13">
        <f t="shared" si="2"/>
        <v>43562.64</v>
      </c>
    </row>
    <row r="27" spans="2:17" ht="15.75">
      <c r="B27" s="10">
        <f t="shared" si="3"/>
        <v>26</v>
      </c>
      <c r="C27" s="10">
        <f t="shared" si="3"/>
        <v>1025</v>
      </c>
      <c r="D27" s="10">
        <f t="shared" si="3"/>
        <v>2025</v>
      </c>
      <c r="E27" s="4">
        <v>45096</v>
      </c>
      <c r="F27" s="4">
        <v>45138</v>
      </c>
      <c r="G27" s="4">
        <v>45152</v>
      </c>
      <c r="H27" s="6" t="s">
        <v>11</v>
      </c>
      <c r="I27" s="41">
        <f t="shared" si="1"/>
        <v>1</v>
      </c>
      <c r="J27" s="41">
        <v>1</v>
      </c>
      <c r="K27" s="42" t="s">
        <v>40</v>
      </c>
      <c r="L27" s="46" t="str">
        <f t="shared" si="4"/>
        <v>Yes</v>
      </c>
      <c r="M27" s="7">
        <f t="shared" si="0"/>
        <v>14</v>
      </c>
      <c r="N27" s="41"/>
      <c r="O27" s="50">
        <v>1193.07</v>
      </c>
      <c r="P27" s="49">
        <v>33</v>
      </c>
      <c r="Q27" s="13">
        <f t="shared" si="2"/>
        <v>39371.31</v>
      </c>
    </row>
    <row r="28" spans="2:17" ht="15.75">
      <c r="B28" s="10"/>
      <c r="C28" s="10"/>
      <c r="D28" s="10"/>
      <c r="E28" s="4"/>
      <c r="F28" s="4"/>
      <c r="G28" s="4"/>
      <c r="H28" s="6"/>
      <c r="I28" s="41"/>
      <c r="J28" s="41">
        <v>0</v>
      </c>
      <c r="K28" s="42"/>
      <c r="L28" s="46" t="str">
        <f t="shared" si="4"/>
        <v>No</v>
      </c>
      <c r="M28" s="41"/>
      <c r="N28" s="41"/>
      <c r="O28" s="41"/>
      <c r="P28" s="41"/>
      <c r="Q28" s="41"/>
    </row>
    <row r="29" spans="2:17" ht="15.75">
      <c r="B29" s="10"/>
      <c r="C29" s="10"/>
      <c r="D29" s="10"/>
      <c r="E29" s="4"/>
      <c r="F29" s="4"/>
      <c r="G29" s="4"/>
      <c r="H29" s="6"/>
      <c r="I29" s="41"/>
      <c r="J29" s="41">
        <v>0</v>
      </c>
      <c r="K29" s="42"/>
      <c r="L29" s="46" t="str">
        <f t="shared" si="4"/>
        <v>No</v>
      </c>
      <c r="M29" s="41"/>
      <c r="N29" s="41"/>
      <c r="O29" s="41"/>
      <c r="P29" s="41"/>
      <c r="Q29" s="41"/>
    </row>
    <row r="30" spans="2:17" ht="15.75">
      <c r="B30" s="10"/>
      <c r="C30" s="10"/>
      <c r="D30" s="10"/>
      <c r="E30" s="4"/>
      <c r="F30" s="4"/>
      <c r="G30" s="4"/>
      <c r="H30" s="6"/>
      <c r="I30" s="41"/>
      <c r="J30" s="41">
        <v>0</v>
      </c>
      <c r="K30" s="42"/>
      <c r="L30" s="46" t="str">
        <f t="shared" si="4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41"/>
      <c r="J31" s="41">
        <v>0</v>
      </c>
      <c r="K31" s="42"/>
      <c r="L31" s="46" t="str">
        <f t="shared" si="4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41"/>
      <c r="J32" s="41">
        <v>0</v>
      </c>
      <c r="K32" s="42"/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/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/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/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2">
    <dataValidation type="list" allowBlank="1" showInputMessage="1" showErrorMessage="1" sqref="K2:K17 K19:K35">
      <formula1>"Yes,No"</formula1>
    </dataValidation>
    <dataValidation type="list" allowBlank="1" showInputMessage="1" showErrorMessage="1" sqref="H2:I17 I23:I35 I19:I20 H18:H35">
      <formula1>'spo 6'!$I$1:$AA$1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14" sqref="G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10</v>
      </c>
      <c r="D2" s="31">
        <v>20</v>
      </c>
      <c r="E2" s="31">
        <v>30</v>
      </c>
      <c r="F2" s="31">
        <v>40</v>
      </c>
      <c r="G2" s="31">
        <v>50</v>
      </c>
      <c r="H2" s="31">
        <v>60</v>
      </c>
      <c r="I2" s="25">
        <f>+C2*1.75</f>
        <v>17.5</v>
      </c>
      <c r="J2" s="25">
        <f>+D2*1.75</f>
        <v>35</v>
      </c>
      <c r="K2" s="25">
        <f>+E2*1.75</f>
        <v>52.5</v>
      </c>
      <c r="L2" s="25">
        <f>+F2*1.75</f>
        <v>70</v>
      </c>
      <c r="M2" s="26">
        <f t="shared" ref="M2:R2" si="0">+C2*2</f>
        <v>20</v>
      </c>
      <c r="N2" s="26">
        <f t="shared" si="0"/>
        <v>40</v>
      </c>
      <c r="O2" s="26">
        <f t="shared" si="0"/>
        <v>60</v>
      </c>
      <c r="P2" s="26">
        <f t="shared" si="0"/>
        <v>80</v>
      </c>
      <c r="Q2" s="26">
        <f t="shared" si="0"/>
        <v>100</v>
      </c>
      <c r="R2" s="26">
        <f t="shared" si="0"/>
        <v>120</v>
      </c>
      <c r="S2" s="27">
        <f>+C2*2.8</f>
        <v>28</v>
      </c>
      <c r="T2" s="28">
        <f>+E2*2.8</f>
        <v>84</v>
      </c>
      <c r="U2" s="28">
        <f>+F2*2.8</f>
        <v>112</v>
      </c>
      <c r="V2" s="28">
        <f>+G2*2.8</f>
        <v>140</v>
      </c>
      <c r="W2" s="28">
        <f>+H2*2.8</f>
        <v>168</v>
      </c>
      <c r="X2" s="29">
        <f>+G2*3.6</f>
        <v>180</v>
      </c>
      <c r="Y2" s="30">
        <f>+E2*2.5</f>
        <v>75</v>
      </c>
      <c r="Z2" s="30">
        <f>+F2*2.5</f>
        <v>100</v>
      </c>
      <c r="AA2" s="30">
        <f>+G2*2.5</f>
        <v>125</v>
      </c>
    </row>
    <row r="3" spans="1:27" ht="15.75">
      <c r="A3" s="15">
        <v>45062</v>
      </c>
      <c r="B3" s="15">
        <v>45107</v>
      </c>
      <c r="C3" s="32">
        <f>+C2*1.2</f>
        <v>12</v>
      </c>
      <c r="D3" s="32">
        <f t="shared" ref="D3:F7" si="1">+D2*1.2</f>
        <v>24</v>
      </c>
      <c r="E3" s="32">
        <f t="shared" si="1"/>
        <v>36</v>
      </c>
      <c r="F3" s="32">
        <f t="shared" si="1"/>
        <v>48</v>
      </c>
      <c r="G3" s="32">
        <f t="shared" ref="G3:G7" si="2">+G2*1.2</f>
        <v>60</v>
      </c>
      <c r="H3" s="32">
        <f t="shared" ref="H3:H7" si="3">+H2*1.2</f>
        <v>72</v>
      </c>
      <c r="I3" s="25">
        <f t="shared" ref="I3:I7" si="4">+C3*1.75</f>
        <v>21</v>
      </c>
      <c r="J3" s="25">
        <f t="shared" ref="J3:J7" si="5">+D3*1.75</f>
        <v>42</v>
      </c>
      <c r="K3" s="25">
        <f t="shared" ref="K3:K7" si="6">+E3*1.75</f>
        <v>63</v>
      </c>
      <c r="L3" s="25">
        <f t="shared" ref="L3:L7" si="7">+F3*1.75</f>
        <v>84</v>
      </c>
      <c r="M3" s="26">
        <f t="shared" ref="M3:M7" si="8">+C3*2</f>
        <v>24</v>
      </c>
      <c r="N3" s="26">
        <f t="shared" ref="N3:N7" si="9">+D3*2</f>
        <v>48</v>
      </c>
      <c r="O3" s="26">
        <f t="shared" ref="O3:O7" si="10">+E3*2</f>
        <v>72</v>
      </c>
      <c r="P3" s="26">
        <f t="shared" ref="P3:P7" si="11">+F3*2</f>
        <v>96</v>
      </c>
      <c r="Q3" s="26">
        <f t="shared" ref="Q3:Q7" si="12">+G3*2</f>
        <v>120</v>
      </c>
      <c r="R3" s="26">
        <f t="shared" ref="R3:R7" si="13">+H3*2</f>
        <v>144</v>
      </c>
      <c r="S3" s="27">
        <f t="shared" ref="S3:S7" si="14">+C3*2.8</f>
        <v>33.599999999999994</v>
      </c>
      <c r="T3" s="28">
        <f t="shared" ref="T3:T7" si="15">+E3*2.8</f>
        <v>100.8</v>
      </c>
      <c r="U3" s="28">
        <f t="shared" ref="U3:U7" si="16">+F3*2.8</f>
        <v>134.39999999999998</v>
      </c>
      <c r="V3" s="28">
        <f t="shared" ref="V3:V7" si="17">+G3*2.8</f>
        <v>168</v>
      </c>
      <c r="W3" s="28">
        <f t="shared" ref="W3:W7" si="18">+H3*2.8</f>
        <v>201.6</v>
      </c>
      <c r="X3" s="29">
        <f t="shared" ref="X3:X7" si="19">+G3*3.6</f>
        <v>216</v>
      </c>
      <c r="Y3" s="30">
        <f t="shared" ref="Y3:Y7" si="20">+E3*2.5</f>
        <v>90</v>
      </c>
      <c r="Z3" s="30">
        <f t="shared" ref="Z3:Z7" si="21">+F3*2.5</f>
        <v>120</v>
      </c>
      <c r="AA3" s="30">
        <f t="shared" ref="AA3:AA7" si="22">+G3*2.5</f>
        <v>150</v>
      </c>
    </row>
    <row r="4" spans="1:27" ht="15.75">
      <c r="A4" s="15">
        <v>45108</v>
      </c>
      <c r="B4" s="15">
        <v>45121</v>
      </c>
      <c r="C4" s="32">
        <f t="shared" ref="C4:C7" si="23">+C3*1.2</f>
        <v>14.399999999999999</v>
      </c>
      <c r="D4" s="32">
        <f t="shared" si="1"/>
        <v>28.799999999999997</v>
      </c>
      <c r="E4" s="32">
        <f t="shared" si="1"/>
        <v>43.199999999999996</v>
      </c>
      <c r="F4" s="32">
        <f t="shared" si="1"/>
        <v>57.599999999999994</v>
      </c>
      <c r="G4" s="32">
        <f t="shared" si="2"/>
        <v>72</v>
      </c>
      <c r="H4" s="32">
        <f t="shared" si="3"/>
        <v>86.399999999999991</v>
      </c>
      <c r="I4" s="25">
        <f t="shared" si="4"/>
        <v>25.199999999999996</v>
      </c>
      <c r="J4" s="25">
        <f t="shared" si="5"/>
        <v>50.399999999999991</v>
      </c>
      <c r="K4" s="25">
        <f t="shared" si="6"/>
        <v>75.599999999999994</v>
      </c>
      <c r="L4" s="25">
        <f t="shared" si="7"/>
        <v>100.79999999999998</v>
      </c>
      <c r="M4" s="26">
        <f t="shared" si="8"/>
        <v>28.799999999999997</v>
      </c>
      <c r="N4" s="26">
        <f t="shared" si="9"/>
        <v>57.599999999999994</v>
      </c>
      <c r="O4" s="26">
        <f t="shared" si="10"/>
        <v>86.399999999999991</v>
      </c>
      <c r="P4" s="26">
        <f t="shared" si="11"/>
        <v>115.19999999999999</v>
      </c>
      <c r="Q4" s="26">
        <f t="shared" si="12"/>
        <v>144</v>
      </c>
      <c r="R4" s="26">
        <f t="shared" si="13"/>
        <v>172.79999999999998</v>
      </c>
      <c r="S4" s="27">
        <f t="shared" si="14"/>
        <v>40.319999999999993</v>
      </c>
      <c r="T4" s="28">
        <f t="shared" si="15"/>
        <v>120.95999999999998</v>
      </c>
      <c r="U4" s="28">
        <f t="shared" si="16"/>
        <v>161.27999999999997</v>
      </c>
      <c r="V4" s="28">
        <f t="shared" si="17"/>
        <v>201.6</v>
      </c>
      <c r="W4" s="28">
        <f t="shared" si="18"/>
        <v>241.91999999999996</v>
      </c>
      <c r="X4" s="29">
        <f t="shared" si="19"/>
        <v>259.2</v>
      </c>
      <c r="Y4" s="30">
        <f t="shared" si="20"/>
        <v>107.99999999999999</v>
      </c>
      <c r="Z4" s="30">
        <f t="shared" si="21"/>
        <v>144</v>
      </c>
      <c r="AA4" s="30">
        <f t="shared" si="22"/>
        <v>180</v>
      </c>
    </row>
    <row r="5" spans="1:27" ht="15.75">
      <c r="A5" s="15">
        <v>45122</v>
      </c>
      <c r="B5" s="15">
        <v>45153</v>
      </c>
      <c r="C5" s="32">
        <f t="shared" si="23"/>
        <v>17.279999999999998</v>
      </c>
      <c r="D5" s="32">
        <f t="shared" si="1"/>
        <v>34.559999999999995</v>
      </c>
      <c r="E5" s="32">
        <f t="shared" si="1"/>
        <v>51.839999999999996</v>
      </c>
      <c r="F5" s="32">
        <f t="shared" si="1"/>
        <v>69.11999999999999</v>
      </c>
      <c r="G5" s="32">
        <f t="shared" si="2"/>
        <v>86.399999999999991</v>
      </c>
      <c r="H5" s="32">
        <f t="shared" si="3"/>
        <v>103.67999999999999</v>
      </c>
      <c r="I5" s="25">
        <f t="shared" si="4"/>
        <v>30.239999999999995</v>
      </c>
      <c r="J5" s="25">
        <f t="shared" si="5"/>
        <v>60.47999999999999</v>
      </c>
      <c r="K5" s="25">
        <f t="shared" si="6"/>
        <v>90.72</v>
      </c>
      <c r="L5" s="25">
        <f t="shared" si="7"/>
        <v>120.95999999999998</v>
      </c>
      <c r="M5" s="26">
        <f t="shared" si="8"/>
        <v>34.559999999999995</v>
      </c>
      <c r="N5" s="26">
        <f t="shared" si="9"/>
        <v>69.11999999999999</v>
      </c>
      <c r="O5" s="26">
        <f t="shared" si="10"/>
        <v>103.67999999999999</v>
      </c>
      <c r="P5" s="26">
        <f t="shared" si="11"/>
        <v>138.23999999999998</v>
      </c>
      <c r="Q5" s="26">
        <f t="shared" si="12"/>
        <v>172.79999999999998</v>
      </c>
      <c r="R5" s="26">
        <f t="shared" si="13"/>
        <v>207.35999999999999</v>
      </c>
      <c r="S5" s="27">
        <f t="shared" si="14"/>
        <v>48.383999999999993</v>
      </c>
      <c r="T5" s="28">
        <f t="shared" si="15"/>
        <v>145.15199999999999</v>
      </c>
      <c r="U5" s="28">
        <f t="shared" si="16"/>
        <v>193.53599999999997</v>
      </c>
      <c r="V5" s="28">
        <f t="shared" si="17"/>
        <v>241.91999999999996</v>
      </c>
      <c r="W5" s="28">
        <f t="shared" si="18"/>
        <v>290.30399999999997</v>
      </c>
      <c r="X5" s="29">
        <f t="shared" si="19"/>
        <v>311.03999999999996</v>
      </c>
      <c r="Y5" s="30">
        <f t="shared" si="20"/>
        <v>129.6</v>
      </c>
      <c r="Z5" s="30">
        <f t="shared" si="21"/>
        <v>172.79999999999998</v>
      </c>
      <c r="AA5" s="30">
        <f t="shared" si="22"/>
        <v>215.99999999999997</v>
      </c>
    </row>
    <row r="6" spans="1:27" ht="15.75">
      <c r="A6" s="15">
        <v>45154</v>
      </c>
      <c r="B6" s="15">
        <v>45199</v>
      </c>
      <c r="C6" s="32">
        <f t="shared" si="23"/>
        <v>20.735999999999997</v>
      </c>
      <c r="D6" s="32">
        <f t="shared" si="1"/>
        <v>41.471999999999994</v>
      </c>
      <c r="E6" s="32">
        <f t="shared" si="1"/>
        <v>62.207999999999991</v>
      </c>
      <c r="F6" s="32">
        <f t="shared" si="1"/>
        <v>82.943999999999988</v>
      </c>
      <c r="G6" s="32">
        <f t="shared" si="2"/>
        <v>103.67999999999999</v>
      </c>
      <c r="H6" s="32">
        <f t="shared" si="3"/>
        <v>124.41599999999998</v>
      </c>
      <c r="I6" s="25">
        <f t="shared" si="4"/>
        <v>36.287999999999997</v>
      </c>
      <c r="J6" s="25">
        <f t="shared" si="5"/>
        <v>72.575999999999993</v>
      </c>
      <c r="K6" s="25">
        <f t="shared" si="6"/>
        <v>108.86399999999999</v>
      </c>
      <c r="L6" s="25">
        <f t="shared" si="7"/>
        <v>145.15199999999999</v>
      </c>
      <c r="M6" s="26">
        <f t="shared" si="8"/>
        <v>41.471999999999994</v>
      </c>
      <c r="N6" s="26">
        <f t="shared" si="9"/>
        <v>82.943999999999988</v>
      </c>
      <c r="O6" s="26">
        <f t="shared" si="10"/>
        <v>124.41599999999998</v>
      </c>
      <c r="P6" s="26">
        <f t="shared" si="11"/>
        <v>165.88799999999998</v>
      </c>
      <c r="Q6" s="26">
        <f t="shared" si="12"/>
        <v>207.35999999999999</v>
      </c>
      <c r="R6" s="26">
        <f t="shared" si="13"/>
        <v>248.83199999999997</v>
      </c>
      <c r="S6" s="27">
        <f t="shared" si="14"/>
        <v>58.060799999999986</v>
      </c>
      <c r="T6" s="28">
        <f t="shared" si="15"/>
        <v>174.18239999999997</v>
      </c>
      <c r="U6" s="28">
        <f t="shared" si="16"/>
        <v>232.24319999999994</v>
      </c>
      <c r="V6" s="28">
        <f t="shared" si="17"/>
        <v>290.30399999999997</v>
      </c>
      <c r="W6" s="28">
        <f t="shared" si="18"/>
        <v>348.36479999999995</v>
      </c>
      <c r="X6" s="29">
        <f t="shared" si="19"/>
        <v>373.24799999999999</v>
      </c>
      <c r="Y6" s="30">
        <f t="shared" si="20"/>
        <v>155.51999999999998</v>
      </c>
      <c r="Z6" s="30">
        <f t="shared" si="21"/>
        <v>207.35999999999996</v>
      </c>
      <c r="AA6" s="30">
        <f t="shared" si="22"/>
        <v>259.2</v>
      </c>
    </row>
    <row r="7" spans="1:27" ht="15.75">
      <c r="A7" s="15">
        <v>45200</v>
      </c>
      <c r="B7" s="15">
        <v>45230</v>
      </c>
      <c r="C7" s="32">
        <f t="shared" si="23"/>
        <v>24.883199999999995</v>
      </c>
      <c r="D7" s="32">
        <f t="shared" si="1"/>
        <v>49.76639999999999</v>
      </c>
      <c r="E7" s="32">
        <f t="shared" si="1"/>
        <v>74.649599999999992</v>
      </c>
      <c r="F7" s="32">
        <f t="shared" si="1"/>
        <v>99.53279999999998</v>
      </c>
      <c r="G7" s="32">
        <f t="shared" si="2"/>
        <v>124.41599999999998</v>
      </c>
      <c r="H7" s="32">
        <f t="shared" si="3"/>
        <v>149.29919999999998</v>
      </c>
      <c r="I7" s="25">
        <f t="shared" si="4"/>
        <v>43.545599999999993</v>
      </c>
      <c r="J7" s="25">
        <f t="shared" si="5"/>
        <v>87.091199999999986</v>
      </c>
      <c r="K7" s="25">
        <f t="shared" si="6"/>
        <v>130.63679999999999</v>
      </c>
      <c r="L7" s="25">
        <f t="shared" si="7"/>
        <v>174.18239999999997</v>
      </c>
      <c r="M7" s="26">
        <f t="shared" si="8"/>
        <v>49.76639999999999</v>
      </c>
      <c r="N7" s="26">
        <f t="shared" si="9"/>
        <v>99.53279999999998</v>
      </c>
      <c r="O7" s="26">
        <f t="shared" si="10"/>
        <v>149.29919999999998</v>
      </c>
      <c r="P7" s="26">
        <f t="shared" si="11"/>
        <v>199.06559999999996</v>
      </c>
      <c r="Q7" s="26">
        <f t="shared" si="12"/>
        <v>248.83199999999997</v>
      </c>
      <c r="R7" s="26">
        <f t="shared" si="13"/>
        <v>298.59839999999997</v>
      </c>
      <c r="S7" s="27">
        <f t="shared" si="14"/>
        <v>69.672959999999975</v>
      </c>
      <c r="T7" s="28">
        <f t="shared" si="15"/>
        <v>209.01887999999997</v>
      </c>
      <c r="U7" s="28">
        <f t="shared" si="16"/>
        <v>278.6918399999999</v>
      </c>
      <c r="V7" s="28">
        <f t="shared" si="17"/>
        <v>348.36479999999995</v>
      </c>
      <c r="W7" s="28">
        <f t="shared" si="18"/>
        <v>418.03775999999993</v>
      </c>
      <c r="X7" s="29">
        <f t="shared" si="19"/>
        <v>447.89759999999995</v>
      </c>
      <c r="Y7" s="30">
        <f t="shared" si="20"/>
        <v>186.62399999999997</v>
      </c>
      <c r="Z7" s="30">
        <f t="shared" si="21"/>
        <v>248.83199999999994</v>
      </c>
      <c r="AA7" s="30">
        <f t="shared" si="22"/>
        <v>311.03999999999996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E14" sqref="E14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45170</v>
      </c>
      <c r="B4" s="15">
        <v>45199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45200</v>
      </c>
      <c r="B5" s="15">
        <v>45230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si="1"/>
        <v>124.6875</v>
      </c>
      <c r="J5" s="25">
        <f t="shared" si="1"/>
        <v>130.921875</v>
      </c>
      <c r="K5" s="25">
        <f t="shared" si="1"/>
        <v>137.15625</v>
      </c>
      <c r="L5" s="25">
        <f t="shared" si="1"/>
        <v>155.859375</v>
      </c>
      <c r="M5" s="26">
        <f t="shared" si="0"/>
        <v>142.5</v>
      </c>
      <c r="N5" s="26">
        <f t="shared" si="0"/>
        <v>149.625</v>
      </c>
      <c r="O5" s="26">
        <f t="shared" si="0"/>
        <v>156.75</v>
      </c>
      <c r="P5" s="26">
        <f t="shared" si="0"/>
        <v>178.125</v>
      </c>
      <c r="Q5" s="26">
        <f t="shared" si="0"/>
        <v>225.14999999999998</v>
      </c>
      <c r="R5" s="26">
        <f t="shared" si="0"/>
        <v>128.25</v>
      </c>
      <c r="S5" s="27">
        <f t="shared" si="2"/>
        <v>199.5</v>
      </c>
      <c r="T5" s="28">
        <f t="shared" si="3"/>
        <v>219.45</v>
      </c>
      <c r="U5" s="28">
        <f t="shared" si="3"/>
        <v>249.37499999999997</v>
      </c>
      <c r="V5" s="28">
        <f t="shared" si="3"/>
        <v>315.20999999999992</v>
      </c>
      <c r="W5" s="28">
        <f t="shared" si="3"/>
        <v>179.54999999999998</v>
      </c>
      <c r="X5" s="29">
        <f t="shared" si="4"/>
        <v>405.27</v>
      </c>
      <c r="Y5" s="30">
        <f t="shared" si="5"/>
        <v>195.9375</v>
      </c>
      <c r="Z5" s="30">
        <f t="shared" si="5"/>
        <v>222.65625</v>
      </c>
      <c r="AA5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25" sqref="C2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statment</vt:lpstr>
      <vt:lpstr>contract</vt:lpstr>
      <vt:lpstr>SPO 1</vt:lpstr>
      <vt:lpstr>SPO 2</vt:lpstr>
      <vt:lpstr>SPO 3</vt:lpstr>
      <vt:lpstr>spo 4</vt:lpstr>
      <vt:lpstr>SPO 5</vt:lpstr>
      <vt:lpstr>spo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2023-09-13T07:16:41Z</dcterms:modified>
</cp:coreProperties>
</file>