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"/>
    </mc:Choice>
  </mc:AlternateContent>
  <xr:revisionPtr revIDLastSave="0" documentId="13_ncr:1_{49B5764E-7F71-4A78-8ACB-DB0188F1BC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contract" sheetId="7" r:id="rId2"/>
    <sheet name="spo" sheetId="8" r:id="rId3"/>
    <sheet name="spo2" sheetId="9" r:id="rId4"/>
    <sheet name="spo by arrival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2" i="6"/>
  <c r="I7" i="6"/>
  <c r="I6" i="6"/>
  <c r="I3" i="6"/>
  <c r="J3" i="9"/>
  <c r="I3" i="9"/>
  <c r="H3" i="9"/>
  <c r="F3" i="9"/>
  <c r="D3" i="9"/>
  <c r="I5" i="6"/>
  <c r="I4" i="6"/>
  <c r="I2" i="6"/>
  <c r="J2" i="9"/>
  <c r="I2" i="9"/>
  <c r="H2" i="9"/>
  <c r="F2" i="9"/>
  <c r="D2" i="9"/>
  <c r="M3" i="6" l="1"/>
  <c r="K4" i="6"/>
  <c r="K6" i="6" s="1"/>
  <c r="K5" i="6" s="1"/>
  <c r="M2" i="6"/>
  <c r="M5" i="6" l="1"/>
  <c r="K7" i="6"/>
  <c r="M7" i="6" s="1"/>
  <c r="M4" i="6"/>
  <c r="M6" i="6"/>
</calcChain>
</file>

<file path=xl/sharedStrings.xml><?xml version="1.0" encoding="utf-8"?>
<sst xmlns="http://schemas.openxmlformats.org/spreadsheetml/2006/main" count="81" uniqueCount="31">
  <si>
    <t>Internal Tax invoice No.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</si>
  <si>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</si>
  <si>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</si>
  <si>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</si>
  <si>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</si>
  <si>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</si>
  <si>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</si>
  <si>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</si>
  <si>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</si>
  <si>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</si>
  <si>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Folio</t>
  </si>
  <si>
    <t>DS</t>
  </si>
  <si>
    <t>DJ</t>
  </si>
  <si>
    <t>DD</t>
  </si>
  <si>
    <t>SD</t>
  </si>
  <si>
    <t>SJ</t>
  </si>
  <si>
    <t>TJ</t>
  </si>
  <si>
    <t>TF</t>
  </si>
  <si>
    <t>DF</t>
  </si>
  <si>
    <t>SS</t>
  </si>
  <si>
    <t>Serial</t>
  </si>
  <si>
    <t>Ref.</t>
  </si>
  <si>
    <t>Rate $</t>
  </si>
  <si>
    <t>Res_date</t>
  </si>
  <si>
    <t>Senior No.</t>
  </si>
  <si>
    <t>reduction 1</t>
  </si>
  <si>
    <t>reduction 2</t>
  </si>
  <si>
    <t>No</t>
  </si>
  <si>
    <t>extra</t>
  </si>
  <si>
    <t>XMX dinner</t>
  </si>
  <si>
    <t>NY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</si>
</sst>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0">
    <font>
      <sz val="10"/>
      <name val="Arial"/>
      <charset val="178"/>
    </font>
    <font>
      <sz val="10"/>
      <name val="Arial"/>
      <charset val="178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rgb="FF92D050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7" fillId="4" borderId="0" xfId="0" applyNumberFormat="1" applyFont="1" applyFill="1" applyBorder="1" applyAlignment="1">
      <alignment horizontal="center"/>
    </xf>
    <xf numFmtId="0" fontId="7" fillId="5" borderId="0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14" fontId="8" fillId="6" borderId="5" xfId="0" applyNumberFormat="1" applyFont="1" applyFill="1" applyBorder="1" applyAlignment="1" applyProtection="1">
      <alignment horizontal="center"/>
      <protection hidden="1"/>
    </xf>
    <xf numFmtId="14" fontId="7" fillId="0" borderId="3" xfId="0" applyNumberFormat="1" applyFont="1" applyBorder="1"/>
    <xf numFmtId="0" fontId="7" fillId="4" borderId="3" xfId="0" applyNumberFormat="1" applyFont="1" applyFill="1" applyBorder="1" applyAlignment="1">
      <alignment horizontal="center"/>
    </xf>
    <xf numFmtId="0" fontId="7" fillId="5" borderId="3" xfId="0" applyNumberFormat="1" applyFont="1" applyFill="1" applyBorder="1" applyAlignment="1">
      <alignment horizontal="center"/>
    </xf>
    <xf numFmtId="14" fontId="7" fillId="0" borderId="2" xfId="0" applyNumberFormat="1" applyFont="1" applyBorder="1"/>
    <xf numFmtId="0" fontId="7" fillId="4" borderId="2" xfId="0" applyNumberFormat="1" applyFont="1" applyFill="1" applyBorder="1" applyAlignment="1">
      <alignment horizontal="center"/>
    </xf>
    <xf numFmtId="0" fontId="7" fillId="5" borderId="2" xfId="0" applyNumberFormat="1" applyFont="1" applyFill="1" applyBorder="1" applyAlignment="1">
      <alignment horizontal="center"/>
    </xf>
    <xf numFmtId="14" fontId="7" fillId="0" borderId="4" xfId="0" applyNumberFormat="1" applyFont="1" applyBorder="1"/>
    <xf numFmtId="0" fontId="7" fillId="4" borderId="4" xfId="0" applyNumberFormat="1" applyFont="1" applyFill="1" applyBorder="1" applyAlignment="1">
      <alignment horizontal="center"/>
    </xf>
    <xf numFmtId="0" fontId="7" fillId="5" borderId="4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164" fontId="5" fillId="2" borderId="2" xfId="1" applyFont="1" applyFill="1" applyBorder="1" applyAlignment="1">
      <alignment horizontal="right"/>
    </xf>
    <xf numFmtId="0" fontId="3" fillId="7" borderId="1" xfId="0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/>
    </xf>
    <xf numFmtId="0" fontId="9" fillId="3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7" fillId="8" borderId="2" xfId="0" applyNumberFormat="1" applyFont="1" applyFill="1" applyBorder="1" applyAlignment="1">
      <alignment horizontal="center"/>
    </xf>
    <xf numFmtId="0" fontId="7" fillId="8" borderId="4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64" fontId="5" fillId="2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64" fontId="5" fillId="2" borderId="2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4" fontId="0" fillId="0" borderId="0" xfId="0" applyNumberFormat="1"/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topLeftCell="D1" workbookViewId="0">
      <selection activeCell="H23" sqref="H23"/>
    </sheetView>
  </sheetViews>
  <sheetFormatPr defaultRowHeight="12.75"/>
  <cols>
    <col min="1" max="4" width="20.7109375" customWidth="1"/>
    <col min="5" max="5" width="30.28515625" bestFit="1" customWidth="1"/>
    <col min="6" max="6" width="38.85546875" bestFit="1" customWidth="1"/>
    <col min="7" max="13" width="20.7109375" customWidth="1"/>
    <col min="14" max="14" width="18.42578125" bestFit="1" customWidth="1"/>
    <col min="15" max="15" width="12.42578125" bestFit="1" customWidth="1"/>
    <col min="16" max="16" width="14.5703125" bestFit="1" customWidth="1"/>
    <col min="19" max="19" width="15.85546875" bestFit="1" customWidth="1"/>
    <col min="20" max="20" width="13.42578125" bestFit="1" customWidth="1"/>
  </cols>
  <sheetData>
    <row r="1" spans="1:20" ht="20.25" thickTop="1" thickBot="1">
      <c r="B1" s="20" t="s">
        <v>20</v>
      </c>
      <c r="C1" s="20" t="s">
        <v>21</v>
      </c>
      <c r="D1" s="20" t="s">
        <v>10</v>
      </c>
      <c r="E1" s="20" t="s">
        <v>0</v>
      </c>
      <c r="F1" s="1" t="s">
        <v>4</v>
      </c>
      <c r="G1" s="1" t="s">
        <v>5</v>
      </c>
      <c r="H1" s="1" t="s">
        <v>6</v>
      </c>
      <c r="I1" s="20" t="s">
        <v>1</v>
      </c>
      <c r="J1" s="20" t="s">
        <v>22</v>
      </c>
      <c r="K1" s="1" t="s">
        <v>7</v>
      </c>
      <c r="L1" s="1" t="s">
        <v>2</v>
      </c>
      <c r="M1" s="1" t="s">
        <v>3</v>
      </c>
      <c r="N1" s="22" t="s">
        <v>23</v>
      </c>
      <c r="O1" s="36" t="s">
        <v>24</v>
      </c>
      <c r="P1" s="36" t="s">
        <v>25</v>
      </c>
      <c r="Q1" s="36" t="s">
        <v>26</v>
      </c>
      <c r="R1" s="36" t="s">
        <v>28</v>
      </c>
      <c r="S1" s="36" t="s">
        <v>29</v>
      </c>
      <c r="T1" s="36" t="s">
        <v>30</v>
      </c>
    </row>
    <row r="2" spans="1:20" ht="15.75" thickTop="1" thickBot="1">
      <c r="A2" s="23"/>
      <c r="B2" s="24">
        <v>1</v>
      </c>
      <c r="C2" s="34">
        <v>116313415876</v>
      </c>
      <c r="D2" s="30">
        <v>209261</v>
      </c>
      <c r="E2" s="30"/>
      <c r="F2" s="25">
        <v>45006</v>
      </c>
      <c r="G2" s="25">
        <v>45017</v>
      </c>
      <c r="H2" s="25" t="s">
        <v>19</v>
      </c>
      <c r="I2" s="31">
        <f t="shared" ref="I2" si="0">+G2-F2</f>
        <v>11</v>
      </c>
      <c r="J2" s="19">
        <v>70</v>
      </c>
      <c r="K2" s="35">
        <f>330</f>
        <v>330</v>
      </c>
      <c r="L2" s="32">
        <v>30.85</v>
      </c>
      <c r="M2" s="33">
        <f t="shared" ref="M2" si="1">+K2*L2</f>
        <v>10180.5</v>
      </c>
      <c r="N2" s="25">
        <v>45005</v>
      </c>
      <c r="O2">
        <v>1</v>
      </c>
      <c r="P2" t="s">
        <v>27</v>
      </c>
      <c r="Q2" t="s">
        <v>27</v>
      </c>
      <c r="R2">
        <v>150</v>
      </c>
      <c r="S2">
        <v>1</v>
      </c>
    </row>
    <row r="3" spans="1:20" ht="15.75" thickTop="1" thickBot="1">
      <c r="A3" s="23"/>
      <c r="B3" s="24">
        <v>1</v>
      </c>
      <c r="C3" s="34">
        <v>116313415876</v>
      </c>
      <c r="D3" s="30">
        <v>209261</v>
      </c>
      <c r="E3" s="30"/>
      <c r="F3" s="25">
        <v>45006</v>
      </c>
      <c r="G3" s="25">
        <v>45021</v>
      </c>
      <c r="H3" s="25" t="s">
        <v>19</v>
      </c>
      <c r="I3" s="31">
        <f t="shared" ref="I3" si="2">+G3-F3</f>
        <v>15</v>
      </c>
      <c r="J3" s="19">
        <v>70</v>
      </c>
      <c r="K3" s="35">
        <f>3*35+K2+30</f>
        <v>465</v>
      </c>
      <c r="L3" s="32">
        <v>30.85</v>
      </c>
      <c r="M3" s="33">
        <f t="shared" ref="M3" si="3">+K3*L3</f>
        <v>14345.25</v>
      </c>
      <c r="N3" s="25">
        <v>45005</v>
      </c>
      <c r="O3">
        <v>1</v>
      </c>
      <c r="P3" t="s">
        <v>27</v>
      </c>
      <c r="Q3" t="s">
        <v>27</v>
      </c>
      <c r="R3">
        <v>150</v>
      </c>
      <c r="S3">
        <v>1</v>
      </c>
    </row>
    <row r="4" spans="1:20" ht="15.75" thickTop="1" thickBot="1">
      <c r="A4" s="23"/>
      <c r="B4" s="18">
        <v>2</v>
      </c>
      <c r="C4" s="34">
        <v>116313415876</v>
      </c>
      <c r="D4" s="17">
        <v>209262</v>
      </c>
      <c r="E4" s="17"/>
      <c r="F4" s="25">
        <v>45006</v>
      </c>
      <c r="G4" s="25">
        <v>45026</v>
      </c>
      <c r="H4" s="25" t="s">
        <v>19</v>
      </c>
      <c r="I4" s="34">
        <f>+G4-F4</f>
        <v>20</v>
      </c>
      <c r="J4" s="19">
        <v>70</v>
      </c>
      <c r="K4" s="35">
        <f>35+K3+4*40</f>
        <v>660</v>
      </c>
      <c r="L4" s="32">
        <v>30.85</v>
      </c>
      <c r="M4" s="21">
        <f>+K4*L4</f>
        <v>20361</v>
      </c>
      <c r="N4" s="25">
        <v>45005</v>
      </c>
      <c r="O4">
        <v>2</v>
      </c>
      <c r="P4" t="s">
        <v>27</v>
      </c>
      <c r="Q4" t="s">
        <v>27</v>
      </c>
      <c r="S4">
        <v>2</v>
      </c>
    </row>
    <row r="5" spans="1:20" ht="15.75" thickTop="1" thickBot="1">
      <c r="A5" s="23"/>
      <c r="B5" s="24">
        <v>1</v>
      </c>
      <c r="C5" s="34">
        <v>116313415876</v>
      </c>
      <c r="D5" s="30">
        <v>209261</v>
      </c>
      <c r="E5" s="30"/>
      <c r="F5" s="25">
        <v>45006</v>
      </c>
      <c r="G5" s="25">
        <v>45036</v>
      </c>
      <c r="H5" s="25" t="s">
        <v>19</v>
      </c>
      <c r="I5" s="31">
        <f t="shared" ref="I5" si="4">+G5-F5</f>
        <v>30</v>
      </c>
      <c r="J5" s="19">
        <v>70</v>
      </c>
      <c r="K5" s="35">
        <f>K6+5*50</f>
        <v>1150</v>
      </c>
      <c r="L5" s="32">
        <v>30.85</v>
      </c>
      <c r="M5" s="33">
        <f t="shared" ref="M5" si="5">+K5*L5</f>
        <v>35477.5</v>
      </c>
      <c r="N5" s="25">
        <v>45005</v>
      </c>
      <c r="O5">
        <v>1</v>
      </c>
      <c r="P5" t="s">
        <v>27</v>
      </c>
      <c r="Q5" t="s">
        <v>27</v>
      </c>
      <c r="R5">
        <v>150</v>
      </c>
      <c r="S5">
        <v>1</v>
      </c>
    </row>
    <row r="6" spans="1:20" ht="15.75" thickTop="1" thickBot="1">
      <c r="A6" s="23"/>
      <c r="B6" s="18">
        <v>2</v>
      </c>
      <c r="C6" s="34">
        <v>116313415876</v>
      </c>
      <c r="D6" s="17">
        <v>209262</v>
      </c>
      <c r="E6" s="17"/>
      <c r="F6" s="25">
        <v>45006</v>
      </c>
      <c r="G6" s="25">
        <v>45031</v>
      </c>
      <c r="H6" s="25" t="s">
        <v>19</v>
      </c>
      <c r="I6" s="34">
        <f>+G6-F6</f>
        <v>25</v>
      </c>
      <c r="J6" s="19">
        <v>70</v>
      </c>
      <c r="K6" s="35">
        <f>40+K4+4*50</f>
        <v>900</v>
      </c>
      <c r="L6" s="32">
        <v>30.85</v>
      </c>
      <c r="M6" s="21">
        <f>+K6*L6</f>
        <v>27765</v>
      </c>
      <c r="N6" s="25">
        <v>45005</v>
      </c>
      <c r="O6">
        <v>2</v>
      </c>
      <c r="P6" t="s">
        <v>27</v>
      </c>
      <c r="Q6" t="s">
        <v>27</v>
      </c>
      <c r="S6">
        <v>2</v>
      </c>
    </row>
    <row r="7" spans="1:20" ht="15" thickTop="1">
      <c r="A7" s="23"/>
      <c r="B7" s="24">
        <v>1</v>
      </c>
      <c r="C7" s="34">
        <v>116313415876</v>
      </c>
      <c r="D7" s="30">
        <v>209261</v>
      </c>
      <c r="E7" s="30"/>
      <c r="F7" s="25">
        <v>45006</v>
      </c>
      <c r="G7" s="25">
        <v>45062</v>
      </c>
      <c r="H7" s="25" t="s">
        <v>19</v>
      </c>
      <c r="I7" s="31">
        <f t="shared" ref="I7" si="6">+G7-F7</f>
        <v>56</v>
      </c>
      <c r="J7" s="19">
        <v>70</v>
      </c>
      <c r="K7" s="35">
        <f>11*50+K5+15*60</f>
        <v>2600</v>
      </c>
      <c r="L7" s="32">
        <v>30.85</v>
      </c>
      <c r="M7" s="33">
        <f t="shared" ref="M7" si="7">+K7*L7</f>
        <v>80210</v>
      </c>
      <c r="N7" s="25">
        <v>45005</v>
      </c>
      <c r="O7">
        <v>1</v>
      </c>
      <c r="P7" t="s">
        <v>27</v>
      </c>
      <c r="Q7" t="s">
        <v>27</v>
      </c>
      <c r="R7">
        <v>150</v>
      </c>
      <c r="S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B2" sqref="B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6" t="s">
        <v>16</v>
      </c>
      <c r="K1" s="26" t="s">
        <v>17</v>
      </c>
      <c r="L1" s="6"/>
      <c r="M1" s="7"/>
    </row>
    <row r="2" spans="1:13" ht="15" thickTop="1">
      <c r="A2" s="8">
        <v>45006</v>
      </c>
      <c r="B2" s="8">
        <v>45046</v>
      </c>
      <c r="C2" s="9">
        <v>50</v>
      </c>
      <c r="D2" s="9">
        <v>53</v>
      </c>
      <c r="E2" s="9">
        <v>60</v>
      </c>
      <c r="F2" s="9">
        <v>62</v>
      </c>
      <c r="G2" s="10">
        <v>68</v>
      </c>
      <c r="H2" s="10">
        <v>82</v>
      </c>
      <c r="I2" s="10">
        <v>92</v>
      </c>
      <c r="J2" s="27">
        <v>117</v>
      </c>
      <c r="K2" s="27">
        <v>132</v>
      </c>
      <c r="L2" s="6"/>
      <c r="M2" s="6"/>
    </row>
    <row r="3" spans="1:13" ht="14.25">
      <c r="A3" s="11">
        <v>45047</v>
      </c>
      <c r="B3" s="11">
        <v>45061</v>
      </c>
      <c r="C3" s="12">
        <v>60</v>
      </c>
      <c r="D3" s="12">
        <v>82</v>
      </c>
      <c r="E3" s="12">
        <v>89</v>
      </c>
      <c r="F3" s="12">
        <v>98</v>
      </c>
      <c r="G3" s="13">
        <v>104</v>
      </c>
      <c r="H3" s="13">
        <v>118</v>
      </c>
      <c r="I3" s="13">
        <v>128</v>
      </c>
      <c r="J3" s="28">
        <v>171</v>
      </c>
      <c r="K3" s="28">
        <v>186</v>
      </c>
      <c r="L3" s="6"/>
      <c r="M3" s="6"/>
    </row>
    <row r="4" spans="1:13" ht="14.25">
      <c r="A4" s="11">
        <v>45062</v>
      </c>
      <c r="B4" s="11">
        <v>45077</v>
      </c>
      <c r="C4" s="12">
        <v>61</v>
      </c>
      <c r="D4" s="12">
        <v>64</v>
      </c>
      <c r="E4" s="12">
        <v>71</v>
      </c>
      <c r="F4" s="12">
        <v>76</v>
      </c>
      <c r="G4" s="13">
        <v>82</v>
      </c>
      <c r="H4" s="13">
        <v>96</v>
      </c>
      <c r="I4" s="13">
        <v>106</v>
      </c>
      <c r="J4" s="28">
        <v>138</v>
      </c>
      <c r="K4" s="28">
        <v>153</v>
      </c>
      <c r="L4" s="6"/>
      <c r="M4" s="6"/>
    </row>
    <row r="5" spans="1:13" ht="14.25">
      <c r="A5" s="11">
        <v>45078</v>
      </c>
      <c r="B5" s="11">
        <v>45107</v>
      </c>
      <c r="C5" s="12">
        <v>65</v>
      </c>
      <c r="D5" s="12">
        <v>68</v>
      </c>
      <c r="E5" s="12">
        <v>75</v>
      </c>
      <c r="F5" s="12">
        <v>82</v>
      </c>
      <c r="G5" s="13">
        <v>88</v>
      </c>
      <c r="H5" s="13">
        <v>102</v>
      </c>
      <c r="I5" s="13">
        <v>112</v>
      </c>
      <c r="J5" s="28">
        <v>117</v>
      </c>
      <c r="K5" s="28">
        <v>162</v>
      </c>
      <c r="L5" s="6"/>
      <c r="M5" s="6"/>
    </row>
    <row r="6" spans="1:13" ht="14.25">
      <c r="A6" s="11">
        <v>45108</v>
      </c>
      <c r="B6" s="11">
        <v>45138</v>
      </c>
      <c r="C6" s="12">
        <v>75</v>
      </c>
      <c r="D6" s="12">
        <v>78</v>
      </c>
      <c r="E6" s="12">
        <v>85</v>
      </c>
      <c r="F6" s="12">
        <v>94</v>
      </c>
      <c r="G6" s="13">
        <v>100</v>
      </c>
      <c r="H6" s="13">
        <v>114</v>
      </c>
      <c r="I6" s="13">
        <v>124</v>
      </c>
      <c r="J6" s="28">
        <v>165</v>
      </c>
      <c r="K6" s="28">
        <v>180</v>
      </c>
      <c r="L6" s="6"/>
      <c r="M6" s="6"/>
    </row>
    <row r="7" spans="1:13" ht="14.25">
      <c r="A7" s="11">
        <v>45139</v>
      </c>
      <c r="B7" s="11">
        <v>45169</v>
      </c>
      <c r="C7" s="12">
        <v>84</v>
      </c>
      <c r="D7" s="12">
        <v>87</v>
      </c>
      <c r="E7" s="12">
        <v>94</v>
      </c>
      <c r="F7" s="12">
        <v>106</v>
      </c>
      <c r="G7" s="13">
        <v>112</v>
      </c>
      <c r="H7" s="13">
        <v>126</v>
      </c>
      <c r="I7" s="13">
        <v>136</v>
      </c>
      <c r="J7" s="28">
        <v>183</v>
      </c>
      <c r="K7" s="28">
        <v>198</v>
      </c>
      <c r="L7" s="6"/>
      <c r="M7" s="6"/>
    </row>
    <row r="8" spans="1:13" ht="14.25">
      <c r="A8" s="11">
        <v>45170</v>
      </c>
      <c r="B8" s="11">
        <v>45199</v>
      </c>
      <c r="C8" s="12">
        <v>75</v>
      </c>
      <c r="D8" s="12">
        <v>78</v>
      </c>
      <c r="E8" s="12">
        <v>85</v>
      </c>
      <c r="F8" s="12">
        <v>94</v>
      </c>
      <c r="G8" s="13">
        <v>100</v>
      </c>
      <c r="H8" s="13">
        <v>114</v>
      </c>
      <c r="I8" s="13">
        <v>124</v>
      </c>
      <c r="J8" s="28">
        <v>165</v>
      </c>
      <c r="K8" s="28">
        <v>180</v>
      </c>
      <c r="L8" s="6"/>
      <c r="M8" s="6"/>
    </row>
    <row r="9" spans="1:13" ht="15" thickBot="1">
      <c r="A9" s="14">
        <v>45200</v>
      </c>
      <c r="B9" s="14">
        <v>45230</v>
      </c>
      <c r="C9" s="15">
        <v>84</v>
      </c>
      <c r="D9" s="15">
        <v>87</v>
      </c>
      <c r="E9" s="15">
        <v>94</v>
      </c>
      <c r="F9" s="15">
        <v>106</v>
      </c>
      <c r="G9" s="16">
        <v>112</v>
      </c>
      <c r="H9" s="16">
        <v>126</v>
      </c>
      <c r="I9" s="16">
        <v>136</v>
      </c>
      <c r="J9" s="29">
        <v>183</v>
      </c>
      <c r="K9" s="29">
        <v>198</v>
      </c>
      <c r="L9" s="6"/>
      <c r="M9" s="6"/>
    </row>
    <row r="10" spans="1:13" ht="13.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6" t="s">
        <v>16</v>
      </c>
      <c r="K1" s="26" t="s">
        <v>17</v>
      </c>
      <c r="L1" s="6"/>
      <c r="M1" s="7"/>
    </row>
    <row r="2" spans="1:13" ht="15.75" thickTop="1" thickBot="1">
      <c r="A2" s="8">
        <v>45000</v>
      </c>
      <c r="B2" s="8">
        <v>45026</v>
      </c>
      <c r="C2" s="9">
        <v>40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27">
        <v>129</v>
      </c>
      <c r="K2" s="27">
        <v>144</v>
      </c>
      <c r="L2" s="6"/>
      <c r="M2" s="6"/>
    </row>
    <row r="3" spans="1:13" ht="15.75" thickTop="1" thickBot="1">
      <c r="A3" s="11"/>
      <c r="B3" s="11"/>
      <c r="C3" s="9"/>
      <c r="D3" s="12"/>
      <c r="E3" s="12"/>
      <c r="F3" s="12"/>
      <c r="G3" s="13"/>
      <c r="H3" s="13"/>
      <c r="I3" s="13"/>
      <c r="J3" s="28"/>
      <c r="K3" s="28"/>
      <c r="L3" s="6"/>
      <c r="M3" s="6"/>
    </row>
    <row r="4" spans="1:13" ht="15" thickTop="1">
      <c r="A4" s="11"/>
      <c r="B4" s="11"/>
      <c r="C4" s="9"/>
      <c r="D4" s="12"/>
      <c r="E4" s="12"/>
      <c r="F4" s="12"/>
      <c r="G4" s="13"/>
      <c r="H4" s="13"/>
      <c r="I4" s="13"/>
      <c r="J4" s="28"/>
      <c r="K4" s="28"/>
      <c r="L4" s="6"/>
      <c r="M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M2" sqref="M2"/>
    </sheetView>
  </sheetViews>
  <sheetFormatPr defaultRowHeight="12.75"/>
  <cols>
    <col min="1" max="2" width="11.285156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6" t="s">
        <v>16</v>
      </c>
      <c r="K1" s="26" t="s">
        <v>17</v>
      </c>
      <c r="L1" s="6"/>
      <c r="M1" s="7"/>
    </row>
    <row r="2" spans="1:13" ht="15.75" thickTop="1" thickBot="1">
      <c r="A2" s="11">
        <v>45005</v>
      </c>
      <c r="B2" s="11">
        <v>45017</v>
      </c>
      <c r="C2" s="9">
        <v>30</v>
      </c>
      <c r="D2" s="9">
        <f>+C2+3</f>
        <v>33</v>
      </c>
      <c r="E2" s="9">
        <v>69</v>
      </c>
      <c r="F2" s="9">
        <f>37*2</f>
        <v>74</v>
      </c>
      <c r="G2" s="10">
        <v>80</v>
      </c>
      <c r="H2" s="10">
        <f>47*2</f>
        <v>94</v>
      </c>
      <c r="I2" s="10">
        <f>52*2</f>
        <v>104</v>
      </c>
      <c r="J2" s="27">
        <f>45*3</f>
        <v>135</v>
      </c>
      <c r="K2" s="27">
        <v>150</v>
      </c>
      <c r="L2" s="6"/>
      <c r="M2" s="6"/>
    </row>
    <row r="3" spans="1:13" ht="15" thickTop="1">
      <c r="A3" s="11">
        <v>45018</v>
      </c>
      <c r="B3" s="11">
        <v>45021</v>
      </c>
      <c r="C3" s="9">
        <v>35</v>
      </c>
      <c r="D3" s="9">
        <f>+C3+3</f>
        <v>38</v>
      </c>
      <c r="E3" s="9">
        <v>69</v>
      </c>
      <c r="F3" s="9">
        <f>37*2</f>
        <v>74</v>
      </c>
      <c r="G3" s="10">
        <v>80</v>
      </c>
      <c r="H3" s="10">
        <f>47*2</f>
        <v>94</v>
      </c>
      <c r="I3" s="10">
        <f>52*2</f>
        <v>104</v>
      </c>
      <c r="J3" s="27">
        <f>45*3</f>
        <v>135</v>
      </c>
      <c r="K3" s="27">
        <v>150</v>
      </c>
      <c r="L3" s="6"/>
      <c r="M3" s="6"/>
    </row>
    <row r="5" spans="1:13">
      <c r="B5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G11" sqref="G11"/>
    </sheetView>
  </sheetViews>
  <sheetFormatPr defaultRowHeight="12.75"/>
  <cols>
    <col min="1" max="1" width="11.28515625" bestFit="1" customWidth="1"/>
    <col min="2" max="2" width="11.1406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6" t="s">
        <v>16</v>
      </c>
      <c r="K1" s="26" t="s">
        <v>17</v>
      </c>
      <c r="L1" s="6"/>
      <c r="M1" s="7"/>
    </row>
    <row r="2" spans="1:13" ht="15" thickTop="1">
      <c r="A2" s="8">
        <v>45137</v>
      </c>
      <c r="B2" s="8">
        <v>45138</v>
      </c>
      <c r="C2" s="9">
        <v>56</v>
      </c>
      <c r="D2" s="9">
        <v>56</v>
      </c>
      <c r="E2" s="9">
        <v>66</v>
      </c>
      <c r="F2" s="9">
        <v>70</v>
      </c>
      <c r="G2" s="10">
        <v>70</v>
      </c>
      <c r="H2" s="10">
        <v>90</v>
      </c>
      <c r="I2" s="10">
        <v>100</v>
      </c>
      <c r="J2" s="27">
        <v>129</v>
      </c>
      <c r="K2" s="27">
        <v>144</v>
      </c>
      <c r="L2" s="6"/>
      <c r="M2" s="6"/>
    </row>
    <row r="3" spans="1:13" ht="14.25">
      <c r="A3" s="11">
        <v>45139</v>
      </c>
      <c r="B3" s="11">
        <v>45143</v>
      </c>
      <c r="C3" s="12">
        <v>62</v>
      </c>
      <c r="D3" s="12">
        <v>62</v>
      </c>
      <c r="E3" s="12">
        <v>72</v>
      </c>
      <c r="F3" s="12">
        <v>78</v>
      </c>
      <c r="G3" s="13">
        <v>78</v>
      </c>
      <c r="H3" s="13">
        <v>98</v>
      </c>
      <c r="I3" s="13">
        <v>108</v>
      </c>
      <c r="J3" s="28">
        <v>141</v>
      </c>
      <c r="K3" s="28">
        <v>156</v>
      </c>
      <c r="L3" s="6"/>
      <c r="M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statment</vt:lpstr>
      <vt:lpstr>contract</vt:lpstr>
      <vt:lpstr>spo</vt:lpstr>
      <vt:lpstr>spo2</vt:lpstr>
      <vt:lpstr>spo by arrival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2023-08-30T02:47:50Z</dcterms:modified>
</cp:coreProperties>
</file>