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BFED4BA6-99A6-40F9-B3C8-6E655A925E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8" l="1"/>
  <c r="V8" i="8"/>
  <c r="T8" i="8"/>
  <c r="M8" i="8"/>
  <c r="L8" i="8"/>
  <c r="I8" i="8"/>
  <c r="H8" i="8"/>
  <c r="R8" i="8" s="1"/>
  <c r="G8" i="8"/>
  <c r="AA8" i="8" s="1"/>
  <c r="F8" i="8"/>
  <c r="Z8" i="8" s="1"/>
  <c r="E8" i="8"/>
  <c r="K8" i="8" s="1"/>
  <c r="D8" i="8"/>
  <c r="J8" i="8" s="1"/>
  <c r="C8" i="8"/>
  <c r="S8" i="8" s="1"/>
  <c r="M9" i="19"/>
  <c r="I5" i="6"/>
  <c r="I4" i="6"/>
  <c r="I3" i="6"/>
  <c r="I2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M4" i="6"/>
  <c r="L4" i="6" s="1"/>
  <c r="M5" i="6"/>
  <c r="L5" i="6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U8" i="8" l="1"/>
  <c r="N8" i="8"/>
  <c r="O8" i="8"/>
  <c r="W8" i="8"/>
  <c r="P8" i="8"/>
  <c r="Q8" i="8"/>
  <c r="Y8" i="8"/>
  <c r="R7" i="18"/>
  <c r="J3" i="20"/>
  <c r="P2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N6" i="16" s="1"/>
  <c r="E6" i="16"/>
  <c r="K6" i="16" s="1"/>
  <c r="F6" i="16"/>
  <c r="L6" i="16" s="1"/>
  <c r="G6" i="16"/>
  <c r="AA6" i="16" s="1"/>
  <c r="H6" i="16"/>
  <c r="R6" i="16" s="1"/>
  <c r="I6" i="16"/>
  <c r="J6" i="16"/>
  <c r="P6" i="16"/>
  <c r="Q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R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N2" i="15" s="1"/>
  <c r="C2" i="15"/>
  <c r="M2" i="15" s="1"/>
  <c r="T7" i="15"/>
  <c r="O7" i="15"/>
  <c r="N7" i="15"/>
  <c r="K7" i="15"/>
  <c r="J7" i="15"/>
  <c r="H7" i="15"/>
  <c r="R7" i="15" s="1"/>
  <c r="G7" i="15"/>
  <c r="AA7" i="15" s="1"/>
  <c r="F7" i="15"/>
  <c r="Z7" i="15" s="1"/>
  <c r="E7" i="15"/>
  <c r="Y7" i="15" s="1"/>
  <c r="D7" i="15"/>
  <c r="C7" i="15"/>
  <c r="S7" i="15" s="1"/>
  <c r="O6" i="15"/>
  <c r="T6" i="15"/>
  <c r="Q5" i="15"/>
  <c r="P5" i="15"/>
  <c r="L5" i="15"/>
  <c r="H5" i="15"/>
  <c r="R5" i="15" s="1"/>
  <c r="G5" i="15"/>
  <c r="X5" i="15" s="1"/>
  <c r="F5" i="15"/>
  <c r="U5" i="15" s="1"/>
  <c r="E5" i="15"/>
  <c r="K5" i="15" s="1"/>
  <c r="D5" i="15"/>
  <c r="J5" i="15" s="1"/>
  <c r="C5" i="15"/>
  <c r="S5" i="15" s="1"/>
  <c r="Z4" i="15"/>
  <c r="R4" i="15"/>
  <c r="Q4" i="15"/>
  <c r="J4" i="15"/>
  <c r="I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R3" i="15"/>
  <c r="O3" i="15"/>
  <c r="N3" i="15"/>
  <c r="K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U2" i="15"/>
  <c r="P2" i="15"/>
  <c r="O2" i="15"/>
  <c r="X2" i="15"/>
  <c r="H7" i="14"/>
  <c r="R7" i="14" s="1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X3" i="14" s="1"/>
  <c r="F3" i="14"/>
  <c r="P3" i="14" s="1"/>
  <c r="E3" i="14"/>
  <c r="K3" i="14" s="1"/>
  <c r="D3" i="14"/>
  <c r="J3" i="14" s="1"/>
  <c r="C3" i="14"/>
  <c r="M3" i="14" s="1"/>
  <c r="O7" i="14"/>
  <c r="N7" i="14"/>
  <c r="M7" i="14"/>
  <c r="U6" i="14"/>
  <c r="R6" i="14"/>
  <c r="AA6" i="14"/>
  <c r="Y5" i="14"/>
  <c r="X5" i="14"/>
  <c r="Q5" i="14"/>
  <c r="J5" i="14"/>
  <c r="I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Z4" i="14"/>
  <c r="Y4" i="14"/>
  <c r="R4" i="14"/>
  <c r="O4" i="14"/>
  <c r="K4" i="14"/>
  <c r="J4" i="14"/>
  <c r="I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O3" i="14"/>
  <c r="N3" i="14"/>
  <c r="R2" i="14"/>
  <c r="Q2" i="14"/>
  <c r="L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C5" i="13"/>
  <c r="C4" i="13"/>
  <c r="M4" i="13" s="1"/>
  <c r="C3" i="13"/>
  <c r="M3" i="13" s="1"/>
  <c r="C2" i="13"/>
  <c r="S2" i="13" s="1"/>
  <c r="Z7" i="13"/>
  <c r="T7" i="13"/>
  <c r="R7" i="13"/>
  <c r="O7" i="13"/>
  <c r="Y7" i="13"/>
  <c r="S7" i="13"/>
  <c r="K6" i="13"/>
  <c r="R6" i="13"/>
  <c r="X5" i="13"/>
  <c r="V5" i="13"/>
  <c r="R5" i="13"/>
  <c r="M5" i="13"/>
  <c r="I5" i="13"/>
  <c r="J5" i="13"/>
  <c r="S5" i="13"/>
  <c r="W4" i="13"/>
  <c r="R4" i="13"/>
  <c r="V4" i="13"/>
  <c r="T4" i="13"/>
  <c r="O3" i="13"/>
  <c r="K3" i="13"/>
  <c r="W3" i="13"/>
  <c r="Y3" i="13"/>
  <c r="J3" i="13"/>
  <c r="O2" i="13"/>
  <c r="M2" i="13"/>
  <c r="I2" i="13"/>
  <c r="K2" i="13"/>
  <c r="C3" i="12"/>
  <c r="M3" i="12"/>
  <c r="E3" i="12"/>
  <c r="H5" i="12"/>
  <c r="R5" i="12" s="1"/>
  <c r="H4" i="12"/>
  <c r="R4" i="12" s="1"/>
  <c r="G5" i="12"/>
  <c r="Q5" i="12" s="1"/>
  <c r="G4" i="12"/>
  <c r="AA4" i="12" s="1"/>
  <c r="F5" i="12"/>
  <c r="F4" i="12"/>
  <c r="L4" i="12" s="1"/>
  <c r="E5" i="12"/>
  <c r="E4" i="12"/>
  <c r="Y4" i="12" s="1"/>
  <c r="D5" i="12"/>
  <c r="N5" i="12" s="1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J5" i="12"/>
  <c r="Z5" i="12"/>
  <c r="Y5" i="12"/>
  <c r="P4" i="12"/>
  <c r="T3" i="12"/>
  <c r="O3" i="12"/>
  <c r="K3" i="12"/>
  <c r="V3" i="12"/>
  <c r="Y3" i="12"/>
  <c r="N2" i="12"/>
  <c r="S2" i="12"/>
  <c r="H7" i="11"/>
  <c r="W7" i="11" s="1"/>
  <c r="H6" i="11"/>
  <c r="W6" i="11" s="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Q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Z6" i="11"/>
  <c r="X6" i="11"/>
  <c r="T6" i="11"/>
  <c r="Q6" i="11"/>
  <c r="M6" i="11"/>
  <c r="AA5" i="11"/>
  <c r="X5" i="11"/>
  <c r="O5" i="11"/>
  <c r="Z4" i="11"/>
  <c r="X4" i="11"/>
  <c r="V4" i="11"/>
  <c r="L4" i="11"/>
  <c r="R3" i="11"/>
  <c r="W2" i="11"/>
  <c r="L2" i="11"/>
  <c r="W3" i="10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R2" i="15" l="1"/>
  <c r="V7" i="15"/>
  <c r="Y6" i="11"/>
  <c r="M4" i="15"/>
  <c r="Y5" i="13"/>
  <c r="U2" i="14"/>
  <c r="Q3" i="14"/>
  <c r="T7" i="14"/>
  <c r="L3" i="11"/>
  <c r="V5" i="11"/>
  <c r="J6" i="11"/>
  <c r="M7" i="11"/>
  <c r="P2" i="13"/>
  <c r="S4" i="13"/>
  <c r="K5" i="13"/>
  <c r="N7" i="13"/>
  <c r="P4" i="14"/>
  <c r="O5" i="14"/>
  <c r="N6" i="14"/>
  <c r="T2" i="15"/>
  <c r="T3" i="15"/>
  <c r="T5" i="15"/>
  <c r="W6" i="15"/>
  <c r="AA3" i="14"/>
  <c r="J3" i="12"/>
  <c r="W7" i="15"/>
  <c r="K6" i="11"/>
  <c r="W2" i="13"/>
  <c r="Z6" i="13"/>
  <c r="V3" i="14"/>
  <c r="X6" i="13"/>
  <c r="M5" i="15"/>
  <c r="J5" i="11"/>
  <c r="J7" i="11"/>
  <c r="Y2" i="14"/>
  <c r="V3" i="15"/>
  <c r="AA5" i="15"/>
  <c r="V5" i="15"/>
  <c r="Z2" i="10"/>
  <c r="J3" i="10"/>
  <c r="V3" i="11"/>
  <c r="T2" i="12"/>
  <c r="V6" i="13"/>
  <c r="I2" i="14"/>
  <c r="Z2" i="14"/>
  <c r="U4" i="14"/>
  <c r="T5" i="14"/>
  <c r="AA7" i="14"/>
  <c r="X3" i="15"/>
  <c r="U4" i="15"/>
  <c r="Y5" i="15"/>
  <c r="L5" i="16"/>
  <c r="O6" i="16"/>
  <c r="M2" i="11"/>
  <c r="AA6" i="13"/>
  <c r="M5" i="14"/>
  <c r="W5" i="12"/>
  <c r="V3" i="10"/>
  <c r="U5" i="11"/>
  <c r="Y7" i="11"/>
  <c r="Y2" i="12"/>
  <c r="J4" i="13"/>
  <c r="Q5" i="13"/>
  <c r="K2" i="14"/>
  <c r="AA2" i="14"/>
  <c r="V5" i="14"/>
  <c r="Y2" i="15"/>
  <c r="I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U3" i="9"/>
  <c r="V2" i="9"/>
  <c r="Y2" i="9"/>
  <c r="M2" i="9"/>
  <c r="H7" i="8"/>
  <c r="R7" i="8" s="1"/>
  <c r="G7" i="8"/>
  <c r="V7" i="8" s="1"/>
  <c r="F7" i="8"/>
  <c r="P7" i="8" s="1"/>
  <c r="E7" i="8"/>
  <c r="Y7" i="8" s="1"/>
  <c r="D7" i="8"/>
  <c r="N7" i="8" s="1"/>
  <c r="C7" i="8"/>
  <c r="S7" i="8" s="1"/>
  <c r="H5" i="8"/>
  <c r="G5" i="8"/>
  <c r="X5" i="8" s="1"/>
  <c r="F5" i="8"/>
  <c r="P5" i="8" s="1"/>
  <c r="E5" i="8"/>
  <c r="Y5" i="8" s="1"/>
  <c r="D5" i="8"/>
  <c r="C5" i="8"/>
  <c r="H3" i="8"/>
  <c r="G3" i="8"/>
  <c r="Q3" i="8" s="1"/>
  <c r="F3" i="8"/>
  <c r="Z3" i="8" s="1"/>
  <c r="E3" i="8"/>
  <c r="Y3" i="8" s="1"/>
  <c r="D3" i="8"/>
  <c r="N3" i="8" s="1"/>
  <c r="C3" i="8"/>
  <c r="M3" i="8" s="1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W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S2" i="8" s="1"/>
  <c r="Z7" i="8"/>
  <c r="W7" i="8"/>
  <c r="U7" i="8"/>
  <c r="T7" i="8"/>
  <c r="O7" i="8"/>
  <c r="M7" i="8"/>
  <c r="L7" i="8"/>
  <c r="K7" i="8"/>
  <c r="J7" i="8"/>
  <c r="AA6" i="8"/>
  <c r="Z6" i="8"/>
  <c r="X6" i="8"/>
  <c r="V6" i="8"/>
  <c r="U6" i="8"/>
  <c r="T6" i="8"/>
  <c r="R6" i="8"/>
  <c r="Q6" i="8"/>
  <c r="L6" i="8"/>
  <c r="J6" i="8"/>
  <c r="AA5" i="8"/>
  <c r="Z5" i="8"/>
  <c r="W5" i="8"/>
  <c r="R5" i="8"/>
  <c r="Q5" i="8"/>
  <c r="N5" i="8"/>
  <c r="M5" i="8"/>
  <c r="J5" i="8"/>
  <c r="X4" i="8"/>
  <c r="U4" i="8"/>
  <c r="T4" i="8"/>
  <c r="P4" i="8"/>
  <c r="N4" i="8"/>
  <c r="K4" i="8"/>
  <c r="J4" i="8"/>
  <c r="X3" i="8"/>
  <c r="W3" i="8"/>
  <c r="T3" i="8"/>
  <c r="R3" i="8"/>
  <c r="P3" i="8"/>
  <c r="L3" i="8"/>
  <c r="K3" i="8"/>
  <c r="J3" i="8"/>
  <c r="I3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M2" i="8" l="1"/>
  <c r="S4" i="8"/>
  <c r="L5" i="8"/>
  <c r="U5" i="8"/>
  <c r="K6" i="8"/>
  <c r="Q7" i="8"/>
  <c r="AA7" i="8"/>
  <c r="S3" i="8"/>
  <c r="R4" i="8"/>
  <c r="T5" i="8"/>
  <c r="O2" i="8"/>
  <c r="V5" i="8"/>
  <c r="Q2" i="8"/>
  <c r="O6" i="8"/>
  <c r="I7" i="8"/>
  <c r="X7" i="8"/>
  <c r="O3" i="8"/>
  <c r="V4" i="8"/>
  <c r="O5" i="8"/>
  <c r="K2" i="8"/>
  <c r="K5" i="8"/>
  <c r="T2" i="8"/>
  <c r="M4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  <c r="Q3" i="6"/>
</calcChain>
</file>

<file path=xl/sharedStrings.xml><?xml version="1.0" encoding="utf-8"?>
<sst xmlns="http://schemas.openxmlformats.org/spreadsheetml/2006/main" count="406" uniqueCount="48">
  <si>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</si>
  <si>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</si>
  <si>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</si>
  <si>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</si>
  <si>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</si>
  <si>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</si>
  <si>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</si>
  <si>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</si>
  <si>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</si>
  <si>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</si>
  <si>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</si>
  <si>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</si>
  <si>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</si>
  <si>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</si>
  <si>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</si>
  <si>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</si>
  <si>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</si>
  <si>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</si>
  <si>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</si>
  <si>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</si>
  <si>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</si>
  <si>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</si>
  <si>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</si>
  <si>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</si>
  <si>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</si>
  <si>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</si>
  <si>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</si>
  <si>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</si>
  <si>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</si>
  <si>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</si>
  <si>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</si>
  <si>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</si>
  <si>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</si>
  <si>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</si>
  <si>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</si>
  <si>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</si>
  <si>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</si>
  <si>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</si>
  <si>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</si>
  <si>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No</t>
  </si>
  <si>
    <t>Pax</t>
  </si>
  <si>
    <t>Extra (min. 7 days+25Euro)</t>
  </si>
  <si>
    <t>Reduction 1 (cruise -10%)</t>
  </si>
  <si>
    <t xml:space="preserve"> Senior. Pax</t>
  </si>
  <si>
    <t>513.00</t>
  </si>
  <si>
    <t>1989.57</t>
  </si>
  <si>
    <t>1168.20</t>
  </si>
  <si>
    <t>1394.80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</si>
</sst>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6">
    <font>
      <sz val="10"/>
      <name val="Arial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2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</cellStyleXfs>
  <cellXfs count="65">
    <xf numFmtId="0" fontId="0" fillId="0" borderId="0" xfId="0"/>
    <xf numFmtId="0" fontId="0" fillId="2" borderId="0" xfId="0" applyFill="1" applyAlignment="1">
      <alignment vertical="center"/>
    </xf>
    <xf numFmtId="0" fontId="3" fillId="2" borderId="0" xfId="7" applyNumberFormat="1" applyFont="1" applyFill="1" applyAlignment="1"/>
    <xf numFmtId="0" fontId="5" fillId="2" borderId="0" xfId="5" applyFont="1" applyFill="1" applyAlignment="1"/>
    <xf numFmtId="165" fontId="6" fillId="2" borderId="2" xfId="0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center"/>
    </xf>
    <xf numFmtId="3" fontId="11" fillId="0" borderId="2" xfId="1" applyNumberFormat="1" applyFont="1" applyFill="1" applyBorder="1" applyAlignment="1">
      <alignment horizontal="center"/>
    </xf>
    <xf numFmtId="164" fontId="11" fillId="0" borderId="4" xfId="1" applyFont="1" applyFill="1" applyBorder="1" applyAlignment="1">
      <alignment horizontal="center"/>
    </xf>
    <xf numFmtId="4" fontId="12" fillId="2" borderId="4" xfId="0" applyNumberFormat="1" applyFont="1" applyFill="1" applyBorder="1"/>
    <xf numFmtId="0" fontId="11" fillId="0" borderId="2" xfId="0" applyNumberFormat="1" applyFont="1" applyFill="1" applyBorder="1" applyAlignment="1">
      <alignment horizontal="center"/>
    </xf>
    <xf numFmtId="164" fontId="11" fillId="0" borderId="2" xfId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 vertical="center"/>
    </xf>
    <xf numFmtId="4" fontId="12" fillId="2" borderId="2" xfId="0" applyNumberFormat="1" applyFont="1" applyFill="1" applyBorder="1"/>
    <xf numFmtId="14" fontId="13" fillId="0" borderId="3" xfId="0" applyNumberFormat="1" applyFont="1" applyBorder="1"/>
    <xf numFmtId="14" fontId="13" fillId="0" borderId="2" xfId="0" applyNumberFormat="1" applyFont="1" applyBorder="1"/>
    <xf numFmtId="0" fontId="14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vertical="center"/>
    </xf>
    <xf numFmtId="0" fontId="14" fillId="5" borderId="1" xfId="0" applyNumberFormat="1" applyFont="1" applyFill="1" applyBorder="1" applyAlignment="1">
      <alignment horizontal="center" vertical="center"/>
    </xf>
    <xf numFmtId="0" fontId="14" fillId="6" borderId="1" xfId="0" applyNumberFormat="1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4" fillId="10" borderId="1" xfId="0" applyNumberFormat="1" applyFont="1" applyFill="1" applyBorder="1" applyAlignment="1">
      <alignment horizontal="center" vertical="center"/>
    </xf>
    <xf numFmtId="0" fontId="15" fillId="12" borderId="1" xfId="0" applyNumberFormat="1" applyFont="1" applyFill="1" applyBorder="1" applyAlignment="1">
      <alignment vertical="center"/>
    </xf>
    <xf numFmtId="2" fontId="13" fillId="5" borderId="3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8" borderId="3" xfId="0" applyNumberFormat="1" applyFont="1" applyFill="1" applyBorder="1" applyAlignment="1">
      <alignment horizontal="center"/>
    </xf>
    <xf numFmtId="2" fontId="13" fillId="7" borderId="3" xfId="0" applyNumberFormat="1" applyFont="1" applyFill="1" applyBorder="1" applyAlignment="1">
      <alignment horizontal="center"/>
    </xf>
    <xf numFmtId="2" fontId="13" fillId="9" borderId="3" xfId="0" applyNumberFormat="1" applyFont="1" applyFill="1" applyBorder="1" applyAlignment="1">
      <alignment horizontal="center"/>
    </xf>
    <xf numFmtId="2" fontId="13" fillId="11" borderId="3" xfId="0" applyNumberFormat="1" applyFont="1" applyFill="1" applyBorder="1" applyAlignment="1">
      <alignment horizontal="center"/>
    </xf>
    <xf numFmtId="2" fontId="13" fillId="12" borderId="3" xfId="0" applyNumberFormat="1" applyFont="1" applyFill="1" applyBorder="1" applyAlignment="1">
      <alignment horizontal="center"/>
    </xf>
    <xf numFmtId="2" fontId="13" fillId="12" borderId="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/>
    </xf>
    <xf numFmtId="14" fontId="11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3" fontId="11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1" fillId="3" borderId="2" xfId="0" applyNumberFormat="1" applyFont="1" applyFill="1" applyBorder="1" applyAlignment="1">
      <alignment horizontal="center" vertical="center"/>
    </xf>
    <xf numFmtId="164" fontId="11" fillId="3" borderId="4" xfId="1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0" fillId="3" borderId="0" xfId="0" applyFill="1"/>
    <xf numFmtId="0" fontId="0" fillId="0" borderId="2" xfId="0" applyFill="1" applyBorder="1"/>
    <xf numFmtId="0" fontId="0" fillId="12" borderId="0" xfId="0" applyFill="1"/>
    <xf numFmtId="0" fontId="11" fillId="12" borderId="2" xfId="0" applyNumberFormat="1" applyFont="1" applyFill="1" applyBorder="1" applyAlignment="1">
      <alignment horizontal="center"/>
    </xf>
    <xf numFmtId="165" fontId="6" fillId="12" borderId="2" xfId="0" applyNumberFormat="1" applyFont="1" applyFill="1" applyBorder="1" applyAlignment="1">
      <alignment horizontal="center"/>
    </xf>
    <xf numFmtId="14" fontId="11" fillId="12" borderId="2" xfId="0" applyNumberFormat="1" applyFont="1" applyFill="1" applyBorder="1" applyAlignment="1">
      <alignment horizontal="center"/>
    </xf>
    <xf numFmtId="0" fontId="0" fillId="12" borderId="2" xfId="0" applyFill="1" applyBorder="1"/>
    <xf numFmtId="0" fontId="2" fillId="12" borderId="2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3" fontId="11" fillId="12" borderId="2" xfId="1" applyNumberFormat="1" applyFont="1" applyFill="1" applyBorder="1" applyAlignment="1">
      <alignment horizontal="center"/>
    </xf>
  </cellXfs>
  <cellStyles count="42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" xfId="41" xr:uid="{F132F3D5-690A-4207-B871-95F43478D5D3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G1" workbookViewId="0">
      <selection activeCell="O3" sqref="O3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9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40</v>
      </c>
      <c r="J1" s="34" t="s">
        <v>43</v>
      </c>
      <c r="K1" s="34" t="s">
        <v>42</v>
      </c>
      <c r="L1" s="48" t="s">
        <v>41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9" ht="17.25" thickTop="1" thickBot="1">
      <c r="A2" s="2"/>
      <c r="B2" s="5">
        <v>1</v>
      </c>
      <c r="C2" s="5">
        <v>496383</v>
      </c>
      <c r="D2" s="5">
        <v>248686</v>
      </c>
      <c r="E2" s="36">
        <v>45122</v>
      </c>
      <c r="F2" s="36">
        <v>45153</v>
      </c>
      <c r="G2" s="36">
        <v>45184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Yes</v>
      </c>
      <c r="M2" s="40">
        <f t="shared" ref="M2:M5" si="0">+G2-F2</f>
        <v>31</v>
      </c>
      <c r="N2" s="8"/>
      <c r="O2" s="52">
        <v>5298.22</v>
      </c>
      <c r="P2" s="49"/>
      <c r="Q2" s="9">
        <f t="shared" ref="Q2:Q3" si="1">+O2*P2</f>
        <v>0</v>
      </c>
      <c r="R2" t="s">
        <v>44</v>
      </c>
      <c r="S2">
        <v>0</v>
      </c>
    </row>
    <row r="3" spans="1:19" ht="17.25" thickTop="1" thickBot="1">
      <c r="A3" s="3"/>
      <c r="B3" s="10">
        <f>+B2+1</f>
        <v>2</v>
      </c>
      <c r="C3" s="10">
        <v>496503</v>
      </c>
      <c r="D3" s="10">
        <v>295780</v>
      </c>
      <c r="E3" s="36">
        <v>45122</v>
      </c>
      <c r="F3" s="36">
        <v>45153</v>
      </c>
      <c r="G3" s="4">
        <v>45245</v>
      </c>
      <c r="H3" s="6" t="s">
        <v>17</v>
      </c>
      <c r="I3" s="41">
        <f t="shared" ref="I3:I5" si="2">IF(LEFT(H3,1)="S",1,IF(LEFT(H3,1)="D",2,IF(LEFT(H3,1)="T",3,IF(LEFT(H3,1)="Q",4))))</f>
        <v>2</v>
      </c>
      <c r="J3" s="41">
        <v>0</v>
      </c>
      <c r="K3" s="42" t="s">
        <v>39</v>
      </c>
      <c r="L3" s="46" t="str">
        <f>IF(M3&gt;6,"Yes","No")</f>
        <v>Yes</v>
      </c>
      <c r="M3" s="7">
        <f t="shared" si="0"/>
        <v>92</v>
      </c>
      <c r="N3" s="11">
        <v>150.04</v>
      </c>
      <c r="O3" s="51">
        <v>367.65</v>
      </c>
      <c r="P3" s="12"/>
      <c r="Q3" s="13">
        <f t="shared" si="1"/>
        <v>0</v>
      </c>
      <c r="R3" t="s">
        <v>45</v>
      </c>
      <c r="S3">
        <v>0</v>
      </c>
    </row>
    <row r="4" spans="1:19" ht="16.5" thickTop="1">
      <c r="B4" s="10">
        <f t="shared" ref="B4:B5" si="3">+B3+1</f>
        <v>3</v>
      </c>
      <c r="C4" s="10">
        <v>496665</v>
      </c>
      <c r="D4" s="10">
        <v>406319</v>
      </c>
      <c r="E4" s="4">
        <v>45084</v>
      </c>
      <c r="F4" s="4">
        <v>45119</v>
      </c>
      <c r="G4" s="4">
        <v>45122</v>
      </c>
      <c r="H4" s="37" t="s">
        <v>12</v>
      </c>
      <c r="I4" s="41">
        <f t="shared" si="2"/>
        <v>2</v>
      </c>
      <c r="J4" s="41">
        <v>0</v>
      </c>
      <c r="K4" s="42" t="s">
        <v>39</v>
      </c>
      <c r="L4" s="46" t="str">
        <f t="shared" ref="L4:L5" si="4">IF(M4&gt;6,"Yes","No")</f>
        <v>No</v>
      </c>
      <c r="M4" s="7">
        <f t="shared" si="0"/>
        <v>3</v>
      </c>
      <c r="N4" s="41"/>
      <c r="O4" s="51">
        <v>379.05</v>
      </c>
      <c r="P4" s="41"/>
      <c r="Q4" s="41"/>
      <c r="R4" t="s">
        <v>46</v>
      </c>
      <c r="S4">
        <v>0</v>
      </c>
    </row>
    <row r="5" spans="1:19" ht="16.5" thickBot="1">
      <c r="B5" s="10">
        <f t="shared" si="3"/>
        <v>4</v>
      </c>
      <c r="C5" s="10">
        <v>496836</v>
      </c>
      <c r="D5" s="10">
        <v>254582</v>
      </c>
      <c r="E5" s="4">
        <v>44950</v>
      </c>
      <c r="F5" s="4">
        <v>45124</v>
      </c>
      <c r="G5" s="4">
        <v>45129</v>
      </c>
      <c r="H5" s="6" t="s">
        <v>22</v>
      </c>
      <c r="I5" s="41">
        <f t="shared" si="2"/>
        <v>3</v>
      </c>
      <c r="J5" s="41">
        <v>0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51">
        <v>1576.05</v>
      </c>
      <c r="P5" s="41"/>
      <c r="Q5" s="41"/>
      <c r="R5" t="s">
        <v>47</v>
      </c>
      <c r="S5" s="55">
        <v>-23.6</v>
      </c>
    </row>
    <row r="6" spans="1:19" ht="17.25" thickTop="1" thickBot="1">
      <c r="B6" s="10"/>
      <c r="C6" s="10"/>
      <c r="D6" s="10"/>
      <c r="E6" s="4"/>
      <c r="F6" s="4"/>
      <c r="G6" s="4"/>
      <c r="H6" s="37"/>
      <c r="I6" s="41"/>
      <c r="J6" s="41"/>
      <c r="K6" s="42"/>
      <c r="L6" s="46"/>
      <c r="M6" s="7"/>
      <c r="N6" s="41"/>
      <c r="O6" s="51"/>
      <c r="P6" s="41"/>
      <c r="Q6" s="41"/>
    </row>
    <row r="7" spans="1:19" ht="16.5" thickTop="1">
      <c r="B7" s="10"/>
      <c r="C7" s="10"/>
      <c r="D7" s="10"/>
      <c r="E7" s="4"/>
      <c r="F7" s="4"/>
      <c r="G7" s="4"/>
      <c r="H7" s="37"/>
      <c r="I7" s="41"/>
      <c r="J7" s="41"/>
      <c r="K7" s="42"/>
      <c r="L7" s="46"/>
      <c r="M7" s="7"/>
      <c r="N7" s="41"/>
      <c r="O7" s="51"/>
      <c r="P7" s="41"/>
      <c r="Q7" s="41"/>
    </row>
    <row r="8" spans="1:19" ht="15.75">
      <c r="B8" s="10"/>
      <c r="C8" s="10"/>
      <c r="D8" s="10"/>
      <c r="E8" s="4"/>
      <c r="F8" s="4"/>
      <c r="G8" s="4"/>
      <c r="H8" s="6"/>
      <c r="I8" s="41"/>
      <c r="J8" s="41"/>
      <c r="K8" s="42"/>
      <c r="L8" s="46"/>
      <c r="M8" s="7"/>
      <c r="N8" s="41"/>
      <c r="O8" s="51"/>
      <c r="P8" s="41"/>
      <c r="Q8" s="41"/>
    </row>
    <row r="9" spans="1:19" ht="15.75">
      <c r="B9" s="10"/>
      <c r="C9" s="10"/>
      <c r="D9" s="10"/>
      <c r="E9" s="4"/>
      <c r="F9" s="4"/>
      <c r="G9" s="4"/>
      <c r="H9" s="6"/>
      <c r="I9" s="41"/>
      <c r="J9" s="41"/>
      <c r="K9" s="42"/>
      <c r="L9" s="46"/>
      <c r="M9" s="7"/>
      <c r="N9" s="41"/>
      <c r="O9" s="51"/>
      <c r="P9" s="12"/>
      <c r="Q9" s="41"/>
    </row>
    <row r="10" spans="1:19" ht="15.75">
      <c r="B10" s="10"/>
      <c r="C10" s="10"/>
      <c r="D10" s="10"/>
      <c r="E10" s="4"/>
      <c r="F10" s="4"/>
      <c r="G10" s="4"/>
      <c r="H10" s="6"/>
      <c r="I10" s="41"/>
      <c r="J10" s="41"/>
      <c r="K10" s="42"/>
      <c r="L10" s="46"/>
      <c r="M10" s="7"/>
      <c r="N10" s="41"/>
      <c r="O10" s="51"/>
      <c r="P10" s="12"/>
      <c r="Q10" s="41"/>
    </row>
    <row r="11" spans="1:19" ht="15.75">
      <c r="B11" s="10"/>
      <c r="C11" s="10"/>
      <c r="D11" s="10"/>
      <c r="E11" s="4"/>
      <c r="F11" s="4"/>
      <c r="G11" s="4"/>
      <c r="H11" s="6"/>
      <c r="I11" s="41"/>
      <c r="J11" s="41"/>
      <c r="K11" s="42"/>
      <c r="L11" s="46"/>
      <c r="M11" s="7"/>
      <c r="N11" s="41"/>
      <c r="O11" s="51"/>
      <c r="P11" s="12"/>
      <c r="Q11" s="41"/>
    </row>
    <row r="12" spans="1:19" ht="15.75">
      <c r="B12" s="10"/>
      <c r="C12" s="10"/>
      <c r="D12" s="10"/>
      <c r="E12" s="4"/>
      <c r="F12" s="4"/>
      <c r="G12" s="4"/>
      <c r="H12" s="6"/>
      <c r="I12" s="41"/>
      <c r="J12" s="41"/>
      <c r="K12" s="42"/>
      <c r="L12" s="46"/>
      <c r="M12" s="7"/>
      <c r="N12" s="41"/>
      <c r="O12" s="51"/>
      <c r="P12" s="12"/>
      <c r="Q12" s="41"/>
    </row>
    <row r="13" spans="1:19" ht="15.75">
      <c r="B13" s="10"/>
      <c r="C13" s="10"/>
      <c r="D13" s="10"/>
      <c r="E13" s="4"/>
      <c r="F13" s="4"/>
      <c r="G13" s="4"/>
      <c r="H13" s="6"/>
      <c r="I13" s="41"/>
      <c r="J13" s="41"/>
      <c r="K13" s="42"/>
      <c r="L13" s="46"/>
      <c r="M13" s="7"/>
      <c r="N13" s="41"/>
      <c r="O13" s="51"/>
      <c r="P13" s="12"/>
      <c r="Q13" s="41"/>
    </row>
    <row r="14" spans="1:19" ht="15.75">
      <c r="B14" s="10"/>
      <c r="C14" s="10"/>
      <c r="D14" s="10"/>
      <c r="E14" s="4"/>
      <c r="F14" s="4"/>
      <c r="G14" s="4"/>
      <c r="H14" s="6"/>
      <c r="I14" s="41"/>
      <c r="J14" s="41"/>
      <c r="K14" s="42"/>
      <c r="L14" s="46"/>
      <c r="M14" s="7"/>
      <c r="N14" s="41"/>
      <c r="O14" s="51"/>
      <c r="P14" s="12"/>
      <c r="Q14" s="41"/>
    </row>
    <row r="15" spans="1:19" ht="15.75">
      <c r="B15" s="10"/>
      <c r="C15" s="10"/>
      <c r="D15" s="10"/>
      <c r="E15" s="4"/>
      <c r="F15" s="4"/>
      <c r="G15" s="4"/>
      <c r="H15" s="6"/>
      <c r="I15" s="41"/>
      <c r="J15" s="41"/>
      <c r="K15" s="42"/>
      <c r="L15" s="46"/>
      <c r="M15" s="7"/>
      <c r="N15" s="41"/>
      <c r="O15" s="51"/>
      <c r="P15" s="12"/>
      <c r="Q15" s="41"/>
    </row>
    <row r="16" spans="1:19" ht="15.75">
      <c r="B16" s="10"/>
      <c r="C16" s="10"/>
      <c r="D16" s="10"/>
      <c r="E16" s="4"/>
      <c r="F16" s="4"/>
      <c r="G16" s="4"/>
      <c r="H16" s="6"/>
      <c r="I16" s="41"/>
      <c r="J16" s="41"/>
      <c r="K16" s="42"/>
      <c r="L16" s="46"/>
      <c r="M16" s="7"/>
      <c r="N16" s="41"/>
      <c r="O16" s="51"/>
      <c r="P16" s="41"/>
      <c r="Q16" s="41"/>
    </row>
    <row r="17" spans="2:19" ht="15.75">
      <c r="B17" s="10"/>
      <c r="C17" s="10"/>
      <c r="D17" s="10"/>
      <c r="E17" s="4"/>
      <c r="F17" s="4"/>
      <c r="G17" s="4"/>
      <c r="H17" s="6"/>
      <c r="I17" s="41"/>
      <c r="J17" s="41"/>
      <c r="K17" s="42"/>
      <c r="L17" s="46"/>
      <c r="M17" s="7"/>
      <c r="N17" s="41"/>
      <c r="O17" s="51"/>
      <c r="P17" s="41"/>
      <c r="Q17" s="41"/>
    </row>
    <row r="18" spans="2:19" ht="15.75">
      <c r="B18" s="10"/>
      <c r="C18" s="10"/>
      <c r="D18" s="10"/>
      <c r="E18" s="4"/>
      <c r="F18" s="4"/>
      <c r="G18" s="4"/>
      <c r="H18" s="6"/>
      <c r="J18" s="41"/>
      <c r="K18" s="54"/>
      <c r="L18" s="46"/>
      <c r="M18" s="7"/>
      <c r="O18" s="51"/>
      <c r="P18" s="41"/>
      <c r="Q18" s="41"/>
    </row>
    <row r="19" spans="2:19" ht="15.75">
      <c r="B19" s="10"/>
      <c r="C19" s="10"/>
      <c r="D19" s="10"/>
      <c r="E19" s="4"/>
      <c r="F19" s="4"/>
      <c r="G19" s="4"/>
      <c r="H19" s="6"/>
      <c r="I19" s="41"/>
      <c r="J19" s="41"/>
      <c r="K19" s="42"/>
      <c r="L19" s="46"/>
      <c r="M19" s="7"/>
      <c r="N19" s="41"/>
      <c r="O19" s="51"/>
      <c r="P19" s="12"/>
      <c r="Q19" s="41"/>
    </row>
    <row r="20" spans="2:19" ht="15.75">
      <c r="B20" s="10"/>
      <c r="C20" s="10"/>
      <c r="D20" s="10"/>
      <c r="E20" s="4"/>
      <c r="F20" s="4"/>
      <c r="G20" s="4"/>
      <c r="H20" s="6"/>
      <c r="I20" s="41"/>
      <c r="J20" s="41"/>
      <c r="K20" s="42"/>
      <c r="L20" s="46"/>
      <c r="M20" s="7"/>
      <c r="N20" s="41"/>
      <c r="O20" s="51"/>
      <c r="P20" s="12"/>
      <c r="Q20" s="41"/>
    </row>
    <row r="21" spans="2:19" ht="15.75">
      <c r="B21" s="10"/>
      <c r="C21" s="10"/>
      <c r="D21" s="10"/>
      <c r="E21" s="4"/>
      <c r="F21" s="4"/>
      <c r="G21" s="4"/>
      <c r="H21" s="6"/>
      <c r="I21" s="41"/>
      <c r="J21" s="41"/>
      <c r="K21" s="42"/>
      <c r="L21" s="46"/>
      <c r="M21" s="7"/>
      <c r="N21" s="41"/>
      <c r="O21" s="51"/>
      <c r="P21" s="56"/>
      <c r="Q21" s="41"/>
    </row>
    <row r="22" spans="2:19" ht="15.75">
      <c r="B22" s="10"/>
      <c r="C22" s="10"/>
      <c r="D22" s="10"/>
      <c r="E22" s="4"/>
      <c r="F22" s="4"/>
      <c r="G22" s="4"/>
      <c r="H22" s="6"/>
      <c r="J22" s="41"/>
      <c r="K22" s="42"/>
      <c r="L22" s="46"/>
      <c r="M22" s="7"/>
      <c r="N22" s="41"/>
      <c r="O22" s="51"/>
      <c r="P22" s="56"/>
      <c r="Q22" s="41"/>
    </row>
    <row r="23" spans="2:19" ht="15.75">
      <c r="B23" s="10"/>
      <c r="C23" s="10"/>
      <c r="D23" s="10"/>
      <c r="E23" s="4"/>
      <c r="F23" s="4"/>
      <c r="G23" s="4"/>
      <c r="H23" s="6"/>
      <c r="I23" s="41"/>
      <c r="J23" s="41"/>
      <c r="K23" s="42"/>
      <c r="L23" s="46"/>
      <c r="M23" s="7"/>
      <c r="N23" s="41"/>
      <c r="O23" s="51"/>
      <c r="P23" s="56"/>
      <c r="Q23" s="41"/>
    </row>
    <row r="24" spans="2:19" s="57" customFormat="1" ht="15.75">
      <c r="B24" s="58"/>
      <c r="C24" s="58"/>
      <c r="D24" s="58"/>
      <c r="E24" s="59"/>
      <c r="F24" s="59"/>
      <c r="G24" s="59"/>
      <c r="H24" s="60"/>
      <c r="I24" s="61"/>
      <c r="J24" s="61"/>
      <c r="K24" s="62"/>
      <c r="L24" s="63"/>
      <c r="M24" s="64"/>
      <c r="N24" s="61"/>
      <c r="O24" s="53"/>
      <c r="P24" s="61"/>
      <c r="Q24" s="61"/>
    </row>
    <row r="25" spans="2:19" ht="15.75">
      <c r="B25" s="10"/>
      <c r="C25" s="10"/>
      <c r="D25" s="10"/>
      <c r="E25" s="4"/>
      <c r="F25" s="4"/>
      <c r="G25" s="4"/>
      <c r="H25" s="6"/>
      <c r="I25" s="41"/>
      <c r="J25" s="41"/>
      <c r="K25" s="42"/>
      <c r="L25" s="46"/>
      <c r="M25" s="7"/>
      <c r="N25" s="41"/>
      <c r="O25" s="51"/>
      <c r="P25" s="41"/>
      <c r="Q25" s="41"/>
      <c r="S25" s="55"/>
    </row>
    <row r="26" spans="2:19" ht="15.75">
      <c r="B26" s="10"/>
      <c r="C26" s="10"/>
      <c r="D26" s="10"/>
      <c r="E26" s="4"/>
      <c r="F26" s="4"/>
      <c r="G26" s="4"/>
      <c r="H26" s="6"/>
      <c r="I26" s="41"/>
      <c r="J26" s="41"/>
      <c r="K26" s="42"/>
      <c r="L26" s="46"/>
      <c r="M26" s="7"/>
      <c r="N26" s="41"/>
      <c r="O26" s="51"/>
      <c r="P26" s="41"/>
      <c r="Q26" s="41"/>
      <c r="S26" s="55"/>
    </row>
    <row r="27" spans="2:19" ht="15.75">
      <c r="B27" s="10"/>
      <c r="C27" s="10"/>
      <c r="D27" s="10"/>
      <c r="E27" s="4"/>
      <c r="F27" s="4"/>
      <c r="G27" s="4"/>
      <c r="H27" s="6"/>
      <c r="I27" s="41"/>
      <c r="J27" s="41"/>
      <c r="K27" s="42"/>
      <c r="L27" s="46"/>
      <c r="M27" s="7"/>
      <c r="N27" s="41"/>
      <c r="O27" s="51"/>
      <c r="P27" s="41"/>
      <c r="Q27" s="41"/>
    </row>
    <row r="28" spans="2:19" ht="15.75">
      <c r="B28" s="10"/>
      <c r="C28" s="10"/>
      <c r="D28" s="10"/>
      <c r="E28" s="4"/>
      <c r="F28" s="4"/>
      <c r="G28" s="4"/>
      <c r="H28" s="6"/>
      <c r="I28" s="41"/>
      <c r="J28" s="41"/>
      <c r="K28" s="42"/>
      <c r="L28" s="46"/>
      <c r="M28" s="41"/>
      <c r="N28" s="41"/>
      <c r="O28" s="41"/>
      <c r="P28" s="41"/>
      <c r="Q28" s="41"/>
    </row>
    <row r="29" spans="2:19" ht="15.75">
      <c r="B29" s="10"/>
      <c r="C29" s="10"/>
      <c r="D29" s="10"/>
      <c r="E29" s="4"/>
      <c r="F29" s="4"/>
      <c r="G29" s="4"/>
      <c r="H29" s="6"/>
      <c r="I29" s="41"/>
      <c r="J29" s="41"/>
      <c r="K29" s="42"/>
      <c r="L29" s="46"/>
      <c r="M29" s="41"/>
      <c r="N29" s="41"/>
      <c r="O29" s="41"/>
      <c r="P29" s="41"/>
      <c r="Q29" s="41"/>
    </row>
    <row r="30" spans="2:19" ht="15.75">
      <c r="B30" s="10"/>
      <c r="C30" s="10"/>
      <c r="D30" s="10"/>
      <c r="E30" s="4"/>
      <c r="F30" s="4"/>
      <c r="G30" s="4"/>
      <c r="H30" s="6"/>
      <c r="I30" s="41"/>
      <c r="J30" s="41"/>
      <c r="K30" s="42"/>
      <c r="L30" s="46"/>
      <c r="M30" s="41"/>
      <c r="N30" s="41"/>
      <c r="O30" s="41"/>
      <c r="P30" s="41"/>
      <c r="Q30" s="41"/>
    </row>
    <row r="31" spans="2:19" ht="15.75">
      <c r="B31" s="41"/>
      <c r="C31" s="41"/>
      <c r="D31" s="41"/>
      <c r="E31" s="41"/>
      <c r="F31" s="41"/>
      <c r="G31" s="41"/>
      <c r="H31" s="6"/>
      <c r="I31" s="41"/>
      <c r="J31" s="41"/>
      <c r="K31" s="42"/>
      <c r="L31" s="46"/>
      <c r="M31" s="41"/>
      <c r="N31" s="41"/>
      <c r="O31" s="41"/>
      <c r="P31" s="41"/>
      <c r="Q31" s="41"/>
    </row>
    <row r="32" spans="2:19" ht="15.75">
      <c r="B32" s="41"/>
      <c r="C32" s="41"/>
      <c r="D32" s="41"/>
      <c r="E32" s="41"/>
      <c r="F32" s="41"/>
      <c r="G32" s="41"/>
      <c r="H32" s="6"/>
      <c r="I32" s="41"/>
      <c r="J32" s="41"/>
      <c r="K32" s="42"/>
      <c r="L32" s="46"/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/>
      <c r="K33" s="42"/>
      <c r="L33" s="46"/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/>
      <c r="K34" s="42"/>
      <c r="L34" s="46"/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/>
      <c r="K35" s="44"/>
      <c r="L35" s="46"/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17 K19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H2:I17 H18:H35 I19:I20 I23:I35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F4:F18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>+G5*2.8</f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45139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P3" sqref="P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"/>
  <sheetViews>
    <sheetView zoomScale="96" workbookViewId="0">
      <pane xSplit="8" ySplit="1" topLeftCell="M4" activePane="bottomRight" state="frozen"/>
      <selection pane="topRight" activeCell="I1" sqref="I1"/>
      <selection pane="bottomLeft" activeCell="A2" sqref="A2"/>
      <selection pane="bottomRight" activeCell="M6" sqref="M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  <row r="8" spans="1:27" ht="15.75">
      <c r="A8" s="15">
        <v>45231</v>
      </c>
      <c r="B8" s="15">
        <v>45249</v>
      </c>
      <c r="C8" s="32">
        <f>100*0.95</f>
        <v>95</v>
      </c>
      <c r="D8" s="32">
        <f>105*0.95</f>
        <v>99.75</v>
      </c>
      <c r="E8" s="32">
        <f>110*0.95</f>
        <v>104.5</v>
      </c>
      <c r="F8" s="32">
        <f>125*0.95</f>
        <v>118.75</v>
      </c>
      <c r="G8" s="32">
        <f>158*0.95</f>
        <v>150.1</v>
      </c>
      <c r="H8" s="32">
        <f>90*0.95</f>
        <v>85.5</v>
      </c>
      <c r="I8" s="25">
        <f t="shared" ref="I8" si="7">+C8*1.75</f>
        <v>166.25</v>
      </c>
      <c r="J8" s="25">
        <f t="shared" ref="J8" si="8">+D8*1.75</f>
        <v>174.5625</v>
      </c>
      <c r="K8" s="25">
        <f t="shared" ref="K8" si="9">+E8*1.75</f>
        <v>182.875</v>
      </c>
      <c r="L8" s="25">
        <f t="shared" ref="L8" si="10">+F8*1.75</f>
        <v>207.8125</v>
      </c>
      <c r="M8" s="26">
        <f t="shared" ref="M8" si="11">+C8*2</f>
        <v>190</v>
      </c>
      <c r="N8" s="26">
        <f t="shared" ref="N8" si="12">+D8*2</f>
        <v>199.5</v>
      </c>
      <c r="O8" s="26">
        <f t="shared" ref="O8" si="13">+E8*2</f>
        <v>209</v>
      </c>
      <c r="P8" s="26">
        <f t="shared" ref="P8" si="14">+F8*2</f>
        <v>237.5</v>
      </c>
      <c r="Q8" s="26">
        <f t="shared" ref="Q8" si="15">+G8*2</f>
        <v>300.2</v>
      </c>
      <c r="R8" s="26">
        <f t="shared" ref="R8" si="16">+H8*2</f>
        <v>171</v>
      </c>
      <c r="S8" s="27">
        <f t="shared" ref="S8" si="17">+C8*2.8</f>
        <v>266</v>
      </c>
      <c r="T8" s="28">
        <f t="shared" ref="T8" si="18">+E8*2.8</f>
        <v>292.59999999999997</v>
      </c>
      <c r="U8" s="28">
        <f t="shared" ref="U8" si="19">+F8*2.8</f>
        <v>332.5</v>
      </c>
      <c r="V8" s="28">
        <f t="shared" ref="V8" si="20">+G8*2.8</f>
        <v>420.28</v>
      </c>
      <c r="W8" s="28">
        <f t="shared" ref="W8" si="21">+H8*2.8</f>
        <v>239.39999999999998</v>
      </c>
      <c r="X8" s="29">
        <f t="shared" ref="X8" si="22">+G8*3.6</f>
        <v>540.36</v>
      </c>
      <c r="Y8" s="30">
        <f t="shared" ref="Y8" si="23">+E8*2.5</f>
        <v>261.25</v>
      </c>
      <c r="Z8" s="30">
        <f t="shared" ref="Z8" si="24">+F8*2.5</f>
        <v>296.875</v>
      </c>
      <c r="AA8" s="30">
        <f t="shared" ref="AA8" si="25">+G8*2.5</f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C2" sqref="C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2023-09-23T15:30:48Z</dcterms:modified>
</cp:coreProperties>
</file>