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480" windowHeight="10920"/>
  </bookViews>
  <sheets>
    <sheet name="statment" sheetId="6" r:id="rId1"/>
    <sheet name="contract" sheetId="7" r:id="rId2"/>
  </sheets>
  <externalReferences>
    <externalReference r:id="rId3"/>
    <externalReference r:id="rId4"/>
  </externalReferences>
  <definedNames>
    <definedName name="_xlnm._FilterDatabase" localSheetId="0" hidden="1">statment!$B$1:$K$23</definedName>
  </definedNames>
  <calcPr calcId="124519"/>
</workbook>
</file>

<file path=xl/calcChain.xml><?xml version="1.0" encoding="utf-8"?>
<calcChain xmlns="http://schemas.openxmlformats.org/spreadsheetml/2006/main">
  <c r="I10" i="7"/>
  <c r="L10" s="1"/>
  <c r="I9"/>
  <c r="L9" s="1"/>
  <c r="I8"/>
  <c r="L8" s="1"/>
  <c r="K10"/>
  <c r="J10"/>
  <c r="E10"/>
  <c r="D10"/>
  <c r="C10"/>
  <c r="K9"/>
  <c r="J9"/>
  <c r="E9"/>
  <c r="D9"/>
  <c r="C9"/>
  <c r="K8"/>
  <c r="J8"/>
  <c r="E8"/>
  <c r="D8"/>
  <c r="C8"/>
  <c r="G154" i="6"/>
  <c r="I154" s="1"/>
  <c r="K154" s="1"/>
  <c r="G153"/>
  <c r="I153" s="1"/>
  <c r="K153" s="1"/>
  <c r="I152"/>
  <c r="K152" s="1"/>
  <c r="G152"/>
  <c r="K151"/>
  <c r="I151"/>
  <c r="G151"/>
  <c r="G150"/>
  <c r="I150" s="1"/>
  <c r="K150" s="1"/>
  <c r="G149"/>
  <c r="I149" s="1"/>
  <c r="K149" s="1"/>
  <c r="G148"/>
  <c r="I148" s="1"/>
  <c r="K148" s="1"/>
  <c r="G147"/>
  <c r="I147" s="1"/>
  <c r="K147" s="1"/>
  <c r="G146"/>
  <c r="I146" s="1"/>
  <c r="K146" s="1"/>
  <c r="G145"/>
  <c r="I145" s="1"/>
  <c r="K145" s="1"/>
  <c r="K144"/>
  <c r="I144"/>
  <c r="G144"/>
  <c r="I143"/>
  <c r="K143" s="1"/>
  <c r="G143"/>
  <c r="I142"/>
  <c r="K142" s="1"/>
  <c r="G142"/>
  <c r="I141"/>
  <c r="K141" s="1"/>
  <c r="G141"/>
  <c r="I140"/>
  <c r="K140" s="1"/>
  <c r="G140"/>
  <c r="G139"/>
  <c r="I139" s="1"/>
  <c r="K139" s="1"/>
  <c r="I138"/>
  <c r="K138" s="1"/>
  <c r="G138"/>
  <c r="I137"/>
  <c r="K137" s="1"/>
  <c r="G137"/>
  <c r="K136"/>
  <c r="I136"/>
  <c r="G136"/>
  <c r="K135"/>
  <c r="I135"/>
  <c r="G135"/>
  <c r="I134"/>
  <c r="K134" s="1"/>
  <c r="G134"/>
  <c r="K133"/>
  <c r="I133"/>
  <c r="G133"/>
  <c r="K132"/>
  <c r="I132"/>
  <c r="G132"/>
  <c r="I131"/>
  <c r="K131" s="1"/>
  <c r="G131"/>
  <c r="I130"/>
  <c r="K130" s="1"/>
  <c r="G130"/>
  <c r="K129"/>
  <c r="I129"/>
  <c r="G129"/>
  <c r="G128"/>
  <c r="I128" s="1"/>
  <c r="K128" s="1"/>
  <c r="I127"/>
  <c r="K127" s="1"/>
  <c r="G127"/>
  <c r="I126"/>
  <c r="K126" s="1"/>
  <c r="G126"/>
  <c r="I125"/>
  <c r="K125" s="1"/>
  <c r="G125"/>
  <c r="I124"/>
  <c r="K124" s="1"/>
  <c r="G124"/>
  <c r="I123"/>
  <c r="K123" s="1"/>
  <c r="G123"/>
  <c r="I122"/>
  <c r="K122" s="1"/>
  <c r="G122"/>
  <c r="I121"/>
  <c r="K121" s="1"/>
  <c r="G121"/>
  <c r="I120"/>
  <c r="K120" s="1"/>
  <c r="G120"/>
  <c r="I119"/>
  <c r="K119" s="1"/>
  <c r="G119"/>
  <c r="I118"/>
  <c r="K118" s="1"/>
  <c r="G118"/>
  <c r="I117"/>
  <c r="K117" s="1"/>
  <c r="G117"/>
  <c r="I116"/>
  <c r="K116" s="1"/>
  <c r="G116"/>
  <c r="K115"/>
  <c r="I115"/>
  <c r="G115"/>
  <c r="I114"/>
  <c r="K114" s="1"/>
  <c r="G114"/>
  <c r="I113"/>
  <c r="K113" s="1"/>
  <c r="G113"/>
  <c r="K112"/>
  <c r="I112"/>
  <c r="G112"/>
  <c r="I111"/>
  <c r="K111" s="1"/>
  <c r="G111"/>
  <c r="I110"/>
  <c r="K110" s="1"/>
  <c r="G110"/>
  <c r="I109"/>
  <c r="K109" s="1"/>
  <c r="G109"/>
  <c r="I108"/>
  <c r="K108" s="1"/>
  <c r="G108"/>
  <c r="K107"/>
  <c r="I107"/>
  <c r="G107"/>
  <c r="I106"/>
  <c r="K106" s="1"/>
  <c r="G106"/>
  <c r="I105"/>
  <c r="K105" s="1"/>
  <c r="G105"/>
  <c r="I104"/>
  <c r="K104" s="1"/>
  <c r="G104"/>
  <c r="I103"/>
  <c r="K103" s="1"/>
  <c r="G103"/>
  <c r="I102"/>
  <c r="K102" s="1"/>
  <c r="G102"/>
  <c r="G101"/>
  <c r="I101" s="1"/>
  <c r="K101" s="1"/>
  <c r="I100"/>
  <c r="K100" s="1"/>
  <c r="G100"/>
  <c r="G99"/>
  <c r="I99" s="1"/>
  <c r="K99" s="1"/>
  <c r="G98"/>
  <c r="I98" s="1"/>
  <c r="K98" s="1"/>
  <c r="G97"/>
  <c r="I97" s="1"/>
  <c r="K97" s="1"/>
  <c r="G96"/>
  <c r="I96" s="1"/>
  <c r="K96" s="1"/>
  <c r="G95"/>
  <c r="I95" s="1"/>
  <c r="K95" s="1"/>
  <c r="G94"/>
  <c r="I94" s="1"/>
  <c r="K94" s="1"/>
  <c r="G93"/>
  <c r="I93" s="1"/>
  <c r="K93" s="1"/>
  <c r="G92"/>
  <c r="I92" s="1"/>
  <c r="K92" s="1"/>
  <c r="G91"/>
  <c r="I91" s="1"/>
  <c r="K91" s="1"/>
  <c r="G90"/>
  <c r="I90" s="1"/>
  <c r="K90" s="1"/>
  <c r="G89"/>
  <c r="I89" s="1"/>
  <c r="K89" s="1"/>
  <c r="G88"/>
  <c r="I88" s="1"/>
  <c r="K88" s="1"/>
  <c r="G87"/>
  <c r="I87" s="1"/>
  <c r="K87" s="1"/>
  <c r="G86"/>
  <c r="I86" s="1"/>
  <c r="K86" s="1"/>
  <c r="G85"/>
  <c r="I85" s="1"/>
  <c r="K85" s="1"/>
  <c r="G84"/>
  <c r="I84" s="1"/>
  <c r="K84" s="1"/>
  <c r="G83"/>
  <c r="I83" s="1"/>
  <c r="K83" s="1"/>
  <c r="I82"/>
  <c r="K82" s="1"/>
  <c r="G82"/>
  <c r="G81"/>
  <c r="I81" s="1"/>
  <c r="K81" s="1"/>
  <c r="I80"/>
  <c r="K80" s="1"/>
  <c r="G80"/>
  <c r="G79"/>
  <c r="I79" s="1"/>
  <c r="K79" s="1"/>
  <c r="G78"/>
  <c r="I78" s="1"/>
  <c r="K78" s="1"/>
  <c r="G77"/>
  <c r="I77" s="1"/>
  <c r="K77" s="1"/>
  <c r="I76"/>
  <c r="K76" s="1"/>
  <c r="G76"/>
  <c r="G75"/>
  <c r="I75" s="1"/>
  <c r="K75" s="1"/>
  <c r="G74"/>
  <c r="I74" s="1"/>
  <c r="K74" s="1"/>
  <c r="G73"/>
  <c r="I73" s="1"/>
  <c r="K73" s="1"/>
  <c r="I72"/>
  <c r="K72" s="1"/>
  <c r="G72"/>
  <c r="G71"/>
  <c r="I71" s="1"/>
  <c r="K71" s="1"/>
  <c r="G70"/>
  <c r="I70" s="1"/>
  <c r="K70" s="1"/>
  <c r="G69"/>
  <c r="I69" s="1"/>
  <c r="K69" s="1"/>
  <c r="I68"/>
  <c r="K68" s="1"/>
  <c r="G68"/>
  <c r="G67"/>
  <c r="I67" s="1"/>
  <c r="K67" s="1"/>
  <c r="G66"/>
  <c r="I66" s="1"/>
  <c r="K66" s="1"/>
  <c r="G65"/>
  <c r="I65" s="1"/>
  <c r="K65" s="1"/>
  <c r="G64"/>
  <c r="I64" s="1"/>
  <c r="K64" s="1"/>
  <c r="G63"/>
  <c r="I63" s="1"/>
  <c r="K63" s="1"/>
  <c r="G62"/>
  <c r="I62" s="1"/>
  <c r="K62" s="1"/>
  <c r="G61"/>
  <c r="I61" s="1"/>
  <c r="K61" s="1"/>
  <c r="G60"/>
  <c r="I60" s="1"/>
  <c r="K60" s="1"/>
  <c r="G59"/>
  <c r="I59" s="1"/>
  <c r="K59" s="1"/>
  <c r="G58"/>
  <c r="I58" s="1"/>
  <c r="K58" s="1"/>
  <c r="G57"/>
  <c r="I57" s="1"/>
  <c r="K57" s="1"/>
  <c r="G56"/>
  <c r="I56" s="1"/>
  <c r="K56" s="1"/>
  <c r="G55"/>
  <c r="I55" s="1"/>
  <c r="K55" s="1"/>
  <c r="G54"/>
  <c r="I54" s="1"/>
  <c r="K54" s="1"/>
  <c r="G53"/>
  <c r="I53" s="1"/>
  <c r="K53" s="1"/>
  <c r="G52"/>
  <c r="I52" s="1"/>
  <c r="K52" s="1"/>
  <c r="G51"/>
  <c r="I51" s="1"/>
  <c r="K51" s="1"/>
  <c r="I50"/>
  <c r="K50" s="1"/>
  <c r="G50"/>
  <c r="G49"/>
  <c r="I49" s="1"/>
  <c r="K49" s="1"/>
  <c r="G48"/>
  <c r="I48" s="1"/>
  <c r="K48" s="1"/>
  <c r="G47"/>
  <c r="I47" s="1"/>
  <c r="K47" s="1"/>
  <c r="G46"/>
  <c r="I46" s="1"/>
  <c r="K46" s="1"/>
  <c r="G45"/>
  <c r="I45" s="1"/>
  <c r="K45" s="1"/>
  <c r="I44"/>
  <c r="K44" s="1"/>
  <c r="G44"/>
  <c r="G43"/>
  <c r="I43" s="1"/>
  <c r="K43" s="1"/>
  <c r="G42"/>
  <c r="I42" s="1"/>
  <c r="K42" s="1"/>
  <c r="G41"/>
  <c r="I41" s="1"/>
  <c r="K41" s="1"/>
  <c r="G40"/>
  <c r="I40" s="1"/>
  <c r="K40" s="1"/>
  <c r="G39"/>
  <c r="I39" s="1"/>
  <c r="K39" s="1"/>
  <c r="G38"/>
  <c r="I38" s="1"/>
  <c r="K38" s="1"/>
  <c r="G37"/>
  <c r="I37" s="1"/>
  <c r="K37" s="1"/>
  <c r="G36"/>
  <c r="I36" s="1"/>
  <c r="K36" s="1"/>
  <c r="G35"/>
  <c r="I35" s="1"/>
  <c r="K35" s="1"/>
  <c r="G34"/>
  <c r="I34" s="1"/>
  <c r="K34" s="1"/>
  <c r="G33"/>
  <c r="I33" s="1"/>
  <c r="K33" s="1"/>
  <c r="G32"/>
  <c r="I32" s="1"/>
  <c r="K32" s="1"/>
  <c r="G31"/>
  <c r="I31" s="1"/>
  <c r="K31" s="1"/>
  <c r="G30"/>
  <c r="I30" s="1"/>
  <c r="K30" s="1"/>
  <c r="G29"/>
  <c r="I29" s="1"/>
  <c r="K29" s="1"/>
  <c r="G28"/>
  <c r="I28" s="1"/>
  <c r="K28" s="1"/>
  <c r="G27"/>
  <c r="I27" s="1"/>
  <c r="K27" s="1"/>
  <c r="G26"/>
  <c r="I26" s="1"/>
  <c r="K26" s="1"/>
  <c r="G25"/>
  <c r="I25" s="1"/>
  <c r="K25" s="1"/>
  <c r="G24"/>
  <c r="I24" s="1"/>
  <c r="K24" s="1"/>
  <c r="G23"/>
  <c r="I23" s="1"/>
  <c r="K23" s="1"/>
  <c r="G22"/>
  <c r="I22" s="1"/>
  <c r="K22" s="1"/>
  <c r="G21"/>
  <c r="I21" s="1"/>
  <c r="K21" s="1"/>
  <c r="G20"/>
  <c r="I20" s="1"/>
  <c r="K20" s="1"/>
  <c r="G19"/>
  <c r="I19" s="1"/>
  <c r="K19" s="1"/>
  <c r="G18"/>
  <c r="I18" s="1"/>
  <c r="K18" s="1"/>
  <c r="G17"/>
  <c r="I17" s="1"/>
  <c r="K17" s="1"/>
  <c r="G16"/>
  <c r="I16" s="1"/>
  <c r="K16" s="1"/>
  <c r="G15"/>
  <c r="I15" s="1"/>
  <c r="K15" s="1"/>
  <c r="G14"/>
  <c r="I14" s="1"/>
  <c r="K14" s="1"/>
  <c r="G13"/>
  <c r="I13" s="1"/>
  <c r="K13" s="1"/>
  <c r="G12"/>
  <c r="I12" s="1"/>
  <c r="K12" s="1"/>
  <c r="G11"/>
  <c r="I11" s="1"/>
  <c r="K11" s="1"/>
  <c r="G10"/>
  <c r="I10" s="1"/>
  <c r="K10" s="1"/>
  <c r="G9"/>
  <c r="I9" s="1"/>
  <c r="K9" s="1"/>
  <c r="G8"/>
  <c r="I8" s="1"/>
  <c r="K8" s="1"/>
  <c r="G7"/>
  <c r="I7" s="1"/>
  <c r="K7" s="1"/>
  <c r="G6"/>
  <c r="I6" s="1"/>
  <c r="K6" s="1"/>
  <c r="G5"/>
  <c r="I5" s="1"/>
  <c r="K5" s="1"/>
  <c r="G4"/>
  <c r="I4" s="1"/>
  <c r="K4" s="1"/>
  <c r="G3"/>
  <c r="I3" s="1"/>
  <c r="K3" s="1"/>
  <c r="G2"/>
  <c r="I2" s="1"/>
  <c r="K2" s="1"/>
  <c r="K3" i="7"/>
  <c r="L3"/>
  <c r="K4"/>
  <c r="L4"/>
  <c r="K5"/>
  <c r="L5"/>
  <c r="K6"/>
  <c r="K7"/>
  <c r="L7"/>
  <c r="L2"/>
  <c r="J3"/>
  <c r="J4"/>
  <c r="J5"/>
  <c r="J6"/>
  <c r="J7"/>
  <c r="K2"/>
  <c r="J2"/>
  <c r="C3"/>
  <c r="D3"/>
  <c r="E3"/>
  <c r="C4"/>
  <c r="D4"/>
  <c r="E4"/>
  <c r="C5"/>
  <c r="D5"/>
  <c r="E5"/>
  <c r="C6"/>
  <c r="D6"/>
  <c r="E6"/>
  <c r="C7"/>
  <c r="D7"/>
  <c r="E7"/>
  <c r="D2"/>
  <c r="E2"/>
  <c r="C2"/>
  <c r="I6"/>
  <c r="L6" s="1"/>
</calcChain>
</file>

<file path=xl/sharedStrings.xml><?xml version="1.0" encoding="utf-8"?>
<sst xmlns="http://schemas.openxmlformats.org/spreadsheetml/2006/main" count="251" uniqueCount="59">
  <si>
    <t>Night</t>
  </si>
  <si>
    <t>Rate Euro.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</si>
  <si>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</si>
  <si>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</si>
  <si>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</si>
  <si>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</si>
  <si>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</si>
  <si>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</si>
  <si>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</si>
  <si>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</si>
  <si>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Reservation No.</t>
  </si>
  <si>
    <t>Folio</t>
  </si>
  <si>
    <t>SSTD</t>
  </si>
  <si>
    <t>SSUP</t>
  </si>
  <si>
    <t>DSTD</t>
  </si>
  <si>
    <t>DSUP</t>
  </si>
  <si>
    <t>DFAM</t>
  </si>
  <si>
    <t>TSUP</t>
  </si>
  <si>
    <t>SDLX</t>
  </si>
  <si>
    <t>TFAM</t>
  </si>
  <si>
    <t>DDLX</t>
  </si>
  <si>
    <t>2905088</t>
  </si>
  <si>
    <t>F048317</t>
  </si>
  <si>
    <t>F048316</t>
  </si>
  <si>
    <t>2898147</t>
  </si>
  <si>
    <t>5055485</t>
  </si>
  <si>
    <t>2896602</t>
  </si>
  <si>
    <t>2901871</t>
  </si>
  <si>
    <t>2902527</t>
  </si>
  <si>
    <t>3575918</t>
  </si>
  <si>
    <t>5054463</t>
  </si>
  <si>
    <t>5055420</t>
  </si>
  <si>
    <t>22-22-19-22-24-19</t>
  </si>
  <si>
    <t>2887835</t>
  </si>
  <si>
    <t>2903938</t>
  </si>
  <si>
    <t>3579693</t>
  </si>
  <si>
    <t>2906225</t>
  </si>
  <si>
    <t>2906696</t>
  </si>
  <si>
    <t>5054921</t>
  </si>
  <si>
    <t>2877871</t>
  </si>
  <si>
    <t>2901858</t>
  </si>
  <si>
    <t>2903337</t>
  </si>
  <si>
    <t>C097684</t>
  </si>
  <si>
    <t>32-32</t>
  </si>
  <si>
    <t>22-22</t>
  </si>
  <si>
    <t>26-26</t>
  </si>
  <si>
    <t>F048247</t>
  </si>
  <si>
    <t>F048248</t>
  </si>
  <si>
    <t>19-19</t>
  </si>
  <si>
    <t>2902068</t>
  </si>
  <si>
    <t>2887759</t>
  </si>
  <si>
    <t>2883037</t>
  </si>
  <si>
    <t>F048393</t>
  </si>
  <si>
    <t>F048406</t>
  </si>
  <si>
    <t>F048825</t>
  </si>
  <si>
    <t>F048944</t>
  </si>
  <si>
    <t>F048890</t>
  </si>
  <si>
    <t>F048891</t>
  </si>
  <si>
    <t>Res_date</t>
  </si>
</sst>
</file>

<file path=xl/styles.xml><?xml version="1.0" encoding="utf-8"?>
<styleSheet xmlns="http://schemas.openxmlformats.org/spreadsheetml/2006/main">
  <numFmts count="2">
    <numFmt numFmtId="164" formatCode="_-* #,##0.00_-;_-* #,##0.00\-;_-* &quot;-&quot;??_-;_-@_-"/>
    <numFmt numFmtId="165" formatCode="dd/mm/yyyy;@"/>
  </numFmts>
  <fonts count="13">
    <font>
      <sz val="10"/>
      <name val="Arial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80000"/>
      <name val="Arial"/>
      <family val="2"/>
    </font>
    <font>
      <sz val="12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5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0" xfId="7" applyNumberFormat="1" applyFont="1" applyFill="1" applyAlignment="1"/>
    <xf numFmtId="0" fontId="6" fillId="2" borderId="0" xfId="5" applyFont="1" applyFill="1" applyAlignment="1"/>
    <xf numFmtId="0" fontId="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9" fillId="0" borderId="4" xfId="0" applyNumberFormat="1" applyFont="1" applyBorder="1"/>
    <xf numFmtId="0" fontId="9" fillId="5" borderId="4" xfId="0" applyNumberFormat="1" applyFont="1" applyFill="1" applyBorder="1" applyAlignment="1">
      <alignment horizontal="center"/>
    </xf>
    <xf numFmtId="0" fontId="9" fillId="6" borderId="4" xfId="0" applyNumberFormat="1" applyFont="1" applyFill="1" applyBorder="1" applyAlignment="1">
      <alignment horizontal="center"/>
    </xf>
    <xf numFmtId="14" fontId="9" fillId="0" borderId="5" xfId="0" applyNumberFormat="1" applyFont="1" applyBorder="1"/>
    <xf numFmtId="0" fontId="9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/>
    <xf numFmtId="165" fontId="9" fillId="8" borderId="2" xfId="0" applyNumberFormat="1" applyFont="1" applyFill="1" applyBorder="1" applyAlignment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165" fontId="10" fillId="8" borderId="2" xfId="0" applyNumberFormat="1" applyFont="1" applyFill="1" applyBorder="1" applyAlignment="1">
      <alignment horizontal="center" vertical="center"/>
    </xf>
    <xf numFmtId="0" fontId="7" fillId="8" borderId="3" xfId="0" applyNumberFormat="1" applyFont="1" applyFill="1" applyBorder="1" applyAlignment="1">
      <alignment horizontal="center" vertical="center"/>
    </xf>
    <xf numFmtId="0" fontId="11" fillId="8" borderId="3" xfId="53" applyNumberFormat="1" applyFont="1" applyFill="1" applyBorder="1" applyAlignment="1">
      <alignment horizontal="center" vertical="center"/>
    </xf>
    <xf numFmtId="165" fontId="7" fillId="8" borderId="3" xfId="0" applyNumberFormat="1" applyFont="1" applyFill="1" applyBorder="1" applyAlignment="1">
      <alignment horizontal="center" vertical="center"/>
    </xf>
    <xf numFmtId="1" fontId="7" fillId="8" borderId="3" xfId="0" applyNumberFormat="1" applyFont="1" applyFill="1" applyBorder="1" applyAlignment="1">
      <alignment horizontal="center" vertical="center"/>
    </xf>
    <xf numFmtId="164" fontId="7" fillId="8" borderId="3" xfId="1" applyFont="1" applyFill="1" applyBorder="1" applyAlignment="1">
      <alignment horizontal="center" vertical="center"/>
    </xf>
    <xf numFmtId="0" fontId="7" fillId="8" borderId="2" xfId="0" applyNumberFormat="1" applyFont="1" applyFill="1" applyBorder="1" applyAlignment="1">
      <alignment horizontal="center" vertical="center"/>
    </xf>
    <xf numFmtId="0" fontId="11" fillId="8" borderId="2" xfId="53" applyNumberFormat="1" applyFont="1" applyFill="1" applyBorder="1" applyAlignment="1">
      <alignment horizontal="center" vertical="center"/>
    </xf>
    <xf numFmtId="1" fontId="7" fillId="8" borderId="2" xfId="0" applyNumberFormat="1" applyFont="1" applyFill="1" applyBorder="1" applyAlignment="1">
      <alignment horizontal="center" vertical="center"/>
    </xf>
    <xf numFmtId="164" fontId="7" fillId="8" borderId="2" xfId="1" applyFont="1" applyFill="1" applyBorder="1" applyAlignment="1">
      <alignment horizontal="center" vertical="center"/>
    </xf>
    <xf numFmtId="49" fontId="7" fillId="8" borderId="2" xfId="0" applyNumberFormat="1" applyFont="1" applyFill="1" applyBorder="1" applyAlignment="1">
      <alignment horizontal="center" vertical="center"/>
    </xf>
    <xf numFmtId="0" fontId="10" fillId="8" borderId="2" xfId="0" applyNumberFormat="1" applyFont="1" applyFill="1" applyBorder="1" applyAlignment="1">
      <alignment horizontal="center" vertical="center"/>
    </xf>
    <xf numFmtId="0" fontId="11" fillId="8" borderId="2" xfId="54" applyNumberFormat="1" applyFont="1" applyFill="1" applyBorder="1" applyAlignment="1">
      <alignment horizontal="center" vertical="center"/>
    </xf>
    <xf numFmtId="164" fontId="10" fillId="8" borderId="2" xfId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/>
    </xf>
    <xf numFmtId="0" fontId="11" fillId="8" borderId="2" xfId="53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14" fontId="12" fillId="2" borderId="2" xfId="1" applyNumberFormat="1" applyFont="1" applyFill="1" applyBorder="1" applyAlignment="1">
      <alignment horizontal="center"/>
    </xf>
    <xf numFmtId="14" fontId="12" fillId="2" borderId="2" xfId="0" applyNumberFormat="1" applyFont="1" applyFill="1" applyBorder="1" applyAlignment="1">
      <alignment horizontal="center"/>
    </xf>
  </cellXfs>
  <cellStyles count="55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1" xfId="49"/>
    <cellStyle name="Normal 162" xfId="13"/>
    <cellStyle name="Normal 163" xfId="14"/>
    <cellStyle name="Normal 164" xfId="51"/>
    <cellStyle name="Normal 165" xfId="15"/>
    <cellStyle name="Normal 166" xfId="16"/>
    <cellStyle name="Normal 167" xfId="52"/>
    <cellStyle name="Normal 170" xfId="46"/>
    <cellStyle name="Normal 173" xfId="50"/>
    <cellStyle name="Normal 19 2" xfId="17"/>
    <cellStyle name="Normal 19 3" xfId="18"/>
    <cellStyle name="Normal 19 4" xfId="19"/>
    <cellStyle name="Normal 194" xfId="41"/>
    <cellStyle name="Normal 197" xfId="42"/>
    <cellStyle name="Normal 199" xfId="43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02" xfId="44"/>
    <cellStyle name="Normal 205" xfId="45"/>
    <cellStyle name="Normal 208" xfId="47"/>
    <cellStyle name="Normal 211" xfId="48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  <cellStyle name="Normal_ETI._3" xfId="54"/>
    <cellStyle name="Normal_ETI._6" xfId="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23</xdr:col>
      <xdr:colOff>228600</xdr:colOff>
      <xdr:row>14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0" y="1447800"/>
          <a:ext cx="5715000" cy="13906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ael\cairo%20%20%20%20%20express%20trav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cairo%20%20express%20travel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ct.23"/>
      <sheetName val="rate cod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v.23"/>
      <sheetName val="rate code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4"/>
  <sheetViews>
    <sheetView tabSelected="1" workbookViewId="0">
      <selection activeCell="F13" sqref="F13"/>
    </sheetView>
  </sheetViews>
  <sheetFormatPr defaultRowHeight="12.75"/>
  <cols>
    <col min="1" max="5" width="20.7109375" customWidth="1"/>
    <col min="6" max="6" width="22.42578125" bestFit="1" customWidth="1"/>
    <col min="7" max="10" width="20.7109375" customWidth="1"/>
    <col min="11" max="11" width="25" bestFit="1" customWidth="1"/>
    <col min="12" max="12" width="11.28515625" customWidth="1"/>
  </cols>
  <sheetData>
    <row r="1" spans="1:12" ht="20.25" thickTop="1" thickBot="1">
      <c r="A1" s="2"/>
      <c r="B1" s="6" t="s">
        <v>10</v>
      </c>
      <c r="C1" s="6" t="s">
        <v>11</v>
      </c>
      <c r="D1" s="5" t="s">
        <v>4</v>
      </c>
      <c r="E1" s="5" t="s">
        <v>5</v>
      </c>
      <c r="F1" s="5" t="s">
        <v>6</v>
      </c>
      <c r="G1" s="1" t="s">
        <v>0</v>
      </c>
      <c r="H1" s="1" t="s">
        <v>1</v>
      </c>
      <c r="I1" s="5" t="s">
        <v>7</v>
      </c>
      <c r="J1" s="5" t="s">
        <v>2</v>
      </c>
      <c r="K1" s="5" t="s">
        <v>3</v>
      </c>
      <c r="L1" t="s">
        <v>58</v>
      </c>
    </row>
    <row r="2" spans="1:12" ht="16.5" thickTop="1">
      <c r="A2" s="3"/>
      <c r="B2" s="16">
        <v>2902336</v>
      </c>
      <c r="C2" s="17">
        <v>135723</v>
      </c>
      <c r="D2" s="34">
        <v>45319</v>
      </c>
      <c r="E2" s="35">
        <v>45326</v>
      </c>
      <c r="F2" s="18" t="s">
        <v>15</v>
      </c>
      <c r="G2" s="19">
        <f>+E2-D2</f>
        <v>7</v>
      </c>
      <c r="H2" s="20">
        <v>32</v>
      </c>
      <c r="I2" s="20">
        <f t="shared" ref="I2:I65" si="0">G2*H2</f>
        <v>224</v>
      </c>
      <c r="J2" s="20">
        <v>33.4</v>
      </c>
      <c r="K2" s="20">
        <f t="shared" ref="K2:K65" si="1">+I2*J2</f>
        <v>7481.5999999999995</v>
      </c>
      <c r="L2" s="35">
        <v>44961</v>
      </c>
    </row>
    <row r="3" spans="1:12" ht="15.75">
      <c r="A3" s="4"/>
      <c r="B3" s="21">
        <v>3578622</v>
      </c>
      <c r="C3" s="22">
        <v>135727</v>
      </c>
      <c r="D3" s="34">
        <v>45319</v>
      </c>
      <c r="E3" s="35">
        <v>45326</v>
      </c>
      <c r="F3" s="14" t="s">
        <v>14</v>
      </c>
      <c r="G3" s="23">
        <f>+E3-D3</f>
        <v>7</v>
      </c>
      <c r="H3" s="24">
        <v>26</v>
      </c>
      <c r="I3" s="24">
        <f t="shared" si="0"/>
        <v>182</v>
      </c>
      <c r="J3" s="24">
        <v>33.4</v>
      </c>
      <c r="K3" s="24">
        <f t="shared" si="1"/>
        <v>6078.8</v>
      </c>
      <c r="L3" s="35">
        <v>44961</v>
      </c>
    </row>
    <row r="4" spans="1:12" ht="15.75">
      <c r="B4" s="21">
        <v>5056358</v>
      </c>
      <c r="C4" s="22">
        <v>135728</v>
      </c>
      <c r="D4" s="34">
        <v>45319</v>
      </c>
      <c r="E4" s="35">
        <v>45326</v>
      </c>
      <c r="F4" s="14" t="s">
        <v>14</v>
      </c>
      <c r="G4" s="23">
        <f>+E4-D4</f>
        <v>7</v>
      </c>
      <c r="H4" s="24">
        <v>26</v>
      </c>
      <c r="I4" s="24">
        <f t="shared" si="0"/>
        <v>182</v>
      </c>
      <c r="J4" s="24">
        <v>33.4</v>
      </c>
      <c r="K4" s="24">
        <f t="shared" si="1"/>
        <v>6078.8</v>
      </c>
      <c r="L4" s="35">
        <v>44961</v>
      </c>
    </row>
    <row r="5" spans="1:12" ht="15.75">
      <c r="B5" s="21">
        <v>2902174</v>
      </c>
      <c r="C5" s="22">
        <v>135730</v>
      </c>
      <c r="D5" s="34">
        <v>45319</v>
      </c>
      <c r="E5" s="35">
        <v>45326</v>
      </c>
      <c r="F5" s="14" t="s">
        <v>13</v>
      </c>
      <c r="G5" s="23">
        <f>+E5-D5</f>
        <v>7</v>
      </c>
      <c r="H5" s="24">
        <v>22</v>
      </c>
      <c r="I5" s="24">
        <f t="shared" si="0"/>
        <v>154</v>
      </c>
      <c r="J5" s="24">
        <v>33.4</v>
      </c>
      <c r="K5" s="24">
        <f t="shared" si="1"/>
        <v>5143.5999999999995</v>
      </c>
      <c r="L5" s="35">
        <v>44961</v>
      </c>
    </row>
    <row r="6" spans="1:12" ht="15.75">
      <c r="B6" s="21">
        <v>2903129</v>
      </c>
      <c r="C6" s="22">
        <v>135731</v>
      </c>
      <c r="D6" s="34">
        <v>45319</v>
      </c>
      <c r="E6" s="35">
        <v>45326</v>
      </c>
      <c r="F6" s="14" t="s">
        <v>13</v>
      </c>
      <c r="G6" s="23">
        <f t="shared" ref="G6:G69" si="2">+E6-D6</f>
        <v>7</v>
      </c>
      <c r="H6" s="24">
        <v>22</v>
      </c>
      <c r="I6" s="24">
        <f t="shared" si="0"/>
        <v>154</v>
      </c>
      <c r="J6" s="24">
        <v>33.4</v>
      </c>
      <c r="K6" s="24">
        <f t="shared" si="1"/>
        <v>5143.5999999999995</v>
      </c>
      <c r="L6" s="35">
        <v>44961</v>
      </c>
    </row>
    <row r="7" spans="1:12" ht="15.75">
      <c r="B7" s="21">
        <v>2900770</v>
      </c>
      <c r="C7" s="22">
        <v>135733</v>
      </c>
      <c r="D7" s="34">
        <v>45319</v>
      </c>
      <c r="E7" s="35">
        <v>45326</v>
      </c>
      <c r="F7" s="14" t="s">
        <v>13</v>
      </c>
      <c r="G7" s="23">
        <f>+E7-D7</f>
        <v>7</v>
      </c>
      <c r="H7" s="24">
        <v>22</v>
      </c>
      <c r="I7" s="24">
        <f t="shared" si="0"/>
        <v>154</v>
      </c>
      <c r="J7" s="24">
        <v>33.4</v>
      </c>
      <c r="K7" s="24">
        <f t="shared" si="1"/>
        <v>5143.5999999999995</v>
      </c>
      <c r="L7" s="35">
        <v>44961</v>
      </c>
    </row>
    <row r="8" spans="1:12" ht="15.75">
      <c r="B8" s="21">
        <v>2904123</v>
      </c>
      <c r="C8" s="22">
        <v>135734</v>
      </c>
      <c r="D8" s="34">
        <v>45319</v>
      </c>
      <c r="E8" s="35">
        <v>45326</v>
      </c>
      <c r="F8" s="14" t="s">
        <v>13</v>
      </c>
      <c r="G8" s="23">
        <f>+E8-D8</f>
        <v>7</v>
      </c>
      <c r="H8" s="24">
        <v>22</v>
      </c>
      <c r="I8" s="24">
        <f t="shared" si="0"/>
        <v>154</v>
      </c>
      <c r="J8" s="24">
        <v>33.4</v>
      </c>
      <c r="K8" s="24">
        <f t="shared" si="1"/>
        <v>5143.5999999999995</v>
      </c>
      <c r="L8" s="35">
        <v>44961</v>
      </c>
    </row>
    <row r="9" spans="1:12" ht="15.75">
      <c r="B9" s="21">
        <v>2897257</v>
      </c>
      <c r="C9" s="22">
        <v>135735</v>
      </c>
      <c r="D9" s="34">
        <v>45319</v>
      </c>
      <c r="E9" s="35">
        <v>45326</v>
      </c>
      <c r="F9" s="14" t="s">
        <v>14</v>
      </c>
      <c r="G9" s="23">
        <f t="shared" si="2"/>
        <v>7</v>
      </c>
      <c r="H9" s="24">
        <v>26</v>
      </c>
      <c r="I9" s="24">
        <f t="shared" si="0"/>
        <v>182</v>
      </c>
      <c r="J9" s="24">
        <v>33.4</v>
      </c>
      <c r="K9" s="24">
        <f t="shared" si="1"/>
        <v>6078.8</v>
      </c>
      <c r="L9" s="35">
        <v>44961</v>
      </c>
    </row>
    <row r="10" spans="1:12" ht="15.75">
      <c r="B10" s="21">
        <v>2903459</v>
      </c>
      <c r="C10" s="22">
        <v>135506</v>
      </c>
      <c r="D10" s="34">
        <v>45319</v>
      </c>
      <c r="E10" s="35">
        <v>45326</v>
      </c>
      <c r="F10" s="14" t="s">
        <v>13</v>
      </c>
      <c r="G10" s="23">
        <f t="shared" si="2"/>
        <v>7</v>
      </c>
      <c r="H10" s="24">
        <v>22</v>
      </c>
      <c r="I10" s="24">
        <f t="shared" si="0"/>
        <v>154</v>
      </c>
      <c r="J10" s="24">
        <v>33.4</v>
      </c>
      <c r="K10" s="24">
        <f t="shared" si="1"/>
        <v>5143.5999999999995</v>
      </c>
      <c r="L10" s="35">
        <v>44961</v>
      </c>
    </row>
    <row r="11" spans="1:12" ht="15.75">
      <c r="B11" s="25" t="s">
        <v>21</v>
      </c>
      <c r="C11" s="22">
        <v>135739</v>
      </c>
      <c r="D11" s="34">
        <v>45319</v>
      </c>
      <c r="E11" s="35">
        <v>45326</v>
      </c>
      <c r="F11" s="14" t="s">
        <v>13</v>
      </c>
      <c r="G11" s="23">
        <f t="shared" si="2"/>
        <v>7</v>
      </c>
      <c r="H11" s="24">
        <v>22</v>
      </c>
      <c r="I11" s="24">
        <f t="shared" si="0"/>
        <v>154</v>
      </c>
      <c r="J11" s="24">
        <v>33.4</v>
      </c>
      <c r="K11" s="24">
        <f t="shared" si="1"/>
        <v>5143.5999999999995</v>
      </c>
      <c r="L11" s="35">
        <v>44961</v>
      </c>
    </row>
    <row r="12" spans="1:12" ht="15.75">
      <c r="B12" s="21">
        <v>3579953</v>
      </c>
      <c r="C12" s="22">
        <v>135741</v>
      </c>
      <c r="D12" s="34">
        <v>45319</v>
      </c>
      <c r="E12" s="35">
        <v>45326</v>
      </c>
      <c r="F12" s="14" t="s">
        <v>13</v>
      </c>
      <c r="G12" s="23">
        <f t="shared" si="2"/>
        <v>7</v>
      </c>
      <c r="H12" s="24">
        <v>22</v>
      </c>
      <c r="I12" s="24">
        <f t="shared" si="0"/>
        <v>154</v>
      </c>
      <c r="J12" s="24">
        <v>33.4</v>
      </c>
      <c r="K12" s="24">
        <f t="shared" si="1"/>
        <v>5143.5999999999995</v>
      </c>
      <c r="L12" s="35">
        <v>44961</v>
      </c>
    </row>
    <row r="13" spans="1:12" ht="15.75">
      <c r="B13" s="26">
        <v>5056304</v>
      </c>
      <c r="C13" s="27">
        <v>135750</v>
      </c>
      <c r="D13" s="34">
        <v>45319</v>
      </c>
      <c r="E13" s="35">
        <v>45326</v>
      </c>
      <c r="F13" s="14" t="s">
        <v>14</v>
      </c>
      <c r="G13" s="23">
        <f t="shared" si="2"/>
        <v>7</v>
      </c>
      <c r="H13" s="24">
        <v>26</v>
      </c>
      <c r="I13" s="24">
        <f t="shared" si="0"/>
        <v>182</v>
      </c>
      <c r="J13" s="24">
        <v>33.4</v>
      </c>
      <c r="K13" s="24">
        <f t="shared" si="1"/>
        <v>6078.8</v>
      </c>
      <c r="L13" s="35">
        <v>44961</v>
      </c>
    </row>
    <row r="14" spans="1:12" ht="15.75">
      <c r="B14" s="21">
        <v>5056305</v>
      </c>
      <c r="C14" s="27">
        <v>135751</v>
      </c>
      <c r="D14" s="34">
        <v>45319</v>
      </c>
      <c r="E14" s="35">
        <v>45326</v>
      </c>
      <c r="F14" s="14" t="s">
        <v>14</v>
      </c>
      <c r="G14" s="23">
        <f t="shared" si="2"/>
        <v>7</v>
      </c>
      <c r="H14" s="24">
        <v>26</v>
      </c>
      <c r="I14" s="24">
        <f t="shared" si="0"/>
        <v>182</v>
      </c>
      <c r="J14" s="24">
        <v>33.4</v>
      </c>
      <c r="K14" s="24">
        <f t="shared" si="1"/>
        <v>6078.8</v>
      </c>
      <c r="L14" s="35">
        <v>44961</v>
      </c>
    </row>
    <row r="15" spans="1:12" ht="15.75">
      <c r="B15" s="21" t="s">
        <v>22</v>
      </c>
      <c r="C15" s="27">
        <v>135753</v>
      </c>
      <c r="D15" s="34">
        <v>45319</v>
      </c>
      <c r="E15" s="35">
        <v>45326</v>
      </c>
      <c r="F15" s="14" t="s">
        <v>14</v>
      </c>
      <c r="G15" s="23">
        <f t="shared" si="2"/>
        <v>7</v>
      </c>
      <c r="H15" s="24">
        <v>26</v>
      </c>
      <c r="I15" s="24">
        <f t="shared" si="0"/>
        <v>182</v>
      </c>
      <c r="J15" s="24">
        <v>33.4</v>
      </c>
      <c r="K15" s="24">
        <f t="shared" si="1"/>
        <v>6078.8</v>
      </c>
      <c r="L15" s="35">
        <v>44961</v>
      </c>
    </row>
    <row r="16" spans="1:12" ht="15.75">
      <c r="B16" s="21">
        <v>3569949</v>
      </c>
      <c r="C16" s="27">
        <v>135756</v>
      </c>
      <c r="D16" s="34">
        <v>45319</v>
      </c>
      <c r="E16" s="35">
        <v>45326</v>
      </c>
      <c r="F16" s="14" t="s">
        <v>12</v>
      </c>
      <c r="G16" s="23">
        <f t="shared" si="2"/>
        <v>7</v>
      </c>
      <c r="H16" s="24">
        <v>19</v>
      </c>
      <c r="I16" s="24">
        <f t="shared" si="0"/>
        <v>133</v>
      </c>
      <c r="J16" s="24">
        <v>33.4</v>
      </c>
      <c r="K16" s="24">
        <f t="shared" si="1"/>
        <v>4442.2</v>
      </c>
      <c r="L16" s="35">
        <v>44961</v>
      </c>
    </row>
    <row r="17" spans="2:12" ht="15.75">
      <c r="B17" s="21">
        <v>2904979</v>
      </c>
      <c r="C17" s="27">
        <v>135758</v>
      </c>
      <c r="D17" s="34">
        <v>45319</v>
      </c>
      <c r="E17" s="35">
        <v>45326</v>
      </c>
      <c r="F17" s="14" t="s">
        <v>14</v>
      </c>
      <c r="G17" s="23">
        <f t="shared" si="2"/>
        <v>7</v>
      </c>
      <c r="H17" s="24">
        <v>26</v>
      </c>
      <c r="I17" s="24">
        <f t="shared" si="0"/>
        <v>182</v>
      </c>
      <c r="J17" s="24">
        <v>33.4</v>
      </c>
      <c r="K17" s="24">
        <f t="shared" si="1"/>
        <v>6078.8</v>
      </c>
      <c r="L17" s="35">
        <v>44961</v>
      </c>
    </row>
    <row r="18" spans="2:12" ht="15.75">
      <c r="B18" s="21">
        <v>7127106</v>
      </c>
      <c r="C18" s="27">
        <v>135761</v>
      </c>
      <c r="D18" s="34">
        <v>45319</v>
      </c>
      <c r="E18" s="35">
        <v>45326</v>
      </c>
      <c r="F18" s="14" t="s">
        <v>13</v>
      </c>
      <c r="G18" s="23">
        <f t="shared" si="2"/>
        <v>7</v>
      </c>
      <c r="H18" s="24">
        <v>22</v>
      </c>
      <c r="I18" s="24">
        <f t="shared" si="0"/>
        <v>154</v>
      </c>
      <c r="J18" s="24">
        <v>33.4</v>
      </c>
      <c r="K18" s="24">
        <f t="shared" si="1"/>
        <v>5143.5999999999995</v>
      </c>
      <c r="L18" s="35">
        <v>44961</v>
      </c>
    </row>
    <row r="19" spans="2:12" ht="15.75">
      <c r="B19" s="21">
        <v>2905203</v>
      </c>
      <c r="C19" s="27">
        <v>135762</v>
      </c>
      <c r="D19" s="34">
        <v>45319</v>
      </c>
      <c r="E19" s="35">
        <v>45326</v>
      </c>
      <c r="F19" s="14" t="s">
        <v>15</v>
      </c>
      <c r="G19" s="23">
        <f t="shared" si="2"/>
        <v>7</v>
      </c>
      <c r="H19" s="24">
        <v>32</v>
      </c>
      <c r="I19" s="24">
        <f t="shared" si="0"/>
        <v>224</v>
      </c>
      <c r="J19" s="24">
        <v>33.4</v>
      </c>
      <c r="K19" s="24">
        <f t="shared" si="1"/>
        <v>7481.5999999999995</v>
      </c>
      <c r="L19" s="35">
        <v>44961</v>
      </c>
    </row>
    <row r="20" spans="2:12" ht="15.75">
      <c r="B20" s="21">
        <v>2904979</v>
      </c>
      <c r="C20" s="27">
        <v>135763</v>
      </c>
      <c r="D20" s="34">
        <v>45319</v>
      </c>
      <c r="E20" s="35">
        <v>45326</v>
      </c>
      <c r="F20" s="14" t="s">
        <v>14</v>
      </c>
      <c r="G20" s="23">
        <f t="shared" si="2"/>
        <v>7</v>
      </c>
      <c r="H20" s="24">
        <v>26</v>
      </c>
      <c r="I20" s="24">
        <f t="shared" si="0"/>
        <v>182</v>
      </c>
      <c r="J20" s="24">
        <v>33.4</v>
      </c>
      <c r="K20" s="24">
        <f t="shared" si="1"/>
        <v>6078.8</v>
      </c>
      <c r="L20" s="35">
        <v>44961</v>
      </c>
    </row>
    <row r="21" spans="2:12" ht="15.75">
      <c r="B21" s="21">
        <v>2902990</v>
      </c>
      <c r="C21" s="27">
        <v>135764</v>
      </c>
      <c r="D21" s="34">
        <v>45319</v>
      </c>
      <c r="E21" s="35">
        <v>45326</v>
      </c>
      <c r="F21" s="14" t="s">
        <v>14</v>
      </c>
      <c r="G21" s="23">
        <f t="shared" si="2"/>
        <v>7</v>
      </c>
      <c r="H21" s="24">
        <v>26</v>
      </c>
      <c r="I21" s="24">
        <f t="shared" si="0"/>
        <v>182</v>
      </c>
      <c r="J21" s="24">
        <v>33.4</v>
      </c>
      <c r="K21" s="24">
        <f t="shared" si="1"/>
        <v>6078.8</v>
      </c>
      <c r="L21" s="35">
        <v>44961</v>
      </c>
    </row>
    <row r="22" spans="2:12" ht="15.75">
      <c r="B22" s="26" t="s">
        <v>23</v>
      </c>
      <c r="C22" s="27">
        <v>135765</v>
      </c>
      <c r="D22" s="34">
        <v>45319</v>
      </c>
      <c r="E22" s="35">
        <v>45326</v>
      </c>
      <c r="F22" s="14" t="s">
        <v>14</v>
      </c>
      <c r="G22" s="23">
        <f t="shared" si="2"/>
        <v>7</v>
      </c>
      <c r="H22" s="24">
        <v>26</v>
      </c>
      <c r="I22" s="24">
        <f t="shared" si="0"/>
        <v>182</v>
      </c>
      <c r="J22" s="24">
        <v>33.4</v>
      </c>
      <c r="K22" s="28">
        <f t="shared" si="1"/>
        <v>6078.8</v>
      </c>
      <c r="L22" s="35">
        <v>44961</v>
      </c>
    </row>
    <row r="23" spans="2:12" ht="15.75">
      <c r="B23" s="21">
        <v>3574908</v>
      </c>
      <c r="C23" s="27">
        <v>135767</v>
      </c>
      <c r="D23" s="34">
        <v>45319</v>
      </c>
      <c r="E23" s="35">
        <v>45326</v>
      </c>
      <c r="F23" s="14" t="s">
        <v>13</v>
      </c>
      <c r="G23" s="23">
        <f t="shared" si="2"/>
        <v>7</v>
      </c>
      <c r="H23" s="24">
        <v>22</v>
      </c>
      <c r="I23" s="24">
        <f t="shared" si="0"/>
        <v>154</v>
      </c>
      <c r="J23" s="24">
        <v>33.4</v>
      </c>
      <c r="K23" s="24">
        <f t="shared" si="1"/>
        <v>5143.5999999999995</v>
      </c>
      <c r="L23" s="35">
        <v>44961</v>
      </c>
    </row>
    <row r="24" spans="2:12" ht="15.75">
      <c r="B24" s="21">
        <v>3574908</v>
      </c>
      <c r="C24" s="27">
        <v>135768</v>
      </c>
      <c r="D24" s="34">
        <v>45319</v>
      </c>
      <c r="E24" s="35">
        <v>45326</v>
      </c>
      <c r="F24" s="14" t="s">
        <v>13</v>
      </c>
      <c r="G24" s="23">
        <f t="shared" si="2"/>
        <v>7</v>
      </c>
      <c r="H24" s="24">
        <v>22</v>
      </c>
      <c r="I24" s="24">
        <f t="shared" si="0"/>
        <v>154</v>
      </c>
      <c r="J24" s="24">
        <v>33.4</v>
      </c>
      <c r="K24" s="24">
        <f t="shared" si="1"/>
        <v>5143.5999999999995</v>
      </c>
      <c r="L24" s="35">
        <v>44961</v>
      </c>
    </row>
    <row r="25" spans="2:12" ht="15.75">
      <c r="B25" s="21">
        <v>2906514</v>
      </c>
      <c r="C25" s="27">
        <v>135770</v>
      </c>
      <c r="D25" s="34">
        <v>45319</v>
      </c>
      <c r="E25" s="35">
        <v>45326</v>
      </c>
      <c r="F25" s="14" t="s">
        <v>15</v>
      </c>
      <c r="G25" s="23">
        <f t="shared" si="2"/>
        <v>7</v>
      </c>
      <c r="H25" s="24">
        <v>32</v>
      </c>
      <c r="I25" s="24">
        <f t="shared" si="0"/>
        <v>224</v>
      </c>
      <c r="J25" s="24">
        <v>33.4</v>
      </c>
      <c r="K25" s="24">
        <f t="shared" si="1"/>
        <v>7481.5999999999995</v>
      </c>
      <c r="L25" s="35">
        <v>44961</v>
      </c>
    </row>
    <row r="26" spans="2:12" ht="15.75">
      <c r="B26" s="21">
        <v>3574908</v>
      </c>
      <c r="C26" s="27">
        <v>135772</v>
      </c>
      <c r="D26" s="34">
        <v>45319</v>
      </c>
      <c r="E26" s="35">
        <v>45326</v>
      </c>
      <c r="F26" s="14" t="s">
        <v>13</v>
      </c>
      <c r="G26" s="23">
        <f t="shared" si="2"/>
        <v>7</v>
      </c>
      <c r="H26" s="24">
        <v>22</v>
      </c>
      <c r="I26" s="24">
        <f t="shared" si="0"/>
        <v>154</v>
      </c>
      <c r="J26" s="24">
        <v>33.4</v>
      </c>
      <c r="K26" s="24">
        <f t="shared" si="1"/>
        <v>5143.5999999999995</v>
      </c>
      <c r="L26" s="35">
        <v>44961</v>
      </c>
    </row>
    <row r="27" spans="2:12" ht="15.75">
      <c r="B27" s="21">
        <v>2885689</v>
      </c>
      <c r="C27" s="27">
        <v>135773</v>
      </c>
      <c r="D27" s="34">
        <v>45319</v>
      </c>
      <c r="E27" s="35">
        <v>45326</v>
      </c>
      <c r="F27" s="14" t="s">
        <v>13</v>
      </c>
      <c r="G27" s="23">
        <f t="shared" si="2"/>
        <v>7</v>
      </c>
      <c r="H27" s="24">
        <v>22</v>
      </c>
      <c r="I27" s="24">
        <f t="shared" si="0"/>
        <v>154</v>
      </c>
      <c r="J27" s="24">
        <v>33.4</v>
      </c>
      <c r="K27" s="24">
        <f t="shared" si="1"/>
        <v>5143.5999999999995</v>
      </c>
      <c r="L27" s="35">
        <v>44961</v>
      </c>
    </row>
    <row r="28" spans="2:12" ht="15.75">
      <c r="B28" s="21">
        <v>2871943</v>
      </c>
      <c r="C28" s="27">
        <v>135789</v>
      </c>
      <c r="D28" s="34">
        <v>45319</v>
      </c>
      <c r="E28" s="35">
        <v>45326</v>
      </c>
      <c r="F28" s="14" t="s">
        <v>13</v>
      </c>
      <c r="G28" s="23">
        <f t="shared" si="2"/>
        <v>7</v>
      </c>
      <c r="H28" s="24">
        <v>22</v>
      </c>
      <c r="I28" s="24">
        <f t="shared" si="0"/>
        <v>154</v>
      </c>
      <c r="J28" s="24">
        <v>33.4</v>
      </c>
      <c r="K28" s="24">
        <f t="shared" si="1"/>
        <v>5143.5999999999995</v>
      </c>
      <c r="L28" s="35">
        <v>44961</v>
      </c>
    </row>
    <row r="29" spans="2:12" ht="15.75">
      <c r="B29" s="21">
        <v>3578613</v>
      </c>
      <c r="C29" s="27">
        <v>135793</v>
      </c>
      <c r="D29" s="34">
        <v>45319</v>
      </c>
      <c r="E29" s="35">
        <v>45326</v>
      </c>
      <c r="F29" s="14" t="s">
        <v>14</v>
      </c>
      <c r="G29" s="23">
        <f t="shared" si="2"/>
        <v>7</v>
      </c>
      <c r="H29" s="24">
        <v>26</v>
      </c>
      <c r="I29" s="24">
        <f t="shared" si="0"/>
        <v>182</v>
      </c>
      <c r="J29" s="24">
        <v>33.4</v>
      </c>
      <c r="K29" s="24">
        <f t="shared" si="1"/>
        <v>6078.8</v>
      </c>
      <c r="L29" s="35">
        <v>44961</v>
      </c>
    </row>
    <row r="30" spans="2:12" ht="15.75">
      <c r="B30" s="21">
        <v>2900144</v>
      </c>
      <c r="C30" s="27">
        <v>135794</v>
      </c>
      <c r="D30" s="34">
        <v>45319</v>
      </c>
      <c r="E30" s="35">
        <v>45326</v>
      </c>
      <c r="F30" s="14" t="s">
        <v>15</v>
      </c>
      <c r="G30" s="23">
        <f t="shared" si="2"/>
        <v>7</v>
      </c>
      <c r="H30" s="24">
        <v>32</v>
      </c>
      <c r="I30" s="24">
        <f t="shared" si="0"/>
        <v>224</v>
      </c>
      <c r="J30" s="24">
        <v>33.4</v>
      </c>
      <c r="K30" s="24">
        <f t="shared" si="1"/>
        <v>7481.5999999999995</v>
      </c>
      <c r="L30" s="35">
        <v>44961</v>
      </c>
    </row>
    <row r="31" spans="2:12" ht="15.75">
      <c r="B31" s="21">
        <v>2900893</v>
      </c>
      <c r="C31" s="27">
        <v>135795</v>
      </c>
      <c r="D31" s="34">
        <v>45319</v>
      </c>
      <c r="E31" s="35">
        <v>45326</v>
      </c>
      <c r="F31" s="14" t="s">
        <v>15</v>
      </c>
      <c r="G31" s="23">
        <f t="shared" si="2"/>
        <v>7</v>
      </c>
      <c r="H31" s="24">
        <v>32</v>
      </c>
      <c r="I31" s="24">
        <f t="shared" si="0"/>
        <v>224</v>
      </c>
      <c r="J31" s="24">
        <v>33.4</v>
      </c>
      <c r="K31" s="24">
        <f t="shared" si="1"/>
        <v>7481.5999999999995</v>
      </c>
      <c r="L31" s="35">
        <v>44961</v>
      </c>
    </row>
    <row r="32" spans="2:12" ht="15.75">
      <c r="B32" s="21">
        <v>2901118</v>
      </c>
      <c r="C32" s="27">
        <v>135796</v>
      </c>
      <c r="D32" s="34">
        <v>45319</v>
      </c>
      <c r="E32" s="35">
        <v>45326</v>
      </c>
      <c r="F32" s="14" t="s">
        <v>14</v>
      </c>
      <c r="G32" s="23">
        <f t="shared" si="2"/>
        <v>7</v>
      </c>
      <c r="H32" s="24">
        <v>26</v>
      </c>
      <c r="I32" s="24">
        <f t="shared" si="0"/>
        <v>182</v>
      </c>
      <c r="J32" s="24">
        <v>33.4</v>
      </c>
      <c r="K32" s="24">
        <f t="shared" si="1"/>
        <v>6078.8</v>
      </c>
      <c r="L32" s="35">
        <v>44961</v>
      </c>
    </row>
    <row r="33" spans="2:12" ht="15.75">
      <c r="B33" s="21">
        <v>3578991</v>
      </c>
      <c r="C33" s="27">
        <v>135797</v>
      </c>
      <c r="D33" s="34">
        <v>45319</v>
      </c>
      <c r="E33" s="35">
        <v>45326</v>
      </c>
      <c r="F33" s="14" t="s">
        <v>15</v>
      </c>
      <c r="G33" s="23">
        <f t="shared" si="2"/>
        <v>7</v>
      </c>
      <c r="H33" s="24">
        <v>32</v>
      </c>
      <c r="I33" s="24">
        <f t="shared" si="0"/>
        <v>224</v>
      </c>
      <c r="J33" s="24">
        <v>33.4</v>
      </c>
      <c r="K33" s="24">
        <f t="shared" si="1"/>
        <v>7481.5999999999995</v>
      </c>
      <c r="L33" s="35">
        <v>44961</v>
      </c>
    </row>
    <row r="34" spans="2:12" ht="15.75">
      <c r="B34" s="26">
        <v>2902032</v>
      </c>
      <c r="C34" s="27">
        <v>135798</v>
      </c>
      <c r="D34" s="34">
        <v>45319</v>
      </c>
      <c r="E34" s="35">
        <v>45326</v>
      </c>
      <c r="F34" s="14" t="s">
        <v>13</v>
      </c>
      <c r="G34" s="23">
        <f t="shared" si="2"/>
        <v>7</v>
      </c>
      <c r="H34" s="24">
        <v>22</v>
      </c>
      <c r="I34" s="24">
        <f t="shared" si="0"/>
        <v>154</v>
      </c>
      <c r="J34" s="24">
        <v>33.4</v>
      </c>
      <c r="K34" s="28">
        <f t="shared" si="1"/>
        <v>5143.5999999999995</v>
      </c>
      <c r="L34" s="35">
        <v>44961</v>
      </c>
    </row>
    <row r="35" spans="2:12" ht="15.75">
      <c r="B35" s="21">
        <v>2902749</v>
      </c>
      <c r="C35" s="27">
        <v>135799</v>
      </c>
      <c r="D35" s="34">
        <v>45319</v>
      </c>
      <c r="E35" s="35">
        <v>45326</v>
      </c>
      <c r="F35" s="14" t="s">
        <v>15</v>
      </c>
      <c r="G35" s="23">
        <f t="shared" si="2"/>
        <v>7</v>
      </c>
      <c r="H35" s="24">
        <v>32</v>
      </c>
      <c r="I35" s="24">
        <f t="shared" si="0"/>
        <v>224</v>
      </c>
      <c r="J35" s="24">
        <v>33.4</v>
      </c>
      <c r="K35" s="24">
        <f t="shared" si="1"/>
        <v>7481.5999999999995</v>
      </c>
      <c r="L35" s="35">
        <v>44961</v>
      </c>
    </row>
    <row r="36" spans="2:12" ht="15.75">
      <c r="B36" s="21">
        <v>7126933</v>
      </c>
      <c r="C36" s="27">
        <v>135800</v>
      </c>
      <c r="D36" s="34">
        <v>45319</v>
      </c>
      <c r="E36" s="35">
        <v>45326</v>
      </c>
      <c r="F36" s="14" t="s">
        <v>20</v>
      </c>
      <c r="G36" s="23">
        <f t="shared" si="2"/>
        <v>7</v>
      </c>
      <c r="H36" s="24">
        <v>40</v>
      </c>
      <c r="I36" s="24">
        <f t="shared" si="0"/>
        <v>280</v>
      </c>
      <c r="J36" s="24">
        <v>33.4</v>
      </c>
      <c r="K36" s="24">
        <f t="shared" si="1"/>
        <v>9352</v>
      </c>
      <c r="L36" s="35">
        <v>44961</v>
      </c>
    </row>
    <row r="37" spans="2:12" ht="15.75">
      <c r="B37" s="21">
        <v>7126990</v>
      </c>
      <c r="C37" s="27">
        <v>135801</v>
      </c>
      <c r="D37" s="34">
        <v>45319</v>
      </c>
      <c r="E37" s="35">
        <v>45326</v>
      </c>
      <c r="F37" s="14" t="s">
        <v>15</v>
      </c>
      <c r="G37" s="23">
        <f t="shared" si="2"/>
        <v>7</v>
      </c>
      <c r="H37" s="24">
        <v>32</v>
      </c>
      <c r="I37" s="24">
        <f t="shared" si="0"/>
        <v>224</v>
      </c>
      <c r="J37" s="24">
        <v>33.4</v>
      </c>
      <c r="K37" s="24">
        <f t="shared" si="1"/>
        <v>7481.5999999999995</v>
      </c>
      <c r="L37" s="35">
        <v>44961</v>
      </c>
    </row>
    <row r="38" spans="2:12" ht="15.75">
      <c r="B38" s="21">
        <v>5056564</v>
      </c>
      <c r="C38" s="27">
        <v>135803</v>
      </c>
      <c r="D38" s="34">
        <v>45319</v>
      </c>
      <c r="E38" s="35">
        <v>45326</v>
      </c>
      <c r="F38" s="14" t="s">
        <v>13</v>
      </c>
      <c r="G38" s="23">
        <f t="shared" si="2"/>
        <v>7</v>
      </c>
      <c r="H38" s="24">
        <v>22</v>
      </c>
      <c r="I38" s="24">
        <f t="shared" si="0"/>
        <v>154</v>
      </c>
      <c r="J38" s="24">
        <v>33.4</v>
      </c>
      <c r="K38" s="24">
        <f t="shared" si="1"/>
        <v>5143.5999999999995</v>
      </c>
      <c r="L38" s="35">
        <v>44961</v>
      </c>
    </row>
    <row r="39" spans="2:12" ht="15.75">
      <c r="B39" s="21">
        <v>2900882</v>
      </c>
      <c r="C39" s="27">
        <v>135812</v>
      </c>
      <c r="D39" s="34">
        <v>45319</v>
      </c>
      <c r="E39" s="35">
        <v>45326</v>
      </c>
      <c r="F39" s="14" t="s">
        <v>13</v>
      </c>
      <c r="G39" s="23">
        <f>+E39-D39</f>
        <v>7</v>
      </c>
      <c r="H39" s="24">
        <v>22</v>
      </c>
      <c r="I39" s="24">
        <f t="shared" si="0"/>
        <v>154</v>
      </c>
      <c r="J39" s="24">
        <v>33.4</v>
      </c>
      <c r="K39" s="24">
        <f t="shared" si="1"/>
        <v>5143.5999999999995</v>
      </c>
      <c r="L39" s="35">
        <v>44961</v>
      </c>
    </row>
    <row r="40" spans="2:12" ht="15.75">
      <c r="B40" s="21">
        <v>2900927</v>
      </c>
      <c r="C40" s="27">
        <v>135827</v>
      </c>
      <c r="D40" s="34">
        <v>45319</v>
      </c>
      <c r="E40" s="35">
        <v>45326</v>
      </c>
      <c r="F40" s="14" t="s">
        <v>15</v>
      </c>
      <c r="G40" s="23">
        <f t="shared" si="2"/>
        <v>7</v>
      </c>
      <c r="H40" s="24">
        <v>32</v>
      </c>
      <c r="I40" s="24">
        <f t="shared" si="0"/>
        <v>224</v>
      </c>
      <c r="J40" s="24">
        <v>33.4</v>
      </c>
      <c r="K40" s="24">
        <f t="shared" si="1"/>
        <v>7481.5999999999995</v>
      </c>
      <c r="L40" s="35">
        <v>44961</v>
      </c>
    </row>
    <row r="41" spans="2:12" ht="15.75">
      <c r="B41" s="21">
        <v>5056278</v>
      </c>
      <c r="C41" s="27">
        <v>135829</v>
      </c>
      <c r="D41" s="34">
        <v>45319</v>
      </c>
      <c r="E41" s="35">
        <v>45326</v>
      </c>
      <c r="F41" s="14" t="s">
        <v>15</v>
      </c>
      <c r="G41" s="23">
        <f t="shared" si="2"/>
        <v>7</v>
      </c>
      <c r="H41" s="24">
        <v>32</v>
      </c>
      <c r="I41" s="24">
        <f t="shared" si="0"/>
        <v>224</v>
      </c>
      <c r="J41" s="24">
        <v>33.4</v>
      </c>
      <c r="K41" s="24">
        <f t="shared" si="1"/>
        <v>7481.5999999999995</v>
      </c>
      <c r="L41" s="35">
        <v>44961</v>
      </c>
    </row>
    <row r="42" spans="2:12" ht="15.75">
      <c r="B42" s="21">
        <v>3579499</v>
      </c>
      <c r="C42" s="27">
        <v>135831</v>
      </c>
      <c r="D42" s="34">
        <v>45319</v>
      </c>
      <c r="E42" s="35">
        <v>45326</v>
      </c>
      <c r="F42" s="14" t="s">
        <v>13</v>
      </c>
      <c r="G42" s="23">
        <f t="shared" si="2"/>
        <v>7</v>
      </c>
      <c r="H42" s="24">
        <v>22</v>
      </c>
      <c r="I42" s="24">
        <f t="shared" si="0"/>
        <v>154</v>
      </c>
      <c r="J42" s="24">
        <v>33.4</v>
      </c>
      <c r="K42" s="24">
        <f t="shared" si="1"/>
        <v>5143.5999999999995</v>
      </c>
      <c r="L42" s="35">
        <v>44961</v>
      </c>
    </row>
    <row r="43" spans="2:12" ht="15.75">
      <c r="B43" s="21">
        <v>2897767</v>
      </c>
      <c r="C43" s="27">
        <v>135832</v>
      </c>
      <c r="D43" s="34">
        <v>45319</v>
      </c>
      <c r="E43" s="35">
        <v>45326</v>
      </c>
      <c r="F43" s="14" t="s">
        <v>14</v>
      </c>
      <c r="G43" s="23">
        <f t="shared" si="2"/>
        <v>7</v>
      </c>
      <c r="H43" s="24">
        <v>26</v>
      </c>
      <c r="I43" s="24">
        <f t="shared" si="0"/>
        <v>182</v>
      </c>
      <c r="J43" s="24">
        <v>33.4</v>
      </c>
      <c r="K43" s="24">
        <f t="shared" si="1"/>
        <v>6078.8</v>
      </c>
      <c r="L43" s="35">
        <v>44961</v>
      </c>
    </row>
    <row r="44" spans="2:12" ht="15.75">
      <c r="B44" s="21">
        <v>3579784</v>
      </c>
      <c r="C44" s="27">
        <v>135836</v>
      </c>
      <c r="D44" s="34">
        <v>45319</v>
      </c>
      <c r="E44" s="35">
        <v>45326</v>
      </c>
      <c r="F44" s="14" t="s">
        <v>13</v>
      </c>
      <c r="G44" s="23">
        <f t="shared" si="2"/>
        <v>7</v>
      </c>
      <c r="H44" s="24">
        <v>22</v>
      </c>
      <c r="I44" s="24">
        <f t="shared" si="0"/>
        <v>154</v>
      </c>
      <c r="J44" s="24">
        <v>33.4</v>
      </c>
      <c r="K44" s="24">
        <f t="shared" si="1"/>
        <v>5143.5999999999995</v>
      </c>
      <c r="L44" s="35">
        <v>44961</v>
      </c>
    </row>
    <row r="45" spans="2:12" ht="15.75">
      <c r="B45" s="21">
        <v>3572366</v>
      </c>
      <c r="C45" s="27">
        <v>135837</v>
      </c>
      <c r="D45" s="34">
        <v>45319</v>
      </c>
      <c r="E45" s="35">
        <v>45326</v>
      </c>
      <c r="F45" s="14" t="s">
        <v>12</v>
      </c>
      <c r="G45" s="23">
        <f t="shared" si="2"/>
        <v>7</v>
      </c>
      <c r="H45" s="24">
        <v>19</v>
      </c>
      <c r="I45" s="24">
        <f t="shared" si="0"/>
        <v>133</v>
      </c>
      <c r="J45" s="24">
        <v>33.4</v>
      </c>
      <c r="K45" s="24">
        <f t="shared" si="1"/>
        <v>4442.2</v>
      </c>
      <c r="L45" s="35">
        <v>44961</v>
      </c>
    </row>
    <row r="46" spans="2:12" ht="15.75">
      <c r="B46" s="21">
        <v>3577657</v>
      </c>
      <c r="C46" s="27">
        <v>135839</v>
      </c>
      <c r="D46" s="34">
        <v>45319</v>
      </c>
      <c r="E46" s="35">
        <v>45326</v>
      </c>
      <c r="F46" s="14" t="s">
        <v>18</v>
      </c>
      <c r="G46" s="23">
        <f t="shared" si="2"/>
        <v>7</v>
      </c>
      <c r="H46" s="24">
        <v>26</v>
      </c>
      <c r="I46" s="24">
        <f t="shared" si="0"/>
        <v>182</v>
      </c>
      <c r="J46" s="24">
        <v>33.4</v>
      </c>
      <c r="K46" s="24">
        <f t="shared" si="1"/>
        <v>6078.8</v>
      </c>
      <c r="L46" s="35">
        <v>44961</v>
      </c>
    </row>
    <row r="47" spans="2:12" ht="15.75">
      <c r="B47" s="21">
        <v>5055844</v>
      </c>
      <c r="C47" s="27">
        <v>135840</v>
      </c>
      <c r="D47" s="34">
        <v>45319</v>
      </c>
      <c r="E47" s="35">
        <v>45326</v>
      </c>
      <c r="F47" s="14" t="s">
        <v>14</v>
      </c>
      <c r="G47" s="23">
        <f t="shared" si="2"/>
        <v>7</v>
      </c>
      <c r="H47" s="24">
        <v>26</v>
      </c>
      <c r="I47" s="24">
        <f t="shared" si="0"/>
        <v>182</v>
      </c>
      <c r="J47" s="24">
        <v>33.4</v>
      </c>
      <c r="K47" s="24">
        <f t="shared" si="1"/>
        <v>6078.8</v>
      </c>
      <c r="L47" s="35">
        <v>44961</v>
      </c>
    </row>
    <row r="48" spans="2:12" ht="15.75">
      <c r="B48" s="21">
        <v>2897507</v>
      </c>
      <c r="C48" s="27">
        <v>135842</v>
      </c>
      <c r="D48" s="34">
        <v>45319</v>
      </c>
      <c r="E48" s="35">
        <v>45326</v>
      </c>
      <c r="F48" s="14" t="s">
        <v>14</v>
      </c>
      <c r="G48" s="23">
        <f t="shared" si="2"/>
        <v>7</v>
      </c>
      <c r="H48" s="24">
        <v>26</v>
      </c>
      <c r="I48" s="24">
        <f t="shared" si="0"/>
        <v>182</v>
      </c>
      <c r="J48" s="24">
        <v>33.4</v>
      </c>
      <c r="K48" s="24">
        <f t="shared" si="1"/>
        <v>6078.8</v>
      </c>
      <c r="L48" s="35">
        <v>44961</v>
      </c>
    </row>
    <row r="49" spans="2:12" ht="15.75">
      <c r="B49" s="21">
        <v>2897767</v>
      </c>
      <c r="C49" s="27">
        <v>135843</v>
      </c>
      <c r="D49" s="34">
        <v>45319</v>
      </c>
      <c r="E49" s="35">
        <v>45326</v>
      </c>
      <c r="F49" s="14" t="s">
        <v>14</v>
      </c>
      <c r="G49" s="23">
        <f t="shared" si="2"/>
        <v>7</v>
      </c>
      <c r="H49" s="24">
        <v>26</v>
      </c>
      <c r="I49" s="24">
        <f t="shared" si="0"/>
        <v>182</v>
      </c>
      <c r="J49" s="24">
        <v>33.4</v>
      </c>
      <c r="K49" s="24">
        <f t="shared" si="1"/>
        <v>6078.8</v>
      </c>
      <c r="L49" s="35">
        <v>44961</v>
      </c>
    </row>
    <row r="50" spans="2:12" ht="15.75">
      <c r="B50" s="25" t="s">
        <v>24</v>
      </c>
      <c r="C50" s="27">
        <v>135844</v>
      </c>
      <c r="D50" s="34">
        <v>45319</v>
      </c>
      <c r="E50" s="35">
        <v>45326</v>
      </c>
      <c r="F50" s="14" t="s">
        <v>14</v>
      </c>
      <c r="G50" s="23">
        <f t="shared" si="2"/>
        <v>7</v>
      </c>
      <c r="H50" s="24">
        <v>26</v>
      </c>
      <c r="I50" s="24">
        <f t="shared" si="0"/>
        <v>182</v>
      </c>
      <c r="J50" s="24">
        <v>33.4</v>
      </c>
      <c r="K50" s="24">
        <f t="shared" si="1"/>
        <v>6078.8</v>
      </c>
      <c r="L50" s="35">
        <v>44961</v>
      </c>
    </row>
    <row r="51" spans="2:12" ht="15.75">
      <c r="B51" s="25" t="s">
        <v>25</v>
      </c>
      <c r="C51" s="27">
        <v>135857</v>
      </c>
      <c r="D51" s="34">
        <v>45319</v>
      </c>
      <c r="E51" s="35">
        <v>45326</v>
      </c>
      <c r="F51" s="14" t="s">
        <v>14</v>
      </c>
      <c r="G51" s="23">
        <f t="shared" si="2"/>
        <v>7</v>
      </c>
      <c r="H51" s="24">
        <v>26</v>
      </c>
      <c r="I51" s="24">
        <f t="shared" si="0"/>
        <v>182</v>
      </c>
      <c r="J51" s="24">
        <v>33.4</v>
      </c>
      <c r="K51" s="24">
        <f t="shared" si="1"/>
        <v>6078.8</v>
      </c>
      <c r="L51" s="35">
        <v>44961</v>
      </c>
    </row>
    <row r="52" spans="2:12" ht="15.75">
      <c r="B52" s="25" t="s">
        <v>26</v>
      </c>
      <c r="C52" s="27">
        <v>135858</v>
      </c>
      <c r="D52" s="34">
        <v>45319</v>
      </c>
      <c r="E52" s="35">
        <v>45326</v>
      </c>
      <c r="F52" s="14" t="s">
        <v>14</v>
      </c>
      <c r="G52" s="23">
        <f t="shared" si="2"/>
        <v>7</v>
      </c>
      <c r="H52" s="24">
        <v>26</v>
      </c>
      <c r="I52" s="24">
        <f t="shared" si="0"/>
        <v>182</v>
      </c>
      <c r="J52" s="24">
        <v>33.4</v>
      </c>
      <c r="K52" s="24">
        <f t="shared" si="1"/>
        <v>6078.8</v>
      </c>
      <c r="L52" s="35">
        <v>44961</v>
      </c>
    </row>
    <row r="53" spans="2:12" ht="15.75">
      <c r="B53" s="25" t="s">
        <v>27</v>
      </c>
      <c r="C53" s="27">
        <v>135859</v>
      </c>
      <c r="D53" s="34">
        <v>45319</v>
      </c>
      <c r="E53" s="35">
        <v>45326</v>
      </c>
      <c r="F53" s="14" t="s">
        <v>13</v>
      </c>
      <c r="G53" s="23">
        <f t="shared" si="2"/>
        <v>7</v>
      </c>
      <c r="H53" s="24">
        <v>22</v>
      </c>
      <c r="I53" s="24">
        <f t="shared" si="0"/>
        <v>154</v>
      </c>
      <c r="J53" s="24">
        <v>33.4</v>
      </c>
      <c r="K53" s="24">
        <f t="shared" si="1"/>
        <v>5143.5999999999995</v>
      </c>
      <c r="L53" s="35">
        <v>44961</v>
      </c>
    </row>
    <row r="54" spans="2:12" ht="15.75">
      <c r="B54" s="21">
        <v>2907727</v>
      </c>
      <c r="C54" s="27">
        <v>135860</v>
      </c>
      <c r="D54" s="34">
        <v>45319</v>
      </c>
      <c r="E54" s="35">
        <v>45326</v>
      </c>
      <c r="F54" s="14" t="s">
        <v>15</v>
      </c>
      <c r="G54" s="23">
        <f t="shared" si="2"/>
        <v>7</v>
      </c>
      <c r="H54" s="24">
        <v>32</v>
      </c>
      <c r="I54" s="24">
        <f t="shared" si="0"/>
        <v>224</v>
      </c>
      <c r="J54" s="24">
        <v>33.4</v>
      </c>
      <c r="K54" s="24">
        <f t="shared" si="1"/>
        <v>7481.5999999999995</v>
      </c>
      <c r="L54" s="35">
        <v>44961</v>
      </c>
    </row>
    <row r="55" spans="2:12" ht="15.75">
      <c r="B55" s="21">
        <v>2904434</v>
      </c>
      <c r="C55" s="27">
        <v>135853</v>
      </c>
      <c r="D55" s="34">
        <v>45319</v>
      </c>
      <c r="E55" s="35">
        <v>45326</v>
      </c>
      <c r="F55" s="14" t="s">
        <v>14</v>
      </c>
      <c r="G55" s="23">
        <f t="shared" si="2"/>
        <v>7</v>
      </c>
      <c r="H55" s="24">
        <v>26</v>
      </c>
      <c r="I55" s="24">
        <f t="shared" si="0"/>
        <v>182</v>
      </c>
      <c r="J55" s="24">
        <v>33.4</v>
      </c>
      <c r="K55" s="24">
        <f t="shared" si="1"/>
        <v>6078.8</v>
      </c>
      <c r="L55" s="35">
        <v>44961</v>
      </c>
    </row>
    <row r="56" spans="2:12" ht="15.75">
      <c r="B56" s="21">
        <v>2879914</v>
      </c>
      <c r="C56" s="27">
        <v>135856</v>
      </c>
      <c r="D56" s="34">
        <v>45319</v>
      </c>
      <c r="E56" s="35">
        <v>45326</v>
      </c>
      <c r="F56" s="14" t="s">
        <v>13</v>
      </c>
      <c r="G56" s="23">
        <f t="shared" si="2"/>
        <v>7</v>
      </c>
      <c r="H56" s="24">
        <v>22</v>
      </c>
      <c r="I56" s="24">
        <f t="shared" si="0"/>
        <v>154</v>
      </c>
      <c r="J56" s="24">
        <v>33.4</v>
      </c>
      <c r="K56" s="24">
        <f t="shared" si="1"/>
        <v>5143.5999999999995</v>
      </c>
      <c r="L56" s="35">
        <v>44961</v>
      </c>
    </row>
    <row r="57" spans="2:12" ht="15.75">
      <c r="B57" s="21">
        <v>2896495</v>
      </c>
      <c r="C57" s="27">
        <v>135866</v>
      </c>
      <c r="D57" s="34">
        <v>45319</v>
      </c>
      <c r="E57" s="35">
        <v>45326</v>
      </c>
      <c r="F57" s="14" t="s">
        <v>18</v>
      </c>
      <c r="G57" s="23">
        <f t="shared" si="2"/>
        <v>7</v>
      </c>
      <c r="H57" s="24">
        <v>26</v>
      </c>
      <c r="I57" s="24">
        <f t="shared" si="0"/>
        <v>182</v>
      </c>
      <c r="J57" s="24">
        <v>33.4</v>
      </c>
      <c r="K57" s="24">
        <f t="shared" si="1"/>
        <v>6078.8</v>
      </c>
      <c r="L57" s="35">
        <v>44961</v>
      </c>
    </row>
    <row r="58" spans="2:12" ht="15.75">
      <c r="B58" s="21">
        <v>2899569</v>
      </c>
      <c r="C58" s="27">
        <v>135869</v>
      </c>
      <c r="D58" s="34">
        <v>45319</v>
      </c>
      <c r="E58" s="35">
        <v>45326</v>
      </c>
      <c r="F58" s="14" t="s">
        <v>14</v>
      </c>
      <c r="G58" s="23">
        <f t="shared" si="2"/>
        <v>7</v>
      </c>
      <c r="H58" s="24">
        <v>26</v>
      </c>
      <c r="I58" s="24">
        <f t="shared" si="0"/>
        <v>182</v>
      </c>
      <c r="J58" s="24">
        <v>33.4</v>
      </c>
      <c r="K58" s="24">
        <f t="shared" si="1"/>
        <v>6078.8</v>
      </c>
      <c r="L58" s="35">
        <v>44961</v>
      </c>
    </row>
    <row r="59" spans="2:12" ht="15.75">
      <c r="B59" s="21">
        <v>2901980</v>
      </c>
      <c r="C59" s="27">
        <v>135872</v>
      </c>
      <c r="D59" s="34">
        <v>45319</v>
      </c>
      <c r="E59" s="35">
        <v>45326</v>
      </c>
      <c r="F59" s="14" t="s">
        <v>20</v>
      </c>
      <c r="G59" s="23">
        <f t="shared" si="2"/>
        <v>7</v>
      </c>
      <c r="H59" s="24">
        <v>40</v>
      </c>
      <c r="I59" s="24">
        <f t="shared" si="0"/>
        <v>280</v>
      </c>
      <c r="J59" s="24">
        <v>33.4</v>
      </c>
      <c r="K59" s="24">
        <f t="shared" si="1"/>
        <v>9352</v>
      </c>
      <c r="L59" s="35">
        <v>44961</v>
      </c>
    </row>
    <row r="60" spans="2:12" ht="15.75">
      <c r="B60" s="25" t="s">
        <v>28</v>
      </c>
      <c r="C60" s="27">
        <v>135873</v>
      </c>
      <c r="D60" s="34">
        <v>45319</v>
      </c>
      <c r="E60" s="35">
        <v>45326</v>
      </c>
      <c r="F60" s="14" t="s">
        <v>13</v>
      </c>
      <c r="G60" s="23">
        <f t="shared" si="2"/>
        <v>7</v>
      </c>
      <c r="H60" s="24">
        <v>22</v>
      </c>
      <c r="I60" s="24">
        <f t="shared" si="0"/>
        <v>154</v>
      </c>
      <c r="J60" s="24">
        <v>33.4</v>
      </c>
      <c r="K60" s="24">
        <f t="shared" si="1"/>
        <v>5143.5999999999995</v>
      </c>
      <c r="L60" s="35">
        <v>44961</v>
      </c>
    </row>
    <row r="61" spans="2:12" ht="15.75">
      <c r="B61" s="25" t="s">
        <v>29</v>
      </c>
      <c r="C61" s="27">
        <v>135874</v>
      </c>
      <c r="D61" s="34">
        <v>45319</v>
      </c>
      <c r="E61" s="35">
        <v>45326</v>
      </c>
      <c r="F61" s="14" t="s">
        <v>14</v>
      </c>
      <c r="G61" s="23">
        <f t="shared" si="2"/>
        <v>7</v>
      </c>
      <c r="H61" s="24">
        <v>26</v>
      </c>
      <c r="I61" s="24">
        <f t="shared" si="0"/>
        <v>182</v>
      </c>
      <c r="J61" s="24">
        <v>33.4</v>
      </c>
      <c r="K61" s="24">
        <f t="shared" si="1"/>
        <v>6078.8</v>
      </c>
      <c r="L61" s="35">
        <v>44961</v>
      </c>
    </row>
    <row r="62" spans="2:12" ht="15.75">
      <c r="B62" s="21">
        <v>2906123</v>
      </c>
      <c r="C62" s="27">
        <v>135875</v>
      </c>
      <c r="D62" s="34">
        <v>45319</v>
      </c>
      <c r="E62" s="35">
        <v>45326</v>
      </c>
      <c r="F62" s="14" t="s">
        <v>15</v>
      </c>
      <c r="G62" s="23">
        <f t="shared" si="2"/>
        <v>7</v>
      </c>
      <c r="H62" s="24">
        <v>32</v>
      </c>
      <c r="I62" s="24">
        <f t="shared" si="0"/>
        <v>224</v>
      </c>
      <c r="J62" s="24">
        <v>33.4</v>
      </c>
      <c r="K62" s="24">
        <f t="shared" si="1"/>
        <v>7481.5999999999995</v>
      </c>
      <c r="L62" s="35">
        <v>44961</v>
      </c>
    </row>
    <row r="63" spans="2:12" ht="15.75">
      <c r="B63" s="21">
        <v>3580121</v>
      </c>
      <c r="C63" s="27">
        <v>135878</v>
      </c>
      <c r="D63" s="34">
        <v>45319</v>
      </c>
      <c r="E63" s="35">
        <v>45326</v>
      </c>
      <c r="F63" s="14" t="s">
        <v>15</v>
      </c>
      <c r="G63" s="23">
        <f t="shared" si="2"/>
        <v>7</v>
      </c>
      <c r="H63" s="24">
        <v>32</v>
      </c>
      <c r="I63" s="24">
        <f t="shared" si="0"/>
        <v>224</v>
      </c>
      <c r="J63" s="24">
        <v>33.4</v>
      </c>
      <c r="K63" s="24">
        <f t="shared" si="1"/>
        <v>7481.5999999999995</v>
      </c>
      <c r="L63" s="35">
        <v>44961</v>
      </c>
    </row>
    <row r="64" spans="2:12" ht="15.75">
      <c r="B64" s="25" t="s">
        <v>30</v>
      </c>
      <c r="C64" s="27">
        <v>135884</v>
      </c>
      <c r="D64" s="34">
        <v>45319</v>
      </c>
      <c r="E64" s="35">
        <v>45326</v>
      </c>
      <c r="F64" s="14" t="s">
        <v>17</v>
      </c>
      <c r="G64" s="23">
        <f t="shared" si="2"/>
        <v>7</v>
      </c>
      <c r="H64" s="24">
        <v>42</v>
      </c>
      <c r="I64" s="24">
        <f t="shared" si="0"/>
        <v>294</v>
      </c>
      <c r="J64" s="24">
        <v>33.4</v>
      </c>
      <c r="K64" s="24">
        <f t="shared" si="1"/>
        <v>9819.6</v>
      </c>
      <c r="L64" s="35">
        <v>44961</v>
      </c>
    </row>
    <row r="65" spans="2:12" ht="15.75">
      <c r="B65" s="21">
        <v>2876230</v>
      </c>
      <c r="C65" s="27">
        <v>135885</v>
      </c>
      <c r="D65" s="34">
        <v>45319</v>
      </c>
      <c r="E65" s="35">
        <v>45326</v>
      </c>
      <c r="F65" s="14" t="s">
        <v>13</v>
      </c>
      <c r="G65" s="23">
        <f t="shared" si="2"/>
        <v>7</v>
      </c>
      <c r="H65" s="24">
        <v>22</v>
      </c>
      <c r="I65" s="24">
        <f t="shared" si="0"/>
        <v>154</v>
      </c>
      <c r="J65" s="24">
        <v>33.4</v>
      </c>
      <c r="K65" s="24">
        <f t="shared" si="1"/>
        <v>5143.5999999999995</v>
      </c>
      <c r="L65" s="35">
        <v>44961</v>
      </c>
    </row>
    <row r="66" spans="2:12" ht="15.75">
      <c r="B66" s="21">
        <v>2876677</v>
      </c>
      <c r="C66" s="27">
        <v>135886</v>
      </c>
      <c r="D66" s="34">
        <v>45319</v>
      </c>
      <c r="E66" s="35">
        <v>45326</v>
      </c>
      <c r="F66" s="14" t="s">
        <v>13</v>
      </c>
      <c r="G66" s="23">
        <f t="shared" si="2"/>
        <v>7</v>
      </c>
      <c r="H66" s="24">
        <v>22</v>
      </c>
      <c r="I66" s="24">
        <f t="shared" ref="I66:I101" si="3">G66*H66</f>
        <v>154</v>
      </c>
      <c r="J66" s="24">
        <v>33.4</v>
      </c>
      <c r="K66" s="24">
        <f t="shared" ref="K66:K129" si="4">+I66*J66</f>
        <v>5143.5999999999995</v>
      </c>
      <c r="L66" s="35">
        <v>44961</v>
      </c>
    </row>
    <row r="67" spans="2:12" ht="15.75">
      <c r="B67" s="21">
        <v>2874017</v>
      </c>
      <c r="C67" s="27">
        <v>135887</v>
      </c>
      <c r="D67" s="34">
        <v>45319</v>
      </c>
      <c r="E67" s="35">
        <v>45326</v>
      </c>
      <c r="F67" s="14" t="s">
        <v>12</v>
      </c>
      <c r="G67" s="23">
        <f t="shared" si="2"/>
        <v>7</v>
      </c>
      <c r="H67" s="24">
        <v>19</v>
      </c>
      <c r="I67" s="24">
        <f t="shared" si="3"/>
        <v>133</v>
      </c>
      <c r="J67" s="24">
        <v>33.4</v>
      </c>
      <c r="K67" s="24">
        <f t="shared" si="4"/>
        <v>4442.2</v>
      </c>
      <c r="L67" s="35">
        <v>44961</v>
      </c>
    </row>
    <row r="68" spans="2:12" ht="15.75">
      <c r="B68" s="21">
        <v>2900829</v>
      </c>
      <c r="C68" s="27">
        <v>135888</v>
      </c>
      <c r="D68" s="34">
        <v>45319</v>
      </c>
      <c r="E68" s="35">
        <v>45326</v>
      </c>
      <c r="F68" s="14" t="s">
        <v>13</v>
      </c>
      <c r="G68" s="23">
        <f t="shared" si="2"/>
        <v>7</v>
      </c>
      <c r="H68" s="24">
        <v>22</v>
      </c>
      <c r="I68" s="24">
        <f t="shared" si="3"/>
        <v>154</v>
      </c>
      <c r="J68" s="24">
        <v>33.4</v>
      </c>
      <c r="K68" s="24">
        <f t="shared" si="4"/>
        <v>5143.5999999999995</v>
      </c>
      <c r="L68" s="35">
        <v>44961</v>
      </c>
    </row>
    <row r="69" spans="2:12" ht="15.75">
      <c r="B69" s="21">
        <v>2900844</v>
      </c>
      <c r="C69" s="27">
        <v>135889</v>
      </c>
      <c r="D69" s="34">
        <v>45319</v>
      </c>
      <c r="E69" s="35">
        <v>45326</v>
      </c>
      <c r="F69" s="14" t="s">
        <v>15</v>
      </c>
      <c r="G69" s="29">
        <f t="shared" si="2"/>
        <v>7</v>
      </c>
      <c r="H69" s="24">
        <v>32</v>
      </c>
      <c r="I69" s="24">
        <f t="shared" si="3"/>
        <v>224</v>
      </c>
      <c r="J69" s="24">
        <v>33.4</v>
      </c>
      <c r="K69" s="24">
        <f t="shared" si="4"/>
        <v>7481.5999999999995</v>
      </c>
      <c r="L69" s="35">
        <v>44961</v>
      </c>
    </row>
    <row r="70" spans="2:12" ht="15.75">
      <c r="B70" s="21">
        <v>2907968</v>
      </c>
      <c r="C70" s="27">
        <v>135894</v>
      </c>
      <c r="D70" s="34">
        <v>45319</v>
      </c>
      <c r="E70" s="35">
        <v>45326</v>
      </c>
      <c r="F70" s="14" t="s">
        <v>13</v>
      </c>
      <c r="G70" s="29">
        <f>+E70-D70</f>
        <v>7</v>
      </c>
      <c r="H70" s="24">
        <v>22</v>
      </c>
      <c r="I70" s="24">
        <f t="shared" si="3"/>
        <v>154</v>
      </c>
      <c r="J70" s="24">
        <v>33.4</v>
      </c>
      <c r="K70" s="24">
        <f t="shared" si="4"/>
        <v>5143.5999999999995</v>
      </c>
      <c r="L70" s="35">
        <v>44961</v>
      </c>
    </row>
    <row r="71" spans="2:12" ht="15.75">
      <c r="B71" s="21">
        <v>3573228</v>
      </c>
      <c r="C71" s="27">
        <v>135898</v>
      </c>
      <c r="D71" s="34">
        <v>45319</v>
      </c>
      <c r="E71" s="35">
        <v>45326</v>
      </c>
      <c r="F71" s="14" t="s">
        <v>14</v>
      </c>
      <c r="G71" s="29">
        <f t="shared" ref="G71:G134" si="5">+E71-D71</f>
        <v>7</v>
      </c>
      <c r="H71" s="24">
        <v>26</v>
      </c>
      <c r="I71" s="24">
        <f t="shared" si="3"/>
        <v>182</v>
      </c>
      <c r="J71" s="24">
        <v>33.4</v>
      </c>
      <c r="K71" s="24">
        <f t="shared" si="4"/>
        <v>6078.8</v>
      </c>
      <c r="L71" s="35">
        <v>44961</v>
      </c>
    </row>
    <row r="72" spans="2:12" ht="15.75">
      <c r="B72" s="25" t="s">
        <v>31</v>
      </c>
      <c r="C72" s="27">
        <v>135899</v>
      </c>
      <c r="D72" s="34">
        <v>45319</v>
      </c>
      <c r="E72" s="35">
        <v>45326</v>
      </c>
      <c r="F72" s="14" t="s">
        <v>12</v>
      </c>
      <c r="G72" s="29">
        <f>+E72-D72</f>
        <v>7</v>
      </c>
      <c r="H72" s="24" t="s">
        <v>32</v>
      </c>
      <c r="I72" s="24">
        <f>9*22+7*22+25*19+7*22+7*24+36*19</f>
        <v>1833</v>
      </c>
      <c r="J72" s="24">
        <v>33.4</v>
      </c>
      <c r="K72" s="24">
        <f t="shared" si="4"/>
        <v>61222.2</v>
      </c>
      <c r="L72" s="35">
        <v>44961</v>
      </c>
    </row>
    <row r="73" spans="2:12" ht="15.75">
      <c r="B73" s="30" t="s">
        <v>33</v>
      </c>
      <c r="C73" s="27">
        <v>135900</v>
      </c>
      <c r="D73" s="34">
        <v>45319</v>
      </c>
      <c r="E73" s="35">
        <v>45326</v>
      </c>
      <c r="F73" s="14" t="s">
        <v>13</v>
      </c>
      <c r="G73" s="29">
        <f>+E73-D73</f>
        <v>7</v>
      </c>
      <c r="H73" s="24">
        <v>22</v>
      </c>
      <c r="I73" s="24">
        <f t="shared" si="3"/>
        <v>154</v>
      </c>
      <c r="J73" s="24">
        <v>33.4</v>
      </c>
      <c r="K73" s="28">
        <f t="shared" si="4"/>
        <v>5143.5999999999995</v>
      </c>
      <c r="L73" s="35">
        <v>44961</v>
      </c>
    </row>
    <row r="74" spans="2:12" ht="15.75">
      <c r="B74" s="21">
        <v>2899227</v>
      </c>
      <c r="C74" s="27">
        <v>135903</v>
      </c>
      <c r="D74" s="34">
        <v>45319</v>
      </c>
      <c r="E74" s="35">
        <v>45326</v>
      </c>
      <c r="F74" s="14" t="s">
        <v>15</v>
      </c>
      <c r="G74" s="29">
        <f t="shared" si="5"/>
        <v>7</v>
      </c>
      <c r="H74" s="24">
        <v>32</v>
      </c>
      <c r="I74" s="24">
        <f t="shared" si="3"/>
        <v>224</v>
      </c>
      <c r="J74" s="24">
        <v>33.4</v>
      </c>
      <c r="K74" s="24">
        <f t="shared" si="4"/>
        <v>7481.5999999999995</v>
      </c>
      <c r="L74" s="35">
        <v>44961</v>
      </c>
    </row>
    <row r="75" spans="2:12" ht="15.75">
      <c r="B75" s="21">
        <v>2901497</v>
      </c>
      <c r="C75" s="27">
        <v>135909</v>
      </c>
      <c r="D75" s="34">
        <v>45319</v>
      </c>
      <c r="E75" s="35">
        <v>45326</v>
      </c>
      <c r="F75" s="14" t="s">
        <v>14</v>
      </c>
      <c r="G75" s="29">
        <f t="shared" si="5"/>
        <v>7</v>
      </c>
      <c r="H75" s="24">
        <v>26</v>
      </c>
      <c r="I75" s="24">
        <f t="shared" si="3"/>
        <v>182</v>
      </c>
      <c r="J75" s="24">
        <v>33.4</v>
      </c>
      <c r="K75" s="24">
        <f t="shared" si="4"/>
        <v>6078.8</v>
      </c>
      <c r="L75" s="35">
        <v>44961</v>
      </c>
    </row>
    <row r="76" spans="2:12" ht="15.75">
      <c r="B76" s="26">
        <v>2902655</v>
      </c>
      <c r="C76" s="27">
        <v>135910</v>
      </c>
      <c r="D76" s="34">
        <v>45319</v>
      </c>
      <c r="E76" s="35">
        <v>45326</v>
      </c>
      <c r="F76" s="14" t="s">
        <v>15</v>
      </c>
      <c r="G76" s="29">
        <f t="shared" si="5"/>
        <v>7</v>
      </c>
      <c r="H76" s="24">
        <v>32</v>
      </c>
      <c r="I76" s="24">
        <f t="shared" si="3"/>
        <v>224</v>
      </c>
      <c r="J76" s="24">
        <v>33.4</v>
      </c>
      <c r="K76" s="28">
        <f t="shared" si="4"/>
        <v>7481.5999999999995</v>
      </c>
      <c r="L76" s="35">
        <v>44961</v>
      </c>
    </row>
    <row r="77" spans="2:12" ht="15.75">
      <c r="B77" s="25" t="s">
        <v>34</v>
      </c>
      <c r="C77" s="27">
        <v>135911</v>
      </c>
      <c r="D77" s="34">
        <v>45319</v>
      </c>
      <c r="E77" s="35">
        <v>45326</v>
      </c>
      <c r="F77" s="14" t="s">
        <v>13</v>
      </c>
      <c r="G77" s="29">
        <f t="shared" si="5"/>
        <v>7</v>
      </c>
      <c r="H77" s="24">
        <v>22</v>
      </c>
      <c r="I77" s="24">
        <f t="shared" si="3"/>
        <v>154</v>
      </c>
      <c r="J77" s="24">
        <v>33.4</v>
      </c>
      <c r="K77" s="24">
        <f t="shared" si="4"/>
        <v>5143.5999999999995</v>
      </c>
      <c r="L77" s="35">
        <v>44961</v>
      </c>
    </row>
    <row r="78" spans="2:12" ht="15.75">
      <c r="B78" s="25" t="s">
        <v>35</v>
      </c>
      <c r="C78" s="27">
        <v>135913</v>
      </c>
      <c r="D78" s="34">
        <v>45319</v>
      </c>
      <c r="E78" s="35">
        <v>45326</v>
      </c>
      <c r="F78" s="14" t="s">
        <v>17</v>
      </c>
      <c r="G78" s="29">
        <f t="shared" si="5"/>
        <v>7</v>
      </c>
      <c r="H78" s="24">
        <v>42</v>
      </c>
      <c r="I78" s="24">
        <f t="shared" si="3"/>
        <v>294</v>
      </c>
      <c r="J78" s="24">
        <v>33.4</v>
      </c>
      <c r="K78" s="24">
        <f t="shared" si="4"/>
        <v>9819.6</v>
      </c>
      <c r="L78" s="35">
        <v>44961</v>
      </c>
    </row>
    <row r="79" spans="2:12" ht="15.75">
      <c r="B79" s="25" t="s">
        <v>36</v>
      </c>
      <c r="C79" s="27">
        <v>135915</v>
      </c>
      <c r="D79" s="34">
        <v>45319</v>
      </c>
      <c r="E79" s="35">
        <v>45326</v>
      </c>
      <c r="F79" s="14" t="s">
        <v>14</v>
      </c>
      <c r="G79" s="29">
        <f t="shared" si="5"/>
        <v>7</v>
      </c>
      <c r="H79" s="24">
        <v>26</v>
      </c>
      <c r="I79" s="24">
        <f t="shared" si="3"/>
        <v>182</v>
      </c>
      <c r="J79" s="24">
        <v>33.4</v>
      </c>
      <c r="K79" s="24">
        <f t="shared" si="4"/>
        <v>6078.8</v>
      </c>
      <c r="L79" s="35">
        <v>44961</v>
      </c>
    </row>
    <row r="80" spans="2:12" ht="15.75">
      <c r="B80" s="26">
        <v>2906696</v>
      </c>
      <c r="C80" s="27">
        <v>135916</v>
      </c>
      <c r="D80" s="34">
        <v>45319</v>
      </c>
      <c r="E80" s="35">
        <v>45326</v>
      </c>
      <c r="F80" s="14" t="s">
        <v>13</v>
      </c>
      <c r="G80" s="29">
        <f t="shared" si="5"/>
        <v>7</v>
      </c>
      <c r="H80" s="24">
        <v>22</v>
      </c>
      <c r="I80" s="24">
        <f t="shared" si="3"/>
        <v>154</v>
      </c>
      <c r="J80" s="24">
        <v>33.4</v>
      </c>
      <c r="K80" s="28">
        <f t="shared" si="4"/>
        <v>5143.5999999999995</v>
      </c>
      <c r="L80" s="35">
        <v>44961</v>
      </c>
    </row>
    <row r="81" spans="2:12" ht="15.75">
      <c r="B81" s="26">
        <v>3579817</v>
      </c>
      <c r="C81" s="27">
        <v>135917</v>
      </c>
      <c r="D81" s="34">
        <v>45319</v>
      </c>
      <c r="E81" s="35">
        <v>45326</v>
      </c>
      <c r="F81" s="14" t="s">
        <v>13</v>
      </c>
      <c r="G81" s="29">
        <f t="shared" si="5"/>
        <v>7</v>
      </c>
      <c r="H81" s="24">
        <v>22</v>
      </c>
      <c r="I81" s="24">
        <f t="shared" si="3"/>
        <v>154</v>
      </c>
      <c r="J81" s="24">
        <v>33.4</v>
      </c>
      <c r="K81" s="28">
        <f t="shared" si="4"/>
        <v>5143.5999999999995</v>
      </c>
      <c r="L81" s="35">
        <v>44961</v>
      </c>
    </row>
    <row r="82" spans="2:12" ht="15.75">
      <c r="B82" s="30" t="s">
        <v>37</v>
      </c>
      <c r="C82" s="27">
        <v>135919</v>
      </c>
      <c r="D82" s="34">
        <v>45319</v>
      </c>
      <c r="E82" s="35">
        <v>45326</v>
      </c>
      <c r="F82" s="14" t="s">
        <v>13</v>
      </c>
      <c r="G82" s="29">
        <f t="shared" si="5"/>
        <v>7</v>
      </c>
      <c r="H82" s="24">
        <v>22</v>
      </c>
      <c r="I82" s="24">
        <f t="shared" si="3"/>
        <v>154</v>
      </c>
      <c r="J82" s="24">
        <v>33.4</v>
      </c>
      <c r="K82" s="28">
        <f t="shared" si="4"/>
        <v>5143.5999999999995</v>
      </c>
      <c r="L82" s="35">
        <v>44961</v>
      </c>
    </row>
    <row r="83" spans="2:12" ht="15.75">
      <c r="B83" s="26">
        <v>5054836</v>
      </c>
      <c r="C83" s="27">
        <v>135926</v>
      </c>
      <c r="D83" s="34">
        <v>45319</v>
      </c>
      <c r="E83" s="35">
        <v>45326</v>
      </c>
      <c r="F83" s="14" t="s">
        <v>13</v>
      </c>
      <c r="G83" s="29">
        <f t="shared" si="5"/>
        <v>7</v>
      </c>
      <c r="H83" s="24">
        <v>22</v>
      </c>
      <c r="I83" s="24">
        <f t="shared" si="3"/>
        <v>154</v>
      </c>
      <c r="J83" s="24">
        <v>33.4</v>
      </c>
      <c r="K83" s="28">
        <f t="shared" si="4"/>
        <v>5143.5999999999995</v>
      </c>
      <c r="L83" s="35">
        <v>44961</v>
      </c>
    </row>
    <row r="84" spans="2:12" ht="15.75">
      <c r="B84" s="30" t="s">
        <v>38</v>
      </c>
      <c r="C84" s="27">
        <v>135927</v>
      </c>
      <c r="D84" s="34">
        <v>45319</v>
      </c>
      <c r="E84" s="35">
        <v>45326</v>
      </c>
      <c r="F84" s="14" t="s">
        <v>14</v>
      </c>
      <c r="G84" s="29">
        <f t="shared" si="5"/>
        <v>7</v>
      </c>
      <c r="H84" s="24">
        <v>26</v>
      </c>
      <c r="I84" s="24">
        <f t="shared" si="3"/>
        <v>182</v>
      </c>
      <c r="J84" s="24">
        <v>33.4</v>
      </c>
      <c r="K84" s="28">
        <f t="shared" si="4"/>
        <v>6078.8</v>
      </c>
      <c r="L84" s="35">
        <v>44961</v>
      </c>
    </row>
    <row r="85" spans="2:12" ht="15.75">
      <c r="B85" s="30" t="s">
        <v>39</v>
      </c>
      <c r="C85" s="27">
        <v>135928</v>
      </c>
      <c r="D85" s="34">
        <v>45319</v>
      </c>
      <c r="E85" s="35">
        <v>45326</v>
      </c>
      <c r="F85" s="14" t="s">
        <v>14</v>
      </c>
      <c r="G85" s="29">
        <f t="shared" si="5"/>
        <v>7</v>
      </c>
      <c r="H85" s="24">
        <v>26</v>
      </c>
      <c r="I85" s="24">
        <f t="shared" si="3"/>
        <v>182</v>
      </c>
      <c r="J85" s="24">
        <v>33.4</v>
      </c>
      <c r="K85" s="28">
        <f t="shared" si="4"/>
        <v>6078.8</v>
      </c>
      <c r="L85" s="35">
        <v>44961</v>
      </c>
    </row>
    <row r="86" spans="2:12" ht="15.75">
      <c r="B86" s="26">
        <v>7126701</v>
      </c>
      <c r="C86" s="27">
        <v>135929</v>
      </c>
      <c r="D86" s="34">
        <v>45319</v>
      </c>
      <c r="E86" s="35">
        <v>45326</v>
      </c>
      <c r="F86" s="14" t="s">
        <v>16</v>
      </c>
      <c r="G86" s="29">
        <f t="shared" si="5"/>
        <v>7</v>
      </c>
      <c r="H86" s="24">
        <v>46</v>
      </c>
      <c r="I86" s="24">
        <f t="shared" si="3"/>
        <v>322</v>
      </c>
      <c r="J86" s="24">
        <v>33.4</v>
      </c>
      <c r="K86" s="28">
        <f t="shared" si="4"/>
        <v>10754.8</v>
      </c>
      <c r="L86" s="35">
        <v>44961</v>
      </c>
    </row>
    <row r="87" spans="2:12" ht="15.75">
      <c r="B87" s="30" t="s">
        <v>40</v>
      </c>
      <c r="C87" s="27">
        <v>135930</v>
      </c>
      <c r="D87" s="34">
        <v>45319</v>
      </c>
      <c r="E87" s="35">
        <v>45326</v>
      </c>
      <c r="F87" s="14" t="s">
        <v>13</v>
      </c>
      <c r="G87" s="29">
        <f t="shared" si="5"/>
        <v>7</v>
      </c>
      <c r="H87" s="28">
        <v>22</v>
      </c>
      <c r="I87" s="24">
        <f t="shared" si="3"/>
        <v>154</v>
      </c>
      <c r="J87" s="24">
        <v>33.4</v>
      </c>
      <c r="K87" s="28">
        <f t="shared" si="4"/>
        <v>5143.5999999999995</v>
      </c>
      <c r="L87" s="35">
        <v>44961</v>
      </c>
    </row>
    <row r="88" spans="2:12" ht="15.75">
      <c r="B88" s="26">
        <v>2901966</v>
      </c>
      <c r="C88" s="27">
        <v>135931</v>
      </c>
      <c r="D88" s="34">
        <v>45319</v>
      </c>
      <c r="E88" s="35">
        <v>45326</v>
      </c>
      <c r="F88" s="14" t="s">
        <v>13</v>
      </c>
      <c r="G88" s="29">
        <f t="shared" si="5"/>
        <v>7</v>
      </c>
      <c r="H88" s="24">
        <v>22</v>
      </c>
      <c r="I88" s="24">
        <f t="shared" si="3"/>
        <v>154</v>
      </c>
      <c r="J88" s="24">
        <v>33.4</v>
      </c>
      <c r="K88" s="28">
        <f t="shared" si="4"/>
        <v>5143.5999999999995</v>
      </c>
      <c r="L88" s="35">
        <v>44961</v>
      </c>
    </row>
    <row r="89" spans="2:12" ht="15.75">
      <c r="B89" s="26">
        <v>2902869</v>
      </c>
      <c r="C89" s="27">
        <v>135932</v>
      </c>
      <c r="D89" s="34">
        <v>45319</v>
      </c>
      <c r="E89" s="35">
        <v>45326</v>
      </c>
      <c r="F89" s="14" t="s">
        <v>14</v>
      </c>
      <c r="G89" s="29">
        <f t="shared" si="5"/>
        <v>7</v>
      </c>
      <c r="H89" s="24">
        <v>26</v>
      </c>
      <c r="I89" s="24">
        <f t="shared" si="3"/>
        <v>182</v>
      </c>
      <c r="J89" s="24">
        <v>33.4</v>
      </c>
      <c r="K89" s="28">
        <f t="shared" si="4"/>
        <v>6078.8</v>
      </c>
      <c r="L89" s="35">
        <v>44961</v>
      </c>
    </row>
    <row r="90" spans="2:12" ht="15.75">
      <c r="B90" s="26">
        <v>7126645</v>
      </c>
      <c r="C90" s="27">
        <v>135935</v>
      </c>
      <c r="D90" s="34">
        <v>45319</v>
      </c>
      <c r="E90" s="35">
        <v>45326</v>
      </c>
      <c r="F90" s="14" t="s">
        <v>15</v>
      </c>
      <c r="G90" s="29">
        <f t="shared" si="5"/>
        <v>7</v>
      </c>
      <c r="H90" s="28">
        <v>32</v>
      </c>
      <c r="I90" s="24">
        <f t="shared" si="3"/>
        <v>224</v>
      </c>
      <c r="J90" s="24">
        <v>33.4</v>
      </c>
      <c r="K90" s="28">
        <f t="shared" si="4"/>
        <v>7481.5999999999995</v>
      </c>
      <c r="L90" s="35">
        <v>44961</v>
      </c>
    </row>
    <row r="91" spans="2:12" ht="15.75">
      <c r="B91" s="26">
        <v>2906792</v>
      </c>
      <c r="C91" s="27">
        <v>135936</v>
      </c>
      <c r="D91" s="34">
        <v>45319</v>
      </c>
      <c r="E91" s="35">
        <v>45326</v>
      </c>
      <c r="F91" s="14" t="s">
        <v>15</v>
      </c>
      <c r="G91" s="29">
        <f t="shared" si="5"/>
        <v>7</v>
      </c>
      <c r="H91" s="28">
        <v>32</v>
      </c>
      <c r="I91" s="24">
        <f t="shared" si="3"/>
        <v>224</v>
      </c>
      <c r="J91" s="24">
        <v>33.4</v>
      </c>
      <c r="K91" s="28">
        <f t="shared" si="4"/>
        <v>7481.5999999999995</v>
      </c>
      <c r="L91" s="35">
        <v>44961</v>
      </c>
    </row>
    <row r="92" spans="2:12" ht="15.75">
      <c r="B92" s="26">
        <v>2907394</v>
      </c>
      <c r="C92" s="27">
        <v>135939</v>
      </c>
      <c r="D92" s="34">
        <v>45319</v>
      </c>
      <c r="E92" s="35">
        <v>45326</v>
      </c>
      <c r="F92" s="14" t="s">
        <v>13</v>
      </c>
      <c r="G92" s="29">
        <f t="shared" si="5"/>
        <v>7</v>
      </c>
      <c r="H92" s="28">
        <v>22</v>
      </c>
      <c r="I92" s="24">
        <f t="shared" si="3"/>
        <v>154</v>
      </c>
      <c r="J92" s="24">
        <v>33.4</v>
      </c>
      <c r="K92" s="28">
        <f t="shared" si="4"/>
        <v>5143.5999999999995</v>
      </c>
      <c r="L92" s="35">
        <v>44961</v>
      </c>
    </row>
    <row r="93" spans="2:12" ht="15.75">
      <c r="B93" s="26">
        <v>7127322</v>
      </c>
      <c r="C93" s="27">
        <v>135940</v>
      </c>
      <c r="D93" s="34">
        <v>45319</v>
      </c>
      <c r="E93" s="35">
        <v>45326</v>
      </c>
      <c r="F93" s="14" t="s">
        <v>15</v>
      </c>
      <c r="G93" s="29">
        <f t="shared" si="5"/>
        <v>7</v>
      </c>
      <c r="H93" s="28">
        <v>32</v>
      </c>
      <c r="I93" s="24">
        <f t="shared" si="3"/>
        <v>224</v>
      </c>
      <c r="J93" s="24">
        <v>33.4</v>
      </c>
      <c r="K93" s="28">
        <f t="shared" si="4"/>
        <v>7481.5999999999995</v>
      </c>
      <c r="L93" s="35">
        <v>44961</v>
      </c>
    </row>
    <row r="94" spans="2:12" ht="15.75">
      <c r="B94" s="26">
        <v>7127335</v>
      </c>
      <c r="C94" s="27">
        <v>135941</v>
      </c>
      <c r="D94" s="34">
        <v>45319</v>
      </c>
      <c r="E94" s="35">
        <v>45326</v>
      </c>
      <c r="F94" s="14" t="s">
        <v>17</v>
      </c>
      <c r="G94" s="29">
        <f t="shared" si="5"/>
        <v>7</v>
      </c>
      <c r="H94" s="28">
        <v>42</v>
      </c>
      <c r="I94" s="24">
        <f t="shared" si="3"/>
        <v>294</v>
      </c>
      <c r="J94" s="24">
        <v>33.4</v>
      </c>
      <c r="K94" s="28">
        <f t="shared" si="4"/>
        <v>9819.6</v>
      </c>
      <c r="L94" s="35">
        <v>44961</v>
      </c>
    </row>
    <row r="95" spans="2:12" ht="15.75">
      <c r="B95" s="26">
        <v>2861072</v>
      </c>
      <c r="C95" s="27">
        <v>135945</v>
      </c>
      <c r="D95" s="34">
        <v>45319</v>
      </c>
      <c r="E95" s="35">
        <v>45326</v>
      </c>
      <c r="F95" s="14" t="s">
        <v>12</v>
      </c>
      <c r="G95" s="29">
        <f t="shared" si="5"/>
        <v>7</v>
      </c>
      <c r="H95" s="28">
        <v>19</v>
      </c>
      <c r="I95" s="24">
        <f t="shared" si="3"/>
        <v>133</v>
      </c>
      <c r="J95" s="24">
        <v>33.4</v>
      </c>
      <c r="K95" s="28">
        <f t="shared" si="4"/>
        <v>4442.2</v>
      </c>
      <c r="L95" s="35">
        <v>44961</v>
      </c>
    </row>
    <row r="96" spans="2:12" ht="15.75">
      <c r="B96" s="26">
        <v>3572526</v>
      </c>
      <c r="C96" s="27">
        <v>135946</v>
      </c>
      <c r="D96" s="34">
        <v>45319</v>
      </c>
      <c r="E96" s="35">
        <v>45326</v>
      </c>
      <c r="F96" s="14" t="s">
        <v>12</v>
      </c>
      <c r="G96" s="29">
        <f t="shared" si="5"/>
        <v>7</v>
      </c>
      <c r="H96" s="28">
        <v>19</v>
      </c>
      <c r="I96" s="24">
        <f t="shared" si="3"/>
        <v>133</v>
      </c>
      <c r="J96" s="24">
        <v>33.4</v>
      </c>
      <c r="K96" s="28">
        <f t="shared" si="4"/>
        <v>4442.2</v>
      </c>
      <c r="L96" s="35">
        <v>44961</v>
      </c>
    </row>
    <row r="97" spans="2:12" ht="15.75">
      <c r="B97" s="26">
        <v>5056113</v>
      </c>
      <c r="C97" s="27">
        <v>135950</v>
      </c>
      <c r="D97" s="34">
        <v>45319</v>
      </c>
      <c r="E97" s="35">
        <v>45326</v>
      </c>
      <c r="F97" s="14" t="s">
        <v>14</v>
      </c>
      <c r="G97" s="29">
        <f t="shared" si="5"/>
        <v>7</v>
      </c>
      <c r="H97" s="28">
        <v>26</v>
      </c>
      <c r="I97" s="24">
        <f t="shared" si="3"/>
        <v>182</v>
      </c>
      <c r="J97" s="24">
        <v>33.4</v>
      </c>
      <c r="K97" s="28">
        <f t="shared" si="4"/>
        <v>6078.8</v>
      </c>
      <c r="L97" s="35">
        <v>44961</v>
      </c>
    </row>
    <row r="98" spans="2:12" ht="15.75">
      <c r="B98" s="30" t="s">
        <v>41</v>
      </c>
      <c r="C98" s="27">
        <v>135958</v>
      </c>
      <c r="D98" s="34">
        <v>45319</v>
      </c>
      <c r="E98" s="35">
        <v>45326</v>
      </c>
      <c r="F98" s="14" t="s">
        <v>15</v>
      </c>
      <c r="G98" s="29">
        <f t="shared" si="5"/>
        <v>7</v>
      </c>
      <c r="H98" s="24">
        <v>32</v>
      </c>
      <c r="I98" s="24">
        <f t="shared" si="3"/>
        <v>224</v>
      </c>
      <c r="J98" s="24">
        <v>33.4</v>
      </c>
      <c r="K98" s="28">
        <f t="shared" si="4"/>
        <v>7481.5999999999995</v>
      </c>
      <c r="L98" s="35">
        <v>44961</v>
      </c>
    </row>
    <row r="99" spans="2:12" ht="15.75">
      <c r="B99" s="26">
        <v>2902012</v>
      </c>
      <c r="C99" s="27">
        <v>135961</v>
      </c>
      <c r="D99" s="34">
        <v>45319</v>
      </c>
      <c r="E99" s="35">
        <v>45326</v>
      </c>
      <c r="F99" s="14" t="s">
        <v>14</v>
      </c>
      <c r="G99" s="29">
        <f t="shared" si="5"/>
        <v>7</v>
      </c>
      <c r="H99" s="24">
        <v>26</v>
      </c>
      <c r="I99" s="24">
        <f t="shared" si="3"/>
        <v>182</v>
      </c>
      <c r="J99" s="24">
        <v>33.4</v>
      </c>
      <c r="K99" s="28">
        <f t="shared" si="4"/>
        <v>6078.8</v>
      </c>
      <c r="L99" s="35">
        <v>44961</v>
      </c>
    </row>
    <row r="100" spans="2:12" ht="15.75">
      <c r="B100" s="26">
        <v>2906254</v>
      </c>
      <c r="C100" s="27">
        <v>135962</v>
      </c>
      <c r="D100" s="34">
        <v>45319</v>
      </c>
      <c r="E100" s="35">
        <v>45326</v>
      </c>
      <c r="F100" s="14" t="s">
        <v>13</v>
      </c>
      <c r="G100" s="29">
        <f t="shared" si="5"/>
        <v>7</v>
      </c>
      <c r="H100" s="24">
        <v>22</v>
      </c>
      <c r="I100" s="24">
        <f t="shared" si="3"/>
        <v>154</v>
      </c>
      <c r="J100" s="24">
        <v>33.4</v>
      </c>
      <c r="K100" s="28">
        <f t="shared" si="4"/>
        <v>5143.5999999999995</v>
      </c>
      <c r="L100" s="35">
        <v>44961</v>
      </c>
    </row>
    <row r="101" spans="2:12" ht="15.75">
      <c r="B101" s="26">
        <v>3580210</v>
      </c>
      <c r="C101" s="27">
        <v>135965</v>
      </c>
      <c r="D101" s="34">
        <v>45319</v>
      </c>
      <c r="E101" s="35">
        <v>45326</v>
      </c>
      <c r="F101" s="14" t="s">
        <v>15</v>
      </c>
      <c r="G101" s="29">
        <f t="shared" si="5"/>
        <v>7</v>
      </c>
      <c r="H101" s="24">
        <v>32</v>
      </c>
      <c r="I101" s="24">
        <f t="shared" si="3"/>
        <v>224</v>
      </c>
      <c r="J101" s="24">
        <v>33.4</v>
      </c>
      <c r="K101" s="28">
        <f t="shared" si="4"/>
        <v>7481.5999999999995</v>
      </c>
      <c r="L101" s="35">
        <v>44961</v>
      </c>
    </row>
    <row r="102" spans="2:12" ht="15.75">
      <c r="B102" s="26" t="s">
        <v>42</v>
      </c>
      <c r="C102" s="27">
        <v>135974</v>
      </c>
      <c r="D102" s="34">
        <v>45319</v>
      </c>
      <c r="E102" s="35">
        <v>45326</v>
      </c>
      <c r="F102" s="14" t="s">
        <v>15</v>
      </c>
      <c r="G102" s="29">
        <f t="shared" si="5"/>
        <v>7</v>
      </c>
      <c r="H102" s="24" t="s">
        <v>43</v>
      </c>
      <c r="I102" s="24">
        <f>9*32+1*32</f>
        <v>320</v>
      </c>
      <c r="J102" s="24">
        <v>33.4</v>
      </c>
      <c r="K102" s="28">
        <f t="shared" si="4"/>
        <v>10688</v>
      </c>
      <c r="L102" s="35">
        <v>44961</v>
      </c>
    </row>
    <row r="103" spans="2:12" ht="15.75">
      <c r="B103" s="26">
        <v>2904898</v>
      </c>
      <c r="C103" s="27">
        <v>135975</v>
      </c>
      <c r="D103" s="34">
        <v>45319</v>
      </c>
      <c r="E103" s="35">
        <v>45326</v>
      </c>
      <c r="F103" s="14" t="s">
        <v>15</v>
      </c>
      <c r="G103" s="29">
        <f t="shared" si="5"/>
        <v>7</v>
      </c>
      <c r="H103" s="24" t="s">
        <v>43</v>
      </c>
      <c r="I103" s="24">
        <f>8*32+1*32</f>
        <v>288</v>
      </c>
      <c r="J103" s="24">
        <v>33.4</v>
      </c>
      <c r="K103" s="28">
        <f t="shared" si="4"/>
        <v>9619.1999999999989</v>
      </c>
      <c r="L103" s="35">
        <v>44961</v>
      </c>
    </row>
    <row r="104" spans="2:12" ht="15.75">
      <c r="B104" s="26">
        <v>7127005</v>
      </c>
      <c r="C104" s="27">
        <v>135976</v>
      </c>
      <c r="D104" s="34">
        <v>45319</v>
      </c>
      <c r="E104" s="35">
        <v>45326</v>
      </c>
      <c r="F104" s="14" t="s">
        <v>13</v>
      </c>
      <c r="G104" s="29">
        <f t="shared" si="5"/>
        <v>7</v>
      </c>
      <c r="H104" s="24" t="s">
        <v>44</v>
      </c>
      <c r="I104" s="24">
        <f>9*22+1*22</f>
        <v>220</v>
      </c>
      <c r="J104" s="24">
        <v>33.4</v>
      </c>
      <c r="K104" s="28">
        <f t="shared" si="4"/>
        <v>7348</v>
      </c>
      <c r="L104" s="35">
        <v>44961</v>
      </c>
    </row>
    <row r="105" spans="2:12" ht="15.75">
      <c r="B105" s="26">
        <v>3577668</v>
      </c>
      <c r="C105" s="27">
        <v>135977</v>
      </c>
      <c r="D105" s="34">
        <v>45319</v>
      </c>
      <c r="E105" s="35">
        <v>45326</v>
      </c>
      <c r="F105" s="14" t="s">
        <v>14</v>
      </c>
      <c r="G105" s="29">
        <f t="shared" si="5"/>
        <v>7</v>
      </c>
      <c r="H105" s="24" t="s">
        <v>45</v>
      </c>
      <c r="I105" s="24">
        <f>13*26+1*26</f>
        <v>364</v>
      </c>
      <c r="J105" s="24">
        <v>33.4</v>
      </c>
      <c r="K105" s="28">
        <f t="shared" si="4"/>
        <v>12157.6</v>
      </c>
      <c r="L105" s="35">
        <v>44961</v>
      </c>
    </row>
    <row r="106" spans="2:12" ht="15.75">
      <c r="B106" s="21">
        <v>3580209</v>
      </c>
      <c r="C106" s="27">
        <v>135978</v>
      </c>
      <c r="D106" s="34">
        <v>45319</v>
      </c>
      <c r="E106" s="35">
        <v>45326</v>
      </c>
      <c r="F106" s="14" t="s">
        <v>18</v>
      </c>
      <c r="G106" s="29">
        <f t="shared" si="5"/>
        <v>7</v>
      </c>
      <c r="H106" s="24" t="s">
        <v>45</v>
      </c>
      <c r="I106" s="24">
        <f>6*26+1*26</f>
        <v>182</v>
      </c>
      <c r="J106" s="24">
        <v>33.4</v>
      </c>
      <c r="K106" s="28">
        <f t="shared" si="4"/>
        <v>6078.8</v>
      </c>
      <c r="L106" s="35">
        <v>44961</v>
      </c>
    </row>
    <row r="107" spans="2:12" ht="15.75">
      <c r="B107" s="26">
        <v>2904119</v>
      </c>
      <c r="C107" s="27">
        <v>135979</v>
      </c>
      <c r="D107" s="34">
        <v>45319</v>
      </c>
      <c r="E107" s="35">
        <v>45326</v>
      </c>
      <c r="F107" s="14" t="s">
        <v>13</v>
      </c>
      <c r="G107" s="29">
        <f t="shared" si="5"/>
        <v>7</v>
      </c>
      <c r="H107" s="28" t="s">
        <v>44</v>
      </c>
      <c r="I107" s="24">
        <f>12*22+1*22</f>
        <v>286</v>
      </c>
      <c r="J107" s="24">
        <v>33.4</v>
      </c>
      <c r="K107" s="28">
        <f t="shared" si="4"/>
        <v>9552.4</v>
      </c>
      <c r="L107" s="35">
        <v>44961</v>
      </c>
    </row>
    <row r="108" spans="2:12" ht="15.75">
      <c r="B108" s="26">
        <v>2877730</v>
      </c>
      <c r="C108" s="27">
        <v>135982</v>
      </c>
      <c r="D108" s="34">
        <v>45319</v>
      </c>
      <c r="E108" s="35">
        <v>45326</v>
      </c>
      <c r="F108" s="14" t="s">
        <v>15</v>
      </c>
      <c r="G108" s="29">
        <f t="shared" si="5"/>
        <v>7</v>
      </c>
      <c r="H108" s="24" t="s">
        <v>43</v>
      </c>
      <c r="I108" s="24">
        <f>27*32+2*32</f>
        <v>928</v>
      </c>
      <c r="J108" s="24">
        <v>33.4</v>
      </c>
      <c r="K108" s="28">
        <f t="shared" si="4"/>
        <v>30995.199999999997</v>
      </c>
      <c r="L108" s="35">
        <v>44961</v>
      </c>
    </row>
    <row r="109" spans="2:12" ht="15.75">
      <c r="B109" s="26">
        <v>5055131</v>
      </c>
      <c r="C109" s="27">
        <v>135983</v>
      </c>
      <c r="D109" s="34">
        <v>45319</v>
      </c>
      <c r="E109" s="35">
        <v>45326</v>
      </c>
      <c r="F109" s="14" t="s">
        <v>14</v>
      </c>
      <c r="G109" s="29">
        <f t="shared" si="5"/>
        <v>7</v>
      </c>
      <c r="H109" s="28" t="s">
        <v>45</v>
      </c>
      <c r="I109" s="24">
        <f>13*26+2*26</f>
        <v>390</v>
      </c>
      <c r="J109" s="24">
        <v>33.4</v>
      </c>
      <c r="K109" s="28">
        <f t="shared" si="4"/>
        <v>13026</v>
      </c>
      <c r="L109" s="35">
        <v>44961</v>
      </c>
    </row>
    <row r="110" spans="2:12" ht="15.75">
      <c r="B110" s="26">
        <v>5055175</v>
      </c>
      <c r="C110" s="27">
        <v>135984</v>
      </c>
      <c r="D110" s="34">
        <v>45319</v>
      </c>
      <c r="E110" s="35">
        <v>45326</v>
      </c>
      <c r="F110" s="14" t="s">
        <v>14</v>
      </c>
      <c r="G110" s="29">
        <f t="shared" si="5"/>
        <v>7</v>
      </c>
      <c r="H110" s="28" t="s">
        <v>45</v>
      </c>
      <c r="I110" s="24">
        <f>26*26+2*26</f>
        <v>728</v>
      </c>
      <c r="J110" s="24">
        <v>33.4</v>
      </c>
      <c r="K110" s="28">
        <f t="shared" si="4"/>
        <v>24315.200000000001</v>
      </c>
      <c r="L110" s="35">
        <v>44961</v>
      </c>
    </row>
    <row r="111" spans="2:12" ht="15.75">
      <c r="B111" s="21">
        <v>2896375</v>
      </c>
      <c r="C111" s="27">
        <v>135985</v>
      </c>
      <c r="D111" s="34">
        <v>45319</v>
      </c>
      <c r="E111" s="35">
        <v>45326</v>
      </c>
      <c r="F111" s="14" t="s">
        <v>14</v>
      </c>
      <c r="G111" s="29">
        <f t="shared" si="5"/>
        <v>7</v>
      </c>
      <c r="H111" s="24" t="s">
        <v>45</v>
      </c>
      <c r="I111" s="24">
        <f>19*26+2*26</f>
        <v>546</v>
      </c>
      <c r="J111" s="24">
        <v>33.4</v>
      </c>
      <c r="K111" s="28">
        <f t="shared" si="4"/>
        <v>18236.399999999998</v>
      </c>
      <c r="L111" s="35">
        <v>44961</v>
      </c>
    </row>
    <row r="112" spans="2:12" ht="15.75">
      <c r="B112" s="21">
        <v>2897178</v>
      </c>
      <c r="C112" s="27">
        <v>135986</v>
      </c>
      <c r="D112" s="34">
        <v>45319</v>
      </c>
      <c r="E112" s="35">
        <v>45326</v>
      </c>
      <c r="F112" s="14" t="s">
        <v>14</v>
      </c>
      <c r="G112" s="29">
        <f t="shared" si="5"/>
        <v>7</v>
      </c>
      <c r="H112" s="24" t="s">
        <v>45</v>
      </c>
      <c r="I112" s="24">
        <f>7*26+2*26</f>
        <v>234</v>
      </c>
      <c r="J112" s="24">
        <v>33.4</v>
      </c>
      <c r="K112" s="28">
        <f t="shared" si="4"/>
        <v>7815.5999999999995</v>
      </c>
      <c r="L112" s="35">
        <v>44961</v>
      </c>
    </row>
    <row r="113" spans="2:12" ht="15.75">
      <c r="B113" s="21" t="s">
        <v>46</v>
      </c>
      <c r="C113" s="27">
        <v>135987</v>
      </c>
      <c r="D113" s="34">
        <v>45319</v>
      </c>
      <c r="E113" s="35">
        <v>45326</v>
      </c>
      <c r="F113" s="14" t="s">
        <v>14</v>
      </c>
      <c r="G113" s="29">
        <f t="shared" si="5"/>
        <v>7</v>
      </c>
      <c r="H113" s="24" t="s">
        <v>45</v>
      </c>
      <c r="I113" s="24">
        <f>5*26+2*26</f>
        <v>182</v>
      </c>
      <c r="J113" s="24">
        <v>33.4</v>
      </c>
      <c r="K113" s="28">
        <f t="shared" si="4"/>
        <v>6078.8</v>
      </c>
      <c r="L113" s="35">
        <v>44961</v>
      </c>
    </row>
    <row r="114" spans="2:12" ht="15.75">
      <c r="B114" s="25" t="s">
        <v>47</v>
      </c>
      <c r="C114" s="27">
        <v>135988</v>
      </c>
      <c r="D114" s="34">
        <v>45319</v>
      </c>
      <c r="E114" s="35">
        <v>45326</v>
      </c>
      <c r="F114" s="14" t="s">
        <v>14</v>
      </c>
      <c r="G114" s="29">
        <f t="shared" si="5"/>
        <v>7</v>
      </c>
      <c r="H114" s="24" t="s">
        <v>45</v>
      </c>
      <c r="I114" s="24">
        <f>5*26+2*26</f>
        <v>182</v>
      </c>
      <c r="J114" s="24">
        <v>33.4</v>
      </c>
      <c r="K114" s="28">
        <f t="shared" si="4"/>
        <v>6078.8</v>
      </c>
      <c r="L114" s="35">
        <v>44961</v>
      </c>
    </row>
    <row r="115" spans="2:12" ht="15.75">
      <c r="B115" s="21">
        <v>3576463</v>
      </c>
      <c r="C115" s="27">
        <v>135994</v>
      </c>
      <c r="D115" s="34">
        <v>45319</v>
      </c>
      <c r="E115" s="35">
        <v>45326</v>
      </c>
      <c r="F115" s="14" t="s">
        <v>14</v>
      </c>
      <c r="G115" s="29">
        <f t="shared" si="5"/>
        <v>7</v>
      </c>
      <c r="H115" s="24" t="s">
        <v>45</v>
      </c>
      <c r="I115" s="24">
        <f>19*26+3*26</f>
        <v>572</v>
      </c>
      <c r="J115" s="24">
        <v>33.4</v>
      </c>
      <c r="K115" s="28">
        <f t="shared" si="4"/>
        <v>19104.8</v>
      </c>
      <c r="L115" s="35">
        <v>44961</v>
      </c>
    </row>
    <row r="116" spans="2:12" ht="15.75">
      <c r="B116" s="21">
        <v>3577945</v>
      </c>
      <c r="C116" s="27">
        <v>135995</v>
      </c>
      <c r="D116" s="34">
        <v>45319</v>
      </c>
      <c r="E116" s="35">
        <v>45326</v>
      </c>
      <c r="F116" s="14" t="s">
        <v>18</v>
      </c>
      <c r="G116" s="29">
        <f t="shared" si="5"/>
        <v>7</v>
      </c>
      <c r="H116" s="24" t="s">
        <v>45</v>
      </c>
      <c r="I116" s="24">
        <f>14*26+3*26</f>
        <v>442</v>
      </c>
      <c r="J116" s="24">
        <v>33.4</v>
      </c>
      <c r="K116" s="28">
        <f t="shared" si="4"/>
        <v>14762.8</v>
      </c>
      <c r="L116" s="35">
        <v>44961</v>
      </c>
    </row>
    <row r="117" spans="2:12" ht="15.75">
      <c r="B117" s="21">
        <v>2902844</v>
      </c>
      <c r="C117" s="27">
        <v>135996</v>
      </c>
      <c r="D117" s="34">
        <v>45319</v>
      </c>
      <c r="E117" s="35">
        <v>45326</v>
      </c>
      <c r="F117" s="14" t="s">
        <v>12</v>
      </c>
      <c r="G117" s="29">
        <f t="shared" si="5"/>
        <v>7</v>
      </c>
      <c r="H117" s="24" t="s">
        <v>48</v>
      </c>
      <c r="I117" s="24">
        <f>7*19+3*19</f>
        <v>190</v>
      </c>
      <c r="J117" s="24">
        <v>33.4</v>
      </c>
      <c r="K117" s="28">
        <f t="shared" si="4"/>
        <v>6346</v>
      </c>
      <c r="L117" s="35">
        <v>44961</v>
      </c>
    </row>
    <row r="118" spans="2:12" ht="15.75">
      <c r="B118" s="21">
        <v>2902783</v>
      </c>
      <c r="C118" s="27">
        <v>135997</v>
      </c>
      <c r="D118" s="34">
        <v>45319</v>
      </c>
      <c r="E118" s="35">
        <v>45326</v>
      </c>
      <c r="F118" s="14" t="s">
        <v>14</v>
      </c>
      <c r="G118" s="29">
        <f t="shared" si="5"/>
        <v>7</v>
      </c>
      <c r="H118" s="24" t="s">
        <v>45</v>
      </c>
      <c r="I118" s="24">
        <f>4*26+3*26</f>
        <v>182</v>
      </c>
      <c r="J118" s="24">
        <v>33.4</v>
      </c>
      <c r="K118" s="28">
        <f t="shared" si="4"/>
        <v>6078.8</v>
      </c>
      <c r="L118" s="35">
        <v>44961</v>
      </c>
    </row>
    <row r="119" spans="2:12" ht="15.75">
      <c r="B119" s="21">
        <v>2903233</v>
      </c>
      <c r="C119" s="27">
        <v>135998</v>
      </c>
      <c r="D119" s="34">
        <v>45319</v>
      </c>
      <c r="E119" s="35">
        <v>45326</v>
      </c>
      <c r="F119" s="14" t="s">
        <v>14</v>
      </c>
      <c r="G119" s="23">
        <f t="shared" si="5"/>
        <v>7</v>
      </c>
      <c r="H119" s="24" t="s">
        <v>45</v>
      </c>
      <c r="I119" s="24">
        <f>7*26+3*26</f>
        <v>260</v>
      </c>
      <c r="J119" s="24">
        <v>33.4</v>
      </c>
      <c r="K119" s="28">
        <f t="shared" si="4"/>
        <v>8684</v>
      </c>
      <c r="L119" s="35">
        <v>44961</v>
      </c>
    </row>
    <row r="120" spans="2:12" ht="15.75">
      <c r="B120" s="21">
        <v>2904445</v>
      </c>
      <c r="C120" s="27">
        <v>135999</v>
      </c>
      <c r="D120" s="34">
        <v>45319</v>
      </c>
      <c r="E120" s="35">
        <v>45326</v>
      </c>
      <c r="F120" s="14" t="s">
        <v>14</v>
      </c>
      <c r="G120" s="29">
        <f t="shared" si="5"/>
        <v>7</v>
      </c>
      <c r="H120" s="24" t="s">
        <v>45</v>
      </c>
      <c r="I120" s="24">
        <f>3*26+3*26</f>
        <v>156</v>
      </c>
      <c r="J120" s="24">
        <v>33.4</v>
      </c>
      <c r="K120" s="28">
        <f t="shared" si="4"/>
        <v>5210.3999999999996</v>
      </c>
      <c r="L120" s="35">
        <v>44961</v>
      </c>
    </row>
    <row r="121" spans="2:12" ht="15.75">
      <c r="B121" s="21">
        <v>2907149</v>
      </c>
      <c r="C121" s="27">
        <v>136000</v>
      </c>
      <c r="D121" s="34">
        <v>45319</v>
      </c>
      <c r="E121" s="35">
        <v>45326</v>
      </c>
      <c r="F121" s="14" t="s">
        <v>13</v>
      </c>
      <c r="G121" s="29">
        <f t="shared" si="5"/>
        <v>7</v>
      </c>
      <c r="H121" s="24" t="s">
        <v>44</v>
      </c>
      <c r="I121" s="24">
        <f>7*22+3*22</f>
        <v>220</v>
      </c>
      <c r="J121" s="24">
        <v>33.4</v>
      </c>
      <c r="K121" s="28">
        <f t="shared" si="4"/>
        <v>7348</v>
      </c>
      <c r="L121" s="35">
        <v>44961</v>
      </c>
    </row>
    <row r="122" spans="2:12" ht="15.75">
      <c r="B122" s="21">
        <v>2896103</v>
      </c>
      <c r="C122" s="27">
        <v>136005</v>
      </c>
      <c r="D122" s="34">
        <v>45319</v>
      </c>
      <c r="E122" s="35">
        <v>45326</v>
      </c>
      <c r="F122" s="14" t="s">
        <v>15</v>
      </c>
      <c r="G122" s="29">
        <f t="shared" si="5"/>
        <v>7</v>
      </c>
      <c r="H122" s="24" t="s">
        <v>43</v>
      </c>
      <c r="I122" s="24">
        <f>9*32+4*32</f>
        <v>416</v>
      </c>
      <c r="J122" s="24">
        <v>33.4</v>
      </c>
      <c r="K122" s="28">
        <f t="shared" si="4"/>
        <v>13894.4</v>
      </c>
      <c r="L122" s="35">
        <v>44961</v>
      </c>
    </row>
    <row r="123" spans="2:12" ht="15.75">
      <c r="B123" s="21">
        <v>2901452</v>
      </c>
      <c r="C123" s="27">
        <v>136006</v>
      </c>
      <c r="D123" s="34">
        <v>45319</v>
      </c>
      <c r="E123" s="35">
        <v>45326</v>
      </c>
      <c r="F123" s="14" t="s">
        <v>14</v>
      </c>
      <c r="G123" s="29">
        <f t="shared" si="5"/>
        <v>7</v>
      </c>
      <c r="H123" s="24" t="s">
        <v>45</v>
      </c>
      <c r="I123" s="24">
        <f>2*26+4*26</f>
        <v>156</v>
      </c>
      <c r="J123" s="24">
        <v>33.4</v>
      </c>
      <c r="K123" s="28">
        <f t="shared" si="4"/>
        <v>5210.3999999999996</v>
      </c>
      <c r="L123" s="35">
        <v>44961</v>
      </c>
    </row>
    <row r="124" spans="2:12" ht="15.75">
      <c r="B124" s="21">
        <v>2904548</v>
      </c>
      <c r="C124" s="27">
        <v>136011</v>
      </c>
      <c r="D124" s="34">
        <v>45319</v>
      </c>
      <c r="E124" s="35">
        <v>45326</v>
      </c>
      <c r="F124" s="14" t="s">
        <v>15</v>
      </c>
      <c r="G124" s="29">
        <f t="shared" si="5"/>
        <v>7</v>
      </c>
      <c r="H124" s="24" t="s">
        <v>43</v>
      </c>
      <c r="I124" s="24">
        <f>7*32+4*32</f>
        <v>352</v>
      </c>
      <c r="J124" s="24">
        <v>33.4</v>
      </c>
      <c r="K124" s="28">
        <f t="shared" si="4"/>
        <v>11756.8</v>
      </c>
      <c r="L124" s="35">
        <v>44961</v>
      </c>
    </row>
    <row r="125" spans="2:12" ht="15.75">
      <c r="B125" s="21">
        <v>2909273</v>
      </c>
      <c r="C125" s="27">
        <v>136014</v>
      </c>
      <c r="D125" s="34">
        <v>45319</v>
      </c>
      <c r="E125" s="35">
        <v>45326</v>
      </c>
      <c r="F125" s="14" t="s">
        <v>13</v>
      </c>
      <c r="G125" s="29">
        <f t="shared" si="5"/>
        <v>7</v>
      </c>
      <c r="H125" s="24" t="s">
        <v>44</v>
      </c>
      <c r="I125" s="24">
        <f>4*22+4*22</f>
        <v>176</v>
      </c>
      <c r="J125" s="24">
        <v>33.4</v>
      </c>
      <c r="K125" s="28">
        <f t="shared" si="4"/>
        <v>5878.4</v>
      </c>
      <c r="L125" s="35">
        <v>44961</v>
      </c>
    </row>
    <row r="126" spans="2:12" ht="15.75">
      <c r="B126" s="21">
        <v>7127439</v>
      </c>
      <c r="C126" s="27">
        <v>136016</v>
      </c>
      <c r="D126" s="34">
        <v>45319</v>
      </c>
      <c r="E126" s="35">
        <v>45326</v>
      </c>
      <c r="F126" s="14" t="s">
        <v>15</v>
      </c>
      <c r="G126" s="29">
        <f t="shared" si="5"/>
        <v>7</v>
      </c>
      <c r="H126" s="28" t="s">
        <v>43</v>
      </c>
      <c r="I126" s="24">
        <f>3*32+4*32</f>
        <v>224</v>
      </c>
      <c r="J126" s="24">
        <v>33.4</v>
      </c>
      <c r="K126" s="28">
        <f t="shared" si="4"/>
        <v>7481.5999999999995</v>
      </c>
      <c r="L126" s="35">
        <v>44961</v>
      </c>
    </row>
    <row r="127" spans="2:12" ht="15.75">
      <c r="B127" s="21">
        <v>3576220</v>
      </c>
      <c r="C127" s="31">
        <v>136021</v>
      </c>
      <c r="D127" s="34">
        <v>45319</v>
      </c>
      <c r="E127" s="35">
        <v>45326</v>
      </c>
      <c r="F127" s="14" t="s">
        <v>12</v>
      </c>
      <c r="G127" s="23">
        <f t="shared" si="5"/>
        <v>7</v>
      </c>
      <c r="H127" s="24" t="s">
        <v>48</v>
      </c>
      <c r="I127" s="24">
        <f>16*19+5*19</f>
        <v>399</v>
      </c>
      <c r="J127" s="24">
        <v>33.4</v>
      </c>
      <c r="K127" s="24">
        <f t="shared" si="4"/>
        <v>13326.599999999999</v>
      </c>
      <c r="L127" s="35">
        <v>44961</v>
      </c>
    </row>
    <row r="128" spans="2:12" ht="15.75">
      <c r="B128" s="30" t="s">
        <v>49</v>
      </c>
      <c r="C128" s="31">
        <v>136031</v>
      </c>
      <c r="D128" s="34">
        <v>45319</v>
      </c>
      <c r="E128" s="35">
        <v>45326</v>
      </c>
      <c r="F128" s="14" t="s">
        <v>14</v>
      </c>
      <c r="G128" s="23">
        <f>+E128-D128</f>
        <v>7</v>
      </c>
      <c r="H128" s="24">
        <v>26</v>
      </c>
      <c r="I128" s="24">
        <f t="shared" ref="I128:I154" si="6">G128*H128</f>
        <v>182</v>
      </c>
      <c r="J128" s="24">
        <v>33.4</v>
      </c>
      <c r="K128" s="28">
        <f t="shared" si="4"/>
        <v>6078.8</v>
      </c>
      <c r="L128" s="35">
        <v>44961</v>
      </c>
    </row>
    <row r="129" spans="2:12" ht="15.75">
      <c r="B129" s="26">
        <v>2907432</v>
      </c>
      <c r="C129" s="31">
        <v>136037</v>
      </c>
      <c r="D129" s="34">
        <v>45319</v>
      </c>
      <c r="E129" s="35">
        <v>45326</v>
      </c>
      <c r="F129" s="14" t="s">
        <v>15</v>
      </c>
      <c r="G129" s="23">
        <f t="shared" si="5"/>
        <v>7</v>
      </c>
      <c r="H129" s="24" t="s">
        <v>43</v>
      </c>
      <c r="I129" s="24">
        <f>12*32+5*32</f>
        <v>544</v>
      </c>
      <c r="J129" s="24">
        <v>33.4</v>
      </c>
      <c r="K129" s="28">
        <f t="shared" si="4"/>
        <v>18169.599999999999</v>
      </c>
      <c r="L129" s="35">
        <v>44961</v>
      </c>
    </row>
    <row r="130" spans="2:12" ht="15.75">
      <c r="B130" s="26">
        <v>2894739</v>
      </c>
      <c r="C130" s="32">
        <v>136050</v>
      </c>
      <c r="D130" s="34">
        <v>45319</v>
      </c>
      <c r="E130" s="35">
        <v>45326</v>
      </c>
      <c r="F130" s="14" t="s">
        <v>13</v>
      </c>
      <c r="G130" s="23">
        <f t="shared" si="5"/>
        <v>7</v>
      </c>
      <c r="H130" s="24" t="s">
        <v>44</v>
      </c>
      <c r="I130" s="24">
        <f>1*22+6*22</f>
        <v>154</v>
      </c>
      <c r="J130" s="24">
        <v>33.4</v>
      </c>
      <c r="K130" s="28">
        <f t="shared" ref="K130:K154" si="7">+I130*J130</f>
        <v>5143.5999999999995</v>
      </c>
      <c r="L130" s="35">
        <v>44961</v>
      </c>
    </row>
    <row r="131" spans="2:12" ht="15.75">
      <c r="B131" s="30" t="s">
        <v>50</v>
      </c>
      <c r="C131" s="32">
        <v>136052</v>
      </c>
      <c r="D131" s="34">
        <v>45319</v>
      </c>
      <c r="E131" s="35">
        <v>45326</v>
      </c>
      <c r="F131" s="14" t="s">
        <v>15</v>
      </c>
      <c r="G131" s="23">
        <f t="shared" si="5"/>
        <v>7</v>
      </c>
      <c r="H131" s="24" t="s">
        <v>43</v>
      </c>
      <c r="I131" s="24">
        <f>1*32+6*32</f>
        <v>224</v>
      </c>
      <c r="J131" s="24">
        <v>33.4</v>
      </c>
      <c r="K131" s="28">
        <f t="shared" si="7"/>
        <v>7481.5999999999995</v>
      </c>
      <c r="L131" s="35">
        <v>44961</v>
      </c>
    </row>
    <row r="132" spans="2:12" ht="15.75">
      <c r="B132" s="26">
        <v>5054836</v>
      </c>
      <c r="C132" s="32">
        <v>136055</v>
      </c>
      <c r="D132" s="34">
        <v>45319</v>
      </c>
      <c r="E132" s="35">
        <v>45326</v>
      </c>
      <c r="F132" s="14" t="s">
        <v>13</v>
      </c>
      <c r="G132" s="23">
        <f t="shared" si="5"/>
        <v>7</v>
      </c>
      <c r="H132" s="24" t="s">
        <v>44</v>
      </c>
      <c r="I132" s="24">
        <f>1*22+6*22</f>
        <v>154</v>
      </c>
      <c r="J132" s="24">
        <v>33.4</v>
      </c>
      <c r="K132" s="28">
        <f t="shared" si="7"/>
        <v>5143.5999999999995</v>
      </c>
      <c r="L132" s="35">
        <v>44961</v>
      </c>
    </row>
    <row r="133" spans="2:12" ht="15.75">
      <c r="B133" s="26">
        <v>3579447</v>
      </c>
      <c r="C133" s="32">
        <v>136056</v>
      </c>
      <c r="D133" s="34">
        <v>45319</v>
      </c>
      <c r="E133" s="35">
        <v>45326</v>
      </c>
      <c r="F133" s="14" t="s">
        <v>15</v>
      </c>
      <c r="G133" s="29">
        <f t="shared" si="5"/>
        <v>7</v>
      </c>
      <c r="H133" s="24" t="s">
        <v>43</v>
      </c>
      <c r="I133" s="24">
        <f>1*32+6*32</f>
        <v>224</v>
      </c>
      <c r="J133" s="24">
        <v>33.4</v>
      </c>
      <c r="K133" s="28">
        <f t="shared" si="7"/>
        <v>7481.5999999999995</v>
      </c>
      <c r="L133" s="35">
        <v>44961</v>
      </c>
    </row>
    <row r="134" spans="2:12" ht="15.75">
      <c r="B134" s="26">
        <v>2903359</v>
      </c>
      <c r="C134" s="32">
        <v>136057</v>
      </c>
      <c r="D134" s="34">
        <v>45319</v>
      </c>
      <c r="E134" s="35">
        <v>45326</v>
      </c>
      <c r="F134" s="14" t="s">
        <v>15</v>
      </c>
      <c r="G134" s="29">
        <f t="shared" si="5"/>
        <v>7</v>
      </c>
      <c r="H134" s="24" t="s">
        <v>43</v>
      </c>
      <c r="I134" s="24">
        <f>6*32+1*32</f>
        <v>224</v>
      </c>
      <c r="J134" s="24">
        <v>33.4</v>
      </c>
      <c r="K134" s="28">
        <f t="shared" si="7"/>
        <v>7481.5999999999995</v>
      </c>
      <c r="L134" s="35">
        <v>44961</v>
      </c>
    </row>
    <row r="135" spans="2:12" ht="15.75">
      <c r="B135" s="26">
        <v>2898952</v>
      </c>
      <c r="C135" s="32">
        <v>136060</v>
      </c>
      <c r="D135" s="34">
        <v>45319</v>
      </c>
      <c r="E135" s="35">
        <v>45326</v>
      </c>
      <c r="F135" s="14" t="s">
        <v>14</v>
      </c>
      <c r="G135" s="29">
        <f t="shared" ref="G135:G154" si="8">+E135-D135</f>
        <v>7</v>
      </c>
      <c r="H135" s="24" t="s">
        <v>45</v>
      </c>
      <c r="I135" s="24">
        <f>2*26+7*26</f>
        <v>234</v>
      </c>
      <c r="J135" s="24">
        <v>33.4</v>
      </c>
      <c r="K135" s="28">
        <f t="shared" si="7"/>
        <v>7815.5999999999995</v>
      </c>
      <c r="L135" s="35">
        <v>44961</v>
      </c>
    </row>
    <row r="136" spans="2:12" ht="15.75">
      <c r="B136" s="26">
        <v>3577490</v>
      </c>
      <c r="C136" s="32">
        <v>136066</v>
      </c>
      <c r="D136" s="34">
        <v>45319</v>
      </c>
      <c r="E136" s="35">
        <v>45326</v>
      </c>
      <c r="F136" s="14" t="s">
        <v>14</v>
      </c>
      <c r="G136" s="23">
        <f t="shared" si="8"/>
        <v>7</v>
      </c>
      <c r="H136" s="24" t="s">
        <v>45</v>
      </c>
      <c r="I136" s="24">
        <f>12*26+8*26</f>
        <v>520</v>
      </c>
      <c r="J136" s="24">
        <v>33.4</v>
      </c>
      <c r="K136" s="28">
        <f t="shared" si="7"/>
        <v>17368</v>
      </c>
      <c r="L136" s="35">
        <v>44961</v>
      </c>
    </row>
    <row r="137" spans="2:12" ht="15.75">
      <c r="B137" s="26">
        <v>2901803</v>
      </c>
      <c r="C137" s="32">
        <v>136067</v>
      </c>
      <c r="D137" s="34">
        <v>45319</v>
      </c>
      <c r="E137" s="35">
        <v>45326</v>
      </c>
      <c r="F137" s="14" t="s">
        <v>14</v>
      </c>
      <c r="G137" s="23">
        <f t="shared" si="8"/>
        <v>7</v>
      </c>
      <c r="H137" s="24" t="s">
        <v>45</v>
      </c>
      <c r="I137" s="24">
        <f>5*26+8*26</f>
        <v>338</v>
      </c>
      <c r="J137" s="24">
        <v>33.4</v>
      </c>
      <c r="K137" s="28">
        <f t="shared" si="7"/>
        <v>11289.199999999999</v>
      </c>
      <c r="L137" s="35">
        <v>44961</v>
      </c>
    </row>
    <row r="138" spans="2:12" ht="15.75">
      <c r="B138" s="26">
        <v>2903037</v>
      </c>
      <c r="C138" s="32">
        <v>136068</v>
      </c>
      <c r="D138" s="34">
        <v>45319</v>
      </c>
      <c r="E138" s="35">
        <v>45326</v>
      </c>
      <c r="F138" s="14" t="s">
        <v>13</v>
      </c>
      <c r="G138" s="23">
        <f t="shared" si="8"/>
        <v>7</v>
      </c>
      <c r="H138" s="28" t="s">
        <v>44</v>
      </c>
      <c r="I138" s="24">
        <f>8*22+8*22</f>
        <v>352</v>
      </c>
      <c r="J138" s="24">
        <v>33.4</v>
      </c>
      <c r="K138" s="28">
        <f t="shared" si="7"/>
        <v>11756.8</v>
      </c>
      <c r="L138" s="35">
        <v>44961</v>
      </c>
    </row>
    <row r="139" spans="2:12" ht="15.75">
      <c r="B139" s="26">
        <v>2905361</v>
      </c>
      <c r="C139" s="32">
        <v>136069</v>
      </c>
      <c r="D139" s="34">
        <v>45319</v>
      </c>
      <c r="E139" s="35">
        <v>45326</v>
      </c>
      <c r="F139" s="14" t="s">
        <v>14</v>
      </c>
      <c r="G139" s="29">
        <f>+E139-D139</f>
        <v>7</v>
      </c>
      <c r="H139" s="24">
        <v>26</v>
      </c>
      <c r="I139" s="24">
        <f t="shared" si="6"/>
        <v>182</v>
      </c>
      <c r="J139" s="24">
        <v>33.4</v>
      </c>
      <c r="K139" s="28">
        <f t="shared" si="7"/>
        <v>6078.8</v>
      </c>
      <c r="L139" s="35">
        <v>44961</v>
      </c>
    </row>
    <row r="140" spans="2:12" ht="15.75">
      <c r="B140" s="26">
        <v>5055890</v>
      </c>
      <c r="C140" s="27">
        <v>136073</v>
      </c>
      <c r="D140" s="34">
        <v>45319</v>
      </c>
      <c r="E140" s="35">
        <v>45326</v>
      </c>
      <c r="F140" s="14" t="s">
        <v>13</v>
      </c>
      <c r="G140" s="23">
        <f t="shared" si="8"/>
        <v>7</v>
      </c>
      <c r="H140" s="28" t="s">
        <v>44</v>
      </c>
      <c r="I140" s="24">
        <f>5*22+9*22</f>
        <v>308</v>
      </c>
      <c r="J140" s="24">
        <v>33.4</v>
      </c>
      <c r="K140" s="28">
        <f t="shared" si="7"/>
        <v>10287.199999999999</v>
      </c>
      <c r="L140" s="35">
        <v>44961</v>
      </c>
    </row>
    <row r="141" spans="2:12" ht="15.75">
      <c r="B141" s="30" t="s">
        <v>51</v>
      </c>
      <c r="C141" s="27">
        <v>136074</v>
      </c>
      <c r="D141" s="34">
        <v>45319</v>
      </c>
      <c r="E141" s="35">
        <v>45326</v>
      </c>
      <c r="F141" s="14" t="s">
        <v>14</v>
      </c>
      <c r="G141" s="29">
        <f t="shared" si="8"/>
        <v>7</v>
      </c>
      <c r="H141" s="24" t="s">
        <v>45</v>
      </c>
      <c r="I141" s="24">
        <f>5*26+9*26</f>
        <v>364</v>
      </c>
      <c r="J141" s="24">
        <v>33.4</v>
      </c>
      <c r="K141" s="28">
        <f t="shared" si="7"/>
        <v>12157.6</v>
      </c>
      <c r="L141" s="35">
        <v>44961</v>
      </c>
    </row>
    <row r="142" spans="2:12" ht="15.75">
      <c r="B142" s="26">
        <v>2883038</v>
      </c>
      <c r="C142" s="27">
        <v>136075</v>
      </c>
      <c r="D142" s="34">
        <v>45319</v>
      </c>
      <c r="E142" s="35">
        <v>45326</v>
      </c>
      <c r="F142" s="14" t="s">
        <v>14</v>
      </c>
      <c r="G142" s="23">
        <f t="shared" si="8"/>
        <v>7</v>
      </c>
      <c r="H142" s="28" t="s">
        <v>45</v>
      </c>
      <c r="I142" s="24">
        <f>5*26+9*26</f>
        <v>364</v>
      </c>
      <c r="J142" s="24">
        <v>33.4</v>
      </c>
      <c r="K142" s="28">
        <f t="shared" si="7"/>
        <v>12157.6</v>
      </c>
      <c r="L142" s="35">
        <v>44961</v>
      </c>
    </row>
    <row r="143" spans="2:12" ht="15.75">
      <c r="B143" s="26">
        <v>2883045</v>
      </c>
      <c r="C143" s="27">
        <v>136076</v>
      </c>
      <c r="D143" s="34">
        <v>45319</v>
      </c>
      <c r="E143" s="35">
        <v>45326</v>
      </c>
      <c r="F143" s="14" t="s">
        <v>12</v>
      </c>
      <c r="G143" s="23">
        <f t="shared" si="8"/>
        <v>7</v>
      </c>
      <c r="H143" s="28" t="s">
        <v>48</v>
      </c>
      <c r="I143" s="24">
        <f>5*19+9*19</f>
        <v>266</v>
      </c>
      <c r="J143" s="24">
        <v>33.4</v>
      </c>
      <c r="K143" s="28">
        <f t="shared" si="7"/>
        <v>8884.4</v>
      </c>
      <c r="L143" s="35">
        <v>44961</v>
      </c>
    </row>
    <row r="144" spans="2:12" ht="15.75">
      <c r="B144" s="26">
        <v>3579197</v>
      </c>
      <c r="C144" s="27">
        <v>136077</v>
      </c>
      <c r="D144" s="34">
        <v>45319</v>
      </c>
      <c r="E144" s="35">
        <v>45326</v>
      </c>
      <c r="F144" s="14" t="s">
        <v>13</v>
      </c>
      <c r="G144" s="23">
        <f t="shared" si="8"/>
        <v>7</v>
      </c>
      <c r="H144" s="28" t="s">
        <v>44</v>
      </c>
      <c r="I144" s="24">
        <f>5*22+9*22</f>
        <v>308</v>
      </c>
      <c r="J144" s="24">
        <v>33.4</v>
      </c>
      <c r="K144" s="28">
        <f t="shared" si="7"/>
        <v>10287.199999999999</v>
      </c>
      <c r="L144" s="35">
        <v>44961</v>
      </c>
    </row>
    <row r="145" spans="2:12" ht="15.75">
      <c r="B145" s="21" t="s">
        <v>52</v>
      </c>
      <c r="C145" s="27">
        <v>136078</v>
      </c>
      <c r="D145" s="34">
        <v>45319</v>
      </c>
      <c r="E145" s="35">
        <v>45326</v>
      </c>
      <c r="F145" s="14" t="s">
        <v>14</v>
      </c>
      <c r="G145" s="23">
        <f t="shared" si="8"/>
        <v>7</v>
      </c>
      <c r="H145" s="28">
        <v>26</v>
      </c>
      <c r="I145" s="24">
        <f t="shared" si="6"/>
        <v>182</v>
      </c>
      <c r="J145" s="24">
        <v>33.4</v>
      </c>
      <c r="K145" s="28">
        <f t="shared" si="7"/>
        <v>6078.8</v>
      </c>
      <c r="L145" s="35">
        <v>44961</v>
      </c>
    </row>
    <row r="146" spans="2:12" ht="15.75">
      <c r="B146" s="21" t="s">
        <v>53</v>
      </c>
      <c r="C146" s="27">
        <v>136079</v>
      </c>
      <c r="D146" s="34">
        <v>45319</v>
      </c>
      <c r="E146" s="35">
        <v>45326</v>
      </c>
      <c r="F146" s="14" t="s">
        <v>14</v>
      </c>
      <c r="G146" s="23">
        <f t="shared" si="8"/>
        <v>7</v>
      </c>
      <c r="H146" s="28">
        <v>26</v>
      </c>
      <c r="I146" s="24">
        <f t="shared" si="6"/>
        <v>182</v>
      </c>
      <c r="J146" s="24">
        <v>33.4</v>
      </c>
      <c r="K146" s="28">
        <f t="shared" si="7"/>
        <v>6078.8</v>
      </c>
      <c r="L146" s="35">
        <v>44961</v>
      </c>
    </row>
    <row r="147" spans="2:12" ht="15.75">
      <c r="B147" s="21">
        <v>2910006</v>
      </c>
      <c r="C147" s="27">
        <v>136080</v>
      </c>
      <c r="D147" s="34">
        <v>45319</v>
      </c>
      <c r="E147" s="35">
        <v>45326</v>
      </c>
      <c r="F147" s="14" t="s">
        <v>13</v>
      </c>
      <c r="G147" s="23">
        <f t="shared" si="8"/>
        <v>7</v>
      </c>
      <c r="H147" s="28">
        <v>22</v>
      </c>
      <c r="I147" s="24">
        <f t="shared" si="6"/>
        <v>154</v>
      </c>
      <c r="J147" s="24">
        <v>33.4</v>
      </c>
      <c r="K147" s="28">
        <f t="shared" si="7"/>
        <v>5143.5999999999995</v>
      </c>
      <c r="L147" s="35">
        <v>44961</v>
      </c>
    </row>
    <row r="148" spans="2:12" ht="15.75">
      <c r="B148" s="21" t="s">
        <v>54</v>
      </c>
      <c r="C148" s="27">
        <v>136081</v>
      </c>
      <c r="D148" s="34">
        <v>45319</v>
      </c>
      <c r="E148" s="35">
        <v>45326</v>
      </c>
      <c r="F148" s="14" t="s">
        <v>18</v>
      </c>
      <c r="G148" s="23">
        <f t="shared" si="8"/>
        <v>7</v>
      </c>
      <c r="H148" s="24">
        <v>26</v>
      </c>
      <c r="I148" s="24">
        <f t="shared" si="6"/>
        <v>182</v>
      </c>
      <c r="J148" s="24">
        <v>33.4</v>
      </c>
      <c r="K148" s="28">
        <f t="shared" si="7"/>
        <v>6078.8</v>
      </c>
      <c r="L148" s="35">
        <v>44961</v>
      </c>
    </row>
    <row r="149" spans="2:12" ht="15.75">
      <c r="B149" s="21">
        <v>3580637</v>
      </c>
      <c r="C149" s="27">
        <v>136083</v>
      </c>
      <c r="D149" s="34">
        <v>45319</v>
      </c>
      <c r="E149" s="35">
        <v>45326</v>
      </c>
      <c r="F149" s="14" t="s">
        <v>12</v>
      </c>
      <c r="G149" s="23">
        <f t="shared" si="8"/>
        <v>7</v>
      </c>
      <c r="H149" s="24">
        <v>19</v>
      </c>
      <c r="I149" s="24">
        <f t="shared" si="6"/>
        <v>133</v>
      </c>
      <c r="J149" s="24">
        <v>33.4</v>
      </c>
      <c r="K149" s="28">
        <f t="shared" si="7"/>
        <v>4442.2</v>
      </c>
      <c r="L149" s="35">
        <v>44961</v>
      </c>
    </row>
    <row r="150" spans="2:12" ht="15.75">
      <c r="B150" s="21" t="s">
        <v>55</v>
      </c>
      <c r="C150" s="33">
        <v>136086</v>
      </c>
      <c r="D150" s="34">
        <v>45319</v>
      </c>
      <c r="E150" s="35">
        <v>45326</v>
      </c>
      <c r="F150" s="14" t="s">
        <v>14</v>
      </c>
      <c r="G150" s="23">
        <f t="shared" si="8"/>
        <v>7</v>
      </c>
      <c r="H150" s="24">
        <v>26</v>
      </c>
      <c r="I150" s="24">
        <f t="shared" si="6"/>
        <v>182</v>
      </c>
      <c r="J150" s="24">
        <v>33.4</v>
      </c>
      <c r="K150" s="28">
        <f t="shared" si="7"/>
        <v>6078.8</v>
      </c>
      <c r="L150" s="35">
        <v>44961</v>
      </c>
    </row>
    <row r="151" spans="2:12" ht="15.75">
      <c r="B151" s="21">
        <v>2904807</v>
      </c>
      <c r="C151" s="31">
        <v>136091</v>
      </c>
      <c r="D151" s="34">
        <v>45319</v>
      </c>
      <c r="E151" s="35">
        <v>45326</v>
      </c>
      <c r="F151" s="14" t="s">
        <v>13</v>
      </c>
      <c r="G151" s="23">
        <f t="shared" si="8"/>
        <v>7</v>
      </c>
      <c r="H151" s="24" t="s">
        <v>44</v>
      </c>
      <c r="I151" s="24">
        <f>11*22+10*22</f>
        <v>462</v>
      </c>
      <c r="J151" s="24">
        <v>33.4</v>
      </c>
      <c r="K151" s="28">
        <f t="shared" si="7"/>
        <v>15430.8</v>
      </c>
      <c r="L151" s="35">
        <v>44961</v>
      </c>
    </row>
    <row r="152" spans="2:12" ht="15.75">
      <c r="B152" s="21">
        <v>2908213</v>
      </c>
      <c r="C152" s="31">
        <v>136093</v>
      </c>
      <c r="D152" s="34">
        <v>45319</v>
      </c>
      <c r="E152" s="35">
        <v>45326</v>
      </c>
      <c r="F152" s="14" t="s">
        <v>13</v>
      </c>
      <c r="G152" s="23">
        <f t="shared" si="8"/>
        <v>7</v>
      </c>
      <c r="H152" s="24" t="s">
        <v>44</v>
      </c>
      <c r="I152" s="24">
        <f>4*22+10*22</f>
        <v>308</v>
      </c>
      <c r="J152" s="24">
        <v>33.4</v>
      </c>
      <c r="K152" s="28">
        <f t="shared" si="7"/>
        <v>10287.199999999999</v>
      </c>
      <c r="L152" s="35">
        <v>44961</v>
      </c>
    </row>
    <row r="153" spans="2:12" ht="15.75">
      <c r="B153" s="21" t="s">
        <v>56</v>
      </c>
      <c r="C153" s="31">
        <v>136097</v>
      </c>
      <c r="D153" s="34">
        <v>45319</v>
      </c>
      <c r="E153" s="35">
        <v>45326</v>
      </c>
      <c r="F153" s="14" t="s">
        <v>12</v>
      </c>
      <c r="G153" s="23">
        <f t="shared" si="8"/>
        <v>7</v>
      </c>
      <c r="H153" s="28">
        <v>19</v>
      </c>
      <c r="I153" s="24">
        <f t="shared" si="6"/>
        <v>133</v>
      </c>
      <c r="J153" s="24">
        <v>33.4</v>
      </c>
      <c r="K153" s="28">
        <f t="shared" si="7"/>
        <v>4442.2</v>
      </c>
      <c r="L153" s="35">
        <v>44961</v>
      </c>
    </row>
    <row r="154" spans="2:12" ht="15.75">
      <c r="B154" s="21" t="s">
        <v>57</v>
      </c>
      <c r="C154" s="31">
        <v>136098</v>
      </c>
      <c r="D154" s="34">
        <v>45319</v>
      </c>
      <c r="E154" s="35">
        <v>45326</v>
      </c>
      <c r="F154" s="14" t="s">
        <v>13</v>
      </c>
      <c r="G154" s="23">
        <f t="shared" si="8"/>
        <v>7</v>
      </c>
      <c r="H154" s="28">
        <v>22</v>
      </c>
      <c r="I154" s="24">
        <f t="shared" si="6"/>
        <v>154</v>
      </c>
      <c r="J154" s="24">
        <v>33.4</v>
      </c>
      <c r="K154" s="28">
        <f t="shared" si="7"/>
        <v>5143.5999999999995</v>
      </c>
      <c r="L154" s="35">
        <v>44961</v>
      </c>
    </row>
  </sheetData>
  <autoFilter ref="B1:K23">
    <filterColumn colId="4"/>
  </autoFilter>
  <dataValidations count="1">
    <dataValidation type="list" allowBlank="1" showInputMessage="1" showErrorMessage="1" sqref="F2:F23">
      <formula1>'[1]rate code'!$A$1:$A$25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F20" sqref="F20"/>
    </sheetView>
  </sheetViews>
  <sheetFormatPr defaultRowHeight="12.75"/>
  <cols>
    <col min="1" max="3" width="11.28515625" bestFit="1" customWidth="1"/>
    <col min="4" max="4" width="11.5703125" bestFit="1" customWidth="1"/>
    <col min="5" max="6" width="9.28515625" bestFit="1" customWidth="1"/>
    <col min="7" max="7" width="10" bestFit="1" customWidth="1"/>
    <col min="8" max="9" width="12" bestFit="1" customWidth="1"/>
    <col min="10" max="10" width="11.42578125" bestFit="1" customWidth="1"/>
    <col min="11" max="11" width="11.7109375" bestFit="1" customWidth="1"/>
  </cols>
  <sheetData>
    <row r="1" spans="1:12" ht="14.25">
      <c r="A1" s="11" t="s">
        <v>8</v>
      </c>
      <c r="B1" s="12" t="s">
        <v>9</v>
      </c>
      <c r="C1" s="14" t="s">
        <v>12</v>
      </c>
      <c r="D1" s="14" t="s">
        <v>13</v>
      </c>
      <c r="E1" s="15" t="s">
        <v>18</v>
      </c>
      <c r="F1" s="14" t="s">
        <v>14</v>
      </c>
      <c r="G1" s="14" t="s">
        <v>15</v>
      </c>
      <c r="H1" s="15" t="s">
        <v>20</v>
      </c>
      <c r="I1" s="13" t="s">
        <v>16</v>
      </c>
      <c r="J1" s="15" t="s">
        <v>17</v>
      </c>
      <c r="K1" s="14"/>
      <c r="L1" s="14" t="s">
        <v>19</v>
      </c>
    </row>
    <row r="2" spans="1:12" ht="14.25">
      <c r="A2" s="7">
        <v>45231</v>
      </c>
      <c r="B2" s="7">
        <v>45248</v>
      </c>
      <c r="C2" s="8">
        <f>+(F2/2)+6</f>
        <v>22</v>
      </c>
      <c r="D2" s="8">
        <f t="shared" ref="D2:E2" si="0">+(G2/2)+6</f>
        <v>26</v>
      </c>
      <c r="E2" s="8">
        <f t="shared" si="0"/>
        <v>29</v>
      </c>
      <c r="F2" s="8">
        <v>32</v>
      </c>
      <c r="G2" s="8">
        <v>40</v>
      </c>
      <c r="H2" s="8">
        <v>46</v>
      </c>
      <c r="I2" s="8">
        <v>52</v>
      </c>
      <c r="J2" s="9">
        <f>+((G2/2)-2)*3</f>
        <v>54</v>
      </c>
      <c r="K2" s="9">
        <f>+((H2/2)-2)*3</f>
        <v>63</v>
      </c>
      <c r="L2" s="9">
        <f>+((I2/2)-2)*3</f>
        <v>72</v>
      </c>
    </row>
    <row r="3" spans="1:12" ht="14.25">
      <c r="A3" s="7">
        <v>45249</v>
      </c>
      <c r="B3" s="7">
        <v>45255</v>
      </c>
      <c r="C3" s="8">
        <f t="shared" ref="C3:C7" si="1">+(F3/2)+6</f>
        <v>22</v>
      </c>
      <c r="D3" s="8">
        <f t="shared" ref="D3:D7" si="2">+(G3/2)+6</f>
        <v>26</v>
      </c>
      <c r="E3" s="8">
        <f t="shared" ref="E3:E7" si="3">+(H3/2)+6</f>
        <v>29</v>
      </c>
      <c r="F3" s="8">
        <v>32</v>
      </c>
      <c r="G3" s="8">
        <v>40</v>
      </c>
      <c r="H3" s="8">
        <v>46</v>
      </c>
      <c r="I3" s="8">
        <v>52</v>
      </c>
      <c r="J3" s="9">
        <f t="shared" ref="J3:J7" si="4">+((G3/2)-2)*3</f>
        <v>54</v>
      </c>
      <c r="K3" s="9">
        <f t="shared" ref="K3:K7" si="5">+((H3/2)-2)*3</f>
        <v>63</v>
      </c>
      <c r="L3" s="9">
        <f t="shared" ref="L3:L7" si="6">+((I3/2)-2)*3</f>
        <v>72</v>
      </c>
    </row>
    <row r="4" spans="1:12" ht="14.25">
      <c r="A4" s="7">
        <v>45256</v>
      </c>
      <c r="B4" s="7">
        <v>45280</v>
      </c>
      <c r="C4" s="8">
        <f t="shared" si="1"/>
        <v>19</v>
      </c>
      <c r="D4" s="8">
        <f t="shared" si="2"/>
        <v>22</v>
      </c>
      <c r="E4" s="8">
        <f t="shared" si="3"/>
        <v>26</v>
      </c>
      <c r="F4" s="8">
        <v>26</v>
      </c>
      <c r="G4" s="8">
        <v>32</v>
      </c>
      <c r="H4" s="8">
        <v>40</v>
      </c>
      <c r="I4" s="8">
        <v>46</v>
      </c>
      <c r="J4" s="9">
        <f t="shared" si="4"/>
        <v>42</v>
      </c>
      <c r="K4" s="9">
        <f t="shared" si="5"/>
        <v>54</v>
      </c>
      <c r="L4" s="9">
        <f t="shared" si="6"/>
        <v>63</v>
      </c>
    </row>
    <row r="5" spans="1:12" ht="14.25">
      <c r="A5" s="7">
        <v>45281</v>
      </c>
      <c r="B5" s="7">
        <v>45287</v>
      </c>
      <c r="C5" s="8">
        <f t="shared" si="1"/>
        <v>22</v>
      </c>
      <c r="D5" s="8">
        <f t="shared" si="2"/>
        <v>26</v>
      </c>
      <c r="E5" s="8">
        <f t="shared" si="3"/>
        <v>29</v>
      </c>
      <c r="F5" s="8">
        <v>32</v>
      </c>
      <c r="G5" s="8">
        <v>40</v>
      </c>
      <c r="H5" s="8">
        <v>46</v>
      </c>
      <c r="I5" s="8">
        <v>52</v>
      </c>
      <c r="J5" s="9">
        <f t="shared" si="4"/>
        <v>54</v>
      </c>
      <c r="K5" s="9">
        <f t="shared" si="5"/>
        <v>63</v>
      </c>
      <c r="L5" s="9">
        <f t="shared" si="6"/>
        <v>72</v>
      </c>
    </row>
    <row r="6" spans="1:12" ht="14.25">
      <c r="A6" s="7">
        <v>45288</v>
      </c>
      <c r="B6" s="7">
        <v>45294</v>
      </c>
      <c r="C6" s="8">
        <f t="shared" si="1"/>
        <v>24</v>
      </c>
      <c r="D6" s="8">
        <f t="shared" si="2"/>
        <v>27</v>
      </c>
      <c r="E6" s="8">
        <f t="shared" si="3"/>
        <v>31</v>
      </c>
      <c r="F6" s="8">
        <v>36</v>
      </c>
      <c r="G6" s="8">
        <v>42</v>
      </c>
      <c r="H6" s="8">
        <v>50</v>
      </c>
      <c r="I6" s="8">
        <f>28*2</f>
        <v>56</v>
      </c>
      <c r="J6" s="9">
        <f t="shared" si="4"/>
        <v>57</v>
      </c>
      <c r="K6" s="9">
        <f t="shared" si="5"/>
        <v>69</v>
      </c>
      <c r="L6" s="9">
        <f t="shared" si="6"/>
        <v>78</v>
      </c>
    </row>
    <row r="7" spans="1:12" ht="14.25">
      <c r="A7" s="7">
        <v>45295</v>
      </c>
      <c r="B7" s="7">
        <v>45332</v>
      </c>
      <c r="C7" s="8">
        <f t="shared" si="1"/>
        <v>19</v>
      </c>
      <c r="D7" s="8">
        <f t="shared" si="2"/>
        <v>22</v>
      </c>
      <c r="E7" s="8">
        <f t="shared" si="3"/>
        <v>26</v>
      </c>
      <c r="F7" s="8">
        <v>26</v>
      </c>
      <c r="G7" s="8">
        <v>32</v>
      </c>
      <c r="H7" s="8">
        <v>40</v>
      </c>
      <c r="I7" s="8">
        <v>46</v>
      </c>
      <c r="J7" s="9">
        <f t="shared" si="4"/>
        <v>42</v>
      </c>
      <c r="K7" s="9">
        <f t="shared" si="5"/>
        <v>54</v>
      </c>
      <c r="L7" s="9">
        <f t="shared" si="6"/>
        <v>63</v>
      </c>
    </row>
    <row r="8" spans="1:12" ht="14.25">
      <c r="A8" s="7">
        <v>45333</v>
      </c>
      <c r="B8" s="7">
        <v>45373</v>
      </c>
      <c r="C8" s="8">
        <f t="shared" ref="C8:C10" si="7">+(F8/2)+6</f>
        <v>19</v>
      </c>
      <c r="D8" s="8">
        <f t="shared" ref="D8:D10" si="8">+(G8/2)+6</f>
        <v>22</v>
      </c>
      <c r="E8" s="8">
        <f t="shared" ref="E8:E10" si="9">+(H8/2)+6</f>
        <v>26</v>
      </c>
      <c r="F8" s="8">
        <v>26</v>
      </c>
      <c r="G8" s="8">
        <v>32</v>
      </c>
      <c r="H8" s="8">
        <v>40</v>
      </c>
      <c r="I8" s="8">
        <f>23*2</f>
        <v>46</v>
      </c>
      <c r="J8" s="9">
        <f t="shared" ref="J8:J10" si="10">+((G8/2)-2)*3</f>
        <v>42</v>
      </c>
      <c r="K8" s="9">
        <f t="shared" ref="K8:K10" si="11">+((H8/2)-2)*3</f>
        <v>54</v>
      </c>
      <c r="L8" s="9">
        <f t="shared" ref="L8:L10" si="12">+((I8/2)-2)*3</f>
        <v>63</v>
      </c>
    </row>
    <row r="9" spans="1:12" ht="14.25">
      <c r="A9" s="7">
        <v>45374</v>
      </c>
      <c r="B9" s="7">
        <v>45388</v>
      </c>
      <c r="C9" s="8">
        <f t="shared" si="7"/>
        <v>24</v>
      </c>
      <c r="D9" s="8">
        <f t="shared" si="8"/>
        <v>27</v>
      </c>
      <c r="E9" s="8">
        <f t="shared" si="9"/>
        <v>31</v>
      </c>
      <c r="F9" s="8">
        <v>36</v>
      </c>
      <c r="G9" s="8">
        <v>42</v>
      </c>
      <c r="H9" s="8">
        <v>50</v>
      </c>
      <c r="I9" s="8">
        <f>28*2</f>
        <v>56</v>
      </c>
      <c r="J9" s="9">
        <f t="shared" si="10"/>
        <v>57</v>
      </c>
      <c r="K9" s="9">
        <f t="shared" si="11"/>
        <v>69</v>
      </c>
      <c r="L9" s="9">
        <f t="shared" si="12"/>
        <v>78</v>
      </c>
    </row>
    <row r="10" spans="1:12" ht="15" thickBot="1">
      <c r="A10" s="10">
        <v>45389</v>
      </c>
      <c r="B10" s="10">
        <v>45412</v>
      </c>
      <c r="C10" s="8">
        <f t="shared" si="7"/>
        <v>22</v>
      </c>
      <c r="D10" s="8">
        <f t="shared" si="8"/>
        <v>26</v>
      </c>
      <c r="E10" s="8">
        <f t="shared" si="9"/>
        <v>29</v>
      </c>
      <c r="F10" s="8">
        <v>32</v>
      </c>
      <c r="G10" s="8">
        <v>40</v>
      </c>
      <c r="H10" s="8">
        <v>46</v>
      </c>
      <c r="I10" s="8">
        <f>26*2</f>
        <v>52</v>
      </c>
      <c r="J10" s="9">
        <f t="shared" si="10"/>
        <v>54</v>
      </c>
      <c r="K10" s="9">
        <f t="shared" si="11"/>
        <v>63</v>
      </c>
      <c r="L10" s="9">
        <f t="shared" si="12"/>
        <v>72</v>
      </c>
    </row>
    <row r="11" spans="1:12" ht="13.5" thickTop="1"/>
  </sheetData>
  <dataValidations count="2">
    <dataValidation type="list" allowBlank="1" showInputMessage="1" showErrorMessage="1" sqref="C1:G1 J1:L1">
      <formula1>'[1]rate code'!$A$1:$A$25</formula1>
    </dataValidation>
    <dataValidation type="list" allowBlank="1" showInputMessage="1" showErrorMessage="1" sqref="H1">
      <formula1>'[2]rate code'!$A$1:$A$25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statment</vt:lpstr>
      <vt:lpstr>contract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2024-02-23T09:15:05Z</dcterms:modified>
</cp:coreProperties>
</file>