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_v3_test\test files\"/>
    </mc:Choice>
  </mc:AlternateContent>
  <xr:revisionPtr revIDLastSave="0" documentId="13_ncr:1_{5FC93384-3D3F-4DF0-A2F2-51AF669A8396}" xr6:coauthVersionLast="47" xr6:coauthVersionMax="47" xr10:uidLastSave="{00000000-0000-0000-0000-000000000000}"/>
  <bookViews>
    <workbookView xWindow="1884" yWindow="1884" windowWidth="17280" windowHeight="8964" xr2:uid="{00000000-000D-0000-FFFF-FFFF00000000}"/>
  </bookViews>
  <sheets>
    <sheet name="statment" sheetId="6" r:id="rId1"/>
    <sheet name="contract" sheetId="7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statment!$B$1:$O$66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" i="6" l="1"/>
  <c r="G66" i="6"/>
  <c r="I66" i="6" s="1"/>
  <c r="K66" i="6" s="1"/>
  <c r="G65" i="6"/>
  <c r="I65" i="6" s="1"/>
  <c r="K65" i="6" s="1"/>
  <c r="I64" i="6"/>
  <c r="K64" i="6" s="1"/>
  <c r="H64" i="6"/>
  <c r="G64" i="6"/>
  <c r="G63" i="6"/>
  <c r="I63" i="6" s="1"/>
  <c r="K63" i="6" s="1"/>
  <c r="G62" i="6"/>
  <c r="I62" i="6" s="1"/>
  <c r="K62" i="6" s="1"/>
  <c r="G61" i="6"/>
  <c r="I61" i="6" s="1"/>
  <c r="K61" i="6" s="1"/>
  <c r="I60" i="6"/>
  <c r="K60" i="6" s="1"/>
  <c r="G60" i="6"/>
  <c r="I59" i="6"/>
  <c r="K59" i="6" s="1"/>
  <c r="G59" i="6"/>
  <c r="G58" i="6"/>
  <c r="I58" i="6" s="1"/>
  <c r="K58" i="6" s="1"/>
  <c r="G57" i="6"/>
  <c r="I57" i="6" s="1"/>
  <c r="K57" i="6" s="1"/>
  <c r="G56" i="6"/>
  <c r="I56" i="6" s="1"/>
  <c r="K56" i="6" s="1"/>
  <c r="G55" i="6"/>
  <c r="I55" i="6" s="1"/>
  <c r="K55" i="6" s="1"/>
  <c r="G54" i="6"/>
  <c r="I54" i="6" s="1"/>
  <c r="K54" i="6" s="1"/>
  <c r="G53" i="6"/>
  <c r="I53" i="6" s="1"/>
  <c r="K53" i="6" s="1"/>
  <c r="G52" i="6"/>
  <c r="I52" i="6" s="1"/>
  <c r="K52" i="6" s="1"/>
  <c r="G51" i="6"/>
  <c r="I51" i="6" s="1"/>
  <c r="K51" i="6" s="1"/>
  <c r="G50" i="6"/>
  <c r="I50" i="6" s="1"/>
  <c r="K50" i="6" s="1"/>
  <c r="G49" i="6"/>
  <c r="I49" i="6" s="1"/>
  <c r="K49" i="6" s="1"/>
  <c r="G48" i="6"/>
  <c r="I48" i="6" s="1"/>
  <c r="K48" i="6" s="1"/>
  <c r="G47" i="6"/>
  <c r="I47" i="6" s="1"/>
  <c r="K47" i="6" s="1"/>
  <c r="G46" i="6"/>
  <c r="I46" i="6" s="1"/>
  <c r="K46" i="6" s="1"/>
  <c r="G45" i="6"/>
  <c r="I45" i="6" s="1"/>
  <c r="K45" i="6" s="1"/>
  <c r="G44" i="6"/>
  <c r="I44" i="6" s="1"/>
  <c r="K44" i="6" s="1"/>
  <c r="G43" i="6"/>
  <c r="I43" i="6" s="1"/>
  <c r="K43" i="6" s="1"/>
  <c r="G42" i="6"/>
  <c r="I42" i="6" s="1"/>
  <c r="K42" i="6" s="1"/>
  <c r="G41" i="6"/>
  <c r="I41" i="6" s="1"/>
  <c r="K41" i="6" s="1"/>
  <c r="G40" i="6"/>
  <c r="I40" i="6" s="1"/>
  <c r="K40" i="6" s="1"/>
  <c r="G39" i="6"/>
  <c r="I39" i="6" s="1"/>
  <c r="K39" i="6" s="1"/>
  <c r="G38" i="6"/>
  <c r="I38" i="6" s="1"/>
  <c r="K38" i="6" s="1"/>
  <c r="I37" i="6"/>
  <c r="K37" i="6" s="1"/>
  <c r="G37" i="6"/>
  <c r="G36" i="6"/>
  <c r="I36" i="6" s="1"/>
  <c r="K36" i="6" s="1"/>
  <c r="I35" i="6"/>
  <c r="K35" i="6" s="1"/>
  <c r="G35" i="6"/>
  <c r="G34" i="6"/>
  <c r="I34" i="6" s="1"/>
  <c r="K34" i="6" s="1"/>
  <c r="G33" i="6"/>
  <c r="I33" i="6" s="1"/>
  <c r="K33" i="6" s="1"/>
  <c r="G32" i="6"/>
  <c r="I32" i="6" s="1"/>
  <c r="K32" i="6" s="1"/>
  <c r="I31" i="6"/>
  <c r="K31" i="6" s="1"/>
  <c r="G31" i="6"/>
  <c r="I30" i="6"/>
  <c r="K30" i="6" s="1"/>
  <c r="G30" i="6"/>
  <c r="I29" i="6"/>
  <c r="K29" i="6" s="1"/>
  <c r="G29" i="6"/>
  <c r="I28" i="6"/>
  <c r="K28" i="6" s="1"/>
  <c r="G28" i="6"/>
  <c r="I27" i="6"/>
  <c r="K27" i="6" s="1"/>
  <c r="G27" i="6"/>
  <c r="I26" i="6"/>
  <c r="K26" i="6" s="1"/>
  <c r="G26" i="6"/>
  <c r="I25" i="6"/>
  <c r="K25" i="6" s="1"/>
  <c r="G25" i="6"/>
  <c r="K24" i="6"/>
  <c r="I24" i="6"/>
  <c r="G24" i="6"/>
  <c r="I23" i="6"/>
  <c r="K23" i="6" s="1"/>
  <c r="G23" i="6"/>
  <c r="I22" i="6"/>
  <c r="K22" i="6" s="1"/>
  <c r="G22" i="6"/>
  <c r="I21" i="6"/>
  <c r="K21" i="6" s="1"/>
  <c r="G21" i="6"/>
  <c r="I20" i="6"/>
  <c r="K20" i="6" s="1"/>
  <c r="G20" i="6"/>
  <c r="I19" i="6"/>
  <c r="K19" i="6" s="1"/>
  <c r="G19" i="6"/>
  <c r="I18" i="6"/>
  <c r="K18" i="6" s="1"/>
  <c r="G18" i="6"/>
  <c r="I17" i="6"/>
  <c r="K17" i="6" s="1"/>
  <c r="G17" i="6"/>
  <c r="K16" i="6"/>
  <c r="I16" i="6"/>
  <c r="G16" i="6"/>
  <c r="I15" i="6"/>
  <c r="K15" i="6" s="1"/>
  <c r="G15" i="6"/>
  <c r="I14" i="6"/>
  <c r="K14" i="6" s="1"/>
  <c r="G14" i="6"/>
  <c r="I13" i="6"/>
  <c r="K13" i="6" s="1"/>
  <c r="G13" i="6"/>
  <c r="I12" i="6"/>
  <c r="K12" i="6" s="1"/>
  <c r="G12" i="6"/>
  <c r="I11" i="6"/>
  <c r="K11" i="6" s="1"/>
  <c r="G11" i="6"/>
  <c r="I10" i="6"/>
  <c r="K10" i="6" s="1"/>
  <c r="G10" i="6"/>
  <c r="K9" i="6"/>
  <c r="I9" i="6"/>
  <c r="G9" i="6"/>
  <c r="I8" i="6"/>
  <c r="K8" i="6" s="1"/>
  <c r="G8" i="6"/>
  <c r="I7" i="6"/>
  <c r="K7" i="6" s="1"/>
  <c r="G7" i="6"/>
  <c r="K6" i="6"/>
  <c r="G6" i="6"/>
  <c r="K5" i="6"/>
  <c r="G5" i="6"/>
  <c r="G4" i="6"/>
  <c r="K4" i="6" s="1"/>
  <c r="G3" i="6"/>
  <c r="K3" i="6" s="1"/>
  <c r="G2" i="6"/>
  <c r="K2" i="6" s="1"/>
  <c r="E4" i="7" l="1"/>
  <c r="F4" i="7"/>
  <c r="G4" i="7"/>
  <c r="E5" i="7"/>
  <c r="E6" i="7"/>
  <c r="F6" i="7"/>
  <c r="G6" i="7"/>
  <c r="E7" i="7"/>
  <c r="F7" i="7"/>
  <c r="G7" i="7"/>
  <c r="E8" i="7"/>
  <c r="F8" i="7"/>
  <c r="F3" i="7"/>
  <c r="G3" i="7"/>
  <c r="N4" i="7" l="1"/>
  <c r="O4" i="7"/>
  <c r="P4" i="7"/>
  <c r="Q4" i="7"/>
  <c r="N5" i="7"/>
  <c r="O5" i="7"/>
  <c r="P5" i="7"/>
  <c r="Q5" i="7"/>
  <c r="N6" i="7"/>
  <c r="O6" i="7"/>
  <c r="P6" i="7"/>
  <c r="Q6" i="7"/>
  <c r="N7" i="7"/>
  <c r="O7" i="7"/>
  <c r="P7" i="7"/>
  <c r="Q7" i="7"/>
  <c r="N8" i="7"/>
  <c r="O8" i="7"/>
  <c r="O3" i="7"/>
  <c r="P3" i="7"/>
  <c r="Q3" i="7"/>
  <c r="N3" i="7"/>
  <c r="C4" i="7"/>
  <c r="D4" i="7"/>
  <c r="C5" i="7"/>
  <c r="D5" i="7"/>
  <c r="C6" i="7"/>
  <c r="D6" i="7"/>
  <c r="C7" i="7"/>
  <c r="D7" i="7"/>
  <c r="C8" i="7"/>
  <c r="D8" i="7"/>
  <c r="D3" i="7"/>
  <c r="E3" i="7"/>
  <c r="C3" i="7"/>
  <c r="M8" i="7"/>
  <c r="Q8" i="7" s="1"/>
  <c r="M5" i="7"/>
  <c r="L8" i="7"/>
  <c r="G8" i="7" s="1"/>
  <c r="L5" i="7"/>
  <c r="G5" i="7" s="1"/>
  <c r="K5" i="7"/>
  <c r="F5" i="7" s="1"/>
  <c r="P8" i="7" l="1"/>
  <c r="M32" i="6"/>
  <c r="L32" i="6" s="1"/>
  <c r="M23" i="6" l="1"/>
  <c r="L23" i="6" s="1"/>
  <c r="M49" i="6"/>
  <c r="L49" i="6" s="1"/>
  <c r="M46" i="6"/>
  <c r="L46" i="6" s="1"/>
  <c r="M33" i="6"/>
  <c r="L33" i="6" s="1"/>
  <c r="M48" i="6"/>
  <c r="L48" i="6" s="1"/>
  <c r="M51" i="6"/>
  <c r="M59" i="6"/>
  <c r="M29" i="6"/>
  <c r="M52" i="6"/>
  <c r="L52" i="6" s="1"/>
  <c r="M55" i="6"/>
  <c r="L55" i="6" s="1"/>
  <c r="O4" i="6"/>
  <c r="M30" i="6"/>
  <c r="M34" i="6"/>
  <c r="L34" i="6" s="1"/>
  <c r="M35" i="6"/>
  <c r="L35" i="6" s="1"/>
  <c r="M63" i="6"/>
  <c r="M56" i="6"/>
  <c r="L56" i="6" s="1"/>
  <c r="M57" i="6"/>
  <c r="L57" i="6" s="1"/>
  <c r="M7" i="6"/>
  <c r="L7" i="6" s="1"/>
  <c r="M15" i="6"/>
  <c r="L15" i="6" s="1"/>
  <c r="M37" i="6"/>
  <c r="L37" i="6" s="1"/>
  <c r="M38" i="6"/>
  <c r="L38" i="6" s="1"/>
  <c r="M3" i="6"/>
  <c r="L3" i="6" s="1"/>
  <c r="M11" i="6"/>
  <c r="L11" i="6" s="1"/>
  <c r="M19" i="6"/>
  <c r="L19" i="6" s="1"/>
  <c r="M27" i="6"/>
  <c r="L27" i="6" s="1"/>
  <c r="M40" i="6"/>
  <c r="L40" i="6" s="1"/>
  <c r="O62" i="6"/>
  <c r="O25" i="6"/>
  <c r="O41" i="6"/>
  <c r="O20" i="6"/>
  <c r="O24" i="6"/>
  <c r="O40" i="6"/>
  <c r="O55" i="6"/>
  <c r="O28" i="6"/>
  <c r="O51" i="6"/>
  <c r="O56" i="6"/>
  <c r="L59" i="6" l="1"/>
  <c r="L51" i="6"/>
  <c r="M45" i="6"/>
  <c r="L45" i="6" s="1"/>
  <c r="L30" i="6"/>
  <c r="L29" i="6"/>
  <c r="O63" i="6"/>
  <c r="L63" i="6"/>
  <c r="M60" i="6"/>
  <c r="L60" i="6" s="1"/>
  <c r="M25" i="6"/>
  <c r="L25" i="6" s="1"/>
  <c r="M9" i="6"/>
  <c r="L9" i="6" s="1"/>
  <c r="M53" i="6"/>
  <c r="L53" i="6" s="1"/>
  <c r="M42" i="6"/>
  <c r="L42" i="6" s="1"/>
  <c r="M26" i="6"/>
  <c r="L26" i="6" s="1"/>
  <c r="M10" i="6"/>
  <c r="L10" i="6" s="1"/>
  <c r="M39" i="6"/>
  <c r="L39" i="6" s="1"/>
  <c r="M41" i="6"/>
  <c r="L41" i="6" s="1"/>
  <c r="M13" i="6"/>
  <c r="L13" i="6" s="1"/>
  <c r="M54" i="6"/>
  <c r="L54" i="6" s="1"/>
  <c r="M28" i="6"/>
  <c r="L28" i="6" s="1"/>
  <c r="M22" i="6"/>
  <c r="L22" i="6" s="1"/>
  <c r="M6" i="6"/>
  <c r="L6" i="6" s="1"/>
  <c r="M62" i="6"/>
  <c r="L62" i="6" s="1"/>
  <c r="M17" i="6"/>
  <c r="L17" i="6" s="1"/>
  <c r="M47" i="6"/>
  <c r="L47" i="6" s="1"/>
  <c r="M24" i="6"/>
  <c r="L24" i="6" s="1"/>
  <c r="M16" i="6"/>
  <c r="L16" i="6" s="1"/>
  <c r="M8" i="6"/>
  <c r="L8" i="6" s="1"/>
  <c r="M18" i="6"/>
  <c r="L18" i="6" s="1"/>
  <c r="M2" i="6"/>
  <c r="L2" i="6" s="1"/>
  <c r="M43" i="6"/>
  <c r="L43" i="6" s="1"/>
  <c r="M20" i="6"/>
  <c r="L20" i="6" s="1"/>
  <c r="M12" i="6"/>
  <c r="L12" i="6" s="1"/>
  <c r="M4" i="6"/>
  <c r="L4" i="6" s="1"/>
  <c r="M36" i="6"/>
  <c r="L36" i="6" s="1"/>
  <c r="M58" i="6"/>
  <c r="L58" i="6" s="1"/>
  <c r="M50" i="6"/>
  <c r="L50" i="6" s="1"/>
  <c r="M21" i="6"/>
  <c r="L21" i="6" s="1"/>
  <c r="M5" i="6"/>
  <c r="L5" i="6" s="1"/>
  <c r="M61" i="6"/>
  <c r="L61" i="6" s="1"/>
  <c r="M31" i="6"/>
  <c r="L31" i="6" s="1"/>
  <c r="M44" i="6"/>
  <c r="L44" i="6" s="1"/>
  <c r="M14" i="6"/>
  <c r="L14" i="6" s="1"/>
  <c r="O37" i="6"/>
  <c r="O5" i="6"/>
  <c r="O59" i="6"/>
  <c r="O29" i="6"/>
  <c r="O52" i="6"/>
  <c r="O21" i="6"/>
  <c r="O50" i="6"/>
  <c r="O27" i="6"/>
  <c r="O19" i="6"/>
  <c r="O3" i="6"/>
  <c r="O46" i="6"/>
  <c r="O30" i="6"/>
  <c r="O26" i="6"/>
  <c r="O53" i="6"/>
  <c r="O49" i="6"/>
  <c r="O6" i="6"/>
  <c r="O61" i="6"/>
  <c r="O54" i="6"/>
  <c r="O47" i="6"/>
  <c r="O39" i="6"/>
  <c r="O23" i="6"/>
  <c r="O22" i="6"/>
  <c r="O57" i="6"/>
  <c r="O18" i="6"/>
  <c r="O38" i="6"/>
  <c r="O2" i="6"/>
  <c r="O17" i="6"/>
  <c r="O13" i="6"/>
  <c r="O9" i="6"/>
  <c r="O16" i="6"/>
  <c r="O12" i="6"/>
  <c r="O8" i="6"/>
  <c r="O48" i="6"/>
  <c r="O42" i="6"/>
  <c r="O33" i="6"/>
  <c r="O45" i="6"/>
  <c r="O36" i="6"/>
  <c r="O32" i="6"/>
  <c r="O15" i="6"/>
  <c r="O11" i="6"/>
  <c r="O7" i="6"/>
  <c r="O14" i="6"/>
  <c r="O10" i="6"/>
  <c r="O60" i="6"/>
  <c r="O44" i="6"/>
  <c r="O35" i="6"/>
  <c r="O31" i="6"/>
  <c r="O58" i="6"/>
  <c r="O43" i="6"/>
  <c r="O34" i="6"/>
</calcChain>
</file>

<file path=xl/sharedStrings.xml><?xml version="1.0" encoding="utf-8"?>
<sst xmlns="http://schemas.openxmlformats.org/spreadsheetml/2006/main" count="132" uniqueCount="40">
  <si>
    <t>Net Amount.</t>
  </si>
  <si>
    <t>14%  Tax.</t>
  </si>
  <si>
    <t>Night</t>
  </si>
  <si>
    <t>Rate Euro.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</si>
  <si>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</si>
  <si>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</si>
  <si>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</si>
  <si>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</si>
  <si>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</si>
  <si>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</si>
  <si>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</si>
  <si>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</si>
  <si>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Reservation No.</t>
  </si>
  <si>
    <t>System Amount</t>
  </si>
  <si>
    <t>Adj.</t>
  </si>
  <si>
    <t>SB</t>
  </si>
  <si>
    <t>SD</t>
  </si>
  <si>
    <t>SJ</t>
  </si>
  <si>
    <t>SG</t>
  </si>
  <si>
    <t>DB</t>
  </si>
  <si>
    <t>DD</t>
  </si>
  <si>
    <t>DJ</t>
  </si>
  <si>
    <t>DG</t>
  </si>
  <si>
    <t>DF</t>
  </si>
  <si>
    <t>TJ</t>
  </si>
  <si>
    <t>TG</t>
  </si>
  <si>
    <t>TF</t>
  </si>
  <si>
    <t>DJSUP</t>
  </si>
  <si>
    <t>SJSUP</t>
  </si>
  <si>
    <t>66+58</t>
  </si>
  <si>
    <t>39+35</t>
  </si>
  <si>
    <t>58+50</t>
  </si>
  <si>
    <t>28/01/2024</t>
  </si>
  <si>
    <t>31+33+35</t>
  </si>
  <si>
    <t>46+40</t>
  </si>
  <si>
    <t>81+69</t>
  </si>
  <si>
    <t>42+46+40</t>
  </si>
  <si>
    <t>54+58+50</t>
  </si>
  <si>
    <t>26/01/2024</t>
  </si>
  <si>
    <t>Res_date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</si>
</sst>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3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7" applyNumberFormat="1" applyFont="1" applyFill="1" applyAlignment="1"/>
    <xf numFmtId="164" fontId="7" fillId="2" borderId="2" xfId="0" applyNumberFormat="1" applyFont="1" applyFill="1" applyBorder="1" applyAlignment="1">
      <alignment horizontal="center" vertical="center"/>
    </xf>
    <xf numFmtId="0" fontId="5" fillId="2" borderId="0" xfId="5" applyFont="1" applyFill="1" applyAlignment="1"/>
    <xf numFmtId="0" fontId="3" fillId="4" borderId="1" xfId="0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/>
    </xf>
    <xf numFmtId="14" fontId="10" fillId="7" borderId="4" xfId="0" applyNumberFormat="1" applyFont="1" applyFill="1" applyBorder="1" applyAlignment="1" applyProtection="1">
      <alignment horizontal="center"/>
      <protection hidden="1"/>
    </xf>
    <xf numFmtId="164" fontId="7" fillId="2" borderId="3" xfId="0" applyNumberFormat="1" applyFont="1" applyFill="1" applyBorder="1" applyAlignment="1">
      <alignment horizontal="center" vertical="center"/>
    </xf>
    <xf numFmtId="4" fontId="11" fillId="2" borderId="3" xfId="0" applyNumberFormat="1" applyFont="1" applyFill="1" applyBorder="1" applyAlignment="1"/>
    <xf numFmtId="164" fontId="0" fillId="2" borderId="3" xfId="0" applyNumberFormat="1" applyFill="1" applyBorder="1"/>
    <xf numFmtId="4" fontId="11" fillId="2" borderId="2" xfId="0" applyNumberFormat="1" applyFont="1" applyFill="1" applyBorder="1" applyAlignment="1"/>
    <xf numFmtId="164" fontId="0" fillId="2" borderId="2" xfId="0" applyNumberFormat="1" applyFill="1" applyBorder="1"/>
    <xf numFmtId="4" fontId="4" fillId="2" borderId="2" xfId="0" applyNumberFormat="1" applyFont="1" applyFill="1" applyBorder="1"/>
    <xf numFmtId="4" fontId="0" fillId="2" borderId="2" xfId="0" applyNumberFormat="1" applyFill="1" applyBorder="1"/>
    <xf numFmtId="0" fontId="3" fillId="11" borderId="1" xfId="0" applyFont="1" applyFill="1" applyBorder="1" applyAlignment="1">
      <alignment horizontal="center" vertical="center"/>
    </xf>
    <xf numFmtId="14" fontId="9" fillId="0" borderId="5" xfId="0" applyNumberFormat="1" applyFont="1" applyBorder="1"/>
    <xf numFmtId="14" fontId="9" fillId="0" borderId="6" xfId="0" applyNumberFormat="1" applyFont="1" applyBorder="1"/>
    <xf numFmtId="0" fontId="9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/>
    <xf numFmtId="0" fontId="9" fillId="9" borderId="0" xfId="0" applyNumberFormat="1" applyFont="1" applyFill="1" applyBorder="1" applyAlignment="1">
      <alignment horizontal="center"/>
    </xf>
    <xf numFmtId="0" fontId="9" fillId="5" borderId="2" xfId="0" applyNumberFormat="1" applyFont="1" applyFill="1" applyBorder="1" applyAlignment="1">
      <alignment horizontal="center"/>
    </xf>
    <xf numFmtId="0" fontId="9" fillId="6" borderId="2" xfId="0" applyNumberFormat="1" applyFont="1" applyFill="1" applyBorder="1" applyAlignment="1">
      <alignment horizontal="center"/>
    </xf>
    <xf numFmtId="0" fontId="9" fillId="9" borderId="2" xfId="0" applyNumberFormat="1" applyFont="1" applyFill="1" applyBorder="1" applyAlignment="1">
      <alignment horizontal="center"/>
    </xf>
    <xf numFmtId="14" fontId="9" fillId="0" borderId="0" xfId="0" applyNumberFormat="1" applyFont="1" applyBorder="1"/>
    <xf numFmtId="0" fontId="0" fillId="4" borderId="0" xfId="0" applyNumberFormat="1" applyFont="1" applyFill="1" applyBorder="1" applyAlignment="1">
      <alignment horizontal="center"/>
    </xf>
    <xf numFmtId="0" fontId="0" fillId="8" borderId="0" xfId="0" applyNumberFormat="1" applyFont="1" applyFill="1" applyBorder="1" applyAlignment="1">
      <alignment horizontal="center"/>
    </xf>
    <xf numFmtId="0" fontId="0" fillId="10" borderId="0" xfId="0" applyNumberFormat="1" applyFont="1" applyFill="1" applyBorder="1" applyAlignment="1">
      <alignment horizontal="center"/>
    </xf>
    <xf numFmtId="165" fontId="6" fillId="12" borderId="0" xfId="0" applyNumberFormat="1" applyFont="1" applyFill="1" applyBorder="1" applyAlignment="1">
      <alignment horizontal="center"/>
    </xf>
    <xf numFmtId="165" fontId="7" fillId="12" borderId="7" xfId="0" applyNumberFormat="1" applyFont="1" applyFill="1" applyBorder="1" applyAlignment="1">
      <alignment horizontal="center"/>
    </xf>
    <xf numFmtId="1" fontId="7" fillId="12" borderId="7" xfId="0" applyNumberFormat="1" applyFont="1" applyFill="1" applyBorder="1" applyAlignment="1">
      <alignment horizontal="center"/>
    </xf>
    <xf numFmtId="164" fontId="7" fillId="4" borderId="7" xfId="1" applyFont="1" applyFill="1" applyBorder="1" applyAlignment="1">
      <alignment horizontal="center"/>
    </xf>
    <xf numFmtId="164" fontId="7" fillId="12" borderId="7" xfId="1" applyFont="1" applyFill="1" applyBorder="1" applyAlignment="1">
      <alignment horizontal="center"/>
    </xf>
    <xf numFmtId="0" fontId="7" fillId="12" borderId="8" xfId="0" applyNumberFormat="1" applyFont="1" applyFill="1" applyBorder="1" applyAlignment="1">
      <alignment horizontal="center"/>
    </xf>
    <xf numFmtId="165" fontId="12" fillId="12" borderId="7" xfId="0" applyNumberFormat="1" applyFont="1" applyFill="1" applyBorder="1" applyAlignment="1">
      <alignment horizontal="center"/>
    </xf>
    <xf numFmtId="1" fontId="12" fillId="12" borderId="7" xfId="0" applyNumberFormat="1" applyFont="1" applyFill="1" applyBorder="1" applyAlignment="1">
      <alignment horizontal="center"/>
    </xf>
    <xf numFmtId="164" fontId="12" fillId="4" borderId="7" xfId="1" applyFont="1" applyFill="1" applyBorder="1" applyAlignment="1">
      <alignment horizontal="center"/>
    </xf>
    <xf numFmtId="164" fontId="12" fillId="12" borderId="7" xfId="1" applyFont="1" applyFill="1" applyBorder="1" applyAlignment="1">
      <alignment horizontal="center"/>
    </xf>
    <xf numFmtId="0" fontId="12" fillId="12" borderId="8" xfId="0" applyNumberFormat="1" applyFont="1" applyFill="1" applyBorder="1" applyAlignment="1">
      <alignment horizontal="center"/>
    </xf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ael\cairo%20%20%20%20%20express%20trav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cairo%20%20express%20trav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ael\cairo%20%20express%20%20%20trav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cairo%20%20express%20travel%20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cairo%20%20express%20travel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23"/>
      <sheetName val="rate code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23"/>
      <sheetName val="rate code"/>
      <sheetName val="Sheet1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23"/>
      <sheetName val="rate code"/>
      <sheetName val="Sheet1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23"/>
      <sheetName val="rate code"/>
      <sheetName val="Sheet1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23"/>
      <sheetName val="rate code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workbookViewId="0">
      <selection activeCell="F10" sqref="F10"/>
    </sheetView>
  </sheetViews>
  <sheetFormatPr defaultRowHeight="13.2"/>
  <cols>
    <col min="1" max="10" width="20.6640625" customWidth="1"/>
    <col min="11" max="11" width="25" bestFit="1" customWidth="1"/>
    <col min="12" max="13" width="20.6640625" customWidth="1"/>
  </cols>
  <sheetData>
    <row r="1" spans="1:15" ht="18.600000000000001" thickTop="1" thickBot="1">
      <c r="A1" s="2"/>
      <c r="B1" s="16" t="s">
        <v>12</v>
      </c>
      <c r="C1" s="6" t="s">
        <v>39</v>
      </c>
      <c r="D1" s="6" t="s">
        <v>6</v>
      </c>
      <c r="E1" s="6" t="s">
        <v>7</v>
      </c>
      <c r="F1" s="6" t="s">
        <v>8</v>
      </c>
      <c r="G1" s="1" t="s">
        <v>2</v>
      </c>
      <c r="H1" s="1" t="s">
        <v>3</v>
      </c>
      <c r="I1" s="6" t="s">
        <v>9</v>
      </c>
      <c r="J1" s="6" t="s">
        <v>4</v>
      </c>
      <c r="K1" s="6" t="s">
        <v>5</v>
      </c>
      <c r="L1" s="16" t="s">
        <v>1</v>
      </c>
      <c r="M1" s="16" t="s">
        <v>0</v>
      </c>
      <c r="N1" s="16" t="s">
        <v>13</v>
      </c>
      <c r="O1" s="16" t="s">
        <v>14</v>
      </c>
    </row>
    <row r="2" spans="1:15" ht="15.6" thickTop="1">
      <c r="A2" s="3"/>
      <c r="B2" s="34">
        <v>8091293</v>
      </c>
      <c r="C2" s="30">
        <v>45291</v>
      </c>
      <c r="D2" s="30">
        <v>45291</v>
      </c>
      <c r="E2" s="30">
        <v>45292</v>
      </c>
      <c r="F2" s="30" t="s">
        <v>21</v>
      </c>
      <c r="G2" s="31">
        <f t="shared" ref="G2:G65" si="0">+E2-D2</f>
        <v>1</v>
      </c>
      <c r="H2" s="33">
        <v>58</v>
      </c>
      <c r="I2" s="32">
        <v>48</v>
      </c>
      <c r="J2" s="33">
        <v>34</v>
      </c>
      <c r="K2" s="33">
        <f t="shared" ref="K2:K65" si="1">+I2*J2</f>
        <v>1632</v>
      </c>
      <c r="L2" s="9">
        <f t="shared" ref="L2:L63" si="2">+K2-M2</f>
        <v>200.42105263157873</v>
      </c>
      <c r="M2" s="9">
        <f t="shared" ref="M2:M63" si="3">+K2/1.14</f>
        <v>1431.5789473684213</v>
      </c>
      <c r="N2" s="10">
        <v>5969.6</v>
      </c>
      <c r="O2" s="11">
        <f t="shared" ref="O2:O63" si="4">+K2-N2</f>
        <v>-4337.6000000000004</v>
      </c>
    </row>
    <row r="3" spans="1:15" ht="15">
      <c r="A3" s="5"/>
      <c r="B3" s="34">
        <v>8091293</v>
      </c>
      <c r="C3" s="30">
        <v>45291</v>
      </c>
      <c r="D3" s="30">
        <v>45291</v>
      </c>
      <c r="E3" s="30">
        <v>45292</v>
      </c>
      <c r="F3" s="30" t="s">
        <v>21</v>
      </c>
      <c r="G3" s="31">
        <f t="shared" si="0"/>
        <v>1</v>
      </c>
      <c r="H3" s="33">
        <v>58</v>
      </c>
      <c r="I3" s="32">
        <v>48</v>
      </c>
      <c r="J3" s="33">
        <v>34</v>
      </c>
      <c r="K3" s="33">
        <f t="shared" si="1"/>
        <v>1632</v>
      </c>
      <c r="L3" s="4">
        <f t="shared" si="2"/>
        <v>200.42105263157873</v>
      </c>
      <c r="M3" s="4">
        <f t="shared" si="3"/>
        <v>1431.5789473684213</v>
      </c>
      <c r="N3" s="12">
        <v>8528</v>
      </c>
      <c r="O3" s="13">
        <f t="shared" si="4"/>
        <v>-6896</v>
      </c>
    </row>
    <row r="4" spans="1:15" ht="15">
      <c r="B4" s="34">
        <v>8091293</v>
      </c>
      <c r="C4" s="30">
        <v>45291</v>
      </c>
      <c r="D4" s="30">
        <v>45291</v>
      </c>
      <c r="E4" s="30">
        <v>45292</v>
      </c>
      <c r="F4" s="30" t="s">
        <v>20</v>
      </c>
      <c r="G4" s="31">
        <f t="shared" si="0"/>
        <v>1</v>
      </c>
      <c r="H4" s="33">
        <v>50</v>
      </c>
      <c r="I4" s="32">
        <v>40</v>
      </c>
      <c r="J4" s="33">
        <v>34</v>
      </c>
      <c r="K4" s="33">
        <f t="shared" si="1"/>
        <v>1360</v>
      </c>
      <c r="L4" s="4">
        <f t="shared" si="2"/>
        <v>167.01754385964909</v>
      </c>
      <c r="M4" s="4">
        <f t="shared" si="3"/>
        <v>1192.9824561403509</v>
      </c>
      <c r="N4" s="12">
        <v>18368</v>
      </c>
      <c r="O4" s="13">
        <f t="shared" si="4"/>
        <v>-17008</v>
      </c>
    </row>
    <row r="5" spans="1:15" ht="15">
      <c r="B5" s="34">
        <v>8088128</v>
      </c>
      <c r="C5" s="30">
        <v>45273</v>
      </c>
      <c r="D5" s="30">
        <v>45273</v>
      </c>
      <c r="E5" s="30">
        <v>45294</v>
      </c>
      <c r="F5" s="30" t="s">
        <v>16</v>
      </c>
      <c r="G5" s="31">
        <f t="shared" si="0"/>
        <v>21</v>
      </c>
      <c r="H5" s="33" t="s">
        <v>33</v>
      </c>
      <c r="I5" s="32">
        <v>679</v>
      </c>
      <c r="J5" s="33">
        <v>34</v>
      </c>
      <c r="K5" s="33">
        <f t="shared" si="1"/>
        <v>23086</v>
      </c>
      <c r="L5" s="4">
        <f t="shared" si="2"/>
        <v>2835.1228070175421</v>
      </c>
      <c r="M5" s="4">
        <f t="shared" si="3"/>
        <v>20250.877192982458</v>
      </c>
      <c r="N5" s="12">
        <v>6297.6</v>
      </c>
      <c r="O5" s="13">
        <f t="shared" si="4"/>
        <v>16788.400000000001</v>
      </c>
    </row>
    <row r="6" spans="1:15" ht="15">
      <c r="B6" s="34">
        <v>8091196</v>
      </c>
      <c r="C6" s="30">
        <v>45289</v>
      </c>
      <c r="D6" s="30">
        <v>45289</v>
      </c>
      <c r="E6" s="30">
        <v>45296</v>
      </c>
      <c r="F6" s="30" t="s">
        <v>21</v>
      </c>
      <c r="G6" s="31">
        <f t="shared" si="0"/>
        <v>7</v>
      </c>
      <c r="H6" s="33" t="s">
        <v>31</v>
      </c>
      <c r="I6" s="32">
        <v>388</v>
      </c>
      <c r="J6" s="33">
        <v>34</v>
      </c>
      <c r="K6" s="33">
        <f t="shared" si="1"/>
        <v>13192</v>
      </c>
      <c r="L6" s="4">
        <f t="shared" si="2"/>
        <v>1620.0701754385955</v>
      </c>
      <c r="M6" s="4">
        <f t="shared" si="3"/>
        <v>11571.929824561405</v>
      </c>
      <c r="N6" s="12">
        <v>7347.2</v>
      </c>
      <c r="O6" s="13">
        <f t="shared" si="4"/>
        <v>5844.8</v>
      </c>
    </row>
    <row r="7" spans="1:15" ht="15">
      <c r="B7" s="34">
        <v>8091478</v>
      </c>
      <c r="C7" s="30">
        <v>45289</v>
      </c>
      <c r="D7" s="30">
        <v>45289</v>
      </c>
      <c r="E7" s="30">
        <v>45296</v>
      </c>
      <c r="F7" s="30" t="s">
        <v>21</v>
      </c>
      <c r="G7" s="31">
        <f t="shared" si="0"/>
        <v>7</v>
      </c>
      <c r="H7" s="33" t="s">
        <v>31</v>
      </c>
      <c r="I7" s="32">
        <f>58*6+50</f>
        <v>398</v>
      </c>
      <c r="J7" s="33">
        <v>34</v>
      </c>
      <c r="K7" s="33">
        <f t="shared" si="1"/>
        <v>13532</v>
      </c>
      <c r="L7" s="4">
        <f t="shared" si="2"/>
        <v>1661.8245614035077</v>
      </c>
      <c r="M7" s="4">
        <f t="shared" si="3"/>
        <v>11870.175438596492</v>
      </c>
      <c r="N7" s="12">
        <v>11939.2</v>
      </c>
      <c r="O7" s="13">
        <f t="shared" si="4"/>
        <v>1592.7999999999993</v>
      </c>
    </row>
    <row r="8" spans="1:15" ht="15">
      <c r="B8" s="34">
        <v>8087284</v>
      </c>
      <c r="C8" s="30">
        <v>45284</v>
      </c>
      <c r="D8" s="30">
        <v>45284</v>
      </c>
      <c r="E8" s="30">
        <v>45296</v>
      </c>
      <c r="F8" s="30" t="s">
        <v>19</v>
      </c>
      <c r="G8" s="31">
        <f t="shared" si="0"/>
        <v>12</v>
      </c>
      <c r="H8" s="33" t="s">
        <v>36</v>
      </c>
      <c r="I8" s="32">
        <f>42*4+46*7+40</f>
        <v>530</v>
      </c>
      <c r="J8" s="33">
        <v>34</v>
      </c>
      <c r="K8" s="33">
        <f t="shared" si="1"/>
        <v>18020</v>
      </c>
      <c r="L8" s="4">
        <f t="shared" si="2"/>
        <v>2212.9824561403493</v>
      </c>
      <c r="M8" s="4">
        <f t="shared" si="3"/>
        <v>15807.017543859651</v>
      </c>
      <c r="N8" s="12">
        <v>13644.8</v>
      </c>
      <c r="O8" s="13">
        <f t="shared" si="4"/>
        <v>4375.2000000000007</v>
      </c>
    </row>
    <row r="9" spans="1:15" ht="15">
      <c r="B9" s="34">
        <v>8090449</v>
      </c>
      <c r="C9" s="30">
        <v>45289</v>
      </c>
      <c r="D9" s="30">
        <v>45289</v>
      </c>
      <c r="E9" s="30">
        <v>45296</v>
      </c>
      <c r="F9" s="30" t="s">
        <v>17</v>
      </c>
      <c r="G9" s="31">
        <f t="shared" si="0"/>
        <v>7</v>
      </c>
      <c r="H9" s="33" t="s">
        <v>30</v>
      </c>
      <c r="I9" s="32">
        <f>39*6+35</f>
        <v>269</v>
      </c>
      <c r="J9" s="33">
        <v>34</v>
      </c>
      <c r="K9" s="33">
        <f t="shared" si="1"/>
        <v>9146</v>
      </c>
      <c r="L9" s="4">
        <f t="shared" si="2"/>
        <v>1123.1929824561394</v>
      </c>
      <c r="M9" s="4">
        <f t="shared" si="3"/>
        <v>8022.8070175438606</v>
      </c>
      <c r="N9" s="12">
        <v>13776</v>
      </c>
      <c r="O9" s="13">
        <f t="shared" si="4"/>
        <v>-4630</v>
      </c>
    </row>
    <row r="10" spans="1:15" ht="15">
      <c r="B10" s="34">
        <v>8087969</v>
      </c>
      <c r="C10" s="30">
        <v>45282</v>
      </c>
      <c r="D10" s="30">
        <v>45282</v>
      </c>
      <c r="E10" s="30">
        <v>45296</v>
      </c>
      <c r="F10" s="30" t="s">
        <v>19</v>
      </c>
      <c r="G10" s="31">
        <f t="shared" si="0"/>
        <v>14</v>
      </c>
      <c r="H10" s="33" t="s">
        <v>36</v>
      </c>
      <c r="I10" s="32">
        <f>42*6+46*7+40</f>
        <v>614</v>
      </c>
      <c r="J10" s="33">
        <v>34</v>
      </c>
      <c r="K10" s="33">
        <f t="shared" si="1"/>
        <v>20876</v>
      </c>
      <c r="L10" s="4">
        <f t="shared" si="2"/>
        <v>2563.7192982456108</v>
      </c>
      <c r="M10" s="4">
        <f t="shared" si="3"/>
        <v>18312.280701754389</v>
      </c>
      <c r="N10" s="12">
        <v>5969.6</v>
      </c>
      <c r="O10" s="13">
        <f t="shared" si="4"/>
        <v>14906.4</v>
      </c>
    </row>
    <row r="11" spans="1:15" ht="15">
      <c r="B11" s="34">
        <v>8088867</v>
      </c>
      <c r="C11" s="30">
        <v>45291</v>
      </c>
      <c r="D11" s="30">
        <v>45291</v>
      </c>
      <c r="E11" s="30">
        <v>45298</v>
      </c>
      <c r="F11" s="30" t="s">
        <v>19</v>
      </c>
      <c r="G11" s="31">
        <f t="shared" si="0"/>
        <v>7</v>
      </c>
      <c r="H11" s="33" t="s">
        <v>34</v>
      </c>
      <c r="I11" s="32">
        <f>46*4+40*3</f>
        <v>304</v>
      </c>
      <c r="J11" s="33">
        <v>34</v>
      </c>
      <c r="K11" s="33">
        <f t="shared" si="1"/>
        <v>10336</v>
      </c>
      <c r="L11" s="4">
        <f t="shared" si="2"/>
        <v>1269.3333333333321</v>
      </c>
      <c r="M11" s="4">
        <f t="shared" si="3"/>
        <v>9066.6666666666679</v>
      </c>
      <c r="N11" s="12">
        <v>14694.4</v>
      </c>
      <c r="O11" s="13">
        <f t="shared" si="4"/>
        <v>-4358.3999999999996</v>
      </c>
    </row>
    <row r="12" spans="1:15" ht="15">
      <c r="B12" s="34">
        <v>8088867</v>
      </c>
      <c r="C12" s="30">
        <v>45291</v>
      </c>
      <c r="D12" s="30">
        <v>45291</v>
      </c>
      <c r="E12" s="30">
        <v>45298</v>
      </c>
      <c r="F12" s="30" t="s">
        <v>19</v>
      </c>
      <c r="G12" s="31">
        <f t="shared" si="0"/>
        <v>7</v>
      </c>
      <c r="H12" s="33" t="s">
        <v>34</v>
      </c>
      <c r="I12" s="32">
        <f>46*4+40*3</f>
        <v>304</v>
      </c>
      <c r="J12" s="33">
        <v>34</v>
      </c>
      <c r="K12" s="33">
        <f t="shared" si="1"/>
        <v>10336</v>
      </c>
      <c r="L12" s="4">
        <f t="shared" si="2"/>
        <v>1269.3333333333321</v>
      </c>
      <c r="M12" s="4">
        <f t="shared" si="3"/>
        <v>9066.6666666666679</v>
      </c>
      <c r="N12" s="12">
        <v>11939.2</v>
      </c>
      <c r="O12" s="13">
        <f t="shared" si="4"/>
        <v>-1603.2000000000007</v>
      </c>
    </row>
    <row r="13" spans="1:15" ht="15">
      <c r="B13" s="34">
        <v>8091309</v>
      </c>
      <c r="C13" s="30">
        <v>45291</v>
      </c>
      <c r="D13" s="30">
        <v>45291</v>
      </c>
      <c r="E13" s="30">
        <v>45298</v>
      </c>
      <c r="F13" s="30" t="s">
        <v>21</v>
      </c>
      <c r="G13" s="31">
        <f t="shared" si="0"/>
        <v>7</v>
      </c>
      <c r="H13" s="33" t="s">
        <v>31</v>
      </c>
      <c r="I13" s="32">
        <f>58*4+50*3</f>
        <v>382</v>
      </c>
      <c r="J13" s="33">
        <v>34</v>
      </c>
      <c r="K13" s="33">
        <f t="shared" si="1"/>
        <v>12988</v>
      </c>
      <c r="L13" s="4">
        <f t="shared" si="2"/>
        <v>1595.0175438596489</v>
      </c>
      <c r="M13" s="4">
        <f t="shared" si="3"/>
        <v>11392.982456140351</v>
      </c>
      <c r="N13" s="12">
        <v>7347.2</v>
      </c>
      <c r="O13" s="13">
        <f t="shared" si="4"/>
        <v>5640.8</v>
      </c>
    </row>
    <row r="14" spans="1:15" ht="15">
      <c r="B14" s="34">
        <v>8091310</v>
      </c>
      <c r="C14" s="30">
        <v>45291</v>
      </c>
      <c r="D14" s="30">
        <v>45291</v>
      </c>
      <c r="E14" s="30">
        <v>45298</v>
      </c>
      <c r="F14" s="30" t="s">
        <v>21</v>
      </c>
      <c r="G14" s="31">
        <f t="shared" si="0"/>
        <v>7</v>
      </c>
      <c r="H14" s="33" t="s">
        <v>31</v>
      </c>
      <c r="I14" s="32">
        <f>58*4+50*3</f>
        <v>382</v>
      </c>
      <c r="J14" s="33">
        <v>34</v>
      </c>
      <c r="K14" s="33">
        <f t="shared" si="1"/>
        <v>12988</v>
      </c>
      <c r="L14" s="4">
        <f t="shared" si="2"/>
        <v>1595.0175438596489</v>
      </c>
      <c r="M14" s="4">
        <f t="shared" si="3"/>
        <v>11392.982456140351</v>
      </c>
      <c r="N14" s="12">
        <v>11086.4</v>
      </c>
      <c r="O14" s="13">
        <f t="shared" si="4"/>
        <v>1901.6000000000004</v>
      </c>
    </row>
    <row r="15" spans="1:15" ht="15">
      <c r="B15" s="34">
        <v>8091390</v>
      </c>
      <c r="C15" s="30">
        <v>45291</v>
      </c>
      <c r="D15" s="30">
        <v>45291</v>
      </c>
      <c r="E15" s="30">
        <v>45298</v>
      </c>
      <c r="F15" s="30" t="s">
        <v>17</v>
      </c>
      <c r="G15" s="31">
        <f t="shared" si="0"/>
        <v>7</v>
      </c>
      <c r="H15" s="33" t="s">
        <v>30</v>
      </c>
      <c r="I15" s="32">
        <f>39*4+35*3</f>
        <v>261</v>
      </c>
      <c r="J15" s="33">
        <v>34</v>
      </c>
      <c r="K15" s="33">
        <f t="shared" si="1"/>
        <v>8874</v>
      </c>
      <c r="L15" s="4">
        <f t="shared" si="2"/>
        <v>1089.78947368421</v>
      </c>
      <c r="M15" s="4">
        <f t="shared" si="3"/>
        <v>7784.21052631579</v>
      </c>
      <c r="N15" s="12">
        <v>17908.8</v>
      </c>
      <c r="O15" s="13">
        <f t="shared" si="4"/>
        <v>-9034.7999999999993</v>
      </c>
    </row>
    <row r="16" spans="1:15" ht="15">
      <c r="B16" s="34">
        <v>8091311</v>
      </c>
      <c r="C16" s="30">
        <v>45291</v>
      </c>
      <c r="D16" s="30">
        <v>45291</v>
      </c>
      <c r="E16" s="30">
        <v>45298</v>
      </c>
      <c r="F16" s="30" t="s">
        <v>24</v>
      </c>
      <c r="G16" s="31">
        <f t="shared" si="0"/>
        <v>7</v>
      </c>
      <c r="H16" s="33" t="s">
        <v>35</v>
      </c>
      <c r="I16" s="32">
        <f>81*4+69*3</f>
        <v>531</v>
      </c>
      <c r="J16" s="33">
        <v>34</v>
      </c>
      <c r="K16" s="33">
        <f t="shared" si="1"/>
        <v>18054</v>
      </c>
      <c r="L16" s="4">
        <f t="shared" si="2"/>
        <v>2217.1578947368416</v>
      </c>
      <c r="M16" s="4">
        <f t="shared" si="3"/>
        <v>15836.842105263158</v>
      </c>
      <c r="N16" s="12">
        <v>14694.4</v>
      </c>
      <c r="O16" s="13">
        <f t="shared" si="4"/>
        <v>3359.6000000000004</v>
      </c>
    </row>
    <row r="17" spans="2:15" ht="15">
      <c r="B17" s="34">
        <v>8091312</v>
      </c>
      <c r="C17" s="30">
        <v>45291</v>
      </c>
      <c r="D17" s="30">
        <v>45291</v>
      </c>
      <c r="E17" s="30">
        <v>45298</v>
      </c>
      <c r="F17" s="30" t="s">
        <v>21</v>
      </c>
      <c r="G17" s="31">
        <f t="shared" si="0"/>
        <v>7</v>
      </c>
      <c r="H17" s="33" t="s">
        <v>31</v>
      </c>
      <c r="I17" s="32">
        <f>58*4+50*3</f>
        <v>382</v>
      </c>
      <c r="J17" s="33">
        <v>34</v>
      </c>
      <c r="K17" s="33">
        <f t="shared" si="1"/>
        <v>12988</v>
      </c>
      <c r="L17" s="4">
        <f t="shared" si="2"/>
        <v>1595.0175438596489</v>
      </c>
      <c r="M17" s="4">
        <f t="shared" si="3"/>
        <v>11392.982456140351</v>
      </c>
      <c r="N17" s="12">
        <v>20223</v>
      </c>
      <c r="O17" s="13">
        <f t="shared" si="4"/>
        <v>-7235</v>
      </c>
    </row>
    <row r="18" spans="2:15" ht="15">
      <c r="B18" s="34">
        <v>8091421</v>
      </c>
      <c r="C18" s="30">
        <v>45291</v>
      </c>
      <c r="D18" s="30">
        <v>45291</v>
      </c>
      <c r="E18" s="30">
        <v>45298</v>
      </c>
      <c r="F18" s="30" t="s">
        <v>17</v>
      </c>
      <c r="G18" s="31">
        <f t="shared" si="0"/>
        <v>7</v>
      </c>
      <c r="H18" s="33" t="s">
        <v>30</v>
      </c>
      <c r="I18" s="32">
        <f>39*4+35*3</f>
        <v>261</v>
      </c>
      <c r="J18" s="33">
        <v>34</v>
      </c>
      <c r="K18" s="33">
        <f t="shared" si="1"/>
        <v>8874</v>
      </c>
      <c r="L18" s="4">
        <f t="shared" si="2"/>
        <v>1089.78947368421</v>
      </c>
      <c r="M18" s="4">
        <f t="shared" si="3"/>
        <v>7784.21052631579</v>
      </c>
      <c r="N18" s="12">
        <v>11939.2</v>
      </c>
      <c r="O18" s="13">
        <f t="shared" si="4"/>
        <v>-3065.2000000000007</v>
      </c>
    </row>
    <row r="19" spans="2:15" ht="15">
      <c r="B19" s="34">
        <v>8090162</v>
      </c>
      <c r="C19" s="30">
        <v>45291</v>
      </c>
      <c r="D19" s="30">
        <v>45291</v>
      </c>
      <c r="E19" s="30">
        <v>45298</v>
      </c>
      <c r="F19" s="30" t="s">
        <v>19</v>
      </c>
      <c r="G19" s="31">
        <f t="shared" si="0"/>
        <v>7</v>
      </c>
      <c r="H19" s="33" t="s">
        <v>34</v>
      </c>
      <c r="I19" s="32">
        <f>46*4+40*3</f>
        <v>304</v>
      </c>
      <c r="J19" s="33">
        <v>34</v>
      </c>
      <c r="K19" s="33">
        <f t="shared" si="1"/>
        <v>10336</v>
      </c>
      <c r="L19" s="4">
        <f t="shared" si="2"/>
        <v>1269.3333333333321</v>
      </c>
      <c r="M19" s="4">
        <f t="shared" si="3"/>
        <v>9066.6666666666679</v>
      </c>
      <c r="N19" s="14">
        <v>11939.2</v>
      </c>
      <c r="O19" s="13">
        <f t="shared" si="4"/>
        <v>-1603.2000000000007</v>
      </c>
    </row>
    <row r="20" spans="2:15" ht="15">
      <c r="B20" s="34">
        <v>8091281</v>
      </c>
      <c r="C20" s="30">
        <v>45291</v>
      </c>
      <c r="D20" s="30">
        <v>45291</v>
      </c>
      <c r="E20" s="30">
        <v>45298</v>
      </c>
      <c r="F20" s="30" t="s">
        <v>19</v>
      </c>
      <c r="G20" s="31">
        <f t="shared" si="0"/>
        <v>7</v>
      </c>
      <c r="H20" s="33" t="s">
        <v>34</v>
      </c>
      <c r="I20" s="32">
        <f>46*4+40*3</f>
        <v>304</v>
      </c>
      <c r="J20" s="33">
        <v>34</v>
      </c>
      <c r="K20" s="33">
        <f t="shared" si="1"/>
        <v>10336</v>
      </c>
      <c r="L20" s="4">
        <f t="shared" si="2"/>
        <v>1269.3333333333321</v>
      </c>
      <c r="M20" s="4">
        <f t="shared" si="3"/>
        <v>9066.6666666666679</v>
      </c>
      <c r="N20" s="14">
        <v>5969.6</v>
      </c>
      <c r="O20" s="13">
        <f t="shared" si="4"/>
        <v>4366.3999999999996</v>
      </c>
    </row>
    <row r="21" spans="2:15" ht="15">
      <c r="B21" s="34">
        <v>8091385</v>
      </c>
      <c r="C21" s="30">
        <v>45291</v>
      </c>
      <c r="D21" s="30">
        <v>45291</v>
      </c>
      <c r="E21" s="30">
        <v>45298</v>
      </c>
      <c r="F21" s="30" t="s">
        <v>17</v>
      </c>
      <c r="G21" s="31">
        <f t="shared" si="0"/>
        <v>7</v>
      </c>
      <c r="H21" s="33" t="s">
        <v>30</v>
      </c>
      <c r="I21" s="32">
        <f>39*4+35*3</f>
        <v>261</v>
      </c>
      <c r="J21" s="33">
        <v>34</v>
      </c>
      <c r="K21" s="33">
        <f t="shared" si="1"/>
        <v>8874</v>
      </c>
      <c r="L21" s="4">
        <f t="shared" si="2"/>
        <v>1089.78947368421</v>
      </c>
      <c r="M21" s="4">
        <f t="shared" si="3"/>
        <v>7784.21052631579</v>
      </c>
      <c r="N21" s="14">
        <v>11939.2</v>
      </c>
      <c r="O21" s="13">
        <f t="shared" si="4"/>
        <v>-3065.2000000000007</v>
      </c>
    </row>
    <row r="22" spans="2:15" ht="15">
      <c r="B22" s="39">
        <v>8091161</v>
      </c>
      <c r="C22" s="35">
        <v>45291</v>
      </c>
      <c r="D22" s="35">
        <v>45291</v>
      </c>
      <c r="E22" s="35">
        <v>45298</v>
      </c>
      <c r="F22" s="35" t="s">
        <v>15</v>
      </c>
      <c r="G22" s="36">
        <f t="shared" si="0"/>
        <v>7</v>
      </c>
      <c r="H22" s="38" t="s">
        <v>34</v>
      </c>
      <c r="I22" s="37">
        <f>33*4+30*3</f>
        <v>222</v>
      </c>
      <c r="J22" s="38">
        <v>34</v>
      </c>
      <c r="K22" s="38">
        <f t="shared" si="1"/>
        <v>7548</v>
      </c>
      <c r="L22" s="4">
        <f t="shared" si="2"/>
        <v>926.94736842105249</v>
      </c>
      <c r="M22" s="4">
        <f t="shared" si="3"/>
        <v>6621.0526315789475</v>
      </c>
      <c r="N22" s="14">
        <v>7347.2</v>
      </c>
      <c r="O22" s="13">
        <f t="shared" si="4"/>
        <v>200.80000000000018</v>
      </c>
    </row>
    <row r="23" spans="2:15" ht="15">
      <c r="B23" s="39">
        <v>8091237</v>
      </c>
      <c r="C23" s="35">
        <v>45291</v>
      </c>
      <c r="D23" s="35">
        <v>45291</v>
      </c>
      <c r="E23" s="35">
        <v>45298</v>
      </c>
      <c r="F23" s="35" t="s">
        <v>19</v>
      </c>
      <c r="G23" s="36">
        <f t="shared" si="0"/>
        <v>7</v>
      </c>
      <c r="H23" s="38" t="s">
        <v>34</v>
      </c>
      <c r="I23" s="37">
        <f>46*4+40*3</f>
        <v>304</v>
      </c>
      <c r="J23" s="38">
        <v>34</v>
      </c>
      <c r="K23" s="38">
        <f t="shared" si="1"/>
        <v>10336</v>
      </c>
      <c r="L23" s="4">
        <f t="shared" si="2"/>
        <v>1269.3333333333321</v>
      </c>
      <c r="M23" s="4">
        <f t="shared" si="3"/>
        <v>9066.6666666666679</v>
      </c>
      <c r="N23" s="14">
        <v>18368</v>
      </c>
      <c r="O23" s="13">
        <f t="shared" si="4"/>
        <v>-8032</v>
      </c>
    </row>
    <row r="24" spans="2:15" ht="15">
      <c r="B24" s="39">
        <v>8091237</v>
      </c>
      <c r="C24" s="35">
        <v>45291</v>
      </c>
      <c r="D24" s="35">
        <v>45291</v>
      </c>
      <c r="E24" s="35">
        <v>45298</v>
      </c>
      <c r="F24" s="35" t="s">
        <v>19</v>
      </c>
      <c r="G24" s="36">
        <f t="shared" si="0"/>
        <v>7</v>
      </c>
      <c r="H24" s="38" t="s">
        <v>34</v>
      </c>
      <c r="I24" s="37">
        <f>46*4+40*3</f>
        <v>304</v>
      </c>
      <c r="J24" s="38">
        <v>34</v>
      </c>
      <c r="K24" s="38">
        <f t="shared" si="1"/>
        <v>10336</v>
      </c>
      <c r="L24" s="4">
        <f t="shared" si="2"/>
        <v>1269.3333333333321</v>
      </c>
      <c r="M24" s="4">
        <f t="shared" si="3"/>
        <v>9066.6666666666679</v>
      </c>
      <c r="N24" s="14">
        <v>7347.2</v>
      </c>
      <c r="O24" s="13">
        <f t="shared" si="4"/>
        <v>2988.8</v>
      </c>
    </row>
    <row r="25" spans="2:15" ht="15">
      <c r="B25" s="39">
        <v>8091135</v>
      </c>
      <c r="C25" s="35">
        <v>45291</v>
      </c>
      <c r="D25" s="35">
        <v>45291</v>
      </c>
      <c r="E25" s="35">
        <v>45298</v>
      </c>
      <c r="F25" s="35" t="s">
        <v>19</v>
      </c>
      <c r="G25" s="36">
        <f t="shared" si="0"/>
        <v>7</v>
      </c>
      <c r="H25" s="38" t="s">
        <v>34</v>
      </c>
      <c r="I25" s="37">
        <f>46*4+40*3</f>
        <v>304</v>
      </c>
      <c r="J25" s="38">
        <v>34</v>
      </c>
      <c r="K25" s="38">
        <f t="shared" si="1"/>
        <v>10336</v>
      </c>
      <c r="L25" s="4">
        <f t="shared" si="2"/>
        <v>1269.3333333333321</v>
      </c>
      <c r="M25" s="4">
        <f t="shared" si="3"/>
        <v>9066.6666666666679</v>
      </c>
      <c r="N25" s="14">
        <v>5969.6</v>
      </c>
      <c r="O25" s="13">
        <f t="shared" si="4"/>
        <v>4366.3999999999996</v>
      </c>
    </row>
    <row r="26" spans="2:15" ht="15">
      <c r="B26" s="39">
        <v>8091405</v>
      </c>
      <c r="C26" s="35">
        <v>45291</v>
      </c>
      <c r="D26" s="35">
        <v>45291</v>
      </c>
      <c r="E26" s="35">
        <v>45298</v>
      </c>
      <c r="F26" s="35" t="s">
        <v>21</v>
      </c>
      <c r="G26" s="36">
        <f t="shared" si="0"/>
        <v>7</v>
      </c>
      <c r="H26" s="38" t="s">
        <v>31</v>
      </c>
      <c r="I26" s="37">
        <f>58*4+50*3</f>
        <v>382</v>
      </c>
      <c r="J26" s="38">
        <v>34</v>
      </c>
      <c r="K26" s="38">
        <f t="shared" si="1"/>
        <v>12988</v>
      </c>
      <c r="L26" s="4">
        <f t="shared" si="2"/>
        <v>1595.0175438596489</v>
      </c>
      <c r="M26" s="4">
        <f t="shared" si="3"/>
        <v>11392.982456140351</v>
      </c>
      <c r="N26" s="14">
        <v>5969.6</v>
      </c>
      <c r="O26" s="13">
        <f t="shared" si="4"/>
        <v>7018.4</v>
      </c>
    </row>
    <row r="27" spans="2:15" ht="15">
      <c r="B27" s="39">
        <v>8091373</v>
      </c>
      <c r="C27" s="35">
        <v>45291</v>
      </c>
      <c r="D27" s="35">
        <v>45291</v>
      </c>
      <c r="E27" s="35">
        <v>45298</v>
      </c>
      <c r="F27" s="35" t="s">
        <v>23</v>
      </c>
      <c r="G27" s="36">
        <f t="shared" si="0"/>
        <v>7</v>
      </c>
      <c r="H27" s="38" t="s">
        <v>29</v>
      </c>
      <c r="I27" s="37">
        <f>66*4+58*3</f>
        <v>438</v>
      </c>
      <c r="J27" s="38">
        <v>34</v>
      </c>
      <c r="K27" s="38">
        <f t="shared" si="1"/>
        <v>14892</v>
      </c>
      <c r="L27" s="4">
        <f t="shared" si="2"/>
        <v>1828.8421052631566</v>
      </c>
      <c r="M27" s="4">
        <f t="shared" si="3"/>
        <v>13063.157894736843</v>
      </c>
      <c r="N27" s="14">
        <v>5969.6</v>
      </c>
      <c r="O27" s="13">
        <f t="shared" si="4"/>
        <v>8922.4</v>
      </c>
    </row>
    <row r="28" spans="2:15" ht="15">
      <c r="B28" s="34">
        <v>8090364</v>
      </c>
      <c r="C28" s="30">
        <v>45294</v>
      </c>
      <c r="D28" s="30">
        <v>45294</v>
      </c>
      <c r="E28" s="30">
        <v>45300</v>
      </c>
      <c r="F28" s="30" t="s">
        <v>21</v>
      </c>
      <c r="G28" s="31">
        <f t="shared" si="0"/>
        <v>6</v>
      </c>
      <c r="H28" s="33" t="s">
        <v>31</v>
      </c>
      <c r="I28" s="32">
        <f>58+50*5</f>
        <v>308</v>
      </c>
      <c r="J28" s="33">
        <v>34</v>
      </c>
      <c r="K28" s="33">
        <f t="shared" si="1"/>
        <v>10472</v>
      </c>
      <c r="L28" s="4">
        <f t="shared" si="2"/>
        <v>1286.0350877192977</v>
      </c>
      <c r="M28" s="4">
        <f t="shared" si="3"/>
        <v>9185.9649122807023</v>
      </c>
      <c r="N28" s="14">
        <v>11939.2</v>
      </c>
      <c r="O28" s="13">
        <f t="shared" si="4"/>
        <v>-1467.2000000000007</v>
      </c>
    </row>
    <row r="29" spans="2:15" ht="15">
      <c r="B29" s="34">
        <v>8088081</v>
      </c>
      <c r="C29" s="30">
        <v>45287</v>
      </c>
      <c r="D29" s="30">
        <v>45287</v>
      </c>
      <c r="E29" s="30">
        <v>45301</v>
      </c>
      <c r="F29" s="30" t="s">
        <v>21</v>
      </c>
      <c r="G29" s="31">
        <f t="shared" si="0"/>
        <v>14</v>
      </c>
      <c r="H29" s="33" t="s">
        <v>37</v>
      </c>
      <c r="I29" s="32">
        <f>54+58*7+50*6</f>
        <v>760</v>
      </c>
      <c r="J29" s="33">
        <v>34</v>
      </c>
      <c r="K29" s="33">
        <f t="shared" si="1"/>
        <v>25840</v>
      </c>
      <c r="L29" s="4">
        <f t="shared" si="2"/>
        <v>3173.3333333333321</v>
      </c>
      <c r="M29" s="4">
        <f t="shared" si="3"/>
        <v>22666.666666666668</v>
      </c>
      <c r="N29" s="15">
        <v>11939.2</v>
      </c>
      <c r="O29" s="13">
        <f t="shared" si="4"/>
        <v>13900.8</v>
      </c>
    </row>
    <row r="30" spans="2:15" ht="15">
      <c r="B30" s="34">
        <v>8090454</v>
      </c>
      <c r="C30" s="30">
        <v>45289</v>
      </c>
      <c r="D30" s="30">
        <v>45289</v>
      </c>
      <c r="E30" s="30">
        <v>45303</v>
      </c>
      <c r="F30" s="30" t="s">
        <v>19</v>
      </c>
      <c r="G30" s="31">
        <f t="shared" si="0"/>
        <v>14</v>
      </c>
      <c r="H30" s="33" t="s">
        <v>34</v>
      </c>
      <c r="I30" s="32">
        <f>46*6+40*8</f>
        <v>596</v>
      </c>
      <c r="J30" s="33">
        <v>34</v>
      </c>
      <c r="K30" s="33">
        <f t="shared" si="1"/>
        <v>20264</v>
      </c>
      <c r="L30" s="4">
        <f t="shared" si="2"/>
        <v>2488.561403508771</v>
      </c>
      <c r="M30" s="4">
        <f t="shared" si="3"/>
        <v>17775.438596491229</v>
      </c>
      <c r="N30" s="14">
        <v>17908.8</v>
      </c>
      <c r="O30" s="13">
        <f t="shared" si="4"/>
        <v>2355.2000000000007</v>
      </c>
    </row>
    <row r="31" spans="2:15" ht="15">
      <c r="B31" s="34">
        <v>8090454</v>
      </c>
      <c r="C31" s="30">
        <v>45289</v>
      </c>
      <c r="D31" s="30">
        <v>45289</v>
      </c>
      <c r="E31" s="30">
        <v>45303</v>
      </c>
      <c r="F31" s="30" t="s">
        <v>19</v>
      </c>
      <c r="G31" s="31">
        <f t="shared" si="0"/>
        <v>14</v>
      </c>
      <c r="H31" s="33" t="s">
        <v>34</v>
      </c>
      <c r="I31" s="32">
        <f>46*6+40*8</f>
        <v>596</v>
      </c>
      <c r="J31" s="33">
        <v>34</v>
      </c>
      <c r="K31" s="33">
        <f t="shared" si="1"/>
        <v>20264</v>
      </c>
      <c r="L31" s="4">
        <f t="shared" si="2"/>
        <v>2488.561403508771</v>
      </c>
      <c r="M31" s="4">
        <f t="shared" si="3"/>
        <v>17775.438596491229</v>
      </c>
      <c r="N31" s="15">
        <v>14694.4</v>
      </c>
      <c r="O31" s="13">
        <f t="shared" si="4"/>
        <v>5569.6</v>
      </c>
    </row>
    <row r="32" spans="2:15" ht="15">
      <c r="B32" s="34">
        <v>8089165</v>
      </c>
      <c r="C32" s="30">
        <v>45296</v>
      </c>
      <c r="D32" s="30">
        <v>45296</v>
      </c>
      <c r="E32" s="30">
        <v>45303</v>
      </c>
      <c r="F32" s="30" t="s">
        <v>24</v>
      </c>
      <c r="G32" s="31">
        <f t="shared" si="0"/>
        <v>7</v>
      </c>
      <c r="H32" s="33">
        <v>69</v>
      </c>
      <c r="I32" s="32">
        <f t="shared" ref="I32:I36" si="5">+G32*H32</f>
        <v>483</v>
      </c>
      <c r="J32" s="33">
        <v>34</v>
      </c>
      <c r="K32" s="33">
        <f t="shared" si="1"/>
        <v>16422</v>
      </c>
      <c r="L32" s="4">
        <f t="shared" si="2"/>
        <v>2016.7368421052615</v>
      </c>
      <c r="M32" s="4">
        <f t="shared" si="3"/>
        <v>14405.263157894738</v>
      </c>
      <c r="N32" s="15">
        <v>8528</v>
      </c>
      <c r="O32" s="13">
        <f t="shared" si="4"/>
        <v>7894</v>
      </c>
    </row>
    <row r="33" spans="2:15" ht="15">
      <c r="B33" s="34">
        <v>8090251</v>
      </c>
      <c r="C33" s="30">
        <v>45296</v>
      </c>
      <c r="D33" s="30">
        <v>45296</v>
      </c>
      <c r="E33" s="30">
        <v>45303</v>
      </c>
      <c r="F33" s="30" t="s">
        <v>19</v>
      </c>
      <c r="G33" s="31">
        <f t="shared" si="0"/>
        <v>7</v>
      </c>
      <c r="H33" s="33">
        <v>40</v>
      </c>
      <c r="I33" s="32">
        <f t="shared" si="5"/>
        <v>280</v>
      </c>
      <c r="J33" s="33">
        <v>34</v>
      </c>
      <c r="K33" s="33">
        <f t="shared" si="1"/>
        <v>9520</v>
      </c>
      <c r="L33" s="4">
        <f t="shared" si="2"/>
        <v>1169.1228070175439</v>
      </c>
      <c r="M33" s="4">
        <f t="shared" si="3"/>
        <v>8350.8771929824561</v>
      </c>
      <c r="N33" s="14">
        <v>7675.2</v>
      </c>
      <c r="O33" s="13">
        <f t="shared" si="4"/>
        <v>1844.8000000000002</v>
      </c>
    </row>
    <row r="34" spans="2:15" ht="15">
      <c r="B34" s="34">
        <v>8090637</v>
      </c>
      <c r="C34" s="30">
        <v>45296</v>
      </c>
      <c r="D34" s="30">
        <v>45296</v>
      </c>
      <c r="E34" s="30">
        <v>45303</v>
      </c>
      <c r="F34" s="30" t="s">
        <v>24</v>
      </c>
      <c r="G34" s="31">
        <f t="shared" si="0"/>
        <v>7</v>
      </c>
      <c r="H34" s="33">
        <v>69</v>
      </c>
      <c r="I34" s="32">
        <f t="shared" si="5"/>
        <v>483</v>
      </c>
      <c r="J34" s="33">
        <v>34</v>
      </c>
      <c r="K34" s="33">
        <f t="shared" si="1"/>
        <v>16422</v>
      </c>
      <c r="L34" s="4">
        <f t="shared" si="2"/>
        <v>2016.7368421052615</v>
      </c>
      <c r="M34" s="4">
        <f t="shared" si="3"/>
        <v>14405.263157894738</v>
      </c>
      <c r="N34" s="14">
        <v>7347.2</v>
      </c>
      <c r="O34" s="13">
        <f t="shared" si="4"/>
        <v>9074.7999999999993</v>
      </c>
    </row>
    <row r="35" spans="2:15" ht="15">
      <c r="B35" s="34">
        <v>8086023</v>
      </c>
      <c r="C35" s="30">
        <v>45289</v>
      </c>
      <c r="D35" s="30">
        <v>45289</v>
      </c>
      <c r="E35" s="30">
        <v>45303</v>
      </c>
      <c r="F35" s="30" t="s">
        <v>19</v>
      </c>
      <c r="G35" s="31">
        <f t="shared" si="0"/>
        <v>14</v>
      </c>
      <c r="H35" s="33" t="s">
        <v>34</v>
      </c>
      <c r="I35" s="32">
        <f>46*6+40*8</f>
        <v>596</v>
      </c>
      <c r="J35" s="33">
        <v>34</v>
      </c>
      <c r="K35" s="33">
        <f t="shared" si="1"/>
        <v>20264</v>
      </c>
      <c r="L35" s="4">
        <f t="shared" si="2"/>
        <v>2488.561403508771</v>
      </c>
      <c r="M35" s="4">
        <f t="shared" si="3"/>
        <v>17775.438596491229</v>
      </c>
      <c r="N35" s="14">
        <v>12398.4</v>
      </c>
      <c r="O35" s="13">
        <f t="shared" si="4"/>
        <v>7865.6</v>
      </c>
    </row>
    <row r="36" spans="2:15" ht="15">
      <c r="B36" s="34">
        <v>8089978</v>
      </c>
      <c r="C36" s="30">
        <v>45297</v>
      </c>
      <c r="D36" s="30">
        <v>45297</v>
      </c>
      <c r="E36" s="30">
        <v>45304</v>
      </c>
      <c r="F36" s="30" t="s">
        <v>21</v>
      </c>
      <c r="G36" s="31">
        <f t="shared" si="0"/>
        <v>7</v>
      </c>
      <c r="H36" s="33">
        <v>50</v>
      </c>
      <c r="I36" s="32">
        <f t="shared" si="5"/>
        <v>350</v>
      </c>
      <c r="J36" s="33">
        <v>34</v>
      </c>
      <c r="K36" s="33">
        <f t="shared" si="1"/>
        <v>11900</v>
      </c>
      <c r="L36" s="4">
        <f t="shared" si="2"/>
        <v>1461.4035087719294</v>
      </c>
      <c r="M36" s="4">
        <f t="shared" si="3"/>
        <v>10438.596491228071</v>
      </c>
      <c r="N36" s="14">
        <v>12398.4</v>
      </c>
      <c r="O36" s="13">
        <f t="shared" si="4"/>
        <v>-498.39999999999964</v>
      </c>
    </row>
    <row r="37" spans="2:15" ht="15">
      <c r="B37" s="34">
        <v>8090305</v>
      </c>
      <c r="C37" s="30">
        <v>45291</v>
      </c>
      <c r="D37" s="30">
        <v>45291</v>
      </c>
      <c r="E37" s="30">
        <v>45305</v>
      </c>
      <c r="F37" s="30" t="s">
        <v>17</v>
      </c>
      <c r="G37" s="31">
        <f t="shared" si="0"/>
        <v>14</v>
      </c>
      <c r="H37" s="33" t="s">
        <v>30</v>
      </c>
      <c r="I37" s="32">
        <f>39*4+35*10</f>
        <v>506</v>
      </c>
      <c r="J37" s="33">
        <v>34</v>
      </c>
      <c r="K37" s="33">
        <f t="shared" si="1"/>
        <v>17204</v>
      </c>
      <c r="L37" s="4">
        <f t="shared" si="2"/>
        <v>2112.7719298245593</v>
      </c>
      <c r="M37" s="4">
        <f t="shared" si="3"/>
        <v>15091.228070175441</v>
      </c>
      <c r="N37" s="14">
        <v>7347.2</v>
      </c>
      <c r="O37" s="13">
        <f t="shared" si="4"/>
        <v>9856.7999999999993</v>
      </c>
    </row>
    <row r="38" spans="2:15" ht="15">
      <c r="B38" s="34">
        <v>8090162</v>
      </c>
      <c r="C38" s="30">
        <v>45298</v>
      </c>
      <c r="D38" s="30">
        <v>45298</v>
      </c>
      <c r="E38" s="30">
        <v>45305</v>
      </c>
      <c r="F38" s="30" t="s">
        <v>19</v>
      </c>
      <c r="G38" s="31">
        <f t="shared" si="0"/>
        <v>7</v>
      </c>
      <c r="H38" s="33">
        <v>40</v>
      </c>
      <c r="I38" s="32">
        <f t="shared" ref="I38:I66" si="6">+G38*H38</f>
        <v>280</v>
      </c>
      <c r="J38" s="33">
        <v>34</v>
      </c>
      <c r="K38" s="33">
        <f t="shared" si="1"/>
        <v>9520</v>
      </c>
      <c r="L38" s="4">
        <f t="shared" si="2"/>
        <v>1169.1228070175439</v>
      </c>
      <c r="M38" s="4">
        <f t="shared" si="3"/>
        <v>8350.8771929824561</v>
      </c>
      <c r="N38" s="14">
        <v>7347.2</v>
      </c>
      <c r="O38" s="13">
        <f t="shared" si="4"/>
        <v>2172.8000000000002</v>
      </c>
    </row>
    <row r="39" spans="2:15" ht="15">
      <c r="B39" s="34">
        <v>8088795</v>
      </c>
      <c r="C39" s="30">
        <v>45302</v>
      </c>
      <c r="D39" s="30">
        <v>45302</v>
      </c>
      <c r="E39" s="30">
        <v>45309</v>
      </c>
      <c r="F39" s="30" t="s">
        <v>19</v>
      </c>
      <c r="G39" s="31">
        <f t="shared" si="0"/>
        <v>7</v>
      </c>
      <c r="H39" s="33">
        <v>40</v>
      </c>
      <c r="I39" s="32">
        <f t="shared" si="6"/>
        <v>280</v>
      </c>
      <c r="J39" s="33">
        <v>34</v>
      </c>
      <c r="K39" s="33">
        <f t="shared" si="1"/>
        <v>9520</v>
      </c>
      <c r="L39" s="4">
        <f t="shared" si="2"/>
        <v>1169.1228070175439</v>
      </c>
      <c r="M39" s="4">
        <f t="shared" si="3"/>
        <v>8350.8771929824561</v>
      </c>
      <c r="N39" s="14">
        <v>14169.6</v>
      </c>
      <c r="O39" s="13">
        <f t="shared" si="4"/>
        <v>-4649.6000000000004</v>
      </c>
    </row>
    <row r="40" spans="2:15" ht="15">
      <c r="B40" s="34">
        <v>8088812</v>
      </c>
      <c r="C40" s="30">
        <v>45302</v>
      </c>
      <c r="D40" s="30">
        <v>45302</v>
      </c>
      <c r="E40" s="30">
        <v>45309</v>
      </c>
      <c r="F40" s="30" t="s">
        <v>19</v>
      </c>
      <c r="G40" s="31">
        <f t="shared" si="0"/>
        <v>7</v>
      </c>
      <c r="H40" s="33">
        <v>40</v>
      </c>
      <c r="I40" s="32">
        <f t="shared" si="6"/>
        <v>280</v>
      </c>
      <c r="J40" s="33">
        <v>34</v>
      </c>
      <c r="K40" s="33">
        <f t="shared" si="1"/>
        <v>9520</v>
      </c>
      <c r="L40" s="4">
        <f t="shared" si="2"/>
        <v>1169.1228070175439</v>
      </c>
      <c r="M40" s="4">
        <f t="shared" si="3"/>
        <v>8350.8771929824561</v>
      </c>
      <c r="N40" s="14">
        <v>14694.4</v>
      </c>
      <c r="O40" s="13">
        <f t="shared" si="4"/>
        <v>-5174.3999999999996</v>
      </c>
    </row>
    <row r="41" spans="2:15" ht="15">
      <c r="B41" s="34">
        <v>8088048</v>
      </c>
      <c r="C41" s="30">
        <v>45303</v>
      </c>
      <c r="D41" s="30">
        <v>45303</v>
      </c>
      <c r="E41" s="30">
        <v>45310</v>
      </c>
      <c r="F41" s="30" t="s">
        <v>16</v>
      </c>
      <c r="G41" s="31">
        <f t="shared" si="0"/>
        <v>7</v>
      </c>
      <c r="H41" s="33">
        <v>31</v>
      </c>
      <c r="I41" s="32">
        <f t="shared" si="6"/>
        <v>217</v>
      </c>
      <c r="J41" s="33">
        <v>34</v>
      </c>
      <c r="K41" s="33">
        <f t="shared" si="1"/>
        <v>7378</v>
      </c>
      <c r="L41" s="4">
        <f t="shared" si="2"/>
        <v>906.07017543859638</v>
      </c>
      <c r="M41" s="4">
        <f t="shared" si="3"/>
        <v>6471.9298245614036</v>
      </c>
      <c r="N41" s="14">
        <v>12398.4</v>
      </c>
      <c r="O41" s="13">
        <f t="shared" si="4"/>
        <v>-5020.3999999999996</v>
      </c>
    </row>
    <row r="42" spans="2:15" ht="15">
      <c r="B42" s="34">
        <v>8085708</v>
      </c>
      <c r="C42" s="30">
        <v>45303</v>
      </c>
      <c r="D42" s="30">
        <v>45303</v>
      </c>
      <c r="E42" s="30">
        <v>45310</v>
      </c>
      <c r="F42" s="30" t="s">
        <v>19</v>
      </c>
      <c r="G42" s="31">
        <f t="shared" si="0"/>
        <v>7</v>
      </c>
      <c r="H42" s="33">
        <v>40</v>
      </c>
      <c r="I42" s="32">
        <f t="shared" si="6"/>
        <v>280</v>
      </c>
      <c r="J42" s="33">
        <v>34</v>
      </c>
      <c r="K42" s="33">
        <f t="shared" si="1"/>
        <v>9520</v>
      </c>
      <c r="L42" s="4">
        <f t="shared" si="2"/>
        <v>1169.1228070175439</v>
      </c>
      <c r="M42" s="4">
        <f t="shared" si="3"/>
        <v>8350.8771929824561</v>
      </c>
      <c r="N42" s="14">
        <v>3673.6</v>
      </c>
      <c r="O42" s="13">
        <f t="shared" si="4"/>
        <v>5846.4</v>
      </c>
    </row>
    <row r="43" spans="2:15" ht="15">
      <c r="B43" s="34">
        <v>8085708</v>
      </c>
      <c r="C43" s="30">
        <v>45303</v>
      </c>
      <c r="D43" s="30">
        <v>45303</v>
      </c>
      <c r="E43" s="30">
        <v>45310</v>
      </c>
      <c r="F43" s="30" t="s">
        <v>19</v>
      </c>
      <c r="G43" s="31">
        <f t="shared" si="0"/>
        <v>7</v>
      </c>
      <c r="H43" s="33">
        <v>40</v>
      </c>
      <c r="I43" s="32">
        <f t="shared" si="6"/>
        <v>280</v>
      </c>
      <c r="J43" s="33">
        <v>34</v>
      </c>
      <c r="K43" s="33">
        <f t="shared" si="1"/>
        <v>9520</v>
      </c>
      <c r="L43" s="4">
        <f t="shared" si="2"/>
        <v>1169.1228070175439</v>
      </c>
      <c r="M43" s="4">
        <f t="shared" si="3"/>
        <v>8350.8771929824561</v>
      </c>
      <c r="N43" s="14">
        <v>5969.6</v>
      </c>
      <c r="O43" s="13">
        <f t="shared" si="4"/>
        <v>3550.3999999999996</v>
      </c>
    </row>
    <row r="44" spans="2:15" ht="15">
      <c r="B44" s="34">
        <v>8085708</v>
      </c>
      <c r="C44" s="30">
        <v>45303</v>
      </c>
      <c r="D44" s="30">
        <v>45303</v>
      </c>
      <c r="E44" s="30">
        <v>45310</v>
      </c>
      <c r="F44" s="30" t="s">
        <v>19</v>
      </c>
      <c r="G44" s="31">
        <f t="shared" si="0"/>
        <v>7</v>
      </c>
      <c r="H44" s="33">
        <v>40</v>
      </c>
      <c r="I44" s="32">
        <f t="shared" si="6"/>
        <v>280</v>
      </c>
      <c r="J44" s="33">
        <v>34</v>
      </c>
      <c r="K44" s="33">
        <f t="shared" si="1"/>
        <v>9520</v>
      </c>
      <c r="L44" s="4">
        <f t="shared" si="2"/>
        <v>1169.1228070175439</v>
      </c>
      <c r="M44" s="4">
        <f t="shared" si="3"/>
        <v>8350.8771929824561</v>
      </c>
      <c r="N44" s="14">
        <v>14694.4</v>
      </c>
      <c r="O44" s="13">
        <f t="shared" si="4"/>
        <v>-5174.3999999999996</v>
      </c>
    </row>
    <row r="45" spans="2:15" ht="15">
      <c r="B45" s="34">
        <v>8085708</v>
      </c>
      <c r="C45" s="30">
        <v>45303</v>
      </c>
      <c r="D45" s="30">
        <v>45303</v>
      </c>
      <c r="E45" s="30">
        <v>45310</v>
      </c>
      <c r="F45" s="30" t="s">
        <v>19</v>
      </c>
      <c r="G45" s="31">
        <f t="shared" si="0"/>
        <v>7</v>
      </c>
      <c r="H45" s="33">
        <v>40</v>
      </c>
      <c r="I45" s="32">
        <f t="shared" si="6"/>
        <v>280</v>
      </c>
      <c r="J45" s="33">
        <v>34</v>
      </c>
      <c r="K45" s="33">
        <f t="shared" si="1"/>
        <v>9520</v>
      </c>
      <c r="L45" s="4">
        <f t="shared" si="2"/>
        <v>1169.1228070175439</v>
      </c>
      <c r="M45" s="4">
        <f t="shared" si="3"/>
        <v>8350.8771929824561</v>
      </c>
      <c r="N45" s="14">
        <v>11939.2</v>
      </c>
      <c r="O45" s="13">
        <f t="shared" si="4"/>
        <v>-2419.2000000000007</v>
      </c>
    </row>
    <row r="46" spans="2:15" ht="15">
      <c r="B46" s="34">
        <v>8090373</v>
      </c>
      <c r="C46" s="30">
        <v>45304</v>
      </c>
      <c r="D46" s="30">
        <v>45304</v>
      </c>
      <c r="E46" s="30">
        <v>45311</v>
      </c>
      <c r="F46" s="30" t="s">
        <v>19</v>
      </c>
      <c r="G46" s="31">
        <f t="shared" si="0"/>
        <v>7</v>
      </c>
      <c r="H46" s="33">
        <v>40</v>
      </c>
      <c r="I46" s="32">
        <f t="shared" si="6"/>
        <v>280</v>
      </c>
      <c r="J46" s="33">
        <v>34</v>
      </c>
      <c r="K46" s="33">
        <f t="shared" si="1"/>
        <v>9520</v>
      </c>
      <c r="L46" s="4">
        <f t="shared" si="2"/>
        <v>1169.1228070175439</v>
      </c>
      <c r="M46" s="4">
        <f t="shared" si="3"/>
        <v>8350.8771929824561</v>
      </c>
      <c r="N46" s="14">
        <v>5969.6</v>
      </c>
      <c r="O46" s="13">
        <f t="shared" si="4"/>
        <v>3550.3999999999996</v>
      </c>
    </row>
    <row r="47" spans="2:15" ht="15">
      <c r="B47" s="34">
        <v>8090384</v>
      </c>
      <c r="C47" s="30">
        <v>45305</v>
      </c>
      <c r="D47" s="30">
        <v>45305</v>
      </c>
      <c r="E47" s="30">
        <v>45312</v>
      </c>
      <c r="F47" s="30" t="s">
        <v>19</v>
      </c>
      <c r="G47" s="31">
        <f t="shared" si="0"/>
        <v>7</v>
      </c>
      <c r="H47" s="33">
        <v>40</v>
      </c>
      <c r="I47" s="32">
        <f t="shared" si="6"/>
        <v>280</v>
      </c>
      <c r="J47" s="33">
        <v>34</v>
      </c>
      <c r="K47" s="33">
        <f t="shared" si="1"/>
        <v>9520</v>
      </c>
      <c r="L47" s="4">
        <f t="shared" si="2"/>
        <v>1169.1228070175439</v>
      </c>
      <c r="M47" s="4">
        <f t="shared" si="3"/>
        <v>8350.8771929824561</v>
      </c>
      <c r="N47" s="14">
        <v>8396.7999999999993</v>
      </c>
      <c r="O47" s="13">
        <f t="shared" si="4"/>
        <v>1123.2000000000007</v>
      </c>
    </row>
    <row r="48" spans="2:15" ht="15">
      <c r="B48" s="34">
        <v>8090385</v>
      </c>
      <c r="C48" s="30">
        <v>45305</v>
      </c>
      <c r="D48" s="30">
        <v>45305</v>
      </c>
      <c r="E48" s="30">
        <v>45312</v>
      </c>
      <c r="F48" s="30" t="s">
        <v>19</v>
      </c>
      <c r="G48" s="31">
        <f t="shared" si="0"/>
        <v>7</v>
      </c>
      <c r="H48" s="33">
        <v>40</v>
      </c>
      <c r="I48" s="32">
        <f t="shared" si="6"/>
        <v>280</v>
      </c>
      <c r="J48" s="33">
        <v>34</v>
      </c>
      <c r="K48" s="33">
        <f t="shared" si="1"/>
        <v>9520</v>
      </c>
      <c r="L48" s="4">
        <f t="shared" si="2"/>
        <v>1169.1228070175439</v>
      </c>
      <c r="M48" s="4">
        <f t="shared" si="3"/>
        <v>8350.8771929824561</v>
      </c>
      <c r="N48" s="14">
        <v>7347.2</v>
      </c>
      <c r="O48" s="13">
        <f t="shared" si="4"/>
        <v>2172.8000000000002</v>
      </c>
    </row>
    <row r="49" spans="2:15" ht="15">
      <c r="B49" s="34">
        <v>8088949</v>
      </c>
      <c r="C49" s="30">
        <v>45298</v>
      </c>
      <c r="D49" s="30">
        <v>45298</v>
      </c>
      <c r="E49" s="30">
        <v>45312</v>
      </c>
      <c r="F49" s="30" t="s">
        <v>20</v>
      </c>
      <c r="G49" s="31">
        <f t="shared" si="0"/>
        <v>14</v>
      </c>
      <c r="H49" s="33">
        <v>42</v>
      </c>
      <c r="I49" s="32">
        <f t="shared" si="6"/>
        <v>588</v>
      </c>
      <c r="J49" s="33">
        <v>34</v>
      </c>
      <c r="K49" s="33">
        <f t="shared" si="1"/>
        <v>19992</v>
      </c>
      <c r="L49" s="4">
        <f t="shared" si="2"/>
        <v>2455.1578947368398</v>
      </c>
      <c r="M49" s="4">
        <f t="shared" si="3"/>
        <v>17536.84210526316</v>
      </c>
      <c r="N49" s="14">
        <v>14694.4</v>
      </c>
      <c r="O49" s="13">
        <f t="shared" si="4"/>
        <v>5297.6</v>
      </c>
    </row>
    <row r="50" spans="2:15" ht="15">
      <c r="B50" s="34">
        <v>8090633</v>
      </c>
      <c r="C50" s="30">
        <v>45298</v>
      </c>
      <c r="D50" s="30">
        <v>45298</v>
      </c>
      <c r="E50" s="30">
        <v>45312</v>
      </c>
      <c r="F50" s="30" t="s">
        <v>19</v>
      </c>
      <c r="G50" s="31">
        <f t="shared" si="0"/>
        <v>14</v>
      </c>
      <c r="H50" s="33">
        <v>40</v>
      </c>
      <c r="I50" s="32">
        <f t="shared" si="6"/>
        <v>560</v>
      </c>
      <c r="J50" s="33">
        <v>34</v>
      </c>
      <c r="K50" s="33">
        <f t="shared" si="1"/>
        <v>19040</v>
      </c>
      <c r="L50" s="4">
        <f t="shared" si="2"/>
        <v>2338.2456140350878</v>
      </c>
      <c r="M50" s="4">
        <f t="shared" si="3"/>
        <v>16701.754385964912</v>
      </c>
      <c r="N50" s="14">
        <v>11939.2</v>
      </c>
      <c r="O50" s="13">
        <f t="shared" si="4"/>
        <v>7100.7999999999993</v>
      </c>
    </row>
    <row r="51" spans="2:15" ht="15">
      <c r="B51" s="34">
        <v>8091509</v>
      </c>
      <c r="C51" s="30">
        <v>45298</v>
      </c>
      <c r="D51" s="30">
        <v>45298</v>
      </c>
      <c r="E51" s="30">
        <v>45312</v>
      </c>
      <c r="F51" s="30" t="s">
        <v>19</v>
      </c>
      <c r="G51" s="31">
        <f t="shared" si="0"/>
        <v>14</v>
      </c>
      <c r="H51" s="33">
        <v>40</v>
      </c>
      <c r="I51" s="32">
        <f t="shared" si="6"/>
        <v>560</v>
      </c>
      <c r="J51" s="33">
        <v>34</v>
      </c>
      <c r="K51" s="33">
        <f t="shared" si="1"/>
        <v>19040</v>
      </c>
      <c r="L51" s="4">
        <f t="shared" si="2"/>
        <v>2338.2456140350878</v>
      </c>
      <c r="M51" s="4">
        <f t="shared" si="3"/>
        <v>16701.754385964912</v>
      </c>
      <c r="N51" s="14">
        <v>7347.2</v>
      </c>
      <c r="O51" s="13">
        <f t="shared" si="4"/>
        <v>11692.8</v>
      </c>
    </row>
    <row r="52" spans="2:15" ht="15">
      <c r="B52" s="34">
        <v>8089972</v>
      </c>
      <c r="C52" s="30">
        <v>45305</v>
      </c>
      <c r="D52" s="30">
        <v>45305</v>
      </c>
      <c r="E52" s="30">
        <v>45312</v>
      </c>
      <c r="F52" s="30" t="s">
        <v>19</v>
      </c>
      <c r="G52" s="31">
        <f t="shared" si="0"/>
        <v>7</v>
      </c>
      <c r="H52" s="33">
        <v>40</v>
      </c>
      <c r="I52" s="32">
        <f t="shared" si="6"/>
        <v>280</v>
      </c>
      <c r="J52" s="33">
        <v>34</v>
      </c>
      <c r="K52" s="33">
        <f t="shared" si="1"/>
        <v>9520</v>
      </c>
      <c r="L52" s="4">
        <f t="shared" si="2"/>
        <v>1169.1228070175439</v>
      </c>
      <c r="M52" s="4">
        <f t="shared" si="3"/>
        <v>8350.8771929824561</v>
      </c>
      <c r="N52" s="14">
        <v>6888</v>
      </c>
      <c r="O52" s="13">
        <f t="shared" si="4"/>
        <v>2632</v>
      </c>
    </row>
    <row r="53" spans="2:15" ht="15">
      <c r="B53" s="34">
        <v>8089734</v>
      </c>
      <c r="C53" s="30">
        <v>45305</v>
      </c>
      <c r="D53" s="30">
        <v>45305</v>
      </c>
      <c r="E53" s="30">
        <v>45312</v>
      </c>
      <c r="F53" s="30" t="s">
        <v>19</v>
      </c>
      <c r="G53" s="31">
        <f t="shared" si="0"/>
        <v>7</v>
      </c>
      <c r="H53" s="33">
        <v>40</v>
      </c>
      <c r="I53" s="32">
        <f t="shared" si="6"/>
        <v>280</v>
      </c>
      <c r="J53" s="33">
        <v>34</v>
      </c>
      <c r="K53" s="33">
        <f t="shared" si="1"/>
        <v>9520</v>
      </c>
      <c r="L53" s="4">
        <f t="shared" si="2"/>
        <v>1169.1228070175439</v>
      </c>
      <c r="M53" s="4">
        <f t="shared" si="3"/>
        <v>8350.8771929824561</v>
      </c>
      <c r="N53" s="14">
        <v>14380.8</v>
      </c>
      <c r="O53" s="13">
        <f t="shared" si="4"/>
        <v>-4860.7999999999993</v>
      </c>
    </row>
    <row r="54" spans="2:15" ht="15">
      <c r="B54" s="34">
        <v>8089121</v>
      </c>
      <c r="C54" s="30">
        <v>45305</v>
      </c>
      <c r="D54" s="30">
        <v>45305</v>
      </c>
      <c r="E54" s="30">
        <v>45312</v>
      </c>
      <c r="F54" s="30" t="s">
        <v>16</v>
      </c>
      <c r="G54" s="31">
        <f t="shared" si="0"/>
        <v>7</v>
      </c>
      <c r="H54" s="33">
        <v>31</v>
      </c>
      <c r="I54" s="32">
        <f t="shared" si="6"/>
        <v>217</v>
      </c>
      <c r="J54" s="33">
        <v>34</v>
      </c>
      <c r="K54" s="33">
        <f t="shared" si="1"/>
        <v>7378</v>
      </c>
      <c r="L54" s="4">
        <f t="shared" si="2"/>
        <v>906.07017543859638</v>
      </c>
      <c r="M54" s="4">
        <f t="shared" si="3"/>
        <v>6471.9298245614036</v>
      </c>
      <c r="N54" s="14">
        <v>7347.2</v>
      </c>
      <c r="O54" s="13">
        <f t="shared" si="4"/>
        <v>30.800000000000182</v>
      </c>
    </row>
    <row r="55" spans="2:15" ht="15">
      <c r="B55" s="34">
        <v>8089734</v>
      </c>
      <c r="C55" s="30">
        <v>45305</v>
      </c>
      <c r="D55" s="30">
        <v>45305</v>
      </c>
      <c r="E55" s="30">
        <v>45312</v>
      </c>
      <c r="F55" s="30" t="s">
        <v>19</v>
      </c>
      <c r="G55" s="31">
        <f t="shared" si="0"/>
        <v>7</v>
      </c>
      <c r="H55" s="33">
        <v>40</v>
      </c>
      <c r="I55" s="32">
        <f t="shared" si="6"/>
        <v>280</v>
      </c>
      <c r="J55" s="33">
        <v>34</v>
      </c>
      <c r="K55" s="33">
        <f t="shared" si="1"/>
        <v>9520</v>
      </c>
      <c r="L55" s="4">
        <f t="shared" si="2"/>
        <v>1169.1228070175439</v>
      </c>
      <c r="M55" s="4">
        <f t="shared" si="3"/>
        <v>8350.8771929824561</v>
      </c>
      <c r="N55" s="14">
        <v>9446.4</v>
      </c>
      <c r="O55" s="13">
        <f t="shared" si="4"/>
        <v>73.600000000000364</v>
      </c>
    </row>
    <row r="56" spans="2:15" ht="15">
      <c r="B56" s="34">
        <v>8090067</v>
      </c>
      <c r="C56" s="30">
        <v>45305</v>
      </c>
      <c r="D56" s="30">
        <v>45305</v>
      </c>
      <c r="E56" s="30">
        <v>45312</v>
      </c>
      <c r="F56" s="30" t="s">
        <v>20</v>
      </c>
      <c r="G56" s="31">
        <f t="shared" si="0"/>
        <v>7</v>
      </c>
      <c r="H56" s="33">
        <v>42</v>
      </c>
      <c r="I56" s="32">
        <f t="shared" si="6"/>
        <v>294</v>
      </c>
      <c r="J56" s="33">
        <v>34</v>
      </c>
      <c r="K56" s="33">
        <f t="shared" si="1"/>
        <v>9996</v>
      </c>
      <c r="L56" s="4">
        <f t="shared" si="2"/>
        <v>1227.5789473684199</v>
      </c>
      <c r="M56" s="4">
        <f t="shared" si="3"/>
        <v>8768.4210526315801</v>
      </c>
      <c r="N56" s="14">
        <v>3936</v>
      </c>
      <c r="O56" s="13">
        <f t="shared" si="4"/>
        <v>6060</v>
      </c>
    </row>
    <row r="57" spans="2:15" ht="15">
      <c r="B57" s="34">
        <v>8090054</v>
      </c>
      <c r="C57" s="30">
        <v>45305</v>
      </c>
      <c r="D57" s="30">
        <v>45305</v>
      </c>
      <c r="E57" s="30">
        <v>45312</v>
      </c>
      <c r="F57" s="30" t="s">
        <v>19</v>
      </c>
      <c r="G57" s="31">
        <f t="shared" si="0"/>
        <v>7</v>
      </c>
      <c r="H57" s="33">
        <v>40</v>
      </c>
      <c r="I57" s="32">
        <f t="shared" si="6"/>
        <v>280</v>
      </c>
      <c r="J57" s="33">
        <v>34</v>
      </c>
      <c r="K57" s="33">
        <f t="shared" si="1"/>
        <v>9520</v>
      </c>
      <c r="L57" s="4">
        <f t="shared" si="2"/>
        <v>1169.1228070175439</v>
      </c>
      <c r="M57" s="4">
        <f t="shared" si="3"/>
        <v>8350.8771929824561</v>
      </c>
      <c r="N57" s="14">
        <v>7347.2</v>
      </c>
      <c r="O57" s="13">
        <f t="shared" si="4"/>
        <v>2172.8000000000002</v>
      </c>
    </row>
    <row r="58" spans="2:15" ht="15">
      <c r="B58" s="34">
        <v>8092259</v>
      </c>
      <c r="C58" s="30">
        <v>45305</v>
      </c>
      <c r="D58" s="30">
        <v>45305</v>
      </c>
      <c r="E58" s="30">
        <v>45315</v>
      </c>
      <c r="F58" s="30" t="s">
        <v>17</v>
      </c>
      <c r="G58" s="31">
        <f t="shared" si="0"/>
        <v>10</v>
      </c>
      <c r="H58" s="33">
        <v>35</v>
      </c>
      <c r="I58" s="32">
        <f t="shared" si="6"/>
        <v>350</v>
      </c>
      <c r="J58" s="33">
        <v>34</v>
      </c>
      <c r="K58" s="33">
        <f t="shared" si="1"/>
        <v>11900</v>
      </c>
      <c r="L58" s="4">
        <f t="shared" si="2"/>
        <v>1461.4035087719294</v>
      </c>
      <c r="M58" s="4">
        <f t="shared" si="3"/>
        <v>10438.596491228071</v>
      </c>
      <c r="N58" s="14">
        <v>7347.2</v>
      </c>
      <c r="O58" s="13">
        <f t="shared" si="4"/>
        <v>4552.8</v>
      </c>
    </row>
    <row r="59" spans="2:15" ht="15">
      <c r="B59" s="34">
        <v>8089640</v>
      </c>
      <c r="C59" s="30">
        <v>45303</v>
      </c>
      <c r="D59" s="30">
        <v>45303</v>
      </c>
      <c r="E59" s="30" t="s">
        <v>38</v>
      </c>
      <c r="F59" s="30" t="s">
        <v>19</v>
      </c>
      <c r="G59" s="31" t="e">
        <f t="shared" si="0"/>
        <v>#VALUE!</v>
      </c>
      <c r="H59" s="33">
        <v>40</v>
      </c>
      <c r="I59" s="32" t="e">
        <f t="shared" si="6"/>
        <v>#VALUE!</v>
      </c>
      <c r="J59" s="33">
        <v>34</v>
      </c>
      <c r="K59" s="33" t="e">
        <f t="shared" si="1"/>
        <v>#VALUE!</v>
      </c>
      <c r="L59" s="4" t="e">
        <f t="shared" si="2"/>
        <v>#VALUE!</v>
      </c>
      <c r="M59" s="4" t="e">
        <f t="shared" si="3"/>
        <v>#VALUE!</v>
      </c>
      <c r="N59" s="14">
        <v>7347.2</v>
      </c>
      <c r="O59" s="13" t="e">
        <f t="shared" si="4"/>
        <v>#VALUE!</v>
      </c>
    </row>
    <row r="60" spans="2:15" ht="15">
      <c r="B60" s="34">
        <v>8090992</v>
      </c>
      <c r="C60" s="30">
        <v>45303</v>
      </c>
      <c r="D60" s="30">
        <v>45303</v>
      </c>
      <c r="E60" s="30" t="s">
        <v>38</v>
      </c>
      <c r="F60" s="30" t="s">
        <v>19</v>
      </c>
      <c r="G60" s="31" t="e">
        <f t="shared" si="0"/>
        <v>#VALUE!</v>
      </c>
      <c r="H60" s="33">
        <v>40</v>
      </c>
      <c r="I60" s="32" t="e">
        <f t="shared" si="6"/>
        <v>#VALUE!</v>
      </c>
      <c r="J60" s="33">
        <v>34</v>
      </c>
      <c r="K60" s="33" t="e">
        <f t="shared" si="1"/>
        <v>#VALUE!</v>
      </c>
      <c r="L60" s="4" t="e">
        <f t="shared" si="2"/>
        <v>#VALUE!</v>
      </c>
      <c r="M60" s="4" t="e">
        <f t="shared" si="3"/>
        <v>#VALUE!</v>
      </c>
      <c r="N60" s="14">
        <v>7347.2</v>
      </c>
      <c r="O60" s="13" t="e">
        <f t="shared" si="4"/>
        <v>#VALUE!</v>
      </c>
    </row>
    <row r="61" spans="2:15" ht="15">
      <c r="B61" s="34">
        <v>8089640</v>
      </c>
      <c r="C61" s="30">
        <v>45303</v>
      </c>
      <c r="D61" s="30">
        <v>45303</v>
      </c>
      <c r="E61" s="30" t="s">
        <v>38</v>
      </c>
      <c r="F61" s="30" t="s">
        <v>19</v>
      </c>
      <c r="G61" s="31" t="e">
        <f t="shared" si="0"/>
        <v>#VALUE!</v>
      </c>
      <c r="H61" s="33">
        <v>40</v>
      </c>
      <c r="I61" s="32" t="e">
        <f t="shared" si="6"/>
        <v>#VALUE!</v>
      </c>
      <c r="J61" s="33">
        <v>34</v>
      </c>
      <c r="K61" s="33" t="e">
        <f t="shared" si="1"/>
        <v>#VALUE!</v>
      </c>
      <c r="L61" s="4" t="e">
        <f t="shared" si="2"/>
        <v>#VALUE!</v>
      </c>
      <c r="M61" s="4" t="e">
        <f t="shared" si="3"/>
        <v>#VALUE!</v>
      </c>
      <c r="N61" s="14">
        <v>5969.6</v>
      </c>
      <c r="O61" s="13" t="e">
        <f t="shared" si="4"/>
        <v>#VALUE!</v>
      </c>
    </row>
    <row r="62" spans="2:15" ht="15">
      <c r="B62" s="34">
        <v>8089661</v>
      </c>
      <c r="C62" s="30">
        <v>45303</v>
      </c>
      <c r="D62" s="30">
        <v>45303</v>
      </c>
      <c r="E62" s="30" t="s">
        <v>38</v>
      </c>
      <c r="F62" s="30" t="s">
        <v>19</v>
      </c>
      <c r="G62" s="31" t="e">
        <f t="shared" si="0"/>
        <v>#VALUE!</v>
      </c>
      <c r="H62" s="33">
        <v>40</v>
      </c>
      <c r="I62" s="32" t="e">
        <f t="shared" si="6"/>
        <v>#VALUE!</v>
      </c>
      <c r="J62" s="33">
        <v>34</v>
      </c>
      <c r="K62" s="33" t="e">
        <f t="shared" si="1"/>
        <v>#VALUE!</v>
      </c>
      <c r="L62" s="4" t="e">
        <f t="shared" si="2"/>
        <v>#VALUE!</v>
      </c>
      <c r="M62" s="4" t="e">
        <f t="shared" si="3"/>
        <v>#VALUE!</v>
      </c>
      <c r="N62" s="14">
        <v>9184</v>
      </c>
      <c r="O62" s="13" t="e">
        <f t="shared" si="4"/>
        <v>#VALUE!</v>
      </c>
    </row>
    <row r="63" spans="2:15" ht="15">
      <c r="B63" s="34">
        <v>8090877</v>
      </c>
      <c r="C63" s="30">
        <v>45310</v>
      </c>
      <c r="D63" s="30">
        <v>45310</v>
      </c>
      <c r="E63" s="30" t="s">
        <v>38</v>
      </c>
      <c r="F63" s="30" t="s">
        <v>21</v>
      </c>
      <c r="G63" s="31" t="e">
        <f t="shared" si="0"/>
        <v>#VALUE!</v>
      </c>
      <c r="H63" s="33">
        <v>50</v>
      </c>
      <c r="I63" s="32" t="e">
        <f t="shared" si="6"/>
        <v>#VALUE!</v>
      </c>
      <c r="J63" s="33">
        <v>34</v>
      </c>
      <c r="K63" s="33" t="e">
        <f t="shared" si="1"/>
        <v>#VALUE!</v>
      </c>
      <c r="L63" s="4" t="e">
        <f t="shared" si="2"/>
        <v>#VALUE!</v>
      </c>
      <c r="M63" s="4" t="e">
        <f t="shared" si="3"/>
        <v>#VALUE!</v>
      </c>
      <c r="N63" s="14">
        <v>6888</v>
      </c>
      <c r="O63" s="13" t="e">
        <f t="shared" si="4"/>
        <v>#VALUE!</v>
      </c>
    </row>
    <row r="64" spans="2:15" ht="15">
      <c r="B64" s="34">
        <v>8090414</v>
      </c>
      <c r="C64" s="30">
        <v>45310</v>
      </c>
      <c r="D64" s="30">
        <v>45310</v>
      </c>
      <c r="E64" s="30" t="s">
        <v>38</v>
      </c>
      <c r="F64" s="30" t="s">
        <v>17</v>
      </c>
      <c r="G64" s="31" t="e">
        <f t="shared" si="0"/>
        <v>#VALUE!</v>
      </c>
      <c r="H64" s="33">
        <f>25+10</f>
        <v>35</v>
      </c>
      <c r="I64" s="32" t="e">
        <f t="shared" si="6"/>
        <v>#VALUE!</v>
      </c>
      <c r="J64" s="33">
        <v>34</v>
      </c>
      <c r="K64" s="33" t="e">
        <f t="shared" si="1"/>
        <v>#VALUE!</v>
      </c>
    </row>
    <row r="65" spans="2:11" ht="15">
      <c r="B65" s="34">
        <v>8089116</v>
      </c>
      <c r="C65" s="30">
        <v>45312</v>
      </c>
      <c r="D65" s="30">
        <v>45312</v>
      </c>
      <c r="E65" s="30" t="s">
        <v>32</v>
      </c>
      <c r="F65" s="30" t="s">
        <v>19</v>
      </c>
      <c r="G65" s="31" t="e">
        <f t="shared" si="0"/>
        <v>#VALUE!</v>
      </c>
      <c r="H65" s="33">
        <v>40</v>
      </c>
      <c r="I65" s="32" t="e">
        <f t="shared" si="6"/>
        <v>#VALUE!</v>
      </c>
      <c r="J65" s="33">
        <v>34</v>
      </c>
      <c r="K65" s="33" t="e">
        <f t="shared" si="1"/>
        <v>#VALUE!</v>
      </c>
    </row>
    <row r="66" spans="2:11" ht="15">
      <c r="B66" s="34">
        <v>8089117</v>
      </c>
      <c r="C66" s="30">
        <v>45312</v>
      </c>
      <c r="D66" s="30">
        <v>45312</v>
      </c>
      <c r="E66" s="30" t="s">
        <v>32</v>
      </c>
      <c r="F66" s="30" t="s">
        <v>24</v>
      </c>
      <c r="G66" s="31" t="e">
        <f t="shared" ref="G66" si="7">+E66-D66</f>
        <v>#VALUE!</v>
      </c>
      <c r="H66" s="33">
        <f>23*3</f>
        <v>69</v>
      </c>
      <c r="I66" s="32" t="e">
        <f t="shared" si="6"/>
        <v>#VALUE!</v>
      </c>
      <c r="J66" s="33">
        <v>34</v>
      </c>
      <c r="K66" s="33" t="e">
        <f t="shared" ref="K66" si="8">+I66*J66</f>
        <v>#VALUE!</v>
      </c>
    </row>
  </sheetData>
  <autoFilter ref="B1:O66" xr:uid="{00000000-0009-0000-0000-000000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'L:\wael\[cairo     express travel.xls]rate code'!#REF!</xm:f>
          </x14:formula1>
          <xm:sqref>F2:F63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"/>
  <sheetViews>
    <sheetView workbookViewId="0">
      <selection activeCell="F1" sqref="F1"/>
    </sheetView>
  </sheetViews>
  <sheetFormatPr defaultRowHeight="13.2"/>
  <cols>
    <col min="1" max="3" width="11.33203125" bestFit="1" customWidth="1"/>
    <col min="4" max="4" width="11.5546875" bestFit="1" customWidth="1"/>
    <col min="5" max="5" width="9.33203125" bestFit="1" customWidth="1"/>
    <col min="6" max="6" width="9.33203125" customWidth="1"/>
    <col min="7" max="7" width="10" bestFit="1" customWidth="1"/>
    <col min="8" max="8" width="12" bestFit="1" customWidth="1"/>
    <col min="9" max="9" width="11.44140625" bestFit="1" customWidth="1"/>
    <col min="10" max="10" width="11.6640625" bestFit="1" customWidth="1"/>
    <col min="11" max="12" width="10" bestFit="1" customWidth="1"/>
    <col min="13" max="13" width="10.109375" bestFit="1" customWidth="1"/>
    <col min="14" max="14" width="12.109375" bestFit="1" customWidth="1"/>
    <col min="15" max="15" width="12.109375" customWidth="1"/>
    <col min="16" max="16" width="9" bestFit="1" customWidth="1"/>
    <col min="17" max="17" width="9.6640625" bestFit="1" customWidth="1"/>
    <col min="18" max="18" width="11.6640625" bestFit="1" customWidth="1"/>
  </cols>
  <sheetData>
    <row r="1" spans="1:19" ht="15">
      <c r="A1" s="19" t="s">
        <v>10</v>
      </c>
      <c r="B1" s="20" t="s">
        <v>11</v>
      </c>
      <c r="C1" s="30" t="s">
        <v>15</v>
      </c>
      <c r="D1" s="30" t="s">
        <v>16</v>
      </c>
      <c r="E1" s="30" t="s">
        <v>17</v>
      </c>
      <c r="F1" s="30" t="s">
        <v>28</v>
      </c>
      <c r="G1" s="30" t="s">
        <v>18</v>
      </c>
      <c r="H1" s="30" t="s">
        <v>19</v>
      </c>
      <c r="I1" s="30" t="s">
        <v>20</v>
      </c>
      <c r="J1" s="30" t="s">
        <v>21</v>
      </c>
      <c r="K1" s="30" t="s">
        <v>27</v>
      </c>
      <c r="L1" s="30" t="s">
        <v>22</v>
      </c>
      <c r="M1" s="30" t="s">
        <v>23</v>
      </c>
      <c r="N1" s="30" t="s">
        <v>24</v>
      </c>
      <c r="O1" s="29"/>
      <c r="P1" s="21" t="s">
        <v>25</v>
      </c>
      <c r="Q1" s="30" t="s">
        <v>26</v>
      </c>
      <c r="R1" s="7"/>
      <c r="S1" s="8"/>
    </row>
    <row r="2" spans="1:19" ht="13.8">
      <c r="A2" s="25">
        <v>45199</v>
      </c>
      <c r="B2" s="25">
        <v>45230</v>
      </c>
      <c r="C2" s="26">
        <v>30</v>
      </c>
      <c r="D2" s="26">
        <v>32</v>
      </c>
      <c r="E2" s="26">
        <v>35</v>
      </c>
      <c r="F2" s="26"/>
      <c r="G2" s="26"/>
      <c r="H2" s="27">
        <v>40</v>
      </c>
      <c r="I2" s="27">
        <v>44</v>
      </c>
      <c r="J2" s="27">
        <v>50</v>
      </c>
      <c r="K2" s="27"/>
      <c r="L2" s="27">
        <v>84</v>
      </c>
      <c r="M2" s="27">
        <v>64</v>
      </c>
      <c r="N2" s="28">
        <v>69</v>
      </c>
      <c r="O2" s="28"/>
      <c r="P2" s="28">
        <v>120</v>
      </c>
      <c r="Q2" s="28">
        <v>90</v>
      </c>
      <c r="R2" s="7"/>
      <c r="S2" s="7"/>
    </row>
    <row r="3" spans="1:19" ht="13.8">
      <c r="A3" s="17">
        <v>45231</v>
      </c>
      <c r="B3" s="17">
        <v>45248</v>
      </c>
      <c r="C3" s="22">
        <f>+(H3/2)+10</f>
        <v>31</v>
      </c>
      <c r="D3" s="22">
        <f>+(I3/2)+10</f>
        <v>33</v>
      </c>
      <c r="E3" s="22">
        <f>+(J3/2)+10</f>
        <v>37</v>
      </c>
      <c r="F3" s="22">
        <f t="shared" ref="F3:G3" si="0">+(K3/2)+10</f>
        <v>38</v>
      </c>
      <c r="G3" s="22">
        <f t="shared" si="0"/>
        <v>50</v>
      </c>
      <c r="H3" s="23">
        <v>42</v>
      </c>
      <c r="I3" s="23">
        <v>46</v>
      </c>
      <c r="J3" s="23">
        <v>54</v>
      </c>
      <c r="K3" s="23">
        <v>56</v>
      </c>
      <c r="L3" s="23">
        <v>80</v>
      </c>
      <c r="M3" s="23">
        <v>62</v>
      </c>
      <c r="N3" s="24">
        <f>+((J3/2)-2)*3</f>
        <v>75</v>
      </c>
      <c r="O3" s="24">
        <f t="shared" ref="O3:Q3" si="1">+((K3/2)-2)*3</f>
        <v>78</v>
      </c>
      <c r="P3" s="24">
        <f t="shared" si="1"/>
        <v>114</v>
      </c>
      <c r="Q3" s="24">
        <f t="shared" si="1"/>
        <v>87</v>
      </c>
      <c r="R3" s="7"/>
      <c r="S3" s="7"/>
    </row>
    <row r="4" spans="1:19" ht="13.8">
      <c r="A4" s="17">
        <v>45249</v>
      </c>
      <c r="B4" s="17">
        <v>45255</v>
      </c>
      <c r="C4" s="22">
        <f t="shared" ref="C4:C8" si="2">+(H4/2)+10</f>
        <v>31</v>
      </c>
      <c r="D4" s="22">
        <f t="shared" ref="D4:D8" si="3">+(I4/2)+10</f>
        <v>33</v>
      </c>
      <c r="E4" s="22">
        <f t="shared" ref="E4:E8" si="4">+(J4/2)+10</f>
        <v>37</v>
      </c>
      <c r="F4" s="22">
        <f t="shared" ref="F4:F8" si="5">+(K4/2)+10</f>
        <v>38</v>
      </c>
      <c r="G4" s="22">
        <f t="shared" ref="G4:G8" si="6">+(L4/2)+10</f>
        <v>50</v>
      </c>
      <c r="H4" s="23">
        <v>42</v>
      </c>
      <c r="I4" s="23">
        <v>46</v>
      </c>
      <c r="J4" s="23">
        <v>54</v>
      </c>
      <c r="K4" s="23">
        <v>56</v>
      </c>
      <c r="L4" s="23">
        <v>80</v>
      </c>
      <c r="M4" s="23">
        <v>62</v>
      </c>
      <c r="N4" s="24">
        <f t="shared" ref="N4:N8" si="7">+((J4/2)-2)*3</f>
        <v>75</v>
      </c>
      <c r="O4" s="24">
        <f t="shared" ref="O4:O8" si="8">+((K4/2)-2)*3</f>
        <v>78</v>
      </c>
      <c r="P4" s="24">
        <f t="shared" ref="P4:P8" si="9">+((L4/2)-2)*3</f>
        <v>114</v>
      </c>
      <c r="Q4" s="24">
        <f t="shared" ref="Q4:Q8" si="10">+((M4/2)-2)*3</f>
        <v>87</v>
      </c>
      <c r="R4" s="7"/>
      <c r="S4" s="7"/>
    </row>
    <row r="5" spans="1:19" ht="13.8">
      <c r="A5" s="17">
        <v>45256</v>
      </c>
      <c r="B5" s="17">
        <v>45280</v>
      </c>
      <c r="C5" s="22">
        <f t="shared" si="2"/>
        <v>30</v>
      </c>
      <c r="D5" s="22">
        <f t="shared" si="3"/>
        <v>31</v>
      </c>
      <c r="E5" s="22">
        <f t="shared" si="4"/>
        <v>35</v>
      </c>
      <c r="F5" s="22">
        <f t="shared" si="5"/>
        <v>36</v>
      </c>
      <c r="G5" s="22">
        <f t="shared" si="6"/>
        <v>48</v>
      </c>
      <c r="H5" s="23">
        <v>40</v>
      </c>
      <c r="I5" s="23">
        <v>42</v>
      </c>
      <c r="J5" s="23">
        <v>50</v>
      </c>
      <c r="K5" s="23">
        <f>26*2</f>
        <v>52</v>
      </c>
      <c r="L5" s="23">
        <f>38*2</f>
        <v>76</v>
      </c>
      <c r="M5" s="23">
        <f>29*2</f>
        <v>58</v>
      </c>
      <c r="N5" s="24">
        <f t="shared" si="7"/>
        <v>69</v>
      </c>
      <c r="O5" s="24">
        <f t="shared" si="8"/>
        <v>72</v>
      </c>
      <c r="P5" s="24">
        <f t="shared" si="9"/>
        <v>108</v>
      </c>
      <c r="Q5" s="24">
        <f t="shared" si="10"/>
        <v>81</v>
      </c>
      <c r="R5" s="7"/>
      <c r="S5" s="7"/>
    </row>
    <row r="6" spans="1:19" ht="13.8">
      <c r="A6" s="17">
        <v>45281</v>
      </c>
      <c r="B6" s="17">
        <v>45287</v>
      </c>
      <c r="C6" s="22">
        <f t="shared" si="2"/>
        <v>31</v>
      </c>
      <c r="D6" s="22">
        <f t="shared" si="3"/>
        <v>33</v>
      </c>
      <c r="E6" s="22">
        <f t="shared" si="4"/>
        <v>37</v>
      </c>
      <c r="F6" s="22">
        <f t="shared" si="5"/>
        <v>38</v>
      </c>
      <c r="G6" s="22">
        <f t="shared" si="6"/>
        <v>50</v>
      </c>
      <c r="H6" s="23">
        <v>42</v>
      </c>
      <c r="I6" s="23">
        <v>46</v>
      </c>
      <c r="J6" s="23">
        <v>54</v>
      </c>
      <c r="K6" s="23">
        <v>56</v>
      </c>
      <c r="L6" s="23">
        <v>80</v>
      </c>
      <c r="M6" s="23">
        <v>62</v>
      </c>
      <c r="N6" s="24">
        <f t="shared" si="7"/>
        <v>75</v>
      </c>
      <c r="O6" s="24">
        <f t="shared" si="8"/>
        <v>78</v>
      </c>
      <c r="P6" s="24">
        <f t="shared" si="9"/>
        <v>114</v>
      </c>
      <c r="Q6" s="24">
        <f t="shared" si="10"/>
        <v>87</v>
      </c>
      <c r="R6" s="7"/>
      <c r="S6" s="7"/>
    </row>
    <row r="7" spans="1:19" ht="13.8">
      <c r="A7" s="17">
        <v>45288</v>
      </c>
      <c r="B7" s="17">
        <v>45294</v>
      </c>
      <c r="C7" s="22">
        <f t="shared" si="2"/>
        <v>33</v>
      </c>
      <c r="D7" s="22">
        <f t="shared" si="3"/>
        <v>35</v>
      </c>
      <c r="E7" s="22">
        <f t="shared" si="4"/>
        <v>39</v>
      </c>
      <c r="F7" s="22">
        <f t="shared" si="5"/>
        <v>40</v>
      </c>
      <c r="G7" s="22">
        <f t="shared" si="6"/>
        <v>52</v>
      </c>
      <c r="H7" s="23">
        <v>46</v>
      </c>
      <c r="I7" s="23">
        <v>50</v>
      </c>
      <c r="J7" s="23">
        <v>58</v>
      </c>
      <c r="K7" s="23">
        <v>60</v>
      </c>
      <c r="L7" s="23">
        <v>84</v>
      </c>
      <c r="M7" s="23">
        <v>66</v>
      </c>
      <c r="N7" s="24">
        <f t="shared" si="7"/>
        <v>81</v>
      </c>
      <c r="O7" s="24">
        <f t="shared" si="8"/>
        <v>84</v>
      </c>
      <c r="P7" s="24">
        <f t="shared" si="9"/>
        <v>120</v>
      </c>
      <c r="Q7" s="24">
        <f t="shared" si="10"/>
        <v>93</v>
      </c>
      <c r="R7" s="7"/>
      <c r="S7" s="7"/>
    </row>
    <row r="8" spans="1:19" ht="14.4" thickBot="1">
      <c r="A8" s="18">
        <v>45295</v>
      </c>
      <c r="B8" s="18">
        <v>45332</v>
      </c>
      <c r="C8" s="22">
        <f t="shared" si="2"/>
        <v>30</v>
      </c>
      <c r="D8" s="22">
        <f t="shared" si="3"/>
        <v>31</v>
      </c>
      <c r="E8" s="22">
        <f t="shared" si="4"/>
        <v>35</v>
      </c>
      <c r="F8" s="22">
        <f t="shared" si="5"/>
        <v>36</v>
      </c>
      <c r="G8" s="22">
        <f t="shared" si="6"/>
        <v>48</v>
      </c>
      <c r="H8" s="23">
        <v>40</v>
      </c>
      <c r="I8" s="23">
        <v>42</v>
      </c>
      <c r="J8" s="23">
        <v>50</v>
      </c>
      <c r="K8" s="23">
        <v>52</v>
      </c>
      <c r="L8" s="23">
        <f>38*2</f>
        <v>76</v>
      </c>
      <c r="M8" s="23">
        <f>29*2</f>
        <v>58</v>
      </c>
      <c r="N8" s="24">
        <f t="shared" si="7"/>
        <v>69</v>
      </c>
      <c r="O8" s="24">
        <f t="shared" si="8"/>
        <v>72</v>
      </c>
      <c r="P8" s="24">
        <f t="shared" si="9"/>
        <v>108</v>
      </c>
      <c r="Q8" s="24">
        <f t="shared" si="10"/>
        <v>81</v>
      </c>
      <c r="R8" s="7"/>
      <c r="S8" s="7"/>
    </row>
    <row r="9" spans="1:19" ht="13.8" thickTop="1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'L:\wael\[cairo     express travel.xls]rate code'!#REF!</xm:f>
          </x14:formula1>
          <xm:sqref>P1:Q1 M1:N1 H1:J1</xm:sqref>
        </x14:dataValidation>
        <x14:dataValidation type="list" allowBlank="1" showInputMessage="1" showErrorMessage="1" xr:uid="{00000000-0002-0000-0100-000001000000}">
          <x14:formula1>
            <xm:f>'C:\Users\Area-Credit2\AppData\Local\Microsoft\Windows\INetCache\Content.Outlook\R4F19B9Y\[cairo  express travel.xls]rate code'!#REF!</xm:f>
          </x14:formula1>
          <xm:sqref>R1</xm:sqref>
        </x14:dataValidation>
        <x14:dataValidation type="list" allowBlank="1" showInputMessage="1" showErrorMessage="1" xr:uid="{00000000-0002-0000-0100-000002000000}">
          <x14:formula1>
            <xm:f>'L:\wael\[cairo  express   travel.xls]rate code'!#REF!</xm:f>
          </x14:formula1>
          <xm:sqref>K1:L1 C1 G1</xm:sqref>
        </x14:dataValidation>
        <x14:dataValidation type="list" allowBlank="1" showInputMessage="1" showErrorMessage="1" xr:uid="{00000000-0002-0000-0100-000003000000}">
          <x14:formula1>
            <xm:f>'C:\Users\Area-Credit2\AppData\Local\Microsoft\Windows\INetCache\Content.Outlook\R4F19B9Y\[cairo  express travel (3).xls]rate code'!#REF!</xm:f>
          </x14:formula1>
          <xm:sqref>O1</xm:sqref>
        </x14:dataValidation>
        <x14:dataValidation type="list" allowBlank="1" showInputMessage="1" showErrorMessage="1" xr:uid="{00000000-0002-0000-0100-000004000000}">
          <x14:formula1>
            <xm:f>'C:\Users\Area-Credit2\AppData\Local\Microsoft\Windows\INetCache\Content.Outlook\R4F19B9Y\[cairo  express travel (2).xls]rate code'!#REF!</xm:f>
          </x14:formula1>
          <xm:sqref>D1:F1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statment</vt:lpstr>
      <vt:lpstr>contract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جوناثان ممدوح منير صبحى</cp:lastModifiedBy>
  <cp:lastPrinted>2022-10-27T07:02:22Z</cp:lastPrinted>
  <dcterms:created xsi:type="dcterms:W3CDTF">2016-10-13T07:40:59Z</dcterms:created>
  <dcterms:modified xsi:type="dcterms:W3CDTF">2024-02-19T17:53:46Z</dcterms:modified>
</cp:coreProperties>
</file>