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6221"/>
  <workbookPr autoCompressPictures="0"/>
  <bookViews>
    <workbookView xWindow="0" yWindow="0" windowWidth="25200" windowHeight="11860"/>
  </bookViews>
  <sheets>
    <sheet name="Sheet2" sheetId="2" r:id="rId1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31" i="2" l="1" a="1"/>
  <c r="D31" i="2"/>
  <c r="D30" i="2" a="1"/>
  <c r="D30" i="2"/>
  <c r="D29" i="2" a="1"/>
  <c r="D29" i="2"/>
  <c r="D28" i="2" a="1"/>
  <c r="D28" i="2"/>
  <c r="B22" i="2"/>
  <c r="B23" i="2"/>
  <c r="B24" i="2"/>
  <c r="B21" i="2"/>
  <c r="F8" i="2"/>
  <c r="F9" i="2"/>
  <c r="F10" i="2"/>
  <c r="F7" i="2"/>
  <c r="C30" i="2" a="1"/>
  <c r="C30" i="2"/>
  <c r="L31" i="2" a="1"/>
  <c r="L31" i="2"/>
  <c r="L30" i="2" a="1"/>
  <c r="L30" i="2"/>
  <c r="L28" i="2" a="1"/>
  <c r="L28" i="2"/>
  <c r="L29" i="2" a="1"/>
  <c r="L29" i="2"/>
  <c r="K31" i="2" a="1"/>
  <c r="K21" i="2"/>
  <c r="K22" i="2"/>
  <c r="K23" i="2"/>
  <c r="K24" i="2"/>
  <c r="K31" i="2"/>
  <c r="K28" i="2" a="1"/>
  <c r="K28" i="2"/>
  <c r="K29" i="2" a="1"/>
  <c r="K29" i="2"/>
  <c r="L22" i="2" a="1"/>
  <c r="L22" i="2"/>
  <c r="L24" i="2" a="1"/>
  <c r="L24" i="2"/>
  <c r="K30" i="2" a="1"/>
  <c r="K30" i="2"/>
  <c r="L23" i="2" a="1"/>
  <c r="L23" i="2"/>
  <c r="L21" i="2" a="1"/>
  <c r="L21" i="2"/>
  <c r="O28" i="2" a="1"/>
  <c r="O28" i="2"/>
  <c r="M21" i="2" a="1"/>
  <c r="M24" i="2" a="1"/>
  <c r="M23" i="2" a="1"/>
  <c r="M23" i="2"/>
  <c r="M22" i="2" a="1"/>
  <c r="M22" i="2"/>
  <c r="M24" i="2"/>
  <c r="M21" i="2"/>
  <c r="O21" i="2"/>
  <c r="M36" i="2"/>
  <c r="N42" i="2"/>
  <c r="L42" i="2"/>
  <c r="K42" i="2"/>
  <c r="N49" i="2"/>
  <c r="L49" i="2"/>
  <c r="N43" i="2"/>
  <c r="L43" i="2"/>
  <c r="N47" i="2"/>
  <c r="L47" i="2"/>
  <c r="N41" i="2"/>
  <c r="L41" i="2"/>
  <c r="M42" i="2"/>
  <c r="N50" i="2"/>
  <c r="L50" i="2"/>
  <c r="N44" i="2"/>
  <c r="L44" i="2"/>
  <c r="M49" i="2"/>
  <c r="K49" i="2"/>
  <c r="M43" i="2"/>
  <c r="M50" i="2"/>
  <c r="K50" i="2"/>
  <c r="M44" i="2"/>
  <c r="K44" i="2"/>
  <c r="M47" i="2"/>
  <c r="K47" i="2"/>
  <c r="M41" i="2"/>
  <c r="K41" i="2"/>
  <c r="K43" i="2"/>
  <c r="K48" i="2"/>
  <c r="N48" i="2"/>
  <c r="L48" i="2"/>
  <c r="M48" i="2"/>
  <c r="M35" i="2"/>
  <c r="K38" i="2"/>
  <c r="L37" i="2"/>
  <c r="L38" i="2"/>
  <c r="K36" i="2"/>
  <c r="L35" i="2"/>
  <c r="K37" i="2"/>
  <c r="K35" i="2"/>
  <c r="L36" i="2"/>
  <c r="M38" i="2"/>
  <c r="M37" i="2"/>
  <c r="C23" i="2" a="1"/>
  <c r="C23" i="2"/>
  <c r="C22" i="2" a="1"/>
  <c r="C22" i="2"/>
  <c r="C29" i="2" a="1"/>
  <c r="C29" i="2"/>
  <c r="C24" i="2" a="1"/>
  <c r="C24" i="2"/>
  <c r="C31" i="2" a="1"/>
  <c r="C31" i="2"/>
  <c r="C21" i="2" a="1"/>
  <c r="C21" i="2"/>
  <c r="C28" i="2" a="1"/>
  <c r="C28" i="2"/>
  <c r="B30" i="2" a="1"/>
  <c r="B30" i="2"/>
  <c r="D23" i="2" a="1"/>
  <c r="D23" i="2"/>
  <c r="D21" i="2" a="1"/>
  <c r="D21" i="2"/>
  <c r="D22" i="2" a="1"/>
  <c r="D22" i="2"/>
  <c r="D24" i="2" a="1"/>
  <c r="D24" i="2"/>
  <c r="E22" i="2" a="1"/>
  <c r="E22" i="2"/>
  <c r="B29" i="2" a="1"/>
  <c r="B29" i="2"/>
  <c r="E23" i="2" a="1"/>
  <c r="E23" i="2"/>
  <c r="B31" i="2" a="1"/>
  <c r="B31" i="2"/>
  <c r="E24" i="2" a="1"/>
  <c r="E24" i="2"/>
  <c r="B28" i="2" a="1"/>
  <c r="B28" i="2"/>
  <c r="G28" i="2" a="1"/>
  <c r="G28" i="2"/>
  <c r="E21" i="2" a="1"/>
  <c r="E21" i="2"/>
  <c r="G21" i="2"/>
  <c r="D47" i="2"/>
  <c r="B47" i="2"/>
  <c r="E47" i="2"/>
  <c r="E50" i="2"/>
  <c r="E49" i="2"/>
  <c r="C50" i="2"/>
  <c r="C49" i="2"/>
  <c r="C47" i="2"/>
  <c r="D48" i="2"/>
  <c r="B48" i="2"/>
  <c r="D49" i="2"/>
  <c r="B49" i="2"/>
  <c r="D50" i="2"/>
  <c r="B50" i="2"/>
  <c r="D55" i="2"/>
  <c r="D53" i="2"/>
  <c r="C56" i="2"/>
  <c r="C48" i="2"/>
  <c r="B55" i="2"/>
  <c r="C53" i="2"/>
  <c r="E48" i="2"/>
  <c r="B56" i="2"/>
  <c r="C55" i="2"/>
  <c r="B53" i="2"/>
  <c r="E53" i="2"/>
  <c r="E56" i="2"/>
  <c r="D56" i="2"/>
  <c r="E55" i="2"/>
  <c r="C54" i="2"/>
  <c r="D54" i="2"/>
  <c r="B54" i="2"/>
  <c r="E54" i="2"/>
  <c r="E43" i="2"/>
  <c r="B37" i="2"/>
  <c r="C37" i="2"/>
  <c r="D37" i="2"/>
  <c r="E70" i="2"/>
  <c r="C44" i="2"/>
  <c r="B38" i="2"/>
  <c r="C38" i="2"/>
  <c r="D38" i="2"/>
  <c r="C71" i="2"/>
  <c r="C42" i="2"/>
  <c r="B36" i="2"/>
  <c r="C36" i="2"/>
  <c r="D36" i="2"/>
  <c r="C69" i="2"/>
  <c r="E44" i="2"/>
  <c r="E71" i="2"/>
  <c r="C43" i="2"/>
  <c r="C70" i="2"/>
  <c r="E41" i="2"/>
  <c r="B35" i="2"/>
  <c r="C35" i="2"/>
  <c r="D35" i="2"/>
  <c r="E68" i="2"/>
  <c r="E42" i="2"/>
  <c r="E69" i="2"/>
  <c r="D44" i="2"/>
  <c r="D71" i="2"/>
  <c r="D42" i="2"/>
  <c r="D69" i="2"/>
  <c r="D43" i="2"/>
  <c r="D70" i="2"/>
  <c r="C41" i="2"/>
  <c r="C68" i="2"/>
  <c r="D41" i="2"/>
  <c r="D68" i="2"/>
  <c r="E35" i="2"/>
  <c r="C74" i="2"/>
  <c r="D74" i="2"/>
  <c r="E74" i="2"/>
  <c r="F74" i="2"/>
  <c r="G74" i="2"/>
  <c r="H74" i="2"/>
  <c r="K74" i="2"/>
  <c r="B44" i="2"/>
  <c r="B71" i="2"/>
  <c r="F71" i="2"/>
  <c r="B42" i="2"/>
  <c r="B69" i="2"/>
  <c r="F69" i="2"/>
  <c r="B43" i="2"/>
  <c r="B70" i="2"/>
  <c r="F70" i="2"/>
  <c r="B41" i="2"/>
  <c r="B68" i="2"/>
  <c r="F68" i="2"/>
  <c r="B61" i="2"/>
  <c r="B62" i="2"/>
  <c r="B63" i="2"/>
  <c r="B64" i="2"/>
  <c r="B65" i="2"/>
  <c r="E63" i="2"/>
  <c r="E36" i="2"/>
  <c r="C75" i="2"/>
  <c r="D75" i="2"/>
  <c r="E75" i="2"/>
  <c r="F75" i="2"/>
  <c r="G75" i="2"/>
  <c r="H75" i="2"/>
  <c r="K75" i="2"/>
  <c r="E38" i="2"/>
  <c r="C77" i="2"/>
  <c r="D77" i="2"/>
  <c r="E77" i="2"/>
  <c r="F77" i="2"/>
  <c r="G77" i="2"/>
  <c r="H77" i="2"/>
  <c r="K77" i="2"/>
  <c r="E37" i="2"/>
  <c r="C76" i="2"/>
  <c r="D76" i="2"/>
  <c r="E76" i="2"/>
  <c r="F76" i="2"/>
  <c r="G76" i="2"/>
  <c r="H76" i="2"/>
  <c r="K76" i="2"/>
  <c r="D82" i="2"/>
  <c r="E61" i="2"/>
  <c r="E62" i="2"/>
  <c r="E64" i="2"/>
  <c r="E65" i="2"/>
  <c r="F80" i="2"/>
  <c r="D80" i="2"/>
  <c r="G80" i="2"/>
  <c r="E80" i="2"/>
  <c r="D81" i="2"/>
  <c r="F83" i="2"/>
  <c r="G83" i="2"/>
  <c r="D83" i="2"/>
  <c r="E83" i="2"/>
  <c r="F82" i="2"/>
  <c r="E81" i="2"/>
  <c r="G81" i="2"/>
  <c r="F81" i="2"/>
  <c r="E82" i="2"/>
  <c r="G82" i="2"/>
  <c r="C80" i="2"/>
  <c r="H80" i="2"/>
  <c r="C83" i="2"/>
  <c r="H83" i="2"/>
  <c r="C81" i="2"/>
  <c r="H81" i="2"/>
  <c r="C82" i="2"/>
  <c r="H82" i="2"/>
</calcChain>
</file>

<file path=xl/sharedStrings.xml><?xml version="1.0" encoding="utf-8"?>
<sst xmlns="http://schemas.openxmlformats.org/spreadsheetml/2006/main" count="169" uniqueCount="31">
  <si>
    <t>c</t>
  </si>
  <si>
    <t>n</t>
  </si>
  <si>
    <t>v</t>
  </si>
  <si>
    <t>j</t>
  </si>
  <si>
    <t>B</t>
  </si>
  <si>
    <t>A</t>
  </si>
  <si>
    <t>PI</t>
  </si>
  <si>
    <t>that</t>
  </si>
  <si>
    <t>is</t>
  </si>
  <si>
    <t>it</t>
  </si>
  <si>
    <t>not</t>
  </si>
  <si>
    <t>good</t>
  </si>
  <si>
    <t>bad</t>
  </si>
  <si>
    <t xml:space="preserve">is </t>
  </si>
  <si>
    <t xml:space="preserve">it </t>
  </si>
  <si>
    <t>alpha_i(t)</t>
  </si>
  <si>
    <t>beta_i(t)</t>
  </si>
  <si>
    <t>y_i(t)</t>
  </si>
  <si>
    <t>e_ij(it)</t>
  </si>
  <si>
    <t>e_ij(is)</t>
  </si>
  <si>
    <t xml:space="preserve">Bad </t>
  </si>
  <si>
    <t xml:space="preserve">not </t>
  </si>
  <si>
    <t>e_ij(bad)</t>
  </si>
  <si>
    <t>pi new</t>
  </si>
  <si>
    <t>A_new</t>
  </si>
  <si>
    <t>pi new Normal</t>
  </si>
  <si>
    <t>B_new</t>
  </si>
  <si>
    <t>B_new  (no 0)</t>
  </si>
  <si>
    <t>that_org</t>
  </si>
  <si>
    <t>1-that_org</t>
  </si>
  <si>
    <t>Results Below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</si>
</sst>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"/>
  </numFmts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NumberFormat="1"/>
    <xf numFmtId="164" fontId="0" fillId="0" borderId="0" xfId="0" applyNumberFormat="1"/>
    <xf numFmtId="0" fontId="0" fillId="2" borderId="0" xfId="0" applyFill="1"/>
    <xf numFmtId="0" fontId="0" fillId="2" borderId="0" xfId="0" applyFill="1" applyAlignment="1">
      <alignment horizontal="center"/>
    </xf>
    <xf numFmtId="0" fontId="0" fillId="3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83"/>
  <sheetViews>
    <sheetView tabSelected="1" topLeftCell="A61" zoomScale="77" zoomScaleNormal="77" zoomScalePageLayoutView="77" workbookViewId="0">
      <selection activeCell="H68" sqref="H68"/>
    </sheetView>
  </sheetViews>
  <sheetFormatPr baseColWidth="10" defaultColWidth="8.83203125" defaultRowHeight="14" x14ac:dyDescent="0"/>
  <cols>
    <col min="1" max="1" width="13.1640625" bestFit="1" customWidth="1"/>
    <col min="2" max="2" width="13.6640625" bestFit="1" customWidth="1"/>
    <col min="5" max="5" width="12" bestFit="1" customWidth="1"/>
  </cols>
  <sheetData>
    <row r="1" spans="1:18">
      <c r="B1" t="s">
        <v>0</v>
      </c>
      <c r="C1" t="s">
        <v>1</v>
      </c>
      <c r="D1" t="s">
        <v>2</v>
      </c>
      <c r="E1" t="s">
        <v>3</v>
      </c>
    </row>
    <row r="2" spans="1:18">
      <c r="A2" t="s">
        <v>6</v>
      </c>
      <c r="B2">
        <v>0.375</v>
      </c>
      <c r="C2">
        <v>0.125</v>
      </c>
      <c r="D2">
        <v>0.375</v>
      </c>
      <c r="E2">
        <v>0.125</v>
      </c>
      <c r="F2">
        <v>1</v>
      </c>
      <c r="H2" t="s">
        <v>0</v>
      </c>
      <c r="I2">
        <v>0.375</v>
      </c>
    </row>
    <row r="3" spans="1:18">
      <c r="H3" t="s">
        <v>1</v>
      </c>
      <c r="I3">
        <v>0.125</v>
      </c>
    </row>
    <row r="4" spans="1:18">
      <c r="H4" t="s">
        <v>2</v>
      </c>
      <c r="I4">
        <v>0.375</v>
      </c>
    </row>
    <row r="5" spans="1:18">
      <c r="H5" t="s">
        <v>3</v>
      </c>
      <c r="I5">
        <v>0.125</v>
      </c>
    </row>
    <row r="6" spans="1:18">
      <c r="A6" t="s">
        <v>5</v>
      </c>
      <c r="B6" t="s">
        <v>0</v>
      </c>
      <c r="C6" t="s">
        <v>1</v>
      </c>
      <c r="D6" t="s">
        <v>2</v>
      </c>
      <c r="E6" t="s">
        <v>3</v>
      </c>
    </row>
    <row r="7" spans="1:18">
      <c r="A7" t="s">
        <v>0</v>
      </c>
      <c r="B7">
        <v>0.16666666666666666</v>
      </c>
      <c r="C7">
        <v>0.5</v>
      </c>
      <c r="D7">
        <v>0.16666666666666666</v>
      </c>
      <c r="E7">
        <v>0.16666666666666666</v>
      </c>
      <c r="F7">
        <f>SUM(B7:E7)</f>
        <v>0.99999999999999989</v>
      </c>
      <c r="I7">
        <v>0.16666666666666666</v>
      </c>
      <c r="J7" s="1">
        <v>0.1</v>
      </c>
      <c r="K7" s="2">
        <v>0.1111111111111111</v>
      </c>
      <c r="L7" s="1">
        <v>0.25</v>
      </c>
      <c r="P7" s="1"/>
      <c r="Q7" s="2"/>
      <c r="R7" s="1"/>
    </row>
    <row r="8" spans="1:18">
      <c r="A8" s="1" t="s">
        <v>1</v>
      </c>
      <c r="B8" s="1">
        <v>0.1</v>
      </c>
      <c r="C8" s="1">
        <v>0.3</v>
      </c>
      <c r="D8" s="1">
        <v>0.4</v>
      </c>
      <c r="E8" s="1">
        <v>0.2</v>
      </c>
      <c r="F8">
        <f t="shared" ref="F8:F10" si="0">SUM(B8:E8)</f>
        <v>1</v>
      </c>
      <c r="I8">
        <v>0.5</v>
      </c>
      <c r="J8" s="1">
        <v>0.3</v>
      </c>
      <c r="K8" s="2">
        <v>0.55555555555555558</v>
      </c>
      <c r="L8" s="1">
        <v>0.25</v>
      </c>
      <c r="P8" s="1"/>
      <c r="Q8" s="2"/>
      <c r="R8" s="1"/>
    </row>
    <row r="9" spans="1:18">
      <c r="A9" s="1" t="s">
        <v>2</v>
      </c>
      <c r="B9" s="2">
        <v>0.1111111111111111</v>
      </c>
      <c r="C9" s="2">
        <v>0.55555555555555558</v>
      </c>
      <c r="D9" s="2">
        <v>0.22222222222222221</v>
      </c>
      <c r="E9" s="2">
        <v>0.1111111111111111</v>
      </c>
      <c r="F9">
        <f t="shared" si="0"/>
        <v>1</v>
      </c>
      <c r="I9">
        <v>0.16666666666666666</v>
      </c>
      <c r="J9" s="1">
        <v>0.4</v>
      </c>
      <c r="K9" s="2">
        <v>0.22222222222222221</v>
      </c>
      <c r="L9" s="1">
        <v>0.25</v>
      </c>
      <c r="P9" s="1"/>
      <c r="Q9" s="2"/>
      <c r="R9" s="1"/>
    </row>
    <row r="10" spans="1:18">
      <c r="A10" s="1" t="s">
        <v>3</v>
      </c>
      <c r="B10" s="1">
        <v>0.25</v>
      </c>
      <c r="C10" s="1">
        <v>0.25</v>
      </c>
      <c r="D10" s="1">
        <v>0.25</v>
      </c>
      <c r="E10" s="1">
        <v>0.25</v>
      </c>
      <c r="F10">
        <f t="shared" si="0"/>
        <v>1</v>
      </c>
      <c r="I10">
        <v>0.16666666666666666</v>
      </c>
      <c r="J10" s="1">
        <v>0.2</v>
      </c>
      <c r="K10" s="2">
        <v>0.1111111111111111</v>
      </c>
      <c r="L10" s="1">
        <v>0.25</v>
      </c>
      <c r="P10" s="1"/>
      <c r="Q10" s="2"/>
      <c r="R10" s="1"/>
    </row>
    <row r="11" spans="1:18">
      <c r="I11">
        <v>0.99999999999999989</v>
      </c>
      <c r="J11">
        <v>0.99999999999999989</v>
      </c>
      <c r="K11">
        <v>0.99999999999999989</v>
      </c>
      <c r="L11">
        <v>1</v>
      </c>
    </row>
    <row r="13" spans="1:18">
      <c r="A13" t="s">
        <v>4</v>
      </c>
      <c r="B13" t="s">
        <v>7</v>
      </c>
      <c r="C13" t="s">
        <v>8</v>
      </c>
      <c r="D13" t="s">
        <v>9</v>
      </c>
      <c r="E13" t="s">
        <v>10</v>
      </c>
      <c r="F13" t="s">
        <v>11</v>
      </c>
      <c r="G13" t="s">
        <v>12</v>
      </c>
    </row>
    <row r="14" spans="1:18">
      <c r="A14" t="s">
        <v>0</v>
      </c>
      <c r="B14">
        <v>0.375</v>
      </c>
      <c r="C14">
        <v>0.125</v>
      </c>
      <c r="D14">
        <v>0.125</v>
      </c>
      <c r="E14">
        <v>0.125</v>
      </c>
      <c r="F14">
        <v>0.125</v>
      </c>
      <c r="G14">
        <v>0.125</v>
      </c>
      <c r="H14">
        <v>1</v>
      </c>
    </row>
    <row r="15" spans="1:18">
      <c r="A15" t="s">
        <v>1</v>
      </c>
      <c r="B15">
        <v>0.35714285714285715</v>
      </c>
      <c r="C15">
        <v>7.1428571428571425E-2</v>
      </c>
      <c r="D15">
        <v>0.21428571428571427</v>
      </c>
      <c r="E15">
        <v>0.21428571428571427</v>
      </c>
      <c r="F15">
        <v>7.1428571428571425E-2</v>
      </c>
      <c r="G15">
        <v>7.1428571428571425E-2</v>
      </c>
      <c r="H15">
        <v>1</v>
      </c>
    </row>
    <row r="16" spans="1:18">
      <c r="A16" t="s">
        <v>2</v>
      </c>
      <c r="B16">
        <v>8.3333333333333329E-2</v>
      </c>
      <c r="C16">
        <v>0.58333333333333337</v>
      </c>
      <c r="D16">
        <v>8.3333333333333329E-2</v>
      </c>
      <c r="E16">
        <v>8.3333333333333329E-2</v>
      </c>
      <c r="F16">
        <v>8.3333333333333329E-2</v>
      </c>
      <c r="G16">
        <v>8.3333333333333329E-2</v>
      </c>
      <c r="H16">
        <v>1.0000000000000002</v>
      </c>
    </row>
    <row r="17" spans="1:15">
      <c r="A17" t="s">
        <v>3</v>
      </c>
      <c r="B17">
        <v>0.14285714285714285</v>
      </c>
      <c r="C17">
        <v>0.14285714285714285</v>
      </c>
      <c r="D17">
        <v>0.14285714285714285</v>
      </c>
      <c r="E17">
        <v>0.14285714285714285</v>
      </c>
      <c r="F17">
        <v>0.2857142857142857</v>
      </c>
      <c r="G17">
        <v>0.14285714285714285</v>
      </c>
      <c r="H17">
        <v>1</v>
      </c>
    </row>
    <row r="20" spans="1:15">
      <c r="A20" t="s">
        <v>15</v>
      </c>
      <c r="B20" t="s">
        <v>20</v>
      </c>
      <c r="C20" t="s">
        <v>13</v>
      </c>
      <c r="D20" t="s">
        <v>10</v>
      </c>
      <c r="E20" t="s">
        <v>11</v>
      </c>
      <c r="J20" t="s">
        <v>15</v>
      </c>
      <c r="K20" t="s">
        <v>8</v>
      </c>
      <c r="L20" t="s">
        <v>9</v>
      </c>
      <c r="M20" t="s">
        <v>12</v>
      </c>
    </row>
    <row r="21" spans="1:15">
      <c r="A21" t="s">
        <v>0</v>
      </c>
      <c r="B21">
        <f>G14*I2</f>
        <v>4.6875E-2</v>
      </c>
      <c r="C21">
        <f t="array" ref="C21">C14*SUM(B$21:B$24*B$7:B$10)</f>
        <v>2.0802331349206349E-3</v>
      </c>
      <c r="D21">
        <f t="array" ref="D21">E14*SUM(C$21:C$24*B$7:B$10)</f>
        <v>3.4908582694265976E-4</v>
      </c>
      <c r="E21">
        <f t="array" ref="E21">F14*SUM(D$21:D$24*B$7:B$10)</f>
        <v>5.4400350845477678E-5</v>
      </c>
      <c r="G21">
        <f>SUM(E21:E24)</f>
        <v>4.1908395443054783E-4</v>
      </c>
      <c r="J21" t="s">
        <v>0</v>
      </c>
      <c r="K21">
        <f>I2*C14</f>
        <v>4.6875E-2</v>
      </c>
      <c r="L21">
        <f t="array" ref="L21">D14*SUM(K$21:K$24*B$7:B$10)</f>
        <v>4.6843998015873006E-3</v>
      </c>
      <c r="M21">
        <f t="array" ref="M21">G14*SUM(L$21:L$24*B$7:B$10)</f>
        <v>7.5091582977712679E-4</v>
      </c>
      <c r="O21">
        <f>SUM(M21:M24)</f>
        <v>4.6167477447833548E-3</v>
      </c>
    </row>
    <row r="22" spans="1:15">
      <c r="A22" t="s">
        <v>1</v>
      </c>
      <c r="B22">
        <f t="shared" ref="B22:B24" si="1">G15*I3</f>
        <v>8.9285714285714281E-3</v>
      </c>
      <c r="C22">
        <f t="array" ref="C22">C15*SUM(B$21:B$24*C$7:C$10)</f>
        <v>3.4243905895691607E-3</v>
      </c>
      <c r="D22">
        <f t="array" ref="D22">E15*SUM(C$21:C$24*C$7:C$10)</f>
        <v>2.1600393422911489E-3</v>
      </c>
      <c r="E22">
        <f t="array" ref="E22">F15*SUM(D$21:D$24*C$7:C$10)</f>
        <v>8.4269223334983742E-5</v>
      </c>
      <c r="J22" t="s">
        <v>1</v>
      </c>
      <c r="K22">
        <f>I3*C15</f>
        <v>8.9285714285714281E-3</v>
      </c>
      <c r="L22">
        <f t="array" ref="L22">D15*SUM(K$21:K$24*C$7:C$10)</f>
        <v>3.2594600340136053E-2</v>
      </c>
      <c r="M22">
        <f t="array" ref="M22">G15*SUM(L$21:L$24*C$7:C$10)</f>
        <v>1.1767925520627118E-3</v>
      </c>
    </row>
    <row r="23" spans="1:15">
      <c r="A23" t="s">
        <v>2</v>
      </c>
      <c r="B23">
        <f t="shared" si="1"/>
        <v>3.125E-2</v>
      </c>
      <c r="C23">
        <f t="array" ref="C23">C16*SUM(B$21:B$24*D$7:D$10)</f>
        <v>1.329571759259259E-2</v>
      </c>
      <c r="D23">
        <f t="array" ref="D23">E16*SUM(C$21:C$24*D$7:D$10)</f>
        <v>4.4144214559537799E-4</v>
      </c>
      <c r="E23">
        <f t="array" ref="E23">F16*SUM(D$21:D$24*D$7:D$10)</f>
        <v>9.4355311394961778E-5</v>
      </c>
      <c r="J23" t="s">
        <v>2</v>
      </c>
      <c r="K23">
        <f>I4*C16</f>
        <v>0.21875</v>
      </c>
      <c r="L23">
        <f t="array" ref="L23">D16*SUM(K$21:K$24*D$7:D$10)</f>
        <v>5.3716104497354492E-3</v>
      </c>
      <c r="M23">
        <f t="array" ref="M23">G16*SUM(L$21:L$24*D$7:D$10)</f>
        <v>1.365212695481999E-3</v>
      </c>
    </row>
    <row r="24" spans="1:15">
      <c r="A24" t="s">
        <v>3</v>
      </c>
      <c r="B24">
        <f t="shared" si="1"/>
        <v>1.7857142857142856E-2</v>
      </c>
      <c r="C24">
        <f t="array" ref="C24">C17*SUM(B$21:B$24*E$7:E$10)</f>
        <v>2.5049603174603172E-3</v>
      </c>
      <c r="D24">
        <f t="array" ref="D24">E17*SUM(C$21:C$24*E$7:E$10)</f>
        <v>4.478750963568848E-4</v>
      </c>
      <c r="E24">
        <f t="array" ref="E24">F17*SUM(D$21:D$24*E$7:E$10)</f>
        <v>1.8605906885512459E-4</v>
      </c>
      <c r="J24" t="s">
        <v>3</v>
      </c>
      <c r="K24">
        <f>I5*C17</f>
        <v>1.7857142857142856E-2</v>
      </c>
      <c r="L24">
        <f t="array" ref="L24">D17*SUM(K$21:K$24*E$7:E$10)</f>
        <v>5.4811507936507924E-3</v>
      </c>
      <c r="M24">
        <f t="array" ref="M24">G17*SUM(L$21:L$24*E$7:E$10)</f>
        <v>1.3238266674615172E-3</v>
      </c>
    </row>
    <row r="27" spans="1:15">
      <c r="A27" t="s">
        <v>16</v>
      </c>
      <c r="B27" t="s">
        <v>20</v>
      </c>
      <c r="C27" t="s">
        <v>13</v>
      </c>
      <c r="D27" t="s">
        <v>21</v>
      </c>
      <c r="E27" t="s">
        <v>11</v>
      </c>
      <c r="J27" t="s">
        <v>16</v>
      </c>
      <c r="K27" t="s">
        <v>13</v>
      </c>
      <c r="L27" t="s">
        <v>14</v>
      </c>
      <c r="M27" t="s">
        <v>12</v>
      </c>
    </row>
    <row r="28" spans="1:15">
      <c r="A28" t="s">
        <v>0</v>
      </c>
      <c r="B28">
        <f t="array" ref="B28">SUM(C$28:C$31*I$7:I$10*C$14:C$17)</f>
        <v>3.4579193859818236E-3</v>
      </c>
      <c r="C28">
        <f t="array" ref="C28">SUM(D$28:D$31*I$7:I$10*E$14:E$17)</f>
        <v>2.0596668451331152E-2</v>
      </c>
      <c r="D28">
        <f t="array" ref="D28">SUM(E$28:E$31*I$7:I$10*F$14:F$17)</f>
        <v>0.11805555555555555</v>
      </c>
      <c r="E28">
        <v>1</v>
      </c>
      <c r="G28">
        <f t="array" ref="G28">SUM(B28:B31*G14:G17*I2:I5)</f>
        <v>4.1908395443054783E-4</v>
      </c>
      <c r="J28" t="s">
        <v>0</v>
      </c>
      <c r="K28">
        <f t="array" ref="K28">SUM(L$28:L$31*I$7:I$10*D$14:D$17)</f>
        <v>1.5968613525657174E-2</v>
      </c>
      <c r="L28">
        <f t="array" ref="L28">SUM(M$28:M$31*I$7:I$10*G$14:G$17)</f>
        <v>9.4246031746031744E-2</v>
      </c>
      <c r="M28">
        <v>1</v>
      </c>
      <c r="O28">
        <f t="array" ref="O28">SUM(K28:K31*I2:I5*C14:C17)</f>
        <v>4.6167477447833548E-3</v>
      </c>
    </row>
    <row r="29" spans="1:15">
      <c r="A29" t="s">
        <v>1</v>
      </c>
      <c r="B29">
        <f t="array" ref="B29">SUM(C$28:C$31*J$7:J$10*C$14:C$17)</f>
        <v>5.9335971061398787E-3</v>
      </c>
      <c r="C29">
        <f t="array" ref="C29">SUM(D$28:D$31*J$7:J$10*E$14:E$17)</f>
        <v>1.6973458364827412E-2</v>
      </c>
      <c r="D29">
        <f t="array" ref="D29">SUM(E$28:E$31*J$7:J$10*F$14:F$17)</f>
        <v>0.12440476190476191</v>
      </c>
      <c r="E29">
        <v>1</v>
      </c>
      <c r="J29" t="s">
        <v>1</v>
      </c>
      <c r="K29">
        <f t="array" ref="K29">SUM(L$28:L$31*$J$7:$J$10*D$14:D$17)</f>
        <v>1.3289595930964977E-2</v>
      </c>
      <c r="L29">
        <f t="array" ref="L29">SUM(M$28:M$31*$J$7:$J$10*G$14:G$17)</f>
        <v>9.5833333333333326E-2</v>
      </c>
      <c r="M29">
        <v>1</v>
      </c>
    </row>
    <row r="30" spans="1:15">
      <c r="A30" t="s">
        <v>2</v>
      </c>
      <c r="B30">
        <f t="array" ref="B30">SUM(C$28:C$31*K$7:K$10*C$14:C$17)</f>
        <v>3.9109602111238265E-3</v>
      </c>
      <c r="C30">
        <f t="array" ref="C30">SUM(D$28:D$31*K$7:K$10*E$14:E$17)</f>
        <v>2.0616592830547852E-2</v>
      </c>
      <c r="D30">
        <f t="array" ref="D30">SUM(E$28:E$31*K$7:K$10*F$14:F$17)</f>
        <v>0.10383597883597884</v>
      </c>
      <c r="E30">
        <v>1</v>
      </c>
      <c r="J30" t="s">
        <v>2</v>
      </c>
      <c r="K30">
        <f t="array" ref="K30">SUM(L$28:L$31*$K$7:$K$10*D$14:D$17)</f>
        <v>1.6023706293216873E-2</v>
      </c>
      <c r="L30">
        <f t="array" ref="L30">SUM(M$28:M$31*K$7:K$10*G$14:G$17)</f>
        <v>8.7962962962962965E-2</v>
      </c>
      <c r="M30">
        <v>1</v>
      </c>
    </row>
    <row r="31" spans="1:15">
      <c r="A31" t="s">
        <v>3</v>
      </c>
      <c r="B31">
        <f t="array" ref="B31">SUM(C$28:C$31*L$7:L$10*C$14:C$17)</f>
        <v>4.580684137371757E-3</v>
      </c>
      <c r="C31">
        <f t="array" ref="C31">SUM(D$28:D$31*L$7:L$10*E$14:E$17)</f>
        <v>1.7565921044343662E-2</v>
      </c>
      <c r="D31">
        <f t="array" ref="D31">SUM(E$28:E$31*L$7:L$10*F$14:F$17)</f>
        <v>0.14136904761904762</v>
      </c>
      <c r="E31">
        <v>1</v>
      </c>
      <c r="J31" t="s">
        <v>3</v>
      </c>
      <c r="K31">
        <f t="array" ref="K31">SUM(L$28:L$31*$L$7:$L$10*D$14:D$17)</f>
        <v>1.3685063145628621E-2</v>
      </c>
      <c r="L31">
        <f t="array" ref="L31">SUM(M$28:M$31*L$7:L$10*G$14:G$17)</f>
        <v>0.1056547619047619</v>
      </c>
      <c r="M31">
        <v>1</v>
      </c>
    </row>
    <row r="34" spans="1:14">
      <c r="A34" t="s">
        <v>17</v>
      </c>
      <c r="B34" t="s">
        <v>20</v>
      </c>
      <c r="C34" t="s">
        <v>13</v>
      </c>
      <c r="D34" t="s">
        <v>21</v>
      </c>
      <c r="E34" t="s">
        <v>11</v>
      </c>
      <c r="J34" t="s">
        <v>17</v>
      </c>
      <c r="K34" t="s">
        <v>8</v>
      </c>
      <c r="L34" t="s">
        <v>9</v>
      </c>
      <c r="M34" t="s">
        <v>12</v>
      </c>
    </row>
    <row r="35" spans="1:14">
      <c r="A35" t="s">
        <v>0</v>
      </c>
      <c r="B35">
        <f>B21*B28/$G$21</f>
        <v>0.38677207634481303</v>
      </c>
      <c r="C35">
        <f t="shared" ref="C35:E35" si="2">C21*C28/$G$21</f>
        <v>0.10223696643230497</v>
      </c>
      <c r="D35">
        <f t="shared" si="2"/>
        <v>9.8337148918728037E-2</v>
      </c>
      <c r="E35">
        <f t="shared" si="2"/>
        <v>0.12980776350504039</v>
      </c>
      <c r="J35" t="s">
        <v>0</v>
      </c>
      <c r="K35">
        <f t="shared" ref="K35:M38" si="3">K21*K28/$O$21</f>
        <v>0.16213334589505612</v>
      </c>
      <c r="L35">
        <f t="shared" si="3"/>
        <v>9.5627077071809702E-2</v>
      </c>
      <c r="M35">
        <f t="shared" si="3"/>
        <v>0.16265039185335958</v>
      </c>
    </row>
    <row r="36" spans="1:14">
      <c r="A36" t="s">
        <v>1</v>
      </c>
      <c r="B36">
        <f t="shared" ref="B36:E38" si="4">B22*B29/$G$21</f>
        <v>0.12641511332143934</v>
      </c>
      <c r="C36">
        <f t="shared" si="4"/>
        <v>0.13869238008870469</v>
      </c>
      <c r="D36">
        <f t="shared" si="4"/>
        <v>0.64120608112468791</v>
      </c>
      <c r="E36">
        <f t="shared" si="4"/>
        <v>0.20107957473458735</v>
      </c>
      <c r="J36" t="s">
        <v>1</v>
      </c>
      <c r="K36">
        <f t="shared" si="3"/>
        <v>2.5701448960591001E-2</v>
      </c>
      <c r="L36">
        <f t="shared" si="3"/>
        <v>0.67659083232185957</v>
      </c>
      <c r="M36">
        <f t="shared" si="3"/>
        <v>0.25489643730100181</v>
      </c>
    </row>
    <row r="37" spans="1:14">
      <c r="A37" t="s">
        <v>2</v>
      </c>
      <c r="B37">
        <f t="shared" si="4"/>
        <v>0.29163012638765656</v>
      </c>
      <c r="C37">
        <f t="shared" si="4"/>
        <v>0.65407513959559216</v>
      </c>
      <c r="D37">
        <f t="shared" si="4"/>
        <v>0.10937564371710426</v>
      </c>
      <c r="E37">
        <f t="shared" si="4"/>
        <v>0.22514656167920333</v>
      </c>
      <c r="J37" t="s">
        <v>2</v>
      </c>
      <c r="K37">
        <f t="shared" si="3"/>
        <v>0.75923267750589984</v>
      </c>
      <c r="L37">
        <f t="shared" si="3"/>
        <v>0.10234537322846882</v>
      </c>
      <c r="M37">
        <f t="shared" si="3"/>
        <v>0.29570874800872682</v>
      </c>
    </row>
    <row r="38" spans="1:14">
      <c r="A38" t="s">
        <v>3</v>
      </c>
      <c r="B38">
        <f t="shared" si="4"/>
        <v>0.19518268394609109</v>
      </c>
      <c r="C38">
        <f t="shared" si="4"/>
        <v>0.1049955138833981</v>
      </c>
      <c r="D38">
        <f t="shared" si="4"/>
        <v>0.15108112623947978</v>
      </c>
      <c r="E38">
        <f t="shared" si="4"/>
        <v>0.44396610008116882</v>
      </c>
      <c r="J38" t="s">
        <v>3</v>
      </c>
      <c r="K38">
        <f t="shared" si="3"/>
        <v>5.2932527638453131E-2</v>
      </c>
      <c r="L38">
        <f t="shared" si="3"/>
        <v>0.12543671737786194</v>
      </c>
      <c r="M38">
        <f t="shared" si="3"/>
        <v>0.28674442283691182</v>
      </c>
    </row>
    <row r="40" spans="1:14">
      <c r="A40" t="s">
        <v>22</v>
      </c>
      <c r="B40" t="s">
        <v>0</v>
      </c>
      <c r="C40" t="s">
        <v>1</v>
      </c>
      <c r="D40" t="s">
        <v>2</v>
      </c>
      <c r="E40" t="s">
        <v>3</v>
      </c>
      <c r="J40" t="s">
        <v>19</v>
      </c>
      <c r="K40" t="s">
        <v>0</v>
      </c>
      <c r="L40" t="s">
        <v>1</v>
      </c>
      <c r="M40" t="s">
        <v>2</v>
      </c>
      <c r="N40" t="s">
        <v>3</v>
      </c>
    </row>
    <row r="41" spans="1:14">
      <c r="A41" t="s">
        <v>0</v>
      </c>
      <c r="B41">
        <f>$B21*B7*$C$14*$C$28/$G$21</f>
        <v>4.7994999144822748E-2</v>
      </c>
      <c r="C41">
        <f>$B21*C7*$C$15*$C$29/$G$21</f>
        <v>6.7803569158730453E-2</v>
      </c>
      <c r="D41">
        <f>$B21*D7*$C$16*$C$30/$G$21</f>
        <v>0.22419332858826069</v>
      </c>
      <c r="E41">
        <f>$B21*E7*$C$17*$C$31/$G$21</f>
        <v>4.6780179452999164E-2</v>
      </c>
      <c r="J41" t="s">
        <v>0</v>
      </c>
      <c r="K41">
        <f>$K21*$L$28*$D$14*B7/$O$21</f>
        <v>1.9935492572878931E-2</v>
      </c>
      <c r="L41">
        <f>$K21*$L$29*$D$15*C7/$O$21</f>
        <v>0.10425213379164475</v>
      </c>
      <c r="M41">
        <f>$K21*$L$30*$D$16*D7/$O$21</f>
        <v>1.2404306489791335E-2</v>
      </c>
      <c r="N41">
        <f>$K21*$L$31*$D$17*E7/$O$21</f>
        <v>2.5541413040741125E-2</v>
      </c>
    </row>
    <row r="42" spans="1:14">
      <c r="A42" t="s">
        <v>1</v>
      </c>
      <c r="B42">
        <f t="shared" ref="B42:B44" si="5">$B22*B8*$C$14*$C$28/$G$21</f>
        <v>5.4851427594083133E-3</v>
      </c>
      <c r="C42">
        <f t="shared" ref="C42:C44" si="6">$B22*C8*$C$15*$C$29/$G$21</f>
        <v>7.7489793324263352E-3</v>
      </c>
      <c r="D42">
        <f t="shared" ref="D42:D44" si="7">$B22*D8*$C$16*$C$30/$G$21</f>
        <v>0.10248837878320488</v>
      </c>
      <c r="E42">
        <f t="shared" ref="E42:E44" si="8">$B22*E8*$C$17*$C$31/$G$21</f>
        <v>1.0692612446399807E-2</v>
      </c>
      <c r="J42" t="s">
        <v>1</v>
      </c>
      <c r="K42">
        <f t="shared" ref="K42:K44" si="9">$K22*$L$28*$D$14*B8/$O$21</f>
        <v>2.2783420083290207E-3</v>
      </c>
      <c r="L42">
        <f t="shared" ref="L42:L44" si="10">$K22*$L$29*$D$15*C8/$O$21</f>
        <v>1.1914529576187971E-2</v>
      </c>
      <c r="M42">
        <f t="shared" ref="M42:M44" si="11">$K22*$L$30*$D$16*D8/$O$21</f>
        <v>5.6705401096188955E-3</v>
      </c>
      <c r="N42">
        <f t="shared" ref="N42:N44" si="12">$K22*$L$31*$D$17*E8/$O$21</f>
        <v>5.8380372664551148E-3</v>
      </c>
    </row>
    <row r="43" spans="1:14">
      <c r="A43" t="s">
        <v>2</v>
      </c>
      <c r="B43">
        <f t="shared" si="5"/>
        <v>2.1331110731032332E-2</v>
      </c>
      <c r="C43">
        <f t="shared" si="6"/>
        <v>5.0224866043504027E-2</v>
      </c>
      <c r="D43">
        <f t="shared" si="7"/>
        <v>0.19928295874512056</v>
      </c>
      <c r="E43">
        <f t="shared" si="8"/>
        <v>2.0791190867999628E-2</v>
      </c>
      <c r="J43" t="s">
        <v>2</v>
      </c>
      <c r="K43">
        <f t="shared" si="9"/>
        <v>6.2021532448956668E-2</v>
      </c>
      <c r="L43">
        <f t="shared" si="10"/>
        <v>0.54056661966038022</v>
      </c>
      <c r="M43">
        <f t="shared" si="11"/>
        <v>7.7182351492034965E-2</v>
      </c>
      <c r="N43">
        <f t="shared" si="12"/>
        <v>7.946217390452795E-2</v>
      </c>
    </row>
    <row r="44" spans="1:14">
      <c r="A44" t="s">
        <v>3</v>
      </c>
      <c r="B44">
        <f t="shared" si="5"/>
        <v>2.7425713797041566E-2</v>
      </c>
      <c r="C44">
        <f t="shared" si="6"/>
        <v>1.2914965554043895E-2</v>
      </c>
      <c r="D44">
        <f t="shared" si="7"/>
        <v>0.12811047347900609</v>
      </c>
      <c r="E44">
        <f t="shared" si="8"/>
        <v>2.6731531115999522E-2</v>
      </c>
      <c r="J44" t="s">
        <v>3</v>
      </c>
      <c r="K44">
        <f t="shared" si="9"/>
        <v>1.1391710041645103E-2</v>
      </c>
      <c r="L44">
        <f t="shared" si="10"/>
        <v>1.985754929364662E-2</v>
      </c>
      <c r="M44">
        <f t="shared" si="11"/>
        <v>7.0881751370236194E-3</v>
      </c>
      <c r="N44">
        <f t="shared" si="12"/>
        <v>1.4595093166137786E-2</v>
      </c>
    </row>
    <row r="46" spans="1:14">
      <c r="A46" t="s">
        <v>19</v>
      </c>
      <c r="B46" t="s">
        <v>0</v>
      </c>
      <c r="C46" t="s">
        <v>1</v>
      </c>
      <c r="D46" t="s">
        <v>2</v>
      </c>
      <c r="E46" t="s">
        <v>3</v>
      </c>
      <c r="J46" t="s">
        <v>18</v>
      </c>
      <c r="K46" t="s">
        <v>0</v>
      </c>
      <c r="L46" t="s">
        <v>1</v>
      </c>
      <c r="M46" t="s">
        <v>2</v>
      </c>
      <c r="N46" t="s">
        <v>3</v>
      </c>
    </row>
    <row r="47" spans="1:14">
      <c r="A47" t="s">
        <v>0</v>
      </c>
      <c r="B47">
        <f>$C21*B7*$E$14*$D$28/$G$21</f>
        <v>1.2208327424206552E-2</v>
      </c>
      <c r="C47">
        <f>$C21*C7*$E$15*$D$29/$G$21</f>
        <v>6.6162392945783979E-2</v>
      </c>
      <c r="D47">
        <f>$C21*D7*$E$16*$D$30/$G$21</f>
        <v>7.1585710760053356E-3</v>
      </c>
      <c r="E47">
        <f>$C21*E7*$E$17*$D$31/$G$21</f>
        <v>1.6707674986309085E-2</v>
      </c>
      <c r="J47" t="s">
        <v>0</v>
      </c>
      <c r="K47">
        <f>$L21*$M$28*$G$14*B7/$O$21</f>
        <v>2.1138617036926356E-2</v>
      </c>
      <c r="L47">
        <f>$L21*$M$29*$G$15*C7/$O$21</f>
        <v>3.6237629206159472E-2</v>
      </c>
      <c r="M47">
        <f>$L21*$M$30*$G$16*D7/$O$21</f>
        <v>1.4092411357950901E-2</v>
      </c>
      <c r="N47">
        <f>$L21*$M$31*$G$17*E7/$O$21</f>
        <v>2.4158419470772977E-2</v>
      </c>
    </row>
    <row r="48" spans="1:14">
      <c r="A48" t="s">
        <v>1</v>
      </c>
      <c r="B48">
        <f t="shared" ref="B48:B50" si="13">$C22*B8*$E$14*$D$28/$G$21</f>
        <v>1.2058095079067284E-2</v>
      </c>
      <c r="C48">
        <f t="shared" ref="C48:C50" si="14">$C22*C8*$E$15*$D$29/$G$21</f>
        <v>6.5348216596568226E-2</v>
      </c>
      <c r="D48">
        <f t="shared" ref="D48:D50" si="15">$C22*D8*$E$16*$D$30/$G$21</f>
        <v>2.8281918616822613E-2</v>
      </c>
      <c r="E48">
        <f t="shared" ref="E48:E49" si="16">$C22*E8*$E$17*$D$31/$G$21</f>
        <v>3.3004149796246586E-2</v>
      </c>
      <c r="J48" t="s">
        <v>1</v>
      </c>
      <c r="K48">
        <f t="shared" ref="K48:K50" si="17">$L22*$M$28*$G$14*B8/$O$21</f>
        <v>8.8250978128938215E-2</v>
      </c>
      <c r="L48">
        <f t="shared" ref="L48:L50" si="18">$L22*$M$29*$G$15*C8/$O$21</f>
        <v>0.15128739107817976</v>
      </c>
      <c r="M48">
        <f t="shared" ref="M48:M50" si="19">$L22*$M$30*$G$16*D8/$O$21</f>
        <v>0.23533594167716856</v>
      </c>
      <c r="N48">
        <f t="shared" ref="N48:N50" si="20">$L22*$M$31*$G$17*E8/$O$21</f>
        <v>0.20171652143757304</v>
      </c>
    </row>
    <row r="49" spans="1:14">
      <c r="A49" t="s">
        <v>2</v>
      </c>
      <c r="B49">
        <f t="shared" si="13"/>
        <v>5.2019321291552061E-2</v>
      </c>
      <c r="C49">
        <f t="shared" si="14"/>
        <v>0.46985999207399481</v>
      </c>
      <c r="D49">
        <f t="shared" si="15"/>
        <v>6.1004918340046115E-2</v>
      </c>
      <c r="E49">
        <f t="shared" si="16"/>
        <v>7.1190907889999211E-2</v>
      </c>
      <c r="J49" t="s">
        <v>2</v>
      </c>
      <c r="K49">
        <f t="shared" si="17"/>
        <v>1.6159795772916128E-2</v>
      </c>
      <c r="L49">
        <f t="shared" si="18"/>
        <v>4.6170845065474655E-2</v>
      </c>
      <c r="M49">
        <f t="shared" si="19"/>
        <v>2.154639436388817E-2</v>
      </c>
      <c r="N49">
        <f t="shared" si="20"/>
        <v>1.846833802618986E-2</v>
      </c>
    </row>
    <row r="50" spans="1:14">
      <c r="A50" t="s">
        <v>3</v>
      </c>
      <c r="B50">
        <f t="shared" si="13"/>
        <v>2.2051405123902145E-2</v>
      </c>
      <c r="C50">
        <f t="shared" si="14"/>
        <v>3.9835479508340876E-2</v>
      </c>
      <c r="D50">
        <f t="shared" si="15"/>
        <v>1.2930235684230202E-2</v>
      </c>
      <c r="E50">
        <f>$C24*E10*$E$17*$D$31/$G$21</f>
        <v>3.0178393566924901E-2</v>
      </c>
      <c r="J50" t="s">
        <v>3</v>
      </c>
      <c r="K50">
        <f t="shared" si="17"/>
        <v>3.7101000914578887E-2</v>
      </c>
      <c r="L50">
        <f t="shared" si="18"/>
        <v>2.1200571951187932E-2</v>
      </c>
      <c r="M50">
        <f t="shared" si="19"/>
        <v>2.4734000609719257E-2</v>
      </c>
      <c r="N50">
        <f t="shared" si="20"/>
        <v>4.2401143902375864E-2</v>
      </c>
    </row>
    <row r="52" spans="1:14">
      <c r="A52" t="s">
        <v>18</v>
      </c>
      <c r="B52" t="s">
        <v>0</v>
      </c>
      <c r="C52" t="s">
        <v>1</v>
      </c>
      <c r="D52" t="s">
        <v>2</v>
      </c>
      <c r="E52" t="s">
        <v>3</v>
      </c>
    </row>
    <row r="53" spans="1:14">
      <c r="A53" t="s">
        <v>0</v>
      </c>
      <c r="B53">
        <f>$D21*B7*$F$14*$E$28/$G$21</f>
        <v>1.7353614515069657E-2</v>
      </c>
      <c r="C53">
        <f>$D21*C7*$F$15*$E$29/$G$21</f>
        <v>2.9749053454405122E-2</v>
      </c>
      <c r="D53">
        <f>$D21*D7*$F$16*$E$30/$G$21</f>
        <v>1.156907634337977E-2</v>
      </c>
      <c r="E53">
        <f>$D21*E7*$F$17*$E$31/$G$21</f>
        <v>3.9665404605873499E-2</v>
      </c>
    </row>
    <row r="54" spans="1:14">
      <c r="A54" t="s">
        <v>1</v>
      </c>
      <c r="B54">
        <f t="shared" ref="B54:B56" si="21">$D22*B8*$F$14*$E$28/$G$21</f>
        <v>6.4427405280471042E-2</v>
      </c>
      <c r="C54">
        <f t="shared" ref="C54:C56" si="22">$D22*C8*$F$15*$E$29/$G$21</f>
        <v>0.11044698048080748</v>
      </c>
      <c r="D54">
        <f t="shared" ref="D54:D56" si="23">$D22*D8*$F$16*$E$30/$G$21</f>
        <v>0.1718064140812561</v>
      </c>
      <c r="E54">
        <f t="shared" ref="E54:E56" si="24">$D22*E8*$F$17*$E$31/$G$21</f>
        <v>0.29452528128215333</v>
      </c>
    </row>
    <row r="55" spans="1:14">
      <c r="A55" t="s">
        <v>2</v>
      </c>
      <c r="B55">
        <f t="shared" si="21"/>
        <v>1.4629863172351524E-2</v>
      </c>
      <c r="C55">
        <f t="shared" si="22"/>
        <v>4.1799609063861508E-2</v>
      </c>
      <c r="D55">
        <f t="shared" si="23"/>
        <v>1.9506484229802033E-2</v>
      </c>
      <c r="E55">
        <f t="shared" si="24"/>
        <v>3.3439687251089194E-2</v>
      </c>
    </row>
    <row r="56" spans="1:14">
      <c r="A56" t="s">
        <v>3</v>
      </c>
      <c r="B56">
        <f t="shared" si="21"/>
        <v>3.3396880537148163E-2</v>
      </c>
      <c r="C56">
        <f t="shared" si="22"/>
        <v>1.9083931735513236E-2</v>
      </c>
      <c r="D56">
        <f t="shared" si="23"/>
        <v>2.2264587024765439E-2</v>
      </c>
      <c r="E56">
        <f t="shared" si="24"/>
        <v>7.6335726942052942E-2</v>
      </c>
    </row>
    <row r="58" spans="1:14" s="5" customFormat="1">
      <c r="A58" s="6" t="s">
        <v>30</v>
      </c>
    </row>
    <row r="60" spans="1:14">
      <c r="A60" t="s">
        <v>23</v>
      </c>
      <c r="D60" s="3" t="s">
        <v>25</v>
      </c>
      <c r="E60" s="3"/>
    </row>
    <row r="61" spans="1:14">
      <c r="A61" t="s">
        <v>0</v>
      </c>
      <c r="B61">
        <f>B35+K35</f>
        <v>0.54890542223986916</v>
      </c>
      <c r="D61" s="3" t="s">
        <v>0</v>
      </c>
      <c r="E61" s="3">
        <f>B61/$B$65</f>
        <v>0.27445271111993458</v>
      </c>
    </row>
    <row r="62" spans="1:14">
      <c r="A62" t="s">
        <v>1</v>
      </c>
      <c r="B62">
        <f t="shared" ref="B62:B64" si="25">B36+K36</f>
        <v>0.15211656228203035</v>
      </c>
      <c r="D62" s="3" t="s">
        <v>1</v>
      </c>
      <c r="E62" s="3">
        <f>B62/$B$65</f>
        <v>7.6058281141015177E-2</v>
      </c>
    </row>
    <row r="63" spans="1:14">
      <c r="A63" t="s">
        <v>2</v>
      </c>
      <c r="B63">
        <f t="shared" si="25"/>
        <v>1.0508628038935564</v>
      </c>
      <c r="D63" s="3" t="s">
        <v>2</v>
      </c>
      <c r="E63" s="3">
        <f>B63/$B$65</f>
        <v>0.52543140194677818</v>
      </c>
    </row>
    <row r="64" spans="1:14">
      <c r="A64" t="s">
        <v>3</v>
      </c>
      <c r="B64">
        <f t="shared" si="25"/>
        <v>0.24811521158454422</v>
      </c>
      <c r="D64" s="3" t="s">
        <v>3</v>
      </c>
      <c r="E64" s="3">
        <f>B64/$B$65</f>
        <v>0.12405760579227211</v>
      </c>
    </row>
    <row r="65" spans="1:11">
      <c r="B65">
        <f>SUM(B61:B64)</f>
        <v>2</v>
      </c>
      <c r="D65" s="3"/>
      <c r="E65" s="3">
        <f>SUM(E61:E64)</f>
        <v>1</v>
      </c>
    </row>
    <row r="67" spans="1:11">
      <c r="A67" s="3" t="s">
        <v>24</v>
      </c>
      <c r="B67" s="4" t="s">
        <v>0</v>
      </c>
      <c r="C67" s="4" t="s">
        <v>1</v>
      </c>
      <c r="D67" s="4" t="s">
        <v>2</v>
      </c>
      <c r="E67" s="4" t="s">
        <v>3</v>
      </c>
      <c r="F67" s="3"/>
    </row>
    <row r="68" spans="1:11">
      <c r="A68" s="3" t="s">
        <v>0</v>
      </c>
      <c r="B68" s="3">
        <f t="shared" ref="B68:E71" si="26">(B41+B47+B53+K41+K47)/(SUM($B35:$D35)+SUM($K35:$L35))</f>
        <v>0.14037406480512607</v>
      </c>
      <c r="C68" s="3">
        <f t="shared" si="26"/>
        <v>0.35996023848202169</v>
      </c>
      <c r="D68" s="3">
        <f t="shared" si="26"/>
        <v>0.31879728448571498</v>
      </c>
      <c r="E68" s="3">
        <f t="shared" si="26"/>
        <v>0.18086841222713732</v>
      </c>
      <c r="F68" s="3">
        <f>SUM(B68:E68)</f>
        <v>1</v>
      </c>
    </row>
    <row r="69" spans="1:11">
      <c r="A69" s="3" t="s">
        <v>1</v>
      </c>
      <c r="B69" s="3">
        <f t="shared" si="26"/>
        <v>0.10723569271639384</v>
      </c>
      <c r="C69" s="3">
        <f t="shared" si="26"/>
        <v>0.21555690339570399</v>
      </c>
      <c r="D69" s="3">
        <f t="shared" si="26"/>
        <v>0.33792192867027288</v>
      </c>
      <c r="E69" s="3">
        <f t="shared" si="26"/>
        <v>0.3392854752176292</v>
      </c>
      <c r="F69" s="3">
        <f t="shared" ref="F69:F71" si="27">SUM(B69:E69)</f>
        <v>0.99999999999999989</v>
      </c>
    </row>
    <row r="70" spans="1:11">
      <c r="A70" s="3" t="s">
        <v>2</v>
      </c>
      <c r="B70" s="3">
        <f t="shared" si="26"/>
        <v>8.6693369476185375E-2</v>
      </c>
      <c r="C70" s="3">
        <f t="shared" si="26"/>
        <v>0.59928341745612046</v>
      </c>
      <c r="D70" s="3">
        <f t="shared" si="26"/>
        <v>0.19749111082601684</v>
      </c>
      <c r="E70" s="3">
        <f t="shared" si="26"/>
        <v>0.11653210224167726</v>
      </c>
      <c r="F70" s="3">
        <f t="shared" si="27"/>
        <v>0.99999999999999978</v>
      </c>
    </row>
    <row r="71" spans="1:11">
      <c r="A71" s="3" t="s">
        <v>3</v>
      </c>
      <c r="B71" s="3">
        <f t="shared" si="26"/>
        <v>0.20864159738679527</v>
      </c>
      <c r="C71" s="3">
        <f t="shared" si="26"/>
        <v>0.17930015184466813</v>
      </c>
      <c r="D71" s="3">
        <f t="shared" si="26"/>
        <v>0.3099088597873238</v>
      </c>
      <c r="E71" s="3">
        <f t="shared" si="26"/>
        <v>0.30214939098121274</v>
      </c>
      <c r="F71" s="3">
        <f t="shared" si="27"/>
        <v>1</v>
      </c>
    </row>
    <row r="73" spans="1:11">
      <c r="A73" t="s">
        <v>26</v>
      </c>
      <c r="B73" t="s">
        <v>7</v>
      </c>
      <c r="C73" t="s">
        <v>8</v>
      </c>
      <c r="D73" t="s">
        <v>9</v>
      </c>
      <c r="E73" t="s">
        <v>10</v>
      </c>
      <c r="F73" t="s">
        <v>11</v>
      </c>
      <c r="G73" t="s">
        <v>12</v>
      </c>
      <c r="J73" t="s">
        <v>28</v>
      </c>
      <c r="K73" t="s">
        <v>29</v>
      </c>
    </row>
    <row r="74" spans="1:11">
      <c r="A74" t="s">
        <v>0</v>
      </c>
      <c r="B74">
        <v>0</v>
      </c>
      <c r="C74">
        <f>(C35+K35)/(SUM($B35:$E35)+SUM($K35:$M35))</f>
        <v>0.23240022836014396</v>
      </c>
      <c r="D74">
        <f>(L35)/(SUM($B35:$E35)+SUM($K35:$M35))</f>
        <v>8.4062973460434232E-2</v>
      </c>
      <c r="E74">
        <f t="shared" ref="E74:F77" si="28">(D35)/(SUM($B35:$E35)+SUM($K35:$M35))</f>
        <v>8.644531855263328E-2</v>
      </c>
      <c r="F74">
        <f t="shared" si="28"/>
        <v>0.11411021765611755</v>
      </c>
      <c r="G74">
        <f>(B35+M35)/(SUM($B35:$E35)+SUM($K35:$M35))</f>
        <v>0.48298126197067087</v>
      </c>
      <c r="H74">
        <f>SUM(C74:G74)</f>
        <v>0.99999999999999978</v>
      </c>
      <c r="J74">
        <v>0.375</v>
      </c>
      <c r="K74">
        <f>H74-J74</f>
        <v>0.62499999999999978</v>
      </c>
    </row>
    <row r="75" spans="1:11">
      <c r="A75" t="s">
        <v>1</v>
      </c>
      <c r="B75">
        <v>0</v>
      </c>
      <c r="C75">
        <f>(C36+K36)/(SUM($B36:$E36)+SUM($K36:$M36))</f>
        <v>7.9625725484193235E-2</v>
      </c>
      <c r="D75">
        <f>(L36)/(SUM($B36:$E36)+SUM($K36:$M36))</f>
        <v>0.32771324928156126</v>
      </c>
      <c r="E75">
        <f t="shared" si="28"/>
        <v>0.31057430616279252</v>
      </c>
      <c r="F75">
        <f t="shared" si="28"/>
        <v>9.7394817742784162E-2</v>
      </c>
      <c r="G75">
        <f>(B36+M36)/(SUM($B36:$E36)+SUM($K36:$M36))</f>
        <v>0.18469190132866872</v>
      </c>
      <c r="H75">
        <f t="shared" ref="H75:H77" si="29">SUM(C75:G75)</f>
        <v>0.99999999999999989</v>
      </c>
      <c r="J75">
        <v>0.35714285714285715</v>
      </c>
      <c r="K75">
        <f>H75-J75</f>
        <v>0.64285714285714279</v>
      </c>
    </row>
    <row r="76" spans="1:11">
      <c r="A76" t="s">
        <v>2</v>
      </c>
      <c r="B76">
        <v>0</v>
      </c>
      <c r="C76">
        <f>(C37+K37)/(SUM($B37:$E37)+SUM($K37:$M37))</f>
        <v>0.57981519715590291</v>
      </c>
      <c r="D76">
        <f>(L37)/(SUM($B37:$E37)+SUM($K37:$M37))</f>
        <v>4.1987599614470759E-2</v>
      </c>
      <c r="E76">
        <f t="shared" si="28"/>
        <v>4.487179626300225E-2</v>
      </c>
      <c r="F76">
        <f t="shared" si="28"/>
        <v>9.2367279420224421E-2</v>
      </c>
      <c r="G76">
        <f>(B37+M37)/(SUM($B37:$E37)+SUM($K37:$M37))</f>
        <v>0.24095812754639978</v>
      </c>
      <c r="H76">
        <f t="shared" si="29"/>
        <v>1</v>
      </c>
      <c r="J76">
        <v>8.3333333333333329E-2</v>
      </c>
      <c r="K76">
        <f>H76-J76</f>
        <v>0.91666666666666663</v>
      </c>
    </row>
    <row r="77" spans="1:11">
      <c r="A77" t="s">
        <v>3</v>
      </c>
      <c r="B77">
        <v>0</v>
      </c>
      <c r="C77">
        <f>(C38+K38)/(SUM($B38:$E38)+SUM($K38:$M38))</f>
        <v>0.11609461379902815</v>
      </c>
      <c r="D77">
        <f>(L38)/(SUM($B38:$E38)+SUM($K38:$M38))</f>
        <v>9.2209889515952895E-2</v>
      </c>
      <c r="E77">
        <f t="shared" si="28"/>
        <v>0.11106137221785146</v>
      </c>
      <c r="F77">
        <f t="shared" si="28"/>
        <v>0.32636428864757694</v>
      </c>
      <c r="G77">
        <f>(B38+M38)/(SUM($B38:$E38)+SUM($K38:$M38))</f>
        <v>0.35426983581959054</v>
      </c>
      <c r="H77">
        <f t="shared" si="29"/>
        <v>1</v>
      </c>
      <c r="J77">
        <v>0.14285714285714285</v>
      </c>
      <c r="K77">
        <f>H77-J77</f>
        <v>0.85714285714285721</v>
      </c>
    </row>
    <row r="79" spans="1:11">
      <c r="A79" s="3" t="s">
        <v>27</v>
      </c>
      <c r="B79" s="4" t="s">
        <v>7</v>
      </c>
      <c r="C79" s="4" t="s">
        <v>8</v>
      </c>
      <c r="D79" s="4" t="s">
        <v>9</v>
      </c>
      <c r="E79" s="4" t="s">
        <v>10</v>
      </c>
      <c r="F79" s="4" t="s">
        <v>11</v>
      </c>
      <c r="G79" s="4" t="s">
        <v>12</v>
      </c>
      <c r="H79" s="3"/>
    </row>
    <row r="80" spans="1:11">
      <c r="A80" s="3" t="s">
        <v>0</v>
      </c>
      <c r="B80" s="3">
        <v>0.375</v>
      </c>
      <c r="C80" s="3">
        <f t="shared" ref="C80:G83" si="30">C74*$K74</f>
        <v>0.14525014272508993</v>
      </c>
      <c r="D80" s="3">
        <f t="shared" si="30"/>
        <v>5.2539358412771374E-2</v>
      </c>
      <c r="E80" s="3">
        <f t="shared" si="30"/>
        <v>5.4028324095395777E-2</v>
      </c>
      <c r="F80" s="3">
        <f t="shared" si="30"/>
        <v>7.1318886035073442E-2</v>
      </c>
      <c r="G80" s="3">
        <f t="shared" si="30"/>
        <v>0.30186328873166918</v>
      </c>
      <c r="H80" s="3">
        <f>SUM(B80:G80)</f>
        <v>0.99999999999999978</v>
      </c>
    </row>
    <row r="81" spans="1:8">
      <c r="A81" s="3" t="s">
        <v>1</v>
      </c>
      <c r="B81" s="3">
        <v>0.35714285714285715</v>
      </c>
      <c r="C81" s="3">
        <f t="shared" si="30"/>
        <v>5.1187966382695647E-2</v>
      </c>
      <c r="D81" s="3">
        <f t="shared" si="30"/>
        <v>0.21067280310957506</v>
      </c>
      <c r="E81" s="3">
        <f t="shared" si="30"/>
        <v>0.19965491110465231</v>
      </c>
      <c r="F81" s="3">
        <f t="shared" si="30"/>
        <v>6.2610954263218388E-2</v>
      </c>
      <c r="G81" s="3">
        <f t="shared" si="30"/>
        <v>0.11873050799700131</v>
      </c>
      <c r="H81" s="3">
        <f t="shared" ref="H81:H83" si="31">SUM(B81:G81)</f>
        <v>0.99999999999999989</v>
      </c>
    </row>
    <row r="82" spans="1:8">
      <c r="A82" s="3" t="s">
        <v>2</v>
      </c>
      <c r="B82" s="3">
        <v>8.3333333333333329E-2</v>
      </c>
      <c r="C82" s="3">
        <f t="shared" si="30"/>
        <v>0.53149726405957765</v>
      </c>
      <c r="D82" s="3">
        <f t="shared" si="30"/>
        <v>3.8488632979931527E-2</v>
      </c>
      <c r="E82" s="3">
        <f t="shared" si="30"/>
        <v>4.1132479907752061E-2</v>
      </c>
      <c r="F82" s="3">
        <f t="shared" si="30"/>
        <v>8.4670006135205714E-2</v>
      </c>
      <c r="G82" s="3">
        <f t="shared" si="30"/>
        <v>0.22087828358419978</v>
      </c>
      <c r="H82" s="3">
        <f t="shared" si="31"/>
        <v>1</v>
      </c>
    </row>
    <row r="83" spans="1:8">
      <c r="A83" s="3" t="s">
        <v>3</v>
      </c>
      <c r="B83" s="3">
        <v>0.14285714285714285</v>
      </c>
      <c r="C83" s="3">
        <f t="shared" si="30"/>
        <v>9.9509668970595558E-2</v>
      </c>
      <c r="D83" s="3">
        <f t="shared" si="30"/>
        <v>7.9037048156531065E-2</v>
      </c>
      <c r="E83" s="3">
        <f t="shared" si="30"/>
        <v>9.5195461901015549E-2</v>
      </c>
      <c r="F83" s="3">
        <f t="shared" si="30"/>
        <v>0.27974081884078028</v>
      </c>
      <c r="G83" s="3">
        <f t="shared" si="30"/>
        <v>0.3036598592739348</v>
      </c>
      <c r="H83" s="3">
        <f t="shared" si="31"/>
        <v>1</v>
      </c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Pearce</dc:creator>
  <cp:lastModifiedBy>Jonathan Pearce</cp:lastModifiedBy>
  <dcterms:created xsi:type="dcterms:W3CDTF">2018-10-12T18:47:29Z</dcterms:created>
  <dcterms:modified xsi:type="dcterms:W3CDTF">2018-10-17T20:44:17Z</dcterms:modified>
</cp:coreProperties>
</file>