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C13" i="1"/>
  <c r="AB13"/>
  <c r="AC12"/>
  <c r="AB12"/>
  <c r="AC11"/>
  <c r="AB11"/>
  <c r="Y13"/>
  <c r="X13"/>
  <c r="Y12"/>
  <c r="X12"/>
  <c r="Y11"/>
  <c r="X11"/>
  <c r="Q13"/>
  <c r="P13"/>
  <c r="Q12"/>
  <c r="P12"/>
  <c r="Q11"/>
  <c r="P11"/>
  <c r="M13"/>
  <c r="L13"/>
  <c r="M12"/>
  <c r="L12"/>
  <c r="M11"/>
  <c r="L11"/>
  <c r="I13"/>
  <c r="I12"/>
  <c r="I11"/>
  <c r="E12"/>
  <c r="E13"/>
  <c r="E11"/>
  <c r="D12"/>
  <c r="D13"/>
  <c r="D11"/>
  <c r="C15"/>
  <c r="E15" s="1"/>
  <c r="F15"/>
  <c r="H15" s="1"/>
  <c r="G15"/>
  <c r="I15" s="1"/>
  <c r="J15"/>
  <c r="L15" s="1"/>
  <c r="K15"/>
  <c r="M15" s="1"/>
  <c r="N15"/>
  <c r="P15" s="1"/>
  <c r="O15"/>
  <c r="Q15" s="1"/>
  <c r="R15"/>
  <c r="T15" s="1"/>
  <c r="S15"/>
  <c r="U15" s="1"/>
  <c r="V15"/>
  <c r="X15" s="1"/>
  <c r="W15"/>
  <c r="Y15" s="1"/>
  <c r="Z15"/>
  <c r="AB15" s="1"/>
  <c r="AA15"/>
  <c r="AC15" s="1"/>
  <c r="B15"/>
  <c r="D15" s="1"/>
  <c r="AD14"/>
  <c r="AE14"/>
  <c r="C6"/>
  <c r="C2" s="1"/>
  <c r="G4"/>
  <c r="K4"/>
  <c r="O4"/>
  <c r="S11"/>
  <c r="AE11" s="1"/>
  <c r="W4"/>
  <c r="AA4"/>
  <c r="B11"/>
  <c r="B4" s="1"/>
  <c r="F13"/>
  <c r="F12" s="1"/>
  <c r="H12" s="1"/>
  <c r="R13"/>
  <c r="R12" s="1"/>
  <c r="S13"/>
  <c r="U13" s="1"/>
  <c r="AJ2"/>
  <c r="C4"/>
  <c r="J4"/>
  <c r="N4"/>
  <c r="Z4"/>
  <c r="V4"/>
  <c r="G6"/>
  <c r="G2" s="1"/>
  <c r="J6"/>
  <c r="J2" s="1"/>
  <c r="K6"/>
  <c r="K2" s="1"/>
  <c r="N6"/>
  <c r="N2" s="1"/>
  <c r="O6"/>
  <c r="O2" s="1"/>
  <c r="V6"/>
  <c r="V2" s="1"/>
  <c r="W6"/>
  <c r="W2" s="1"/>
  <c r="Z6"/>
  <c r="Z2" s="1"/>
  <c r="AA6"/>
  <c r="AA2" s="1"/>
  <c r="B6"/>
  <c r="B2" s="1"/>
  <c r="AH1"/>
  <c r="AJ1" s="1"/>
  <c r="D14" l="1"/>
  <c r="AE13"/>
  <c r="AE12"/>
  <c r="AD15"/>
  <c r="E14"/>
  <c r="I14"/>
  <c r="M14"/>
  <c r="Q14"/>
  <c r="U11"/>
  <c r="U12"/>
  <c r="U14"/>
  <c r="Y14"/>
  <c r="AC14"/>
  <c r="R4"/>
  <c r="R11"/>
  <c r="AD13"/>
  <c r="AD12"/>
  <c r="AE15"/>
  <c r="H11"/>
  <c r="H13"/>
  <c r="H14"/>
  <c r="L14"/>
  <c r="P14"/>
  <c r="T12"/>
  <c r="T13"/>
  <c r="T14"/>
  <c r="X14"/>
  <c r="AB14"/>
  <c r="F4"/>
  <c r="AD4" s="1"/>
  <c r="S4"/>
  <c r="AE4" s="1"/>
  <c r="S6"/>
  <c r="S2" s="1"/>
  <c r="R6"/>
  <c r="R2" s="1"/>
  <c r="AJ3"/>
  <c r="F6"/>
  <c r="F2" s="1"/>
  <c r="B3"/>
  <c r="Z3"/>
  <c r="V3"/>
  <c r="R3"/>
  <c r="N3"/>
  <c r="J3"/>
  <c r="F3"/>
  <c r="AA3"/>
  <c r="W3"/>
  <c r="O3"/>
  <c r="K3"/>
  <c r="G3"/>
  <c r="C3"/>
  <c r="Z5"/>
  <c r="V5"/>
  <c r="R5"/>
  <c r="N5"/>
  <c r="J5"/>
  <c r="F5"/>
  <c r="AA5"/>
  <c r="W5"/>
  <c r="O5"/>
  <c r="K5"/>
  <c r="G5"/>
  <c r="C5"/>
  <c r="B5"/>
  <c r="AD11" l="1"/>
  <c r="T11"/>
  <c r="AD6"/>
  <c r="AD7" s="1"/>
  <c r="AD3"/>
  <c r="AF6"/>
  <c r="AF5" s="1"/>
  <c r="S3"/>
  <c r="AE3" s="1"/>
  <c r="S5"/>
  <c r="AE5" s="1"/>
  <c r="AE6"/>
  <c r="AD5"/>
  <c r="AG6" l="1"/>
  <c r="AG5" s="1"/>
  <c r="AE7"/>
</calcChain>
</file>

<file path=xl/sharedStrings.xml><?xml version="1.0" encoding="utf-8"?>
<sst xmlns="http://schemas.openxmlformats.org/spreadsheetml/2006/main" count="42" uniqueCount="18">
  <si>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</si>
  <si>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</si>
  <si>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</si>
  <si>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</si>
  <si>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</si>
  <si>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</si>
  <si>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</si>
  <si>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</si>
  <si>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</si>
  <si>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</si>
  <si>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</si>
  <si>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</si>
  <si>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</si>
  <si>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</si>
  <si>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</si>
  <si>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</si>
  <si>
    <t>dk</t>
  </si>
  <si>
    <t>dd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</si>
</sst>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Pourcentage" xfId="1" builtinId="5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5"/>
  <sheetViews>
    <sheetView tabSelected="1" workbookViewId="0">
      <selection activeCell="G12" sqref="G12"/>
    </sheetView>
  </sheetViews>
  <sheetFormatPr baseColWidth="10" defaultRowHeight="15"/>
  <cols>
    <col min="1" max="1" width="16.140625" style="7" bestFit="1" customWidth="1"/>
    <col min="2" max="2" width="4.28515625" style="12" customWidth="1"/>
    <col min="3" max="3" width="7.28515625" style="7" customWidth="1"/>
    <col min="4" max="4" width="4.28515625" style="7" customWidth="1"/>
    <col min="5" max="5" width="7.28515625" style="13" customWidth="1"/>
    <col min="6" max="6" width="4.28515625" style="12" customWidth="1"/>
    <col min="7" max="7" width="7.28515625" style="7" customWidth="1"/>
    <col min="8" max="8" width="4.28515625" style="7" customWidth="1"/>
    <col min="9" max="9" width="7.28515625" style="13" customWidth="1"/>
    <col min="10" max="10" width="4.28515625" style="12" customWidth="1"/>
    <col min="11" max="11" width="7.28515625" style="7" customWidth="1"/>
    <col min="12" max="12" width="4.28515625" style="7" customWidth="1"/>
    <col min="13" max="13" width="7.28515625" style="13" customWidth="1"/>
    <col min="14" max="14" width="4.28515625" style="12" customWidth="1"/>
    <col min="15" max="15" width="7.28515625" style="7" customWidth="1"/>
    <col min="16" max="16" width="4.28515625" style="7" customWidth="1"/>
    <col min="17" max="17" width="7.28515625" style="13" customWidth="1"/>
    <col min="18" max="18" width="4.28515625" style="12" customWidth="1"/>
    <col min="19" max="19" width="7.28515625" style="7" customWidth="1"/>
    <col min="20" max="20" width="4.28515625" style="7" customWidth="1"/>
    <col min="21" max="21" width="7.28515625" style="13" customWidth="1"/>
    <col min="22" max="22" width="4.28515625" style="12" customWidth="1"/>
    <col min="23" max="23" width="7.28515625" style="7" customWidth="1"/>
    <col min="24" max="24" width="4.28515625" style="7" customWidth="1"/>
    <col min="25" max="25" width="7.28515625" style="13" customWidth="1"/>
    <col min="26" max="26" width="4.28515625" style="12" customWidth="1"/>
    <col min="27" max="27" width="7.28515625" style="7" customWidth="1"/>
    <col min="28" max="28" width="4.28515625" style="7" customWidth="1"/>
    <col min="29" max="29" width="7.28515625" style="13" customWidth="1"/>
  </cols>
  <sheetData>
    <row r="1" spans="1:36">
      <c r="A1"/>
      <c r="B1" s="5" t="s">
        <v>1</v>
      </c>
      <c r="C1" s="5"/>
      <c r="D1" s="5"/>
      <c r="E1" s="5"/>
      <c r="F1" s="5" t="s">
        <v>2</v>
      </c>
      <c r="G1" s="5"/>
      <c r="H1" s="5"/>
      <c r="I1" s="5"/>
      <c r="J1" s="5" t="s">
        <v>0</v>
      </c>
      <c r="K1" s="5"/>
      <c r="L1" s="5"/>
      <c r="M1" s="5"/>
      <c r="N1" s="5" t="s">
        <v>3</v>
      </c>
      <c r="O1" s="5"/>
      <c r="P1" s="5"/>
      <c r="Q1" s="5"/>
      <c r="R1" s="5" t="s">
        <v>4</v>
      </c>
      <c r="S1" s="5"/>
      <c r="T1" s="5"/>
      <c r="U1" s="5"/>
      <c r="V1" s="5" t="s">
        <v>6</v>
      </c>
      <c r="W1" s="5"/>
      <c r="X1" s="5"/>
      <c r="Y1" s="5"/>
      <c r="Z1" s="5" t="s">
        <v>5</v>
      </c>
      <c r="AA1" s="5"/>
      <c r="AB1" s="5"/>
      <c r="AC1" s="5"/>
      <c r="AH1" s="1">
        <f ca="1">TODAY()</f>
        <v>41993</v>
      </c>
      <c r="AI1" s="1">
        <v>42023</v>
      </c>
      <c r="AJ1">
        <f ca="1">AI1-AH1-1</f>
        <v>29</v>
      </c>
    </row>
    <row r="2" spans="1:36">
      <c r="A2" t="s">
        <v>14</v>
      </c>
      <c r="B2" s="6">
        <f>(150-B6)/150</f>
        <v>0.15333333333333332</v>
      </c>
      <c r="C2" s="6">
        <f>(150000-C6)/150000</f>
        <v>0.11867333333333334</v>
      </c>
      <c r="D2" s="6"/>
      <c r="E2" s="6"/>
      <c r="F2" s="6">
        <f t="shared" ref="F2" si="0">(150-F6)/150</f>
        <v>0.02</v>
      </c>
      <c r="G2" s="6">
        <f t="shared" ref="G2" si="1">(150000-G6)/150000</f>
        <v>4.6086666666666665E-2</v>
      </c>
      <c r="H2" s="6"/>
      <c r="I2" s="6"/>
      <c r="J2" s="6">
        <f t="shared" ref="J2" si="2">(150-J6)/150</f>
        <v>0.15333333333333332</v>
      </c>
      <c r="K2" s="6">
        <f t="shared" ref="K2" si="3">(150000-K6)/150000</f>
        <v>0.16447333333333333</v>
      </c>
      <c r="L2" s="6"/>
      <c r="M2" s="6"/>
      <c r="N2" s="6">
        <f t="shared" ref="N2" si="4">(150-N6)/150</f>
        <v>0.20666666666666667</v>
      </c>
      <c r="O2" s="6">
        <f t="shared" ref="O2" si="5">(150000-O6)/150000</f>
        <v>0.14609333333333333</v>
      </c>
      <c r="P2" s="6"/>
      <c r="Q2" s="6"/>
      <c r="R2" s="6">
        <f t="shared" ref="R2" si="6">(150-R6)/150</f>
        <v>0</v>
      </c>
      <c r="S2" s="6">
        <f t="shared" ref="S2" si="7">(150000-S6)/150000</f>
        <v>0</v>
      </c>
      <c r="T2" s="6"/>
      <c r="U2" s="6"/>
      <c r="V2" s="6">
        <f t="shared" ref="V2" si="8">(150-V6)/150</f>
        <v>7.3333333333333334E-2</v>
      </c>
      <c r="W2" s="6">
        <f t="shared" ref="W2" si="9">(150000-W6)/150000</f>
        <v>7.6293333333333338E-2</v>
      </c>
      <c r="X2" s="6"/>
      <c r="Y2" s="6"/>
      <c r="Z2" s="6">
        <f t="shared" ref="Z2" si="10">(150-Z6)/150</f>
        <v>0.10666666666666667</v>
      </c>
      <c r="AA2" s="6">
        <f t="shared" ref="AA2" si="11">(150000-AA6)/150000</f>
        <v>0.20480000000000001</v>
      </c>
      <c r="AB2" s="6"/>
      <c r="AC2" s="6"/>
      <c r="AH2" s="1">
        <v>41989</v>
      </c>
      <c r="AI2" s="1">
        <v>42023</v>
      </c>
      <c r="AJ2">
        <f>AI2-AH2-1</f>
        <v>33</v>
      </c>
    </row>
    <row r="3" spans="1:36">
      <c r="A3" t="s">
        <v>12</v>
      </c>
      <c r="B3" s="4">
        <f ca="1">INT(B6/$AJ$1)</f>
        <v>4</v>
      </c>
      <c r="C3" s="4">
        <f ca="1">INT(C6/$AJ$1)</f>
        <v>4558</v>
      </c>
      <c r="D3" s="4"/>
      <c r="E3" s="4"/>
      <c r="F3" s="4">
        <f ca="1">INT(F6/$AJ$1)</f>
        <v>5</v>
      </c>
      <c r="G3" s="4">
        <f ca="1">INT(G6/$AJ$1)</f>
        <v>4934</v>
      </c>
      <c r="H3" s="4"/>
      <c r="I3" s="4"/>
      <c r="J3" s="4">
        <f ca="1">INT(J6/$AJ$1)</f>
        <v>4</v>
      </c>
      <c r="K3" s="4">
        <f ca="1">INT(K6/$AJ$1)</f>
        <v>4321</v>
      </c>
      <c r="L3" s="4"/>
      <c r="M3" s="4"/>
      <c r="N3" s="4">
        <f ca="1">INT(N6/$AJ$1)</f>
        <v>4</v>
      </c>
      <c r="O3" s="4">
        <f ca="1">INT(O6/$AJ$1)</f>
        <v>4416</v>
      </c>
      <c r="P3" s="4"/>
      <c r="Q3" s="4"/>
      <c r="R3" s="4">
        <f ca="1">INT(R6/$AJ$1)</f>
        <v>5</v>
      </c>
      <c r="S3" s="4">
        <f ca="1">INT(S6/$AJ$1)</f>
        <v>5172</v>
      </c>
      <c r="T3" s="4"/>
      <c r="U3" s="4"/>
      <c r="V3" s="4">
        <f ca="1">INT(V6/$AJ$1)</f>
        <v>4</v>
      </c>
      <c r="W3" s="4">
        <f ca="1">INT(W6/$AJ$1)</f>
        <v>4777</v>
      </c>
      <c r="X3" s="4"/>
      <c r="Y3" s="4"/>
      <c r="Z3" s="4">
        <f ca="1">INT(Z6/$AJ$1)</f>
        <v>4</v>
      </c>
      <c r="AA3" s="4">
        <f ca="1">INT(AA6/$AJ$1)</f>
        <v>4113</v>
      </c>
      <c r="AB3" s="4"/>
      <c r="AC3" s="4"/>
      <c r="AD3">
        <f t="shared" ref="AD3:AD4" ca="1" si="12">SUM(B3,F3,J3,N3,R3,V3,Z3)</f>
        <v>30</v>
      </c>
      <c r="AE3">
        <f t="shared" ref="AE3:AE4" ca="1" si="13">SUM(C3,G3,K3,O3,S3,W3,AA3)</f>
        <v>32291</v>
      </c>
      <c r="AH3" s="1"/>
      <c r="AI3" t="s">
        <v>15</v>
      </c>
      <c r="AJ3" s="2">
        <f ca="1">(AJ2-AJ1)/AJ2</f>
        <v>0.12121212121212122</v>
      </c>
    </row>
    <row r="4" spans="1:36">
      <c r="A4" t="s">
        <v>13</v>
      </c>
      <c r="B4" s="4">
        <f>B11-B12</f>
        <v>0</v>
      </c>
      <c r="C4" s="4">
        <f t="shared" ref="C4:AA4" si="14">C11-C12</f>
        <v>329</v>
      </c>
      <c r="D4" s="4"/>
      <c r="E4" s="4"/>
      <c r="F4" s="4">
        <f t="shared" si="14"/>
        <v>3</v>
      </c>
      <c r="G4" s="4">
        <f t="shared" si="14"/>
        <v>4326</v>
      </c>
      <c r="H4" s="4"/>
      <c r="I4" s="4"/>
      <c r="J4" s="4">
        <f t="shared" si="14"/>
        <v>6</v>
      </c>
      <c r="K4" s="4">
        <f t="shared" si="14"/>
        <v>6826</v>
      </c>
      <c r="L4" s="4"/>
      <c r="M4" s="4"/>
      <c r="N4" s="4">
        <f t="shared" si="14"/>
        <v>8</v>
      </c>
      <c r="O4" s="4">
        <f t="shared" si="14"/>
        <v>5997</v>
      </c>
      <c r="P4" s="4"/>
      <c r="Q4" s="4"/>
      <c r="R4" s="4">
        <f t="shared" si="14"/>
        <v>0</v>
      </c>
      <c r="S4" s="4">
        <f t="shared" si="14"/>
        <v>0</v>
      </c>
      <c r="T4" s="4"/>
      <c r="U4" s="4"/>
      <c r="V4" s="4">
        <f t="shared" si="14"/>
        <v>1</v>
      </c>
      <c r="W4" s="4">
        <f t="shared" si="14"/>
        <v>4644</v>
      </c>
      <c r="X4" s="4"/>
      <c r="Y4" s="4"/>
      <c r="Z4" s="4">
        <f t="shared" si="14"/>
        <v>5</v>
      </c>
      <c r="AA4" s="4">
        <f t="shared" si="14"/>
        <v>10941</v>
      </c>
      <c r="AB4" s="4"/>
      <c r="AC4" s="4"/>
      <c r="AD4">
        <f t="shared" si="12"/>
        <v>23</v>
      </c>
      <c r="AE4">
        <f t="shared" si="13"/>
        <v>33063</v>
      </c>
    </row>
    <row r="5" spans="1:36">
      <c r="A5" t="s">
        <v>11</v>
      </c>
      <c r="B5" s="4">
        <f ca="1">150-INT(150-150/34*$AJ$1)-B6</f>
        <v>1</v>
      </c>
      <c r="C5" s="4">
        <f ca="1">150000-INT(150000-150000/34*$AJ$1)-C6</f>
        <v>-4257</v>
      </c>
      <c r="D5" s="4"/>
      <c r="E5" s="4"/>
      <c r="F5" s="4">
        <f ca="1">150-INT(150-150/34*$AJ$1)-F6</f>
        <v>-19</v>
      </c>
      <c r="G5" s="4">
        <f ca="1">150000-INT(150000-150000/34*$AJ$1)-G6</f>
        <v>-15145</v>
      </c>
      <c r="H5" s="4"/>
      <c r="I5" s="4"/>
      <c r="J5" s="4">
        <f ca="1">150-INT(150-150/34*$AJ$1)-J6</f>
        <v>1</v>
      </c>
      <c r="K5" s="4">
        <f ca="1">150000-INT(150000-150000/34*$AJ$1)-K6</f>
        <v>2613</v>
      </c>
      <c r="L5" s="4"/>
      <c r="M5" s="4"/>
      <c r="N5" s="4">
        <f ca="1">150-INT(150-150/34*$AJ$1)-N6</f>
        <v>9</v>
      </c>
      <c r="O5" s="4">
        <f ca="1">150000-INT(150000-150000/34*$AJ$1)-O6</f>
        <v>-144</v>
      </c>
      <c r="P5" s="4"/>
      <c r="Q5" s="4"/>
      <c r="R5" s="4">
        <f ca="1">150-INT(150-150/34*$AJ$1)-R6</f>
        <v>-22</v>
      </c>
      <c r="S5" s="4">
        <f ca="1">150000-INT(150000-150000/34*$AJ$1)-S6</f>
        <v>-22058</v>
      </c>
      <c r="T5" s="4"/>
      <c r="U5" s="4"/>
      <c r="V5" s="4">
        <f ca="1">150-INT(150-150/34*$AJ$1)-V6</f>
        <v>-11</v>
      </c>
      <c r="W5" s="4">
        <f ca="1">150000-INT(150000-150000/34*$AJ$1)-W6</f>
        <v>-10614</v>
      </c>
      <c r="X5" s="4"/>
      <c r="Y5" s="4"/>
      <c r="Z5" s="4">
        <f ca="1">150-INT(150-150/34*$AJ$1)-Z6</f>
        <v>-6</v>
      </c>
      <c r="AA5" s="4">
        <f ca="1">150000-INT(150000-150000/34*$AJ$1)-AA6</f>
        <v>8662</v>
      </c>
      <c r="AB5" s="4"/>
      <c r="AC5" s="4"/>
      <c r="AD5">
        <f ca="1">SUM(B5,F5,J5,N5,R5,V5,Z5)</f>
        <v>-47</v>
      </c>
      <c r="AE5">
        <f ca="1">SUM(C5,G5,K5,O5,S5,W5,AA5)</f>
        <v>-40943</v>
      </c>
      <c r="AF5" s="3">
        <f ca="1">-$AJ$3+AF6</f>
        <v>-1.9307359307359315E-2</v>
      </c>
      <c r="AG5" s="3">
        <f ca="1">-$AJ$3+AG6</f>
        <v>-1.3152121212121212E-2</v>
      </c>
    </row>
    <row r="6" spans="1:36">
      <c r="A6" t="s">
        <v>9</v>
      </c>
      <c r="B6" s="4">
        <f>150-B11</f>
        <v>127</v>
      </c>
      <c r="C6" s="4">
        <f>150000-C11</f>
        <v>132199</v>
      </c>
      <c r="D6" s="4"/>
      <c r="E6" s="4"/>
      <c r="F6" s="4">
        <f t="shared" ref="F6" si="15">150-F11</f>
        <v>147</v>
      </c>
      <c r="G6" s="4">
        <f t="shared" ref="G6" si="16">150000-G11</f>
        <v>143087</v>
      </c>
      <c r="H6" s="4"/>
      <c r="I6" s="4"/>
      <c r="J6" s="4">
        <f t="shared" ref="J6" si="17">150-J11</f>
        <v>127</v>
      </c>
      <c r="K6" s="4">
        <f t="shared" ref="K6" si="18">150000-K11</f>
        <v>125329</v>
      </c>
      <c r="L6" s="4"/>
      <c r="M6" s="4"/>
      <c r="N6" s="4">
        <f t="shared" ref="N6" si="19">150-N11</f>
        <v>119</v>
      </c>
      <c r="O6" s="4">
        <f t="shared" ref="O6" si="20">150000-O11</f>
        <v>128086</v>
      </c>
      <c r="P6" s="4"/>
      <c r="Q6" s="4"/>
      <c r="R6" s="4">
        <f t="shared" ref="R6" si="21">150-R11</f>
        <v>150</v>
      </c>
      <c r="S6" s="4">
        <f t="shared" ref="S6" si="22">150000-S11</f>
        <v>150000</v>
      </c>
      <c r="T6" s="4"/>
      <c r="U6" s="4"/>
      <c r="V6" s="4">
        <f t="shared" ref="V6" si="23">150-V11</f>
        <v>139</v>
      </c>
      <c r="W6" s="4">
        <f t="shared" ref="W6" si="24">150000-W11</f>
        <v>138556</v>
      </c>
      <c r="X6" s="4"/>
      <c r="Y6" s="4"/>
      <c r="Z6" s="4">
        <f t="shared" ref="Z6" si="25">150-Z11</f>
        <v>134</v>
      </c>
      <c r="AA6" s="4">
        <f t="shared" ref="AA6" si="26">150000-AA11</f>
        <v>119280</v>
      </c>
      <c r="AB6" s="4"/>
      <c r="AC6" s="4"/>
      <c r="AD6">
        <f>SUM(B6,F6,J6,N6,R6,V6,Z6)</f>
        <v>943</v>
      </c>
      <c r="AE6">
        <f>SUM(C6,G6,K6,O6,S6,W6,AA6)</f>
        <v>936537</v>
      </c>
      <c r="AF6" s="3">
        <f>(7*150-AD6)/(7*150)</f>
        <v>0.1019047619047619</v>
      </c>
      <c r="AG6" s="3">
        <f>(7*150000-AE6)/(7*150000)</f>
        <v>0.10806</v>
      </c>
    </row>
    <row r="7" spans="1:36">
      <c r="A7" t="s">
        <v>10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>
        <f>150*7-AD6</f>
        <v>107</v>
      </c>
      <c r="AE7">
        <f>150000*7-AE6</f>
        <v>113463</v>
      </c>
      <c r="AF7" s="3"/>
      <c r="AG7" s="3"/>
    </row>
    <row r="8" spans="1:36">
      <c r="A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F8" s="3"/>
      <c r="AG8" s="3"/>
    </row>
    <row r="9" spans="1:36" ht="15.75" thickBot="1">
      <c r="A9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F9" s="3"/>
      <c r="AG9" s="3"/>
    </row>
    <row r="10" spans="1:36">
      <c r="A10"/>
      <c r="B10" s="9" t="s">
        <v>7</v>
      </c>
      <c r="C10" s="10" t="s">
        <v>8</v>
      </c>
      <c r="D10" s="10" t="s">
        <v>16</v>
      </c>
      <c r="E10" s="11" t="s">
        <v>17</v>
      </c>
      <c r="F10" s="9" t="s">
        <v>7</v>
      </c>
      <c r="G10" s="10" t="s">
        <v>8</v>
      </c>
      <c r="H10" s="10" t="s">
        <v>16</v>
      </c>
      <c r="I10" s="11" t="s">
        <v>17</v>
      </c>
      <c r="J10" s="9" t="s">
        <v>7</v>
      </c>
      <c r="K10" s="10" t="s">
        <v>8</v>
      </c>
      <c r="L10" s="10" t="s">
        <v>16</v>
      </c>
      <c r="M10" s="11" t="s">
        <v>17</v>
      </c>
      <c r="N10" s="9" t="s">
        <v>7</v>
      </c>
      <c r="O10" s="10" t="s">
        <v>8</v>
      </c>
      <c r="P10" s="10" t="s">
        <v>16</v>
      </c>
      <c r="Q10" s="11" t="s">
        <v>17</v>
      </c>
      <c r="R10" s="9" t="s">
        <v>7</v>
      </c>
      <c r="S10" s="10" t="s">
        <v>8</v>
      </c>
      <c r="T10" s="10" t="s">
        <v>16</v>
      </c>
      <c r="U10" s="11" t="s">
        <v>17</v>
      </c>
      <c r="V10" s="9" t="s">
        <v>7</v>
      </c>
      <c r="W10" s="10" t="s">
        <v>8</v>
      </c>
      <c r="X10" s="10" t="s">
        <v>16</v>
      </c>
      <c r="Y10" s="11" t="s">
        <v>17</v>
      </c>
      <c r="Z10" s="9" t="s">
        <v>7</v>
      </c>
      <c r="AA10" s="10" t="s">
        <v>8</v>
      </c>
      <c r="AB10" s="10" t="s">
        <v>16</v>
      </c>
      <c r="AC10" s="11" t="s">
        <v>17</v>
      </c>
    </row>
    <row r="11" spans="1:36">
      <c r="A11" s="8">
        <v>41993</v>
      </c>
      <c r="B11" s="12">
        <f>B12</f>
        <v>23</v>
      </c>
      <c r="C11" s="7">
        <v>17801</v>
      </c>
      <c r="D11" s="7">
        <f>B11-B12</f>
        <v>0</v>
      </c>
      <c r="E11" s="13">
        <f>C11-C12</f>
        <v>329</v>
      </c>
      <c r="F11" s="12">
        <v>3</v>
      </c>
      <c r="G11" s="7">
        <v>6913</v>
      </c>
      <c r="H11" s="7">
        <f>F11-F12</f>
        <v>3</v>
      </c>
      <c r="I11" s="13">
        <f>G11-G12</f>
        <v>4326</v>
      </c>
      <c r="J11" s="12">
        <v>23</v>
      </c>
      <c r="K11" s="7">
        <v>24671</v>
      </c>
      <c r="L11" s="7">
        <f>J11-J12</f>
        <v>6</v>
      </c>
      <c r="M11" s="13">
        <f>K11-K12</f>
        <v>6826</v>
      </c>
      <c r="N11" s="12">
        <v>31</v>
      </c>
      <c r="O11" s="7">
        <v>21914</v>
      </c>
      <c r="P11" s="7">
        <f>N11-N12</f>
        <v>8</v>
      </c>
      <c r="Q11" s="13">
        <f>O11-O12</f>
        <v>5997</v>
      </c>
      <c r="R11" s="12">
        <f t="shared" ref="R11:S11" si="27">R12</f>
        <v>0</v>
      </c>
      <c r="S11" s="7">
        <f t="shared" si="27"/>
        <v>0</v>
      </c>
      <c r="T11" s="7">
        <f>R11-R12</f>
        <v>0</v>
      </c>
      <c r="U11" s="13">
        <f>S11-S12</f>
        <v>0</v>
      </c>
      <c r="V11" s="12">
        <v>11</v>
      </c>
      <c r="W11" s="7">
        <v>11444</v>
      </c>
      <c r="X11" s="7">
        <f>V11-V12</f>
        <v>1</v>
      </c>
      <c r="Y11" s="13">
        <f>W11-W12</f>
        <v>4644</v>
      </c>
      <c r="Z11" s="12">
        <v>16</v>
      </c>
      <c r="AA11" s="7">
        <v>30720</v>
      </c>
      <c r="AB11" s="7">
        <f>Z11-Z12</f>
        <v>5</v>
      </c>
      <c r="AC11" s="13">
        <f>AA11-AA12</f>
        <v>10941</v>
      </c>
      <c r="AD11">
        <f>SUM(B11,F11,J11,N11,R11,V11,Z11)-SUM(B12,F12,J12,N12,R12,V12,Z12)</f>
        <v>23</v>
      </c>
      <c r="AE11">
        <f>SUM(C11,G11,K11,O11,S11,W11,AA11)-SUM(C12,G12,K12,O12,S12,W12,AA12)</f>
        <v>33063</v>
      </c>
    </row>
    <row r="12" spans="1:36">
      <c r="A12" s="8">
        <v>41992</v>
      </c>
      <c r="B12" s="12">
        <v>23</v>
      </c>
      <c r="C12" s="7">
        <v>17472</v>
      </c>
      <c r="D12" s="7">
        <f t="shared" ref="D12:D15" si="28">B12-B13</f>
        <v>4</v>
      </c>
      <c r="E12" s="13">
        <f t="shared" ref="E12:E15" si="29">C12-C13</f>
        <v>3603</v>
      </c>
      <c r="F12" s="12">
        <f t="shared" ref="F12:S13" si="30">F13</f>
        <v>0</v>
      </c>
      <c r="G12" s="7">
        <v>2587</v>
      </c>
      <c r="H12" s="7">
        <f t="shared" ref="H12:H15" si="31">F12-F13</f>
        <v>0</v>
      </c>
      <c r="I12" s="13">
        <f t="shared" ref="I12:I15" si="32">G12-G13</f>
        <v>2121</v>
      </c>
      <c r="J12" s="12">
        <v>17</v>
      </c>
      <c r="K12" s="7">
        <v>17845</v>
      </c>
      <c r="L12" s="7">
        <f t="shared" ref="L12:L15" si="33">J12-J13</f>
        <v>0</v>
      </c>
      <c r="M12" s="13">
        <f t="shared" ref="M12:M15" si="34">K12-K13</f>
        <v>1145</v>
      </c>
      <c r="N12" s="12">
        <v>23</v>
      </c>
      <c r="O12" s="7">
        <v>15917</v>
      </c>
      <c r="P12" s="7">
        <f t="shared" ref="P12:P15" si="35">N12-N13</f>
        <v>2</v>
      </c>
      <c r="Q12" s="13">
        <f t="shared" ref="Q12:Q15" si="36">O12-O13</f>
        <v>2510</v>
      </c>
      <c r="R12" s="12">
        <f t="shared" si="30"/>
        <v>0</v>
      </c>
      <c r="S12" s="7">
        <v>0</v>
      </c>
      <c r="T12" s="7">
        <f t="shared" ref="T12:T15" si="37">R12-R13</f>
        <v>0</v>
      </c>
      <c r="U12" s="13">
        <f t="shared" ref="U12:U15" si="38">S12-S13</f>
        <v>0</v>
      </c>
      <c r="V12" s="12">
        <v>10</v>
      </c>
      <c r="W12" s="7">
        <v>6800</v>
      </c>
      <c r="X12" s="7">
        <f t="shared" ref="X12:X15" si="39">V12-V13</f>
        <v>5</v>
      </c>
      <c r="Y12" s="13">
        <f t="shared" ref="Y12:Y15" si="40">W12-W13</f>
        <v>2138</v>
      </c>
      <c r="Z12" s="12">
        <v>11</v>
      </c>
      <c r="AA12" s="7">
        <v>19779</v>
      </c>
      <c r="AB12" s="7">
        <f t="shared" ref="AB12:AB15" si="41">Z12-Z13</f>
        <v>6</v>
      </c>
      <c r="AC12" s="13">
        <f t="shared" ref="AC12:AC15" si="42">AA12-AA13</f>
        <v>8542</v>
      </c>
      <c r="AD12">
        <f t="shared" ref="AD12:AD14" si="43">SUM(B12,F12,J12,N12,R12,V12,Z12)-SUM(B13,F13,J13,N13,R13,V13,Z13)</f>
        <v>17</v>
      </c>
      <c r="AE12">
        <f t="shared" ref="AE12:AE14" si="44">SUM(C12,G12,K12,O12,S12,W12,AA12)-SUM(C13,G13,K13,O13,S13,W13,AA13)</f>
        <v>20059</v>
      </c>
    </row>
    <row r="13" spans="1:36">
      <c r="A13" s="8">
        <v>41991</v>
      </c>
      <c r="B13" s="12">
        <v>19</v>
      </c>
      <c r="C13" s="7">
        <v>13869</v>
      </c>
      <c r="D13" s="7">
        <f t="shared" si="28"/>
        <v>10</v>
      </c>
      <c r="E13" s="13">
        <f t="shared" si="29"/>
        <v>5719</v>
      </c>
      <c r="F13" s="12">
        <f t="shared" si="30"/>
        <v>0</v>
      </c>
      <c r="G13" s="7">
        <v>466</v>
      </c>
      <c r="H13" s="7">
        <f t="shared" si="31"/>
        <v>0</v>
      </c>
      <c r="I13" s="13">
        <f t="shared" si="32"/>
        <v>466</v>
      </c>
      <c r="J13" s="12">
        <v>17</v>
      </c>
      <c r="K13" s="7">
        <v>16700</v>
      </c>
      <c r="L13" s="7">
        <f t="shared" si="33"/>
        <v>2</v>
      </c>
      <c r="M13" s="13">
        <f t="shared" si="34"/>
        <v>14</v>
      </c>
      <c r="N13" s="12">
        <v>21</v>
      </c>
      <c r="O13" s="7">
        <v>13407</v>
      </c>
      <c r="P13" s="7">
        <f t="shared" si="35"/>
        <v>12</v>
      </c>
      <c r="Q13" s="13">
        <f t="shared" si="36"/>
        <v>7199</v>
      </c>
      <c r="R13" s="12">
        <f t="shared" si="30"/>
        <v>0</v>
      </c>
      <c r="S13" s="7">
        <f t="shared" si="30"/>
        <v>0</v>
      </c>
      <c r="T13" s="7">
        <f t="shared" si="37"/>
        <v>0</v>
      </c>
      <c r="U13" s="13">
        <f t="shared" si="38"/>
        <v>0</v>
      </c>
      <c r="V13" s="12">
        <v>5</v>
      </c>
      <c r="W13" s="7">
        <v>4662</v>
      </c>
      <c r="X13" s="7">
        <f t="shared" si="39"/>
        <v>3</v>
      </c>
      <c r="Y13" s="13">
        <f t="shared" si="40"/>
        <v>3582</v>
      </c>
      <c r="Z13" s="12">
        <v>5</v>
      </c>
      <c r="AA13" s="7">
        <v>11237</v>
      </c>
      <c r="AB13" s="7">
        <f t="shared" si="41"/>
        <v>1</v>
      </c>
      <c r="AC13" s="13">
        <f t="shared" si="42"/>
        <v>1879</v>
      </c>
      <c r="AD13">
        <f t="shared" si="43"/>
        <v>28</v>
      </c>
      <c r="AE13">
        <f t="shared" si="44"/>
        <v>18859</v>
      </c>
    </row>
    <row r="14" spans="1:36">
      <c r="A14" s="8">
        <v>41990</v>
      </c>
      <c r="B14" s="12">
        <v>9</v>
      </c>
      <c r="C14" s="7">
        <v>8150</v>
      </c>
      <c r="D14" s="7">
        <f t="shared" si="28"/>
        <v>5</v>
      </c>
      <c r="E14" s="13">
        <f t="shared" si="29"/>
        <v>4075</v>
      </c>
      <c r="F14" s="12">
        <v>0</v>
      </c>
      <c r="G14" s="7">
        <v>0</v>
      </c>
      <c r="H14" s="7">
        <f t="shared" si="31"/>
        <v>0</v>
      </c>
      <c r="I14" s="13">
        <f t="shared" si="32"/>
        <v>0</v>
      </c>
      <c r="J14" s="12">
        <v>15</v>
      </c>
      <c r="K14" s="7">
        <v>16686</v>
      </c>
      <c r="L14" s="7">
        <f t="shared" si="33"/>
        <v>8</v>
      </c>
      <c r="M14" s="13">
        <f t="shared" si="34"/>
        <v>8343</v>
      </c>
      <c r="N14" s="12">
        <v>9</v>
      </c>
      <c r="O14" s="7">
        <v>6208</v>
      </c>
      <c r="P14" s="7">
        <f t="shared" si="35"/>
        <v>5</v>
      </c>
      <c r="Q14" s="13">
        <f t="shared" si="36"/>
        <v>3104</v>
      </c>
      <c r="R14" s="12">
        <v>0</v>
      </c>
      <c r="S14" s="7">
        <v>0</v>
      </c>
      <c r="T14" s="7">
        <f t="shared" si="37"/>
        <v>0</v>
      </c>
      <c r="U14" s="13">
        <f t="shared" si="38"/>
        <v>0</v>
      </c>
      <c r="V14" s="12">
        <v>2</v>
      </c>
      <c r="W14" s="7">
        <v>1080</v>
      </c>
      <c r="X14" s="7">
        <f t="shared" si="39"/>
        <v>1</v>
      </c>
      <c r="Y14" s="13">
        <f t="shared" si="40"/>
        <v>540</v>
      </c>
      <c r="Z14" s="12">
        <v>4</v>
      </c>
      <c r="AA14" s="7">
        <v>9358</v>
      </c>
      <c r="AB14" s="7">
        <f t="shared" si="41"/>
        <v>2</v>
      </c>
      <c r="AC14" s="13">
        <f t="shared" si="42"/>
        <v>4679</v>
      </c>
      <c r="AD14">
        <f t="shared" si="43"/>
        <v>21</v>
      </c>
      <c r="AE14">
        <f t="shared" si="44"/>
        <v>20741</v>
      </c>
    </row>
    <row r="15" spans="1:36">
      <c r="A15" s="8">
        <v>41989</v>
      </c>
      <c r="B15" s="12">
        <f>INT(B14/2)</f>
        <v>4</v>
      </c>
      <c r="C15" s="7">
        <f t="shared" ref="C15:AA15" si="45">INT(C14/2)</f>
        <v>4075</v>
      </c>
      <c r="D15" s="7">
        <f t="shared" si="28"/>
        <v>4</v>
      </c>
      <c r="E15" s="13">
        <f t="shared" si="29"/>
        <v>4075</v>
      </c>
      <c r="F15" s="12">
        <f t="shared" si="45"/>
        <v>0</v>
      </c>
      <c r="G15" s="7">
        <f t="shared" si="45"/>
        <v>0</v>
      </c>
      <c r="H15" s="7">
        <f t="shared" si="31"/>
        <v>0</v>
      </c>
      <c r="I15" s="13">
        <f t="shared" si="32"/>
        <v>0</v>
      </c>
      <c r="J15" s="12">
        <f t="shared" si="45"/>
        <v>7</v>
      </c>
      <c r="K15" s="7">
        <f t="shared" si="45"/>
        <v>8343</v>
      </c>
      <c r="L15" s="7">
        <f t="shared" si="33"/>
        <v>7</v>
      </c>
      <c r="M15" s="13">
        <f t="shared" si="34"/>
        <v>8343</v>
      </c>
      <c r="N15" s="12">
        <f t="shared" si="45"/>
        <v>4</v>
      </c>
      <c r="O15" s="7">
        <f t="shared" si="45"/>
        <v>3104</v>
      </c>
      <c r="P15" s="7">
        <f t="shared" si="35"/>
        <v>4</v>
      </c>
      <c r="Q15" s="13">
        <f t="shared" si="36"/>
        <v>3104</v>
      </c>
      <c r="R15" s="12">
        <f t="shared" si="45"/>
        <v>0</v>
      </c>
      <c r="S15" s="7">
        <f t="shared" si="45"/>
        <v>0</v>
      </c>
      <c r="T15" s="7">
        <f t="shared" si="37"/>
        <v>0</v>
      </c>
      <c r="U15" s="13">
        <f t="shared" si="38"/>
        <v>0</v>
      </c>
      <c r="V15" s="12">
        <f t="shared" si="45"/>
        <v>1</v>
      </c>
      <c r="W15" s="7">
        <f t="shared" si="45"/>
        <v>540</v>
      </c>
      <c r="X15" s="7">
        <f t="shared" si="39"/>
        <v>1</v>
      </c>
      <c r="Y15" s="13">
        <f t="shared" si="40"/>
        <v>540</v>
      </c>
      <c r="Z15" s="12">
        <f t="shared" si="45"/>
        <v>2</v>
      </c>
      <c r="AA15" s="7">
        <f t="shared" si="45"/>
        <v>4679</v>
      </c>
      <c r="AB15" s="7">
        <f t="shared" si="41"/>
        <v>2</v>
      </c>
      <c r="AC15" s="13">
        <f t="shared" si="42"/>
        <v>4679</v>
      </c>
      <c r="AD15">
        <f t="shared" ref="AD15" si="46">SUM(B15,F15,J15,N15,R15,V15,Z15)-SUM(B16,F16,J16,N16,R16,V16,Z16)</f>
        <v>18</v>
      </c>
      <c r="AE15">
        <f t="shared" ref="AE15" si="47">SUM(C15,G15,K15,O15,S15,W15,AA15)-SUM(C16,G16,K16,O16,S16,W16,AA16)</f>
        <v>20741</v>
      </c>
    </row>
  </sheetData>
  <mergeCells count="7">
    <mergeCell ref="B1:E1"/>
    <mergeCell ref="F1:I1"/>
    <mergeCell ref="J1:M1"/>
    <mergeCell ref="N1:Q1"/>
    <mergeCell ref="R1:U1"/>
    <mergeCell ref="V1:Y1"/>
    <mergeCell ref="Z1:AC1"/>
  </mergeCells>
  <conditionalFormatting sqref="AF5:AG5 B5:AC5">
    <cfRule type="cellIs" dxfId="11" priority="6" operator="greaterThan">
      <formula>0</formula>
    </cfRule>
    <cfRule type="cellIs" dxfId="10" priority="7" operator="lessThan">
      <formula>0</formula>
    </cfRule>
  </conditionalFormatting>
  <conditionalFormatting sqref="B2:AC2">
    <cfRule type="cellIs" dxfId="9" priority="10" operator="greaterThan">
      <formula>$AJ$3</formula>
    </cfRule>
  </conditionalFormatting>
  <conditionalFormatting sqref="B2:AC2">
    <cfRule type="cellIs" dxfId="8" priority="12" operator="lessThan">
      <formula>$AJ$3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2014-12-20T13:04:29Z</dcterms:modified>
</cp:coreProperties>
</file>