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uniwa.sharepoint.com/teams/ELEC5550SEM-22025-Team0-26/Shared Documents/Team 0-26/10 Materials &amp; Purchasing/"/>
    </mc:Choice>
  </mc:AlternateContent>
  <xr:revisionPtr revIDLastSave="1040" documentId="8_{9D278137-FAC9-4D8A-A9E6-B151DDB3E4A5}" xr6:coauthVersionLast="47" xr6:coauthVersionMax="47" xr10:uidLastSave="{F70F312A-ABB8-4F79-8E9C-04F938719160}"/>
  <bookViews>
    <workbookView xWindow="-120" yWindow="-120" windowWidth="29040" windowHeight="15720" activeTab="3" xr2:uid="{F3AD5AB8-5C89-4C59-9ACF-44FA16CA0C77}"/>
  </bookViews>
  <sheets>
    <sheet name="Cover" sheetId="1" r:id="rId1"/>
    <sheet name="Budget List" sheetId="2" r:id="rId2"/>
    <sheet name="Working" sheetId="4" r:id="rId3"/>
    <sheet name="Budget List (2)" sheetId="5" r:id="rId4"/>
  </sheets>
  <externalReferences>
    <externalReference r:id="rId5"/>
  </externalReferences>
  <definedNames>
    <definedName name="_xlnm._FilterDatabase" localSheetId="1" hidden="1">'Budget List'!$A$7:$O$7</definedName>
    <definedName name="_xlnm._FilterDatabase" localSheetId="3" hidden="1">'Budget List (2)'!$A$7:$O$7</definedName>
    <definedName name="_xlnm._FilterDatabase" localSheetId="2" hidden="1">Working!$A$7:$O$7</definedName>
    <definedName name="APPROVED_BY">[1]Info!$C$12</definedName>
    <definedName name="DATE_APPR">[1]Info!$C$13</definedName>
    <definedName name="DATE_PREP">[1]Info!$C$9</definedName>
    <definedName name="PREPARED_BY">[1]Info!$C$8</definedName>
    <definedName name="_xlnm.Print_Area" localSheetId="1">'Budget List'!$A$1:$O$42</definedName>
    <definedName name="_xlnm.Print_Area" localSheetId="3">'Budget List (2)'!$A$1:$O$42</definedName>
    <definedName name="_xlnm.Print_Area" localSheetId="0">Cover!$A$1:$G$27</definedName>
    <definedName name="_xlnm.Print_Area" localSheetId="2">Working!$A$1:$O$27</definedName>
    <definedName name="_xlnm.Print_Titles" localSheetId="1">'Budget List'!$7:$7</definedName>
    <definedName name="_xlnm.Print_Titles" localSheetId="3">'Budget List (2)'!$7:$7</definedName>
    <definedName name="_xlnm.Print_Titles" localSheetId="2">Working!$7:$7</definedName>
    <definedName name="PROY_CODE">[1]Info!$C$6</definedName>
    <definedName name="PROY_NAME">[1]Info!$C$5</definedName>
    <definedName name="REV">[1]Info!$C$7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6" i="5" l="1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M19" i="5"/>
  <c r="N18" i="5"/>
  <c r="M18" i="5"/>
  <c r="N17" i="5"/>
  <c r="M17" i="5"/>
  <c r="N16" i="5"/>
  <c r="M16" i="5"/>
  <c r="K16" i="5"/>
  <c r="N15" i="5"/>
  <c r="M15" i="5"/>
  <c r="N14" i="5"/>
  <c r="M14" i="5"/>
  <c r="K14" i="5"/>
  <c r="N13" i="5"/>
  <c r="M13" i="5"/>
  <c r="N12" i="5"/>
  <c r="M12" i="5"/>
  <c r="N10" i="5"/>
  <c r="M10" i="5"/>
  <c r="M36" i="5" s="1"/>
  <c r="K10" i="5"/>
  <c r="N9" i="5"/>
  <c r="M9" i="5"/>
  <c r="N8" i="5"/>
  <c r="M8" i="5"/>
  <c r="I2" i="5"/>
  <c r="M9" i="4"/>
  <c r="M11" i="4"/>
  <c r="M12" i="4"/>
  <c r="M13" i="4"/>
  <c r="M14" i="4"/>
  <c r="M15" i="4"/>
  <c r="M16" i="4"/>
  <c r="M17" i="4"/>
  <c r="M18" i="4"/>
  <c r="M19" i="4"/>
  <c r="M20" i="4"/>
  <c r="M8" i="4"/>
  <c r="N20" i="4"/>
  <c r="N19" i="4"/>
  <c r="N18" i="4"/>
  <c r="N17" i="4"/>
  <c r="N16" i="4"/>
  <c r="N15" i="4"/>
  <c r="N14" i="4"/>
  <c r="N13" i="4"/>
  <c r="N12" i="4"/>
  <c r="N11" i="4"/>
  <c r="K10" i="4"/>
  <c r="M10" i="4" s="1"/>
  <c r="N9" i="4"/>
  <c r="N8" i="4"/>
  <c r="I2" i="4"/>
  <c r="K10" i="2"/>
  <c r="M10" i="2" s="1"/>
  <c r="M19" i="2"/>
  <c r="M9" i="2"/>
  <c r="M12" i="2"/>
  <c r="M15" i="2"/>
  <c r="M17" i="2"/>
  <c r="M18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8" i="2"/>
  <c r="N13" i="2"/>
  <c r="M13" i="2" s="1"/>
  <c r="K16" i="2"/>
  <c r="N16" i="2" s="1"/>
  <c r="K14" i="2"/>
  <c r="N14" i="2" s="1"/>
  <c r="N35" i="2"/>
  <c r="N34" i="2"/>
  <c r="N9" i="2"/>
  <c r="N12" i="2"/>
  <c r="N20" i="2"/>
  <c r="N21" i="2"/>
  <c r="N15" i="2"/>
  <c r="N22" i="2"/>
  <c r="N23" i="2"/>
  <c r="N24" i="2"/>
  <c r="N25" i="2"/>
  <c r="N26" i="2"/>
  <c r="N27" i="2"/>
  <c r="N28" i="2"/>
  <c r="N17" i="2"/>
  <c r="N29" i="2"/>
  <c r="N30" i="2"/>
  <c r="N31" i="2"/>
  <c r="N18" i="2"/>
  <c r="N32" i="2"/>
  <c r="N33" i="2"/>
  <c r="N8" i="2"/>
  <c r="I2" i="2"/>
  <c r="M21" i="4" l="1"/>
  <c r="N10" i="4"/>
  <c r="N21" i="4" s="1"/>
  <c r="N10" i="2"/>
  <c r="M16" i="2"/>
  <c r="M14" i="2"/>
  <c r="M36" i="2" s="1"/>
  <c r="N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tc={5B521FD5-23AA-4BE7-B1E4-9AB36E98A941}</author>
    <author>tc={521785AB-F722-4164-A0EC-CCF8B694C76C}</author>
    <author>tc={82D49C14-2F0D-491B-B8AE-E98AEEEA8FF5}</author>
  </authors>
  <commentList>
    <comment ref="D12" authorId="0" shapeId="0" xr:uid="{5B521FD5-23AA-4BE7-B1E4-9AB36E98A94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also bought some more that I haven’t added yet - those aren’t for report though so I’ll add later</t>
      </text>
    </comment>
    <comment ref="D14" authorId="1" shapeId="0" xr:uid="{521785AB-F722-4164-A0EC-CCF8B694C76C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end up using these collimators as the lens’s went somewhere, we can budget the ky008 instead x2</t>
      </text>
    </comment>
    <comment ref="D15" authorId="2" shapeId="0" xr:uid="{82D49C14-2F0D-491B-B8AE-E98AEEEA8FF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need to add to budget if we don’t end up using - as not necessary for testing either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tc={BBE0145D-9E39-47B5-B535-20B4D2176C44}</author>
  </authors>
  <commentList>
    <comment ref="D11" authorId="0" shapeId="0" xr:uid="{BBE0145D-9E39-47B5-B535-20B4D2176C44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also bought some more that I haven’t added yet - those aren’t for report though so I’ll add later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tc={57DC2961-64D3-4412-85FD-EA0CCB6E4F6F}</author>
    <author>tc={57747125-10C8-47F7-8971-B0412106D4E9}</author>
    <author>tc={B48E6749-77A3-456E-984E-62DE441AB716}</author>
  </authors>
  <commentList>
    <comment ref="D12" authorId="0" shapeId="0" xr:uid="{57DC2961-64D3-4412-85FD-EA0CCB6E4F6F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also bought some more that I haven’t added yet - those aren’t for report though so I’ll add later</t>
      </text>
    </comment>
    <comment ref="D14" authorId="1" shapeId="0" xr:uid="{57747125-10C8-47F7-8971-B0412106D4E9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end up using these collimators as the lens’s went somewhere, we can budget the ky008 instead x2</t>
      </text>
    </comment>
    <comment ref="D15" authorId="2" shapeId="0" xr:uid="{B48E6749-77A3-456E-984E-62DE441AB71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need to add to budget if we don’t end up using - as not necessary for testing either</t>
      </text>
    </comment>
  </commentList>
</comments>
</file>

<file path=xl/sharedStrings.xml><?xml version="1.0" encoding="utf-8"?>
<sst xmlns="http://schemas.openxmlformats.org/spreadsheetml/2006/main" count="546" uniqueCount="182">
  <si>
    <t>Equipment List</t>
  </si>
  <si>
    <t>UWA ELEC5550</t>
  </si>
  <si>
    <t>Project Name</t>
  </si>
  <si>
    <t>2-Way Free-Space Optical Communication System</t>
  </si>
  <si>
    <t>Team Identifier</t>
  </si>
  <si>
    <t>Team 0-26</t>
  </si>
  <si>
    <t>Student Name</t>
  </si>
  <si>
    <t>Student Number</t>
  </si>
  <si>
    <t>Role</t>
  </si>
  <si>
    <t>Jonathan Chivers</t>
  </si>
  <si>
    <t>Quality Assurance</t>
  </si>
  <si>
    <t>Varen Lutchmanen</t>
  </si>
  <si>
    <t>Project Manager</t>
  </si>
  <si>
    <t>Tom McAndrew</t>
  </si>
  <si>
    <t>Hannah McLean</t>
  </si>
  <si>
    <t>Client Liason</t>
  </si>
  <si>
    <t>James Plummer</t>
  </si>
  <si>
    <t>Project Administrator</t>
  </si>
  <si>
    <t>Sumil Saju</t>
  </si>
  <si>
    <t>Configuration Manager</t>
  </si>
  <si>
    <t>Project Partners</t>
  </si>
  <si>
    <t>Dilusha Silva, Michal Zewarta</t>
  </si>
  <si>
    <t>Supervisor</t>
  </si>
  <si>
    <t>Osaka Rubasinghe</t>
  </si>
  <si>
    <t>Group Meeting Time</t>
  </si>
  <si>
    <t>Thursday 4pm (Stream 2)</t>
  </si>
  <si>
    <t>Date</t>
  </si>
  <si>
    <t>Version</t>
  </si>
  <si>
    <t>Description</t>
  </si>
  <si>
    <t>Author</t>
  </si>
  <si>
    <t>QA Review</t>
  </si>
  <si>
    <t>Initial Draft</t>
  </si>
  <si>
    <t>Added Cover Sheet &amp; Revision History, resaved for new excel</t>
  </si>
  <si>
    <t>ELEC5550 DESIGN GROUP 26</t>
  </si>
  <si>
    <t>Doc. No:</t>
  </si>
  <si>
    <t>EQUIPMENT LIST</t>
  </si>
  <si>
    <t>Revision:</t>
  </si>
  <si>
    <t>Prepared by:</t>
  </si>
  <si>
    <t>JAMES PLUMMER</t>
  </si>
  <si>
    <t>Date prepared:</t>
  </si>
  <si>
    <t>ITEM NO</t>
  </si>
  <si>
    <t>EQUIP. NUMBER</t>
  </si>
  <si>
    <t>EQUIP. TYPE</t>
  </si>
  <si>
    <t>DESCRIPTION</t>
  </si>
  <si>
    <t>SUPPLIED BY</t>
  </si>
  <si>
    <t>LINK</t>
  </si>
  <si>
    <t>DATASHEET</t>
  </si>
  <si>
    <t>Hole Spacing</t>
  </si>
  <si>
    <t>NO. OF UNITS</t>
  </si>
  <si>
    <t>Spares</t>
  </si>
  <si>
    <t>$/UNIT</t>
  </si>
  <si>
    <t>TOTAL COST</t>
  </si>
  <si>
    <t>COMMENTS / REMARKS</t>
  </si>
  <si>
    <t>Custom PCB for Microcontroller (MCU)</t>
  </si>
  <si>
    <t>JLCPCB</t>
  </si>
  <si>
    <t>MCU and Interlinking</t>
  </si>
  <si>
    <t>10,000mAh Power Bank</t>
  </si>
  <si>
    <t>Officeworks</t>
  </si>
  <si>
    <t>Not ordered yet - can use personal for testing</t>
  </si>
  <si>
    <t>AliExpress</t>
  </si>
  <si>
    <t>Resistors, Capacitors, Connectors (Assorted)</t>
  </si>
  <si>
    <t>Element14</t>
  </si>
  <si>
    <t>Assorted values for tuning</t>
  </si>
  <si>
    <t>KY-008 650nm Laser Transmitter Module with Laser Sensor Module Non-Modulator Tube Laser Receiver Module Kit</t>
  </si>
  <si>
    <t>CLT IT Store (AliExpress)</t>
  </si>
  <si>
    <t>https://www.aliexpress.com/item/1005006678207269.html?spm=a2g0o.order_list.order_list_main.10.21ef1802AKt3Rl</t>
  </si>
  <si>
    <t>For testing</t>
  </si>
  <si>
    <t>Shipping &amp; GST</t>
  </si>
  <si>
    <t>Collimator</t>
  </si>
  <si>
    <t>https://www.aliexpress.com/item/1005004599980656.html</t>
  </si>
  <si>
    <t>Collimator to bring laser divergence &lt;1.5mrad</t>
  </si>
  <si>
    <t>Mount</t>
  </si>
  <si>
    <t>https://www.aliexpress.com/item/4000076175386.html?spm=a2g0o.cart.0.0.2e0738daRk0iUy&amp;mp=1&amp;pdp_npi=5%40dis%21AUD%21AUD%2012.32%21AUD%207.39%21%21AUD%207.39%21%21%21%40210384cc17564950746417485ed7d9%2110000000279269839%21ct%21AU%216439337611%21%212%210</t>
  </si>
  <si>
    <t>Aligns laser with photodiode</t>
  </si>
  <si>
    <t>TPS2117DRLR</t>
  </si>
  <si>
    <t>1.6-V to 5.5-V, 20-mΩ, 4-A low IQ power multiplexer with manual and priority switchover</t>
  </si>
  <si>
    <t>https://www.aliexpress.com/item/1005008879127082.html</t>
  </si>
  <si>
    <t>https://www.ti.com/lit/ds/symlink/tps2117.pdf?ts=1756091936457&amp;ref_url=https%253A%252F%252Fwww.ti.com%252Fproduct%252FTPS2117%252Fpart-details%252FTPS2117DRLR</t>
  </si>
  <si>
    <t>0.5mm ::::</t>
  </si>
  <si>
    <t>For selecting power source between power bank and PC.</t>
  </si>
  <si>
    <t>USB - micro B USB 2.0 Receptacle Connector 5 Position Through Hole</t>
  </si>
  <si>
    <t>https://www.aliexpress.com/item/1005007306636576.html?spm=a2g0o.cart.0.0.663638dao8sDzg&amp;mp=1&amp;pdp_npi=5%40dis%21AUD%21AUD%203.71%21AUD%201.85%21%21AUD%201.85%21%21%21%40210384cc17564946399233988ed7d9%2112000040176869534%21ct%21AU%216439337611%21%211%210</t>
  </si>
  <si>
    <t>https://www.we-online.com/components/products/datasheet/614105150721.pdf</t>
  </si>
  <si>
    <t>Micro USB 2.0 ports.</t>
  </si>
  <si>
    <t>USB-A (USB TYPE-A) USB 2.0 Receptacle Connector 4 Position Through Hole, Right Angle</t>
  </si>
  <si>
    <t>https://www.aliexpress.com/item/1005007306636576.html?spm=a2g0o.cart.0.0.663638dao8sDzg&amp;mp=1&amp;pdp_npi=5%40dis%21AUD%21AUD%204.84%21AUD%202.42%21%21AUD%202.42%21%21%21%40210384cc17564946399233988ed7d9%2112000040176869532%21ct%21AU%216439337611%21%211%210</t>
  </si>
  <si>
    <t>https://www.we-online.com/components/products/datasheet/614004184726.pdf</t>
  </si>
  <si>
    <t>USB A 2.0 receptacles.</t>
  </si>
  <si>
    <t>GST</t>
  </si>
  <si>
    <t>Digikey</t>
  </si>
  <si>
    <t>Laser (850nm)</t>
  </si>
  <si>
    <t>https://www.digikey.com.au/en/products/detail/tt-electronics-optek-technology/OPV310/761787</t>
  </si>
  <si>
    <t>N/A</t>
  </si>
  <si>
    <t>Laser for final design</t>
  </si>
  <si>
    <t>Receiver</t>
  </si>
  <si>
    <t>https://www.digikey.com.au/en/products/detail/ams-osram-usa-inc/SFH-203-PFA/1228070</t>
  </si>
  <si>
    <t>Receiver for final design</t>
  </si>
  <si>
    <t>PESD5V0S1BA,115</t>
  </si>
  <si>
    <t>14V Clamp 12A (8/20µs) Ipp Tvs Diode Surface Mount SOD-323</t>
  </si>
  <si>
    <t>DigiKey</t>
  </si>
  <si>
    <t>https://www.digikey.com.au/en/products/detail/nexperia-usa-inc/PESD5V0S1BA-115/1157463?srsltid=AfmBOoo0a-b54Wl1DzI41qUg8J6r35x1WSMmsp1k8EXOCNCOaIX2U4zP</t>
  </si>
  <si>
    <t>https://assets.nexperia.com/documents/data-sheet/PESD5V0S1BA.pdf</t>
  </si>
  <si>
    <t>ESD protection for power bank &amp; VBUS lines.</t>
  </si>
  <si>
    <t>TUSB1106PWR</t>
  </si>
  <si>
    <t>USB PHY</t>
  </si>
  <si>
    <t>https://www.digikey.com.au/en/products/detail/texas-instruments/TUSB1106PWR/1629096</t>
  </si>
  <si>
    <t>https://www.ti.com/lit/ds/symlink/tusb1105.pdf</t>
  </si>
  <si>
    <t>0.65mm ::::::::</t>
  </si>
  <si>
    <t>To control bidirectional communcation on USB data lines</t>
  </si>
  <si>
    <t>SN74LVC1G66DCKR</t>
  </si>
  <si>
    <t>Switch Modules</t>
  </si>
  <si>
    <t>https://www.digikey.com.au/en/products/detail/texas-instruments/SN74LVC1G66DCKR/484847</t>
  </si>
  <si>
    <t>https://www.ti.com/general/docs/suppproductinfo.tsp</t>
  </si>
  <si>
    <t>0.95mm :.:</t>
  </si>
  <si>
    <t>To control pullup resistors on USB Data lines</t>
  </si>
  <si>
    <t>LM3940IT-3.3/NOPB</t>
  </si>
  <si>
    <t>Linear Voltage Regulator IC Positive Fixed 1 Output 1A SOT-223-4</t>
  </si>
  <si>
    <t>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</t>
  </si>
  <si>
    <t>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</t>
  </si>
  <si>
    <t>2.54mm (std)</t>
  </si>
  <si>
    <t>Buck converter to convert 5 V VBUS to 3.3 V for MCU input.</t>
  </si>
  <si>
    <t>USBLC6-2SC6</t>
  </si>
  <si>
    <t>17V Clamp 5A (8/20µs) Ipp Tvs Diode Surface Mount SOT-23-6</t>
  </si>
  <si>
    <t>https://www.digikey.com.au/en/products/detail/stmicro/USBLC6-2SC6/1121688?gclsrc=aw.ds&amp;gad_source=1&amp;gad_campaignid=186164369&amp;gbraid=0AAAAADrbLljKNZojVPpCvl9wh6qpel4gt&amp;gclid=Cj0KCQjw8KrFBhDUARIsAMvIApZgEHAxskwJd5GPEbWANqSqD0MA0MPsSvVE5AX3ydXkC3pmeVQ2LpcaAix3EALw_wcB</t>
  </si>
  <si>
    <t>https://www.st.com/content/ccc/resource/technical/document/datasheet/06/1d/48/9c/6c/20/4a/b2/CD00050750.pdf/files/CD00050750.pdf/jcr:content/translations/en.CD00050750.pdf</t>
  </si>
  <si>
    <t>0.95mm :::</t>
  </si>
  <si>
    <t>SMD1206B050TF</t>
  </si>
  <si>
    <t>Polymeric PTC Resettable Fuse 6V 500 mA Ih Surface Mount 1206 (3216 Metric), Concave</t>
  </si>
  <si>
    <t>https://www.digikey.com.au/en/products/detail/yageo/SMD1206B050TF/15855614?srsltid=AfmBOopvPYUDWedCwW0d8E3lXRj_ip7-Cw55c7qF8qHks6ggNBo8q-3t</t>
  </si>
  <si>
    <t>https://www.yageo.com/upload/media/product/productsearch/datasheet/cpc/pptc/SMD1206_1.pdf</t>
  </si>
  <si>
    <t>500 mA hold current, 1 A trip current for VBUS lines.</t>
  </si>
  <si>
    <t>TPS2553DBVR</t>
  </si>
  <si>
    <t>Power Switch/Driver 1:1 N-Channel 1.5A SOT-23-6</t>
  </si>
  <si>
    <t>https://www.digikey.com.au/en/products/detail/texas-instruments/TPS2553DBVR/2047900?srsltid=AfmBOoqHfJ7e6Chvn6LAkOeKFUpqFS0mW7pSgjic4R459KSZb572EK7r</t>
  </si>
  <si>
    <t>https://www.ti.com/lit/ds/symlink/tps2552.pdf?HQS=dis-dk-null-digikeymode-dsf-pf-null-wwe&amp;ts=1756080503077&amp;ref_url=https%253A%252F%252Fwww.leatech-electronics.com%252F</t>
  </si>
  <si>
    <t>Current limiting switch for VBUS into USB-A to satisfy USB requirements.</t>
  </si>
  <si>
    <t>UCC27611</t>
  </si>
  <si>
    <t>a single-channel, high-speed, gate driver optimized for 5-V drive</t>
  </si>
  <si>
    <t>https://www.digikey.com.au/en/products/detail/texas-instruments/UCC27611DRVT/3877680</t>
  </si>
  <si>
    <t>https://www.ti.com/lit/ds/symlink/ucc27611.pdf?HQS=dis-dk-null-digikeymode-dsf-pf-null-wwe&amp;ts=1756200418413&amp;ref_url=https%253A%252F%252Fwww.ti.com%252Fgeneral%252Fdocs%252Fsuppproductinfo.tsp%253FdistId%253D10%2526gotoUrl%253Dhttps%253A%252F%252Fwww.ti.com%252Flit%252Fgpn%252Fucc27611</t>
  </si>
  <si>
    <t>0.65mm ::: flat</t>
  </si>
  <si>
    <t>Gate driver for the NMOS laser driver</t>
  </si>
  <si>
    <t>2N7002BK</t>
  </si>
  <si>
    <t>N-channel enhancement mode Field-Effect Transistor</t>
  </si>
  <si>
    <t>https://www.digikey.com.au/en/products/detail/nexperia-usa-inc/2N7002BK-215/2405954</t>
  </si>
  <si>
    <t>https://assets.nexperia.com/documents/data-sheet/2N7002BK.pdf</t>
  </si>
  <si>
    <t>0.95mm .'.</t>
  </si>
  <si>
    <t>switching device for laser driver</t>
  </si>
  <si>
    <t>PMCXB290UE</t>
  </si>
  <si>
    <t>Complementary N/P channel MOSFETs</t>
  </si>
  <si>
    <t>https://www.digikey.com.au/en/products/detail/nexperia-usa-inc/PMCXB290UEZ/21286451</t>
  </si>
  <si>
    <t>https://assets.nexperia.com/documents/data-sheet/PMCXB290UE.pdf</t>
  </si>
  <si>
    <t>0.35mm ::: flat</t>
  </si>
  <si>
    <t>151031VS06000</t>
  </si>
  <si>
    <t>Green LED</t>
  </si>
  <si>
    <t>https://www.digikey.com.au/en/products/detail/w%C3%BCrth-elektronik/151031VS06000/4489988</t>
  </si>
  <si>
    <t>151051RS11000</t>
  </si>
  <si>
    <t>Red LED</t>
  </si>
  <si>
    <t>https://www.digikey.com.au/en/products/detail/w%C3%BCrth-elektronik/151051RS11000/4490012</t>
  </si>
  <si>
    <t>LTC6268IS8-10#TRPBF</t>
  </si>
  <si>
    <t>Receiver Op Amp</t>
  </si>
  <si>
    <t>https://www.digikey.com.au/en/products/detail/analog-devices-inc/LTC6268IS8-10-TRPBF/5253540</t>
  </si>
  <si>
    <t>https://www.analog.com/media/en/technical-documentation/data-sheets/626810f.pdf</t>
  </si>
  <si>
    <t>LTC6752IS5#TRMPBF</t>
  </si>
  <si>
    <t>Receiver Comparator</t>
  </si>
  <si>
    <t>https://www.digikey.com.au/en/products/detail/analog-devices-inc/LTC6752IS5-TRMPBF/5080561</t>
  </si>
  <si>
    <t>https://www.analog.com/media/en/technical-documentation/data-sheets/6752fc.pdf</t>
  </si>
  <si>
    <t>TOTALS</t>
  </si>
  <si>
    <t>NOTES</t>
  </si>
  <si>
    <t>SFH 203 PFA</t>
  </si>
  <si>
    <t>Report Budget</t>
  </si>
  <si>
    <t>Used</t>
  </si>
  <si>
    <t>Final Combined PCB</t>
  </si>
  <si>
    <t>Testing</t>
  </si>
  <si>
    <t>Final</t>
  </si>
  <si>
    <t>Unused</t>
  </si>
  <si>
    <t>614105150721</t>
  </si>
  <si>
    <t>614004184726</t>
  </si>
  <si>
    <t>HOLE SPACING</t>
  </si>
  <si>
    <t>Allocated budget to what was used and organised</t>
  </si>
  <si>
    <t>Finalised Working Budget</t>
  </si>
  <si>
    <t>JDC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</si>
</sst>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0.0"/>
  </numFmts>
  <fonts count="28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theme="10"/>
      <name val="Arial"/>
      <family val="2"/>
    </font>
    <font>
      <sz val="24"/>
      <name val="Aptos Narrow"/>
      <family val="2"/>
      <scheme val="minor"/>
    </font>
    <font>
      <b/>
      <sz val="20"/>
      <color rgb="FF163168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name val="Aptos Narrow"/>
      <family val="2"/>
      <scheme val="minor"/>
    </font>
    <font>
      <strike/>
      <sz val="1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rial"/>
      <family val="2"/>
    </font>
    <font>
      <strike/>
      <sz val="11"/>
      <color theme="1"/>
      <name val="Aptos Narrow"/>
      <family val="2"/>
      <scheme val="minor"/>
    </font>
    <font>
      <strike/>
      <sz val="11"/>
      <name val="Aptos Narrow"/>
      <family val="2"/>
      <scheme val="minor"/>
    </font>
    <font>
      <strike/>
      <sz val="11"/>
      <name val="Arial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3" fillId="0" borderId="0"/>
    <xf numFmtId="0" fontId="5" fillId="0" borderId="0"/>
    <xf numFmtId="44" fontId="5" fillId="0" borderId="0" applyFont="0" applyFill="0" applyBorder="0" applyAlignment="0" applyProtection="0"/>
  </cellStyleXfs>
  <cellXfs count="206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15" fillId="3" borderId="7" xfId="2" applyFont="1" applyFill="1" applyBorder="1" applyAlignment="1">
      <alignment horizontal="left" vertical="center" wrapText="1"/>
    </xf>
    <xf numFmtId="0" fontId="7" fillId="3" borderId="0" xfId="2" applyFont="1" applyFill="1" applyAlignment="1">
      <alignment vertical="center" wrapText="1"/>
    </xf>
    <xf numFmtId="0" fontId="15" fillId="3" borderId="12" xfId="2" applyFont="1" applyFill="1" applyBorder="1" applyAlignment="1">
      <alignment horizontal="left" vertical="center" wrapText="1"/>
    </xf>
    <xf numFmtId="0" fontId="15" fillId="3" borderId="19" xfId="2" applyFont="1" applyFill="1" applyBorder="1" applyAlignment="1">
      <alignment horizontal="left" vertical="center" wrapText="1"/>
    </xf>
    <xf numFmtId="0" fontId="4" fillId="5" borderId="22" xfId="2" applyFont="1" applyFill="1" applyBorder="1" applyAlignment="1">
      <alignment horizontal="center" vertical="center" wrapText="1"/>
    </xf>
    <xf numFmtId="0" fontId="4" fillId="5" borderId="23" xfId="2" applyFont="1" applyFill="1" applyBorder="1" applyAlignment="1">
      <alignment horizontal="center" vertical="center" wrapText="1"/>
    </xf>
    <xf numFmtId="0" fontId="4" fillId="5" borderId="24" xfId="2" applyFont="1" applyFill="1" applyBorder="1" applyAlignment="1">
      <alignment vertical="center" wrapText="1"/>
    </xf>
    <xf numFmtId="0" fontId="4" fillId="5" borderId="25" xfId="2" applyFont="1" applyFill="1" applyBorder="1" applyAlignment="1">
      <alignment horizontal="center" vertical="center" wrapText="1"/>
    </xf>
    <xf numFmtId="0" fontId="4" fillId="5" borderId="26" xfId="2" applyFont="1" applyFill="1" applyBorder="1" applyAlignment="1">
      <alignment horizontal="center" vertical="center" wrapText="1"/>
    </xf>
    <xf numFmtId="0" fontId="17" fillId="3" borderId="0" xfId="2" applyFont="1" applyFill="1" applyAlignment="1">
      <alignment horizontal="center" vertical="center" wrapText="1"/>
    </xf>
    <xf numFmtId="0" fontId="3" fillId="3" borderId="13" xfId="2" applyFill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3" fillId="3" borderId="13" xfId="2" applyFill="1" applyBorder="1" applyAlignment="1">
      <alignment horizontal="left" vertical="center"/>
    </xf>
    <xf numFmtId="0" fontId="10" fillId="3" borderId="0" xfId="2" applyFont="1" applyFill="1" applyAlignment="1">
      <alignment vertical="center" wrapText="1"/>
    </xf>
    <xf numFmtId="0" fontId="19" fillId="3" borderId="0" xfId="2" applyFont="1" applyFill="1" applyAlignment="1">
      <alignment vertical="center" wrapText="1"/>
    </xf>
    <xf numFmtId="0" fontId="3" fillId="3" borderId="13" xfId="2" applyFill="1" applyBorder="1" applyAlignment="1">
      <alignment horizontal="left" vertical="center" wrapText="1"/>
    </xf>
    <xf numFmtId="0" fontId="20" fillId="5" borderId="27" xfId="2" applyFont="1" applyFill="1" applyBorder="1" applyAlignment="1">
      <alignment horizontal="left" vertical="center" wrapText="1"/>
    </xf>
    <xf numFmtId="0" fontId="20" fillId="5" borderId="28" xfId="2" applyFont="1" applyFill="1" applyBorder="1" applyAlignment="1">
      <alignment horizontal="left" vertical="center" wrapText="1"/>
    </xf>
    <xf numFmtId="0" fontId="10" fillId="3" borderId="10" xfId="2" applyFont="1" applyFill="1" applyBorder="1" applyAlignment="1">
      <alignment vertical="center" wrapText="1"/>
    </xf>
    <xf numFmtId="0" fontId="10" fillId="3" borderId="0" xfId="2" applyFont="1" applyFill="1" applyAlignment="1">
      <alignment horizontal="center" vertical="center" wrapText="1"/>
    </xf>
    <xf numFmtId="0" fontId="3" fillId="3" borderId="7" xfId="2" applyFill="1" applyBorder="1" applyAlignment="1">
      <alignment horizontal="center" vertical="center" wrapText="1"/>
    </xf>
    <xf numFmtId="0" fontId="3" fillId="3" borderId="29" xfId="2" applyFill="1" applyBorder="1" applyAlignment="1">
      <alignment horizontal="center" vertical="center" wrapText="1"/>
    </xf>
    <xf numFmtId="0" fontId="3" fillId="3" borderId="29" xfId="2" applyFill="1" applyBorder="1" applyAlignment="1">
      <alignment vertical="center" wrapText="1"/>
    </xf>
    <xf numFmtId="0" fontId="3" fillId="3" borderId="12" xfId="2" applyFill="1" applyBorder="1" applyAlignment="1">
      <alignment horizontal="center" vertical="center" wrapText="1"/>
    </xf>
    <xf numFmtId="0" fontId="3" fillId="3" borderId="17" xfId="2" applyFill="1" applyBorder="1" applyAlignment="1">
      <alignment horizontal="center" vertical="center" wrapText="1"/>
    </xf>
    <xf numFmtId="0" fontId="3" fillId="3" borderId="17" xfId="2" applyFill="1" applyBorder="1" applyAlignment="1">
      <alignment vertical="center" wrapText="1"/>
    </xf>
    <xf numFmtId="0" fontId="3" fillId="3" borderId="19" xfId="2" applyFill="1" applyBorder="1" applyAlignment="1">
      <alignment horizontal="center" vertical="center" wrapText="1"/>
    </xf>
    <xf numFmtId="0" fontId="3" fillId="3" borderId="21" xfId="2" applyFill="1" applyBorder="1" applyAlignment="1">
      <alignment horizontal="center" vertical="center" wrapText="1"/>
    </xf>
    <xf numFmtId="0" fontId="3" fillId="3" borderId="21" xfId="2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16" fontId="10" fillId="0" borderId="2" xfId="0" applyNumberFormat="1" applyFont="1" applyBorder="1" applyAlignment="1">
      <alignment horizontal="left" vertical="center" indent="1"/>
    </xf>
    <xf numFmtId="16" fontId="10" fillId="0" borderId="3" xfId="0" applyNumberFormat="1" applyFont="1" applyBorder="1" applyAlignment="1">
      <alignment horizontal="left" vertical="center" indent="1"/>
    </xf>
    <xf numFmtId="0" fontId="9" fillId="2" borderId="2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16" fontId="10" fillId="0" borderId="0" xfId="0" applyNumberFormat="1" applyFont="1" applyAlignment="1">
      <alignment horizontal="left" vertical="center" indent="1"/>
    </xf>
    <xf numFmtId="0" fontId="10" fillId="0" borderId="0" xfId="0" quotePrefix="1" applyFont="1" applyAlignment="1">
      <alignment horizontal="left" vertical="center" indent="1"/>
    </xf>
    <xf numFmtId="0" fontId="4" fillId="5" borderId="25" xfId="2" applyFont="1" applyFill="1" applyBorder="1" applyAlignment="1">
      <alignment horizontal="left" vertical="center"/>
    </xf>
    <xf numFmtId="0" fontId="20" fillId="5" borderId="28" xfId="2" applyFont="1" applyFill="1" applyBorder="1" applyAlignment="1">
      <alignment horizontal="left" vertical="center"/>
    </xf>
    <xf numFmtId="0" fontId="10" fillId="3" borderId="0" xfId="2" applyFont="1" applyFill="1" applyAlignment="1">
      <alignment horizontal="left" vertical="center"/>
    </xf>
    <xf numFmtId="0" fontId="3" fillId="3" borderId="29" xfId="2" applyFill="1" applyBorder="1" applyAlignment="1">
      <alignment horizontal="left" vertical="center"/>
    </xf>
    <xf numFmtId="0" fontId="3" fillId="3" borderId="17" xfId="2" applyFill="1" applyBorder="1" applyAlignment="1">
      <alignment horizontal="left" vertical="center"/>
    </xf>
    <xf numFmtId="0" fontId="3" fillId="3" borderId="21" xfId="2" applyFill="1" applyBorder="1" applyAlignment="1">
      <alignment horizontal="left" vertical="center"/>
    </xf>
    <xf numFmtId="0" fontId="10" fillId="6" borderId="0" xfId="2" applyFont="1" applyFill="1" applyAlignment="1">
      <alignment vertical="center" wrapText="1"/>
    </xf>
    <xf numFmtId="165" fontId="10" fillId="0" borderId="2" xfId="0" quotePrefix="1" applyNumberFormat="1" applyFont="1" applyBorder="1" applyAlignment="1">
      <alignment horizontal="left" vertical="center" indent="1"/>
    </xf>
    <xf numFmtId="165" fontId="10" fillId="0" borderId="0" xfId="0" quotePrefix="1" applyNumberFormat="1" applyFont="1" applyAlignment="1">
      <alignment horizontal="left" vertical="center" indent="1"/>
    </xf>
    <xf numFmtId="0" fontId="12" fillId="3" borderId="13" xfId="1" applyFill="1" applyBorder="1" applyAlignment="1">
      <alignment horizontal="left" vertical="center"/>
    </xf>
    <xf numFmtId="0" fontId="18" fillId="9" borderId="30" xfId="3" applyFont="1" applyFill="1" applyBorder="1" applyAlignment="1">
      <alignment horizontal="left"/>
    </xf>
    <xf numFmtId="0" fontId="22" fillId="9" borderId="30" xfId="2" applyFont="1" applyFill="1" applyBorder="1" applyAlignment="1">
      <alignment horizontal="left" vertical="center"/>
    </xf>
    <xf numFmtId="0" fontId="12" fillId="9" borderId="30" xfId="1" applyFill="1" applyBorder="1" applyAlignment="1">
      <alignment horizontal="left" vertical="center"/>
    </xf>
    <xf numFmtId="0" fontId="3" fillId="3" borderId="7" xfId="2" applyFill="1" applyBorder="1" applyAlignment="1">
      <alignment horizontal="center" vertical="center"/>
    </xf>
    <xf numFmtId="0" fontId="18" fillId="0" borderId="8" xfId="3" applyFont="1" applyBorder="1" applyAlignment="1">
      <alignment horizontal="left"/>
    </xf>
    <xf numFmtId="0" fontId="12" fillId="3" borderId="8" xfId="1" applyFill="1" applyBorder="1" applyAlignment="1">
      <alignment horizontal="left" vertical="center"/>
    </xf>
    <xf numFmtId="0" fontId="3" fillId="3" borderId="12" xfId="2" applyFill="1" applyBorder="1" applyAlignment="1">
      <alignment horizontal="center" vertical="center"/>
    </xf>
    <xf numFmtId="0" fontId="3" fillId="3" borderId="19" xfId="2" applyFill="1" applyBorder="1" applyAlignment="1">
      <alignment horizontal="center" vertical="center"/>
    </xf>
    <xf numFmtId="0" fontId="18" fillId="0" borderId="33" xfId="3" applyFont="1" applyBorder="1" applyAlignment="1">
      <alignment horizontal="left"/>
    </xf>
    <xf numFmtId="0" fontId="3" fillId="3" borderId="33" xfId="2" applyFill="1" applyBorder="1" applyAlignment="1">
      <alignment horizontal="left" vertical="center"/>
    </xf>
    <xf numFmtId="0" fontId="12" fillId="3" borderId="33" xfId="1" applyFill="1" applyBorder="1" applyAlignment="1">
      <alignment horizontal="left" vertical="center"/>
    </xf>
    <xf numFmtId="0" fontId="18" fillId="9" borderId="36" xfId="3" applyFont="1" applyFill="1" applyBorder="1" applyAlignment="1">
      <alignment horizontal="left"/>
    </xf>
    <xf numFmtId="0" fontId="22" fillId="9" borderId="36" xfId="2" applyFont="1" applyFill="1" applyBorder="1" applyAlignment="1">
      <alignment horizontal="left" vertical="center"/>
    </xf>
    <xf numFmtId="0" fontId="12" fillId="9" borderId="36" xfId="1" applyFill="1" applyBorder="1" applyAlignment="1">
      <alignment horizontal="left" vertical="center"/>
    </xf>
    <xf numFmtId="0" fontId="20" fillId="5" borderId="15" xfId="2" applyFont="1" applyFill="1" applyBorder="1" applyAlignment="1">
      <alignment horizontal="left" vertical="center" wrapText="1"/>
    </xf>
    <xf numFmtId="0" fontId="20" fillId="5" borderId="16" xfId="2" applyFont="1" applyFill="1" applyBorder="1" applyAlignment="1">
      <alignment horizontal="left" vertical="center" wrapText="1"/>
    </xf>
    <xf numFmtId="0" fontId="20" fillId="5" borderId="16" xfId="2" applyFont="1" applyFill="1" applyBorder="1" applyAlignment="1">
      <alignment horizontal="left" vertical="center"/>
    </xf>
    <xf numFmtId="0" fontId="10" fillId="3" borderId="13" xfId="2" applyFont="1" applyFill="1" applyBorder="1" applyAlignment="1">
      <alignment vertical="center" wrapText="1"/>
    </xf>
    <xf numFmtId="0" fontId="0" fillId="0" borderId="13" xfId="0" applyBorder="1"/>
    <xf numFmtId="0" fontId="15" fillId="3" borderId="17" xfId="2" applyFont="1" applyFill="1" applyBorder="1" applyAlignment="1">
      <alignment horizontal="left" vertical="center" wrapText="1"/>
    </xf>
    <xf numFmtId="0" fontId="15" fillId="3" borderId="21" xfId="2" applyFont="1" applyFill="1" applyBorder="1" applyAlignment="1">
      <alignment horizontal="left" vertical="center" wrapText="1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left" vertical="center"/>
    </xf>
    <xf numFmtId="164" fontId="2" fillId="3" borderId="13" xfId="4" applyNumberFormat="1" applyFont="1" applyFill="1" applyBorder="1" applyAlignment="1">
      <alignment horizontal="left" vertical="center"/>
    </xf>
    <xf numFmtId="0" fontId="15" fillId="3" borderId="38" xfId="2" applyFont="1" applyFill="1" applyBorder="1" applyAlignment="1">
      <alignment horizontal="left" vertical="center" wrapText="1"/>
    </xf>
    <xf numFmtId="0" fontId="15" fillId="3" borderId="39" xfId="2" applyFont="1" applyFill="1" applyBorder="1" applyAlignment="1">
      <alignment horizontal="left" vertical="center" wrapText="1"/>
    </xf>
    <xf numFmtId="0" fontId="2" fillId="9" borderId="36" xfId="2" applyFont="1" applyFill="1" applyBorder="1" applyAlignment="1">
      <alignment horizontal="left" vertical="center"/>
    </xf>
    <xf numFmtId="0" fontId="2" fillId="3" borderId="8" xfId="2" applyFont="1" applyFill="1" applyBorder="1" applyAlignment="1">
      <alignment horizontal="left" vertical="center"/>
    </xf>
    <xf numFmtId="0" fontId="2" fillId="3" borderId="33" xfId="2" applyFont="1" applyFill="1" applyBorder="1" applyAlignment="1">
      <alignment horizontal="left" vertical="center"/>
    </xf>
    <xf numFmtId="0" fontId="2" fillId="9" borderId="30" xfId="2" applyFont="1" applyFill="1" applyBorder="1" applyAlignment="1">
      <alignment horizontal="left" vertical="center"/>
    </xf>
    <xf numFmtId="0" fontId="2" fillId="3" borderId="19" xfId="2" applyFont="1" applyFill="1" applyBorder="1" applyAlignment="1">
      <alignment horizontal="center" vertical="center"/>
    </xf>
    <xf numFmtId="0" fontId="20" fillId="5" borderId="16" xfId="4" applyNumberFormat="1" applyFont="1" applyFill="1" applyBorder="1" applyAlignment="1">
      <alignment horizontal="left" vertical="center" wrapText="1"/>
    </xf>
    <xf numFmtId="0" fontId="1" fillId="3" borderId="13" xfId="2" applyFont="1" applyFill="1" applyBorder="1" applyAlignment="1">
      <alignment horizontal="left" vertical="center"/>
    </xf>
    <xf numFmtId="0" fontId="24" fillId="3" borderId="13" xfId="2" applyFont="1" applyFill="1" applyBorder="1" applyAlignment="1">
      <alignment horizontal="center" vertical="center"/>
    </xf>
    <xf numFmtId="0" fontId="25" fillId="0" borderId="13" xfId="3" applyFont="1" applyBorder="1" applyAlignment="1">
      <alignment horizontal="left"/>
    </xf>
    <xf numFmtId="0" fontId="24" fillId="3" borderId="13" xfId="2" applyFont="1" applyFill="1" applyBorder="1" applyAlignment="1">
      <alignment horizontal="left" vertical="center"/>
    </xf>
    <xf numFmtId="0" fontId="4" fillId="5" borderId="40" xfId="2" applyFont="1" applyFill="1" applyBorder="1" applyAlignment="1">
      <alignment horizontal="center" vertical="center" wrapText="1"/>
    </xf>
    <xf numFmtId="0" fontId="23" fillId="3" borderId="14" xfId="2" applyFont="1" applyFill="1" applyBorder="1" applyAlignment="1">
      <alignment horizontal="left" vertical="center"/>
    </xf>
    <xf numFmtId="0" fontId="26" fillId="3" borderId="14" xfId="2" applyFont="1" applyFill="1" applyBorder="1" applyAlignment="1">
      <alignment horizontal="left" vertical="center"/>
    </xf>
    <xf numFmtId="0" fontId="23" fillId="9" borderId="41" xfId="2" applyFont="1" applyFill="1" applyBorder="1" applyAlignment="1">
      <alignment horizontal="left" vertical="center"/>
    </xf>
    <xf numFmtId="0" fontId="23" fillId="3" borderId="9" xfId="2" applyFont="1" applyFill="1" applyBorder="1" applyAlignment="1">
      <alignment horizontal="left" vertical="center"/>
    </xf>
    <xf numFmtId="0" fontId="23" fillId="3" borderId="20" xfId="1" applyFont="1" applyFill="1" applyBorder="1" applyAlignment="1">
      <alignment horizontal="left" vertical="center"/>
    </xf>
    <xf numFmtId="0" fontId="23" fillId="3" borderId="14" xfId="1" applyFont="1" applyFill="1" applyBorder="1" applyAlignment="1">
      <alignment horizontal="left" vertical="center"/>
    </xf>
    <xf numFmtId="0" fontId="23" fillId="9" borderId="42" xfId="2" applyFont="1" applyFill="1" applyBorder="1" applyAlignment="1">
      <alignment horizontal="left" vertical="center"/>
    </xf>
    <xf numFmtId="0" fontId="2" fillId="7" borderId="39" xfId="2" applyFont="1" applyFill="1" applyBorder="1" applyAlignment="1">
      <alignment horizontal="left" vertical="center"/>
    </xf>
    <xf numFmtId="0" fontId="2" fillId="8" borderId="39" xfId="2" applyFont="1" applyFill="1" applyBorder="1" applyAlignment="1">
      <alignment horizontal="left" vertical="center"/>
    </xf>
    <xf numFmtId="0" fontId="3" fillId="6" borderId="39" xfId="2" applyFill="1" applyBorder="1" applyAlignment="1">
      <alignment horizontal="left" vertical="center"/>
    </xf>
    <xf numFmtId="0" fontId="24" fillId="6" borderId="39" xfId="2" applyFont="1" applyFill="1" applyBorder="1" applyAlignment="1">
      <alignment horizontal="left" vertical="center"/>
    </xf>
    <xf numFmtId="0" fontId="2" fillId="8" borderId="43" xfId="2" applyFont="1" applyFill="1" applyBorder="1" applyAlignment="1">
      <alignment horizontal="left" vertical="center"/>
    </xf>
    <xf numFmtId="0" fontId="2" fillId="8" borderId="44" xfId="2" applyFont="1" applyFill="1" applyBorder="1" applyAlignment="1">
      <alignment horizontal="left" vertical="center"/>
    </xf>
    <xf numFmtId="0" fontId="3" fillId="8" borderId="45" xfId="2" applyFill="1" applyBorder="1" applyAlignment="1">
      <alignment horizontal="left" vertical="center"/>
    </xf>
    <xf numFmtId="0" fontId="3" fillId="8" borderId="46" xfId="2" applyFill="1" applyBorder="1" applyAlignment="1">
      <alignment horizontal="left" vertical="center"/>
    </xf>
    <xf numFmtId="0" fontId="2" fillId="8" borderId="45" xfId="2" applyFont="1" applyFill="1" applyBorder="1" applyAlignment="1">
      <alignment horizontal="left" vertical="center"/>
    </xf>
    <xf numFmtId="0" fontId="2" fillId="8" borderId="47" xfId="2" applyFont="1" applyFill="1" applyBorder="1" applyAlignment="1">
      <alignment horizontal="left" vertical="center"/>
    </xf>
    <xf numFmtId="0" fontId="2" fillId="8" borderId="46" xfId="2" applyFont="1" applyFill="1" applyBorder="1" applyAlignment="1">
      <alignment horizontal="left" vertical="center"/>
    </xf>
    <xf numFmtId="0" fontId="4" fillId="5" borderId="48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left" vertical="center"/>
    </xf>
    <xf numFmtId="164" fontId="2" fillId="3" borderId="32" xfId="4" applyNumberFormat="1" applyFont="1" applyFill="1" applyBorder="1" applyAlignment="1">
      <alignment horizontal="left" vertical="center"/>
    </xf>
    <xf numFmtId="0" fontId="24" fillId="3" borderId="12" xfId="2" applyFont="1" applyFill="1" applyBorder="1" applyAlignment="1">
      <alignment horizontal="left" vertical="center"/>
    </xf>
    <xf numFmtId="164" fontId="24" fillId="3" borderId="32" xfId="4" applyNumberFormat="1" applyFont="1" applyFill="1" applyBorder="1" applyAlignment="1">
      <alignment horizontal="left" vertical="center"/>
    </xf>
    <xf numFmtId="0" fontId="2" fillId="9" borderId="35" xfId="2" applyFont="1" applyFill="1" applyBorder="1" applyAlignment="1">
      <alignment horizontal="left" vertical="center"/>
    </xf>
    <xf numFmtId="164" fontId="2" fillId="9" borderId="37" xfId="4" applyNumberFormat="1" applyFont="1" applyFill="1" applyBorder="1" applyAlignment="1">
      <alignment horizontal="left" vertical="center"/>
    </xf>
    <xf numFmtId="0" fontId="2" fillId="3" borderId="7" xfId="2" applyFont="1" applyFill="1" applyBorder="1" applyAlignment="1">
      <alignment horizontal="left" vertical="center"/>
    </xf>
    <xf numFmtId="164" fontId="2" fillId="3" borderId="31" xfId="4" applyNumberFormat="1" applyFont="1" applyFill="1" applyBorder="1" applyAlignment="1">
      <alignment horizontal="left" vertical="center"/>
    </xf>
    <xf numFmtId="0" fontId="2" fillId="3" borderId="19" xfId="2" applyFont="1" applyFill="1" applyBorder="1" applyAlignment="1">
      <alignment horizontal="left" vertical="center"/>
    </xf>
    <xf numFmtId="164" fontId="2" fillId="3" borderId="34" xfId="4" applyNumberFormat="1" applyFont="1" applyFill="1" applyBorder="1" applyAlignment="1">
      <alignment horizontal="left" vertical="center"/>
    </xf>
    <xf numFmtId="0" fontId="2" fillId="9" borderId="49" xfId="2" applyFont="1" applyFill="1" applyBorder="1" applyAlignment="1">
      <alignment horizontal="left" vertical="center"/>
    </xf>
    <xf numFmtId="164" fontId="2" fillId="9" borderId="50" xfId="4" applyNumberFormat="1" applyFont="1" applyFill="1" applyBorder="1" applyAlignment="1">
      <alignment horizontal="left" vertical="center"/>
    </xf>
    <xf numFmtId="164" fontId="20" fillId="5" borderId="18" xfId="4" applyNumberFormat="1" applyFont="1" applyFill="1" applyBorder="1" applyAlignment="1">
      <alignment horizontal="left" vertical="center" wrapText="1"/>
    </xf>
    <xf numFmtId="0" fontId="2" fillId="3" borderId="39" xfId="4" applyNumberFormat="1" applyFont="1" applyFill="1" applyBorder="1" applyAlignment="1">
      <alignment horizontal="left" vertical="center"/>
    </xf>
    <xf numFmtId="0" fontId="1" fillId="3" borderId="39" xfId="4" applyNumberFormat="1" applyFont="1" applyFill="1" applyBorder="1" applyAlignment="1">
      <alignment horizontal="left" vertical="center"/>
    </xf>
    <xf numFmtId="0" fontId="24" fillId="3" borderId="39" xfId="4" applyNumberFormat="1" applyFont="1" applyFill="1" applyBorder="1" applyAlignment="1">
      <alignment horizontal="left" vertical="center"/>
    </xf>
    <xf numFmtId="0" fontId="2" fillId="9" borderId="51" xfId="4" applyNumberFormat="1" applyFont="1" applyFill="1" applyBorder="1" applyAlignment="1">
      <alignment horizontal="left" vertical="center"/>
    </xf>
    <xf numFmtId="0" fontId="2" fillId="3" borderId="38" xfId="4" applyNumberFormat="1" applyFont="1" applyFill="1" applyBorder="1" applyAlignment="1">
      <alignment horizontal="left" vertical="center"/>
    </xf>
    <xf numFmtId="0" fontId="2" fillId="3" borderId="52" xfId="4" applyNumberFormat="1" applyFont="1" applyFill="1" applyBorder="1" applyAlignment="1">
      <alignment horizontal="left" vertical="center"/>
    </xf>
    <xf numFmtId="0" fontId="2" fillId="9" borderId="47" xfId="4" applyNumberFormat="1" applyFont="1" applyFill="1" applyBorder="1" applyAlignment="1">
      <alignment horizontal="left" vertical="center"/>
    </xf>
    <xf numFmtId="0" fontId="4" fillId="5" borderId="6" xfId="2" applyFont="1" applyFill="1" applyBorder="1" applyAlignment="1">
      <alignment horizontal="center" vertical="center" wrapText="1"/>
    </xf>
    <xf numFmtId="164" fontId="2" fillId="3" borderId="45" xfId="4" applyNumberFormat="1" applyFont="1" applyFill="1" applyBorder="1" applyAlignment="1">
      <alignment horizontal="left" vertical="center"/>
    </xf>
    <xf numFmtId="164" fontId="24" fillId="3" borderId="45" xfId="4" applyNumberFormat="1" applyFont="1" applyFill="1" applyBorder="1" applyAlignment="1">
      <alignment horizontal="left" vertical="center"/>
    </xf>
    <xf numFmtId="164" fontId="2" fillId="9" borderId="43" xfId="4" applyNumberFormat="1" applyFont="1" applyFill="1" applyBorder="1" applyAlignment="1">
      <alignment horizontal="left" vertical="center"/>
    </xf>
    <xf numFmtId="164" fontId="2" fillId="3" borderId="44" xfId="4" applyNumberFormat="1" applyFont="1" applyFill="1" applyBorder="1" applyAlignment="1">
      <alignment horizontal="left" vertical="center"/>
    </xf>
    <xf numFmtId="164" fontId="2" fillId="3" borderId="46" xfId="4" applyNumberFormat="1" applyFont="1" applyFill="1" applyBorder="1" applyAlignment="1">
      <alignment horizontal="left" vertical="center"/>
    </xf>
    <xf numFmtId="164" fontId="2" fillId="9" borderId="53" xfId="4" applyNumberFormat="1" applyFont="1" applyFill="1" applyBorder="1" applyAlignment="1">
      <alignment horizontal="left" vertical="center"/>
    </xf>
    <xf numFmtId="0" fontId="20" fillId="5" borderId="18" xfId="4" applyNumberFormat="1" applyFont="1" applyFill="1" applyBorder="1" applyAlignment="1">
      <alignment horizontal="left" vertical="center" wrapText="1"/>
    </xf>
    <xf numFmtId="0" fontId="1" fillId="9" borderId="35" xfId="2" applyFont="1" applyFill="1" applyBorder="1" applyAlignment="1">
      <alignment horizontal="center" vertical="center"/>
    </xf>
    <xf numFmtId="0" fontId="1" fillId="9" borderId="30" xfId="2" applyFont="1" applyFill="1" applyBorder="1" applyAlignment="1">
      <alignment horizontal="center" vertical="center"/>
    </xf>
    <xf numFmtId="49" fontId="4" fillId="5" borderId="23" xfId="2" applyNumberFormat="1" applyFont="1" applyFill="1" applyBorder="1" applyAlignment="1">
      <alignment horizontal="center" vertical="center" wrapText="1"/>
    </xf>
    <xf numFmtId="49" fontId="18" fillId="0" borderId="13" xfId="3" applyNumberFormat="1" applyFont="1" applyBorder="1" applyAlignment="1">
      <alignment horizontal="left"/>
    </xf>
    <xf numFmtId="49" fontId="25" fillId="0" borderId="13" xfId="3" applyNumberFormat="1" applyFont="1" applyBorder="1" applyAlignment="1">
      <alignment horizontal="left"/>
    </xf>
    <xf numFmtId="49" fontId="18" fillId="9" borderId="36" xfId="3" applyNumberFormat="1" applyFont="1" applyFill="1" applyBorder="1" applyAlignment="1">
      <alignment horizontal="left"/>
    </xf>
    <xf numFmtId="49" fontId="18" fillId="0" borderId="8" xfId="3" applyNumberFormat="1" applyFont="1" applyBorder="1" applyAlignment="1">
      <alignment horizontal="left"/>
    </xf>
    <xf numFmtId="49" fontId="18" fillId="0" borderId="33" xfId="3" applyNumberFormat="1" applyFont="1" applyBorder="1" applyAlignment="1">
      <alignment horizontal="left"/>
    </xf>
    <xf numFmtId="49" fontId="18" fillId="9" borderId="30" xfId="3" applyNumberFormat="1" applyFont="1" applyFill="1" applyBorder="1" applyAlignment="1">
      <alignment horizontal="left"/>
    </xf>
    <xf numFmtId="49" fontId="18" fillId="0" borderId="13" xfId="0" applyNumberFormat="1" applyFont="1" applyBorder="1"/>
    <xf numFmtId="49" fontId="20" fillId="5" borderId="16" xfId="2" applyNumberFormat="1" applyFont="1" applyFill="1" applyBorder="1" applyAlignment="1">
      <alignment horizontal="left" vertical="center" wrapText="1"/>
    </xf>
    <xf numFmtId="49" fontId="18" fillId="0" borderId="13" xfId="3" quotePrefix="1" applyNumberFormat="1" applyFont="1" applyBorder="1" applyAlignment="1">
      <alignment horizontal="left"/>
    </xf>
    <xf numFmtId="0" fontId="11" fillId="0" borderId="0" xfId="0" applyFont="1" applyAlignment="1">
      <alignment horizontal="left" vertical="center" wrapText="1" indent="1"/>
    </xf>
    <xf numFmtId="0" fontId="15" fillId="3" borderId="17" xfId="2" applyFont="1" applyFill="1" applyBorder="1" applyAlignment="1">
      <alignment horizontal="left" vertical="center" wrapText="1"/>
    </xf>
    <xf numFmtId="0" fontId="15" fillId="3" borderId="21" xfId="2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11" fillId="0" borderId="3" xfId="0" applyFont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 indent="1"/>
    </xf>
    <xf numFmtId="0" fontId="6" fillId="2" borderId="1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3" borderId="4" xfId="2" applyFont="1" applyFill="1" applyBorder="1" applyAlignment="1">
      <alignment horizontal="center" vertical="center" wrapText="1"/>
    </xf>
    <xf numFmtId="0" fontId="13" fillId="3" borderId="5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10" xfId="2" applyFont="1" applyFill="1" applyBorder="1" applyAlignment="1">
      <alignment horizontal="center" vertical="center" wrapText="1"/>
    </xf>
    <xf numFmtId="0" fontId="13" fillId="3" borderId="0" xfId="2" applyFont="1" applyFill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 wrapText="1"/>
    </xf>
    <xf numFmtId="0" fontId="13" fillId="3" borderId="15" xfId="2" applyFont="1" applyFill="1" applyBorder="1" applyAlignment="1">
      <alignment horizontal="center" vertical="center" wrapText="1"/>
    </xf>
    <xf numFmtId="0" fontId="13" fillId="3" borderId="16" xfId="2" applyFont="1" applyFill="1" applyBorder="1" applyAlignment="1">
      <alignment horizontal="center" vertical="center" wrapText="1"/>
    </xf>
    <xf numFmtId="0" fontId="13" fillId="3" borderId="18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10" xfId="2" applyFont="1" applyFill="1" applyBorder="1" applyAlignment="1">
      <alignment horizontal="center" vertical="center" wrapText="1"/>
    </xf>
    <xf numFmtId="0" fontId="14" fillId="3" borderId="0" xfId="2" applyFont="1" applyFill="1" applyAlignment="1">
      <alignment horizontal="center" vertical="center" wrapText="1"/>
    </xf>
    <xf numFmtId="0" fontId="14" fillId="3" borderId="15" xfId="2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5" fillId="3" borderId="8" xfId="2" applyFont="1" applyFill="1" applyBorder="1" applyAlignment="1">
      <alignment horizontal="left" vertical="center" wrapText="1"/>
    </xf>
    <xf numFmtId="0" fontId="15" fillId="3" borderId="9" xfId="2" applyFont="1" applyFill="1" applyBorder="1" applyAlignment="1">
      <alignment horizontal="left" vertical="center" wrapText="1"/>
    </xf>
    <xf numFmtId="0" fontId="15" fillId="3" borderId="4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5" xfId="2" applyFont="1" applyFill="1" applyBorder="1" applyAlignment="1">
      <alignment horizontal="center" vertical="center" wrapText="1"/>
    </xf>
    <xf numFmtId="165" fontId="15" fillId="3" borderId="13" xfId="2" applyNumberFormat="1" applyFont="1" applyFill="1" applyBorder="1" applyAlignment="1">
      <alignment horizontal="left" vertical="center" wrapText="1"/>
    </xf>
    <xf numFmtId="165" fontId="15" fillId="3" borderId="14" xfId="2" applyNumberFormat="1" applyFont="1" applyFill="1" applyBorder="1" applyAlignment="1">
      <alignment horizontal="left" vertical="center" wrapText="1"/>
    </xf>
    <xf numFmtId="0" fontId="15" fillId="3" borderId="13" xfId="2" applyFont="1" applyFill="1" applyBorder="1" applyAlignment="1">
      <alignment horizontal="left" vertical="center" wrapText="1"/>
    </xf>
    <xf numFmtId="0" fontId="15" fillId="3" borderId="14" xfId="2" applyFont="1" applyFill="1" applyBorder="1" applyAlignment="1">
      <alignment horizontal="left" vertical="center" wrapText="1"/>
    </xf>
    <xf numFmtId="0" fontId="16" fillId="4" borderId="4" xfId="2" applyFont="1" applyFill="1" applyBorder="1" applyAlignment="1">
      <alignment horizontal="center" vertical="center" wrapText="1"/>
    </xf>
    <xf numFmtId="0" fontId="16" fillId="4" borderId="5" xfId="2" applyFont="1" applyFill="1" applyBorder="1" applyAlignment="1">
      <alignment horizontal="center" vertical="center" wrapText="1"/>
    </xf>
    <xf numFmtId="0" fontId="16" fillId="4" borderId="10" xfId="2" applyFont="1" applyFill="1" applyBorder="1" applyAlignment="1">
      <alignment horizontal="center" vertical="center" wrapText="1"/>
    </xf>
    <xf numFmtId="0" fontId="16" fillId="4" borderId="0" xfId="2" applyFont="1" applyFill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16" fillId="4" borderId="16" xfId="2" applyFont="1" applyFill="1" applyBorder="1" applyAlignment="1">
      <alignment horizontal="center" vertical="center" wrapText="1"/>
    </xf>
    <xf numFmtId="14" fontId="15" fillId="3" borderId="13" xfId="2" applyNumberFormat="1" applyFont="1" applyFill="1" applyBorder="1" applyAlignment="1">
      <alignment horizontal="left" vertical="center" wrapText="1"/>
    </xf>
    <xf numFmtId="14" fontId="15" fillId="3" borderId="14" xfId="2" applyNumberFormat="1" applyFont="1" applyFill="1" applyBorder="1" applyAlignment="1">
      <alignment horizontal="left" vertical="center" wrapText="1"/>
    </xf>
    <xf numFmtId="0" fontId="15" fillId="3" borderId="17" xfId="2" applyFont="1" applyFill="1" applyBorder="1" applyAlignment="1">
      <alignment horizontal="left" vertical="center" wrapText="1"/>
    </xf>
    <xf numFmtId="0" fontId="15" fillId="3" borderId="20" xfId="2" applyFont="1" applyFill="1" applyBorder="1" applyAlignment="1">
      <alignment horizontal="left" vertical="center" wrapText="1"/>
    </xf>
    <xf numFmtId="0" fontId="15" fillId="3" borderId="21" xfId="2" applyFont="1" applyFill="1" applyBorder="1" applyAlignment="1">
      <alignment horizontal="left" vertical="center" wrapText="1"/>
    </xf>
    <xf numFmtId="0" fontId="23" fillId="3" borderId="13" xfId="2" applyFont="1" applyFill="1" applyBorder="1" applyAlignment="1">
      <alignment horizontal="left" vertical="center"/>
    </xf>
    <xf numFmtId="0" fontId="2" fillId="3" borderId="13" xfId="4" applyNumberFormat="1" applyFont="1" applyFill="1" applyBorder="1" applyAlignment="1">
      <alignment horizontal="left" vertical="center"/>
    </xf>
    <xf numFmtId="0" fontId="23" fillId="3" borderId="13" xfId="1" applyFont="1" applyFill="1" applyBorder="1" applyAlignment="1">
      <alignment horizontal="left" vertical="center"/>
    </xf>
    <xf numFmtId="0" fontId="1" fillId="3" borderId="13" xfId="4" applyNumberFormat="1" applyFont="1" applyFill="1" applyBorder="1" applyAlignment="1">
      <alignment horizontal="left" vertical="center"/>
    </xf>
    <xf numFmtId="0" fontId="2" fillId="0" borderId="13" xfId="2" applyFont="1" applyFill="1" applyBorder="1" applyAlignment="1">
      <alignment horizontal="left" vertical="center"/>
    </xf>
    <xf numFmtId="0" fontId="3" fillId="0" borderId="13" xfId="2" applyFill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 indent="1"/>
    </xf>
    <xf numFmtId="165" fontId="10" fillId="0" borderId="0" xfId="0" applyNumberFormat="1" applyFont="1" applyAlignment="1">
      <alignment horizontal="left" vertical="center" indent="1"/>
    </xf>
  </cellXfs>
  <cellStyles count="5">
    <cellStyle name="Currency 2" xfId="4" xr:uid="{45A21375-A003-44D8-84D3-2F322A3E3DB9}"/>
    <cellStyle name="Hyperlink" xfId="1" builtinId="8"/>
    <cellStyle name="Normal" xfId="0" builtinId="0"/>
    <cellStyle name="Normal 2" xfId="3" xr:uid="{4ED884AE-2FAA-4D9C-A17F-9836A22F2BE9}"/>
    <cellStyle name="Normal 4 4" xfId="2" xr:uid="{C97D9B51-1C25-4781-A07E-6594E6D62E1B}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692150</xdr:colOff>
      <xdr:row>0</xdr:row>
      <xdr:rowOff>101600</xdr:rowOff>
    </xdr:from>
    <xdr:to>
      <xdr:col>14</xdr:col>
      <xdr:colOff>3541486</xdr:colOff>
      <xdr:row>5</xdr:row>
      <xdr:rowOff>131359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04A1A-E672-4D97-81FF-4C49030F6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65600" y="101600"/>
          <a:ext cx="2849336" cy="944159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57150</xdr:rowOff>
    </xdr:from>
    <xdr:to>
      <xdr:col>2</xdr:col>
      <xdr:colOff>1465083</xdr:colOff>
      <xdr:row>5</xdr:row>
      <xdr:rowOff>123328</xdr:rowOff>
    </xdr:to>
    <xdr:pic>
      <xdr:nvPicPr>
        <xdr:cNvPr id="3" name="Picture 2" descr="Home | ANFF Materials">
          <a:extLst>
            <a:ext uri="{FF2B5EF4-FFF2-40B4-BE49-F238E27FC236}">
              <a16:creationId xmlns:a16="http://schemas.microsoft.com/office/drawing/2014/main" id="{624B8F65-C726-407F-B8EC-1052AA709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50"/>
          <a:ext cx="2811283" cy="980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692150</xdr:colOff>
      <xdr:row>0</xdr:row>
      <xdr:rowOff>101600</xdr:rowOff>
    </xdr:from>
    <xdr:to>
      <xdr:col>14</xdr:col>
      <xdr:colOff>3541486</xdr:colOff>
      <xdr:row>5</xdr:row>
      <xdr:rowOff>135169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9E1E2-7990-43C7-BB7D-316BCA1D7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39380" y="103505"/>
          <a:ext cx="2847431" cy="946064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57150</xdr:rowOff>
    </xdr:from>
    <xdr:to>
      <xdr:col>3</xdr:col>
      <xdr:colOff>2828390</xdr:colOff>
      <xdr:row>5</xdr:row>
      <xdr:rowOff>125233</xdr:rowOff>
    </xdr:to>
    <xdr:pic>
      <xdr:nvPicPr>
        <xdr:cNvPr id="3" name="Picture 2" descr="Home | ANFF Materials">
          <a:extLst>
            <a:ext uri="{FF2B5EF4-FFF2-40B4-BE49-F238E27FC236}">
              <a16:creationId xmlns:a16="http://schemas.microsoft.com/office/drawing/2014/main" id="{C374AFDC-C4A3-4C01-880C-134D91804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" y="57150"/>
          <a:ext cx="2866528" cy="982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692150</xdr:colOff>
      <xdr:row>0</xdr:row>
      <xdr:rowOff>101600</xdr:rowOff>
    </xdr:from>
    <xdr:to>
      <xdr:col>14</xdr:col>
      <xdr:colOff>3541486</xdr:colOff>
      <xdr:row>5</xdr:row>
      <xdr:rowOff>135169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BF0A0-A048-4A52-9F49-C953BBC8F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39380" y="103505"/>
          <a:ext cx="2847431" cy="946064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57150</xdr:rowOff>
    </xdr:from>
    <xdr:to>
      <xdr:col>2</xdr:col>
      <xdr:colOff>1465083</xdr:colOff>
      <xdr:row>5</xdr:row>
      <xdr:rowOff>125233</xdr:rowOff>
    </xdr:to>
    <xdr:pic>
      <xdr:nvPicPr>
        <xdr:cNvPr id="3" name="Picture 2" descr="Home | ANFF Materials">
          <a:extLst>
            <a:ext uri="{FF2B5EF4-FFF2-40B4-BE49-F238E27FC236}">
              <a16:creationId xmlns:a16="http://schemas.microsoft.com/office/drawing/2014/main" id="{64BCE200-552F-4334-A323-3A9A3667D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" y="57150"/>
          <a:ext cx="2866528" cy="982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02Projects/Shared%20Documents/02.1%20Engineering%20Proforma/TechnoGen%20Templates/Excel%20Docs/TechnoGen%20Template%20-%20Electrical%20Load%20List%20-%20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over Sheet"/>
      <sheetName val="ELL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nathan Chivers (23247451)" id="{3FD4755E-A04A-4EB3-BF79-157719B6B767}" userId="S::23247451@student.uwa.edu.au::e2cdce0d-55c6-4e93-ad31-19f8342e16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10-09T08:28:04.00" personId="{3FD4755E-A04A-4EB3-BF79-157719B6B767}" id="{5B521FD5-23AA-4BE7-B1E4-9AB36E98A941}">
    <text>We also bought some more that I haven’t added yet - those aren’t for report though so I’ll add later</text>
  </threadedComment>
  <threadedComment ref="D14" dT="2025-10-09T08:30:15.66" personId="{3FD4755E-A04A-4EB3-BF79-157719B6B767}" id="{521785AB-F722-4164-A0EC-CCF8B694C76C}">
    <text>Didn’t end up using these collimators as the lens’s went somewhere, we can budget the ky008 instead x2</text>
  </threadedComment>
  <threadedComment ref="D15" dT="2025-10-09T08:31:20.73" personId="{3FD4755E-A04A-4EB3-BF79-157719B6B767}" id="{82D49C14-2F0D-491B-B8AE-E98AEEEA8FF5}">
    <text>Don’t need to add to budget if we don’t end up using - as not necessary for testing either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" dT="2025-10-09T08:28:04.00" personId="{3FD4755E-A04A-4EB3-BF79-157719B6B767}" id="{BBE0145D-9E39-47B5-B535-20B4D2176C44}">
    <text>We also bought some more that I haven’t added yet - those aren’t for report though so I’ll add later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5-10-09T08:28:04.00" personId="{3FD4755E-A04A-4EB3-BF79-157719B6B767}" id="{57DC2961-64D3-4412-85FD-EA0CCB6E4F6F}">
    <text>We also bought some more that I haven’t added yet - those aren’t for report though so I’ll add later</text>
  </threadedComment>
  <threadedComment ref="D14" dT="2025-10-09T08:30:15.66" personId="{3FD4755E-A04A-4EB3-BF79-157719B6B767}" id="{57747125-10C8-47F7-8971-B0412106D4E9}">
    <text>Didn’t end up using these collimators as the lens’s went somewhere, we can budget the ky008 instead x2</text>
  </threadedComment>
  <threadedComment ref="D15" dT="2025-10-09T08:31:20.73" personId="{3FD4755E-A04A-4EB3-BF79-157719B6B767}" id="{B48E6749-77A3-456E-984E-62DE441AB716}">
    <text>Don’t need to add to budget if we don’t end up using - as not necessary for testing either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ageo.com/upload/media/product/productsearch/datasheet/cpc/pptc/SMD1206_1.pdf" TargetMode="External"/><Relationship Id="rId18" Type="http://schemas.openxmlformats.org/officeDocument/2006/relationships/hyperlink" Target="https://www.digikey.com.au/en/products/detail/texas-instruments/UCC27611DRVT/3877680" TargetMode="External"/><Relationship Id="rId26" Type="http://schemas.openxmlformats.org/officeDocument/2006/relationships/hyperlink" Target="https://www.digikey.com.au/en/products/detail/analog-devices-inc/LTC6268IS8-10-TRPBF/5253540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assets.nexperia.com/documents/data-sheet/2N7002BK.pdf" TargetMode="External"/><Relationship Id="rId34" Type="http://schemas.openxmlformats.org/officeDocument/2006/relationships/hyperlink" Target="https://www.analog.com/media/en/technical-documentation/data-sheets/626810f.pdf" TargetMode="External"/><Relationship Id="rId7" Type="http://schemas.openxmlformats.org/officeDocument/2006/relationships/hyperlink" Target="https://www.digikey.com.au/en/products/detail/tt-electronics-optek-technology/OPV310/761787" TargetMode="External"/><Relationship Id="rId12" Type="http://schemas.openxmlformats.org/officeDocument/2006/relationships/hyperlink" Target="https://www.digikey.com.au/en/products/detail/yageo/SMD1206B050TF/15855614?srsltid=AfmBOopvPYUDWedCwW0d8E3lXRj_ip7-Cw55c7qF8qHks6ggNBo8q-3t" TargetMode="External"/><Relationship Id="rId17" Type="http://schemas.openxmlformats.org/officeDocument/2006/relationships/hyperlink" Target="https://www.we-online.com/components/products/datasheet/614105150721.pdf" TargetMode="External"/><Relationship Id="rId25" Type="http://schemas.openxmlformats.org/officeDocument/2006/relationships/hyperlink" Target="https://www.aliexpress.com/item/1005007306636576.html?spm=a2g0o.cart.0.0.663638dao8sDzg&amp;mp=1&amp;pdp_npi=5%40dis%21AUD%21AUD%203.71%21AUD%201.85%21%21AUD%201.85%21%21%21%40210384cc17564946399233988ed7d9%2112000040176869534%21ct%21AU%216439337611%21%211%210" TargetMode="External"/><Relationship Id="rId33" Type="http://schemas.openxmlformats.org/officeDocument/2006/relationships/hyperlink" Target="https://www.aliexpress.com/item/1005008879127082.html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ti.com/lit/ds/symlink/tps2117.pdf?ts=1756091936457&amp;ref_url=https%253A%252F%252Fwww.ti.com%252Fproduct%252FTPS2117%252Fpart-details%252FTPS2117DRLR" TargetMode="External"/><Relationship Id="rId16" Type="http://schemas.openxmlformats.org/officeDocument/2006/relationships/hyperlink" Target="https://www.ti.com/lit/ds/symlink/tps2552.pdf?HQS=dis-dk-null-digikeymode-dsf-pf-null-wwe&amp;ts=1756080503077&amp;ref_url=https%253A%252F%252Fwww.leatech-electronics.com%252F" TargetMode="External"/><Relationship Id="rId20" Type="http://schemas.openxmlformats.org/officeDocument/2006/relationships/hyperlink" Target="https://www.digikey.com.au/en/products/detail/nexperia-usa-inc/2N7002BK-215/2405954" TargetMode="External"/><Relationship Id="rId29" Type="http://schemas.openxmlformats.org/officeDocument/2006/relationships/hyperlink" Target="https://www.digikey.com.au/en/products/detail/w%C3%BCrth-elektronik/151051RS11000/4490012" TargetMode="External"/><Relationship Id="rId1" Type="http://schemas.openxmlformats.org/officeDocument/2006/relationships/hyperlink" Target="https://www.aliexpress.com/item/1005006678207269.html?spm=a2g0o.order_list.order_list_main.10.21ef1802AKt3Rl" TargetMode="External"/><Relationship Id="rId6" Type="http://schemas.openxmlformats.org/officeDocument/2006/relationships/hyperlink" Target="https://www.digikey.com.au/en/products/detail/texas-instruments/SN74LVC1G66DCKR/484847" TargetMode="External"/><Relationship Id="rId11" Type="http://schemas.openxmlformats.org/officeDocument/2006/relationships/hyperlink" Target="https://www.aliexpress.com/item/1005004599980656.html" TargetMode="External"/><Relationship Id="rId24" Type="http://schemas.openxmlformats.org/officeDocument/2006/relationships/hyperlink" Target="https://www.we-online.com/components/products/datasheet/614004184726.pdf" TargetMode="External"/><Relationship Id="rId32" Type="http://schemas.openxmlformats.org/officeDocument/2006/relationships/hyperlink" Target="https://www.ti.com/lit/ds/symlink/tusb1105.pdf" TargetMode="External"/><Relationship Id="rId37" Type="http://schemas.openxmlformats.org/officeDocument/2006/relationships/drawing" Target="../drawings/drawing1.xml"/><Relationship Id="rId40" Type="http://schemas.microsoft.com/office/2017/10/relationships/threadedComment" Target="../threadedComments/threadedComment1.xml"/><Relationship Id="rId5" Type="http://schemas.openxmlformats.org/officeDocument/2006/relationships/hyperlink" Target="https://www.digikey.com.au/en/products/detail/texas-instruments/TUSB1106PWR/1629096" TargetMode="External"/><Relationship Id="rId15" Type="http://schemas.openxmlformats.org/officeDocument/2006/relationships/hyperlink" Target="https://www.digikey.com.au/en/products/detail/texas-instruments/TPS2553DBVR/2047900?srsltid=AfmBOoqHfJ7e6Chvn6LAkOeKFUpqFS0mW7pSgjic4R459KSZb572EK7r" TargetMode="External"/><Relationship Id="rId23" Type="http://schemas.openxmlformats.org/officeDocument/2006/relationships/hyperlink" Target="https://assets.nexperia.com/documents/data-sheet/PMCXB290UE.pdf" TargetMode="External"/><Relationship Id="rId28" Type="http://schemas.openxmlformats.org/officeDocument/2006/relationships/hyperlink" Target="https://www.digikey.com.au/en/products/detail/w%C3%BCrth-elektronik/151031VS06000/4489988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t.com/content/ccc/resource/technical/document/datasheet/06/1d/48/9c/6c/20/4a/b2/CD00050750.pdf/files/CD00050750.pdf/jcr:content/translations/en.CD00050750.pdf" TargetMode="External"/><Relationship Id="rId19" Type="http://schemas.openxmlformats.org/officeDocument/2006/relationships/hyperlink" Target="https://www.ti.com/lit/ds/symlink/ucc27611.pdf?HQS=dis-dk-null-digikeymode-dsf-pf-null-wwe&amp;ts=1756200418413&amp;ref_url=https%253A%252F%252Fwww.ti.com%252Fgeneral%252Fdocs%252Fsuppproductinfo.tsp%253FdistId%253D10%2526gotoUrl%253Dhttps%253A%252F%252Fwww.ti.com%252Flit%252Fgpn%252Fucc27611" TargetMode="External"/><Relationship Id="rId31" Type="http://schemas.openxmlformats.org/officeDocument/2006/relationships/hyperlink" Target="https://www.ti.com/general/docs/suppproductinfo.tsp" TargetMode="External"/><Relationship Id="rId4" Type="http://schemas.openxmlformats.org/officeDocument/2006/relationships/hyperlink" Target="https://assets.nexperia.com/documents/data-sheet/PESD5V0S1BA.pdf" TargetMode="External"/><Relationship Id="rId9" Type="http://schemas.openxmlformats.org/officeDocument/2006/relationships/hyperlink" Target="https://www.digikey.com.au/en/products/detail/stmicro/USBLC6-2SC6/1121688?gclsrc=aw.ds&amp;gad_source=1&amp;gad_campaignid=186164369&amp;gbraid=0AAAAADrbLljKNZojVPpCvl9wh6qpel4gt&amp;gclid=Cj0KCQjw8KrFBhDUARIsAMvIApZgEHAxskwJd5GPEbWANqSqD0MA0MPsSvVE5AX3ydXkC3pmeVQ2LpcaAix3EALw_wcB" TargetMode="External"/><Relationship Id="rId14" Type="http://schemas.openxmlformats.org/officeDocument/2006/relationships/hyperlink" Target="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" TargetMode="External"/><Relationship Id="rId22" Type="http://schemas.openxmlformats.org/officeDocument/2006/relationships/hyperlink" Target="https://www.digikey.com.au/en/products/detail/nexperia-usa-inc/PMCXB290UEZ/21286451" TargetMode="External"/><Relationship Id="rId27" Type="http://schemas.openxmlformats.org/officeDocument/2006/relationships/hyperlink" Target="https://www.digikey.com.au/en/products/detail/ams-osram-usa-inc/SFH-203-PFA/1228070" TargetMode="External"/><Relationship Id="rId30" Type="http://schemas.openxmlformats.org/officeDocument/2006/relationships/hyperlink" Target="https://www.digikey.com.au/en/products/detail/analog-devices-inc/LTC6752IS5-TRMPBF/5080561" TargetMode="External"/><Relationship Id="rId35" Type="http://schemas.openxmlformats.org/officeDocument/2006/relationships/hyperlink" Target="https://www.analog.com/media/en/technical-documentation/data-sheets/6752fc.pdf" TargetMode="External"/><Relationship Id="rId8" Type="http://schemas.openxmlformats.org/officeDocument/2006/relationships/hyperlink" Target="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" TargetMode="External"/><Relationship Id="rId3" Type="http://schemas.openxmlformats.org/officeDocument/2006/relationships/hyperlink" Target="https://www.digikey.com.au/en/products/detail/nexperia-usa-inc/PESD5V0S1BA-115/1157463?srsltid=AfmBOoo0a-b54Wl1DzI41qUg8J6r35x1WSMmsp1k8EXOCNCOaIX2U4z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analog-devices-inc/LTC6268IS8-10-TRPBF/5253540" TargetMode="External"/><Relationship Id="rId13" Type="http://schemas.openxmlformats.org/officeDocument/2006/relationships/hyperlink" Target="https://www.analog.com/media/en/technical-documentation/data-sheets/626810f.pdf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" TargetMode="External"/><Relationship Id="rId7" Type="http://schemas.openxmlformats.org/officeDocument/2006/relationships/hyperlink" Target="https://www.aliexpress.com/item/1005007306636576.html?spm=a2g0o.cart.0.0.663638dao8sDzg&amp;mp=1&amp;pdp_npi=5%40dis%21AUD%21AUD%203.71%21AUD%201.85%21%21AUD%201.85%21%21%21%40210384cc17564946399233988ed7d9%2112000040176869534%21ct%21AU%216439337611%21%211%210" TargetMode="External"/><Relationship Id="rId12" Type="http://schemas.openxmlformats.org/officeDocument/2006/relationships/hyperlink" Target="https://www.digikey.com.au/en/products/detail/analog-devices-inc/LTC6752IS5-TRMPBF/5080561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www.digikey.com.au/en/products/detail/tt-electronics-optek-technology/OPV310/761787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www.aliexpress.com/item/1005006678207269.html?spm=a2g0o.order_list.order_list_main.10.21ef1802AKt3Rl" TargetMode="External"/><Relationship Id="rId6" Type="http://schemas.openxmlformats.org/officeDocument/2006/relationships/hyperlink" Target="https://www.we-online.com/components/products/datasheet/614004184726.pdf" TargetMode="External"/><Relationship Id="rId11" Type="http://schemas.openxmlformats.org/officeDocument/2006/relationships/hyperlink" Target="https://www.digikey.com.au/en/products/detail/w%C3%BCrth-elektronik/151051RS11000/4490012" TargetMode="External"/><Relationship Id="rId5" Type="http://schemas.openxmlformats.org/officeDocument/2006/relationships/hyperlink" Target="https://www.we-online.com/components/products/datasheet/614105150721.pdf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.au/en/products/detail/w%C3%BCrth-elektronik/151031VS06000/4489988" TargetMode="External"/><Relationship Id="rId19" Type="http://schemas.microsoft.com/office/2017/10/relationships/threadedComment" Target="../threadedComments/threadedComment2.xml"/><Relationship Id="rId4" Type="http://schemas.openxmlformats.org/officeDocument/2006/relationships/hyperlink" Target="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" TargetMode="External"/><Relationship Id="rId9" Type="http://schemas.openxmlformats.org/officeDocument/2006/relationships/hyperlink" Target="https://www.digikey.com.au/en/products/detail/ams-osram-usa-inc/SFH-203-PFA/1228070" TargetMode="External"/><Relationship Id="rId14" Type="http://schemas.openxmlformats.org/officeDocument/2006/relationships/hyperlink" Target="https://www.analog.com/media/en/technical-documentation/data-sheets/6752fc.pdf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ageo.com/upload/media/product/productsearch/datasheet/cpc/pptc/SMD1206_1.pdf" TargetMode="External"/><Relationship Id="rId18" Type="http://schemas.openxmlformats.org/officeDocument/2006/relationships/hyperlink" Target="https://www.digikey.com.au/en/products/detail/texas-instruments/UCC27611DRVT/3877680" TargetMode="External"/><Relationship Id="rId26" Type="http://schemas.openxmlformats.org/officeDocument/2006/relationships/hyperlink" Target="https://www.digikey.com.au/en/products/detail/analog-devices-inc/LTC6268IS8-10-TRPBF/5253540" TargetMode="External"/><Relationship Id="rId39" Type="http://schemas.openxmlformats.org/officeDocument/2006/relationships/comments" Target="../comments3.xml"/><Relationship Id="rId21" Type="http://schemas.openxmlformats.org/officeDocument/2006/relationships/hyperlink" Target="https://assets.nexperia.com/documents/data-sheet/2N7002BK.pdf" TargetMode="External"/><Relationship Id="rId34" Type="http://schemas.openxmlformats.org/officeDocument/2006/relationships/hyperlink" Target="https://www.analog.com/media/en/technical-documentation/data-sheets/626810f.pdf" TargetMode="External"/><Relationship Id="rId7" Type="http://schemas.openxmlformats.org/officeDocument/2006/relationships/hyperlink" Target="https://www.digikey.com.au/en/products/detail/tt-electronics-optek-technology/OPV310/761787" TargetMode="External"/><Relationship Id="rId12" Type="http://schemas.openxmlformats.org/officeDocument/2006/relationships/hyperlink" Target="https://www.digikey.com.au/en/products/detail/yageo/SMD1206B050TF/15855614?srsltid=AfmBOopvPYUDWedCwW0d8E3lXRj_ip7-Cw55c7qF8qHks6ggNBo8q-3t" TargetMode="External"/><Relationship Id="rId17" Type="http://schemas.openxmlformats.org/officeDocument/2006/relationships/hyperlink" Target="https://www.we-online.com/components/products/datasheet/614105150721.pdf" TargetMode="External"/><Relationship Id="rId25" Type="http://schemas.openxmlformats.org/officeDocument/2006/relationships/hyperlink" Target="https://www.aliexpress.com/item/1005007306636576.html?spm=a2g0o.cart.0.0.663638dao8sDzg&amp;mp=1&amp;pdp_npi=5%40dis%21AUD%21AUD%203.71%21AUD%201.85%21%21AUD%201.85%21%21%21%40210384cc17564946399233988ed7d9%2112000040176869534%21ct%21AU%216439337611%21%211%210" TargetMode="External"/><Relationship Id="rId33" Type="http://schemas.openxmlformats.org/officeDocument/2006/relationships/hyperlink" Target="https://www.aliexpress.com/item/1005008879127082.html" TargetMode="External"/><Relationship Id="rId38" Type="http://schemas.openxmlformats.org/officeDocument/2006/relationships/vmlDrawing" Target="../drawings/vmlDrawing3.vml"/><Relationship Id="rId2" Type="http://schemas.openxmlformats.org/officeDocument/2006/relationships/hyperlink" Target="https://www.ti.com/lit/ds/symlink/tps2117.pdf?ts=1756091936457&amp;ref_url=https%253A%252F%252Fwww.ti.com%252Fproduct%252FTPS2117%252Fpart-details%252FTPS2117DRLR" TargetMode="External"/><Relationship Id="rId16" Type="http://schemas.openxmlformats.org/officeDocument/2006/relationships/hyperlink" Target="https://www.ti.com/lit/ds/symlink/tps2552.pdf?HQS=dis-dk-null-digikeymode-dsf-pf-null-wwe&amp;ts=1756080503077&amp;ref_url=https%253A%252F%252Fwww.leatech-electronics.com%252F" TargetMode="External"/><Relationship Id="rId20" Type="http://schemas.openxmlformats.org/officeDocument/2006/relationships/hyperlink" Target="https://www.digikey.com.au/en/products/detail/nexperia-usa-inc/2N7002BK-215/2405954" TargetMode="External"/><Relationship Id="rId29" Type="http://schemas.openxmlformats.org/officeDocument/2006/relationships/hyperlink" Target="https://www.digikey.com.au/en/products/detail/w%C3%BCrth-elektronik/151051RS11000/4490012" TargetMode="External"/><Relationship Id="rId1" Type="http://schemas.openxmlformats.org/officeDocument/2006/relationships/hyperlink" Target="https://www.aliexpress.com/item/1005006678207269.html?spm=a2g0o.order_list.order_list_main.10.21ef1802AKt3Rl" TargetMode="External"/><Relationship Id="rId6" Type="http://schemas.openxmlformats.org/officeDocument/2006/relationships/hyperlink" Target="https://www.digikey.com.au/en/products/detail/texas-instruments/SN74LVC1G66DCKR/484847" TargetMode="External"/><Relationship Id="rId11" Type="http://schemas.openxmlformats.org/officeDocument/2006/relationships/hyperlink" Target="https://www.aliexpress.com/item/1005004599980656.html" TargetMode="External"/><Relationship Id="rId24" Type="http://schemas.openxmlformats.org/officeDocument/2006/relationships/hyperlink" Target="https://www.we-online.com/components/products/datasheet/614004184726.pdf" TargetMode="External"/><Relationship Id="rId32" Type="http://schemas.openxmlformats.org/officeDocument/2006/relationships/hyperlink" Target="https://www.ti.com/lit/ds/symlink/tusb1105.pdf" TargetMode="External"/><Relationship Id="rId37" Type="http://schemas.openxmlformats.org/officeDocument/2006/relationships/drawing" Target="../drawings/drawing3.xml"/><Relationship Id="rId40" Type="http://schemas.microsoft.com/office/2017/10/relationships/threadedComment" Target="../threadedComments/threadedComment3.xml"/><Relationship Id="rId5" Type="http://schemas.openxmlformats.org/officeDocument/2006/relationships/hyperlink" Target="https://www.digikey.com.au/en/products/detail/texas-instruments/TUSB1106PWR/1629096" TargetMode="External"/><Relationship Id="rId15" Type="http://schemas.openxmlformats.org/officeDocument/2006/relationships/hyperlink" Target="https://www.digikey.com.au/en/products/detail/texas-instruments/TPS2553DBVR/2047900?srsltid=AfmBOoqHfJ7e6Chvn6LAkOeKFUpqFS0mW7pSgjic4R459KSZb572EK7r" TargetMode="External"/><Relationship Id="rId23" Type="http://schemas.openxmlformats.org/officeDocument/2006/relationships/hyperlink" Target="https://assets.nexperia.com/documents/data-sheet/PMCXB290UE.pdf" TargetMode="External"/><Relationship Id="rId28" Type="http://schemas.openxmlformats.org/officeDocument/2006/relationships/hyperlink" Target="https://www.digikey.com.au/en/products/detail/w%C3%BCrth-elektronik/151031VS06000/4489988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https://www.st.com/content/ccc/resource/technical/document/datasheet/06/1d/48/9c/6c/20/4a/b2/CD00050750.pdf/files/CD00050750.pdf/jcr:content/translations/en.CD00050750.pdf" TargetMode="External"/><Relationship Id="rId19" Type="http://schemas.openxmlformats.org/officeDocument/2006/relationships/hyperlink" Target="https://www.ti.com/lit/ds/symlink/ucc27611.pdf?HQS=dis-dk-null-digikeymode-dsf-pf-null-wwe&amp;ts=1756200418413&amp;ref_url=https%253A%252F%252Fwww.ti.com%252Fgeneral%252Fdocs%252Fsuppproductinfo.tsp%253FdistId%253D10%2526gotoUrl%253Dhttps%253A%252F%252Fwww.ti.com%252Flit%252Fgpn%252Fucc27611" TargetMode="External"/><Relationship Id="rId31" Type="http://schemas.openxmlformats.org/officeDocument/2006/relationships/hyperlink" Target="https://www.ti.com/general/docs/suppproductinfo.tsp" TargetMode="External"/><Relationship Id="rId4" Type="http://schemas.openxmlformats.org/officeDocument/2006/relationships/hyperlink" Target="https://assets.nexperia.com/documents/data-sheet/PESD5V0S1BA.pdf" TargetMode="External"/><Relationship Id="rId9" Type="http://schemas.openxmlformats.org/officeDocument/2006/relationships/hyperlink" Target="https://www.digikey.com.au/en/products/detail/stmicro/USBLC6-2SC6/1121688?gclsrc=aw.ds&amp;gad_source=1&amp;gad_campaignid=186164369&amp;gbraid=0AAAAADrbLljKNZojVPpCvl9wh6qpel4gt&amp;gclid=Cj0KCQjw8KrFBhDUARIsAMvIApZgEHAxskwJd5GPEbWANqSqD0MA0MPsSvVE5AX3ydXkC3pmeVQ2LpcaAix3EALw_wcB" TargetMode="External"/><Relationship Id="rId14" Type="http://schemas.openxmlformats.org/officeDocument/2006/relationships/hyperlink" Target="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" TargetMode="External"/><Relationship Id="rId22" Type="http://schemas.openxmlformats.org/officeDocument/2006/relationships/hyperlink" Target="https://www.digikey.com.au/en/products/detail/nexperia-usa-inc/PMCXB290UEZ/21286451" TargetMode="External"/><Relationship Id="rId27" Type="http://schemas.openxmlformats.org/officeDocument/2006/relationships/hyperlink" Target="https://www.digikey.com.au/en/products/detail/ams-osram-usa-inc/SFH-203-PFA/1228070" TargetMode="External"/><Relationship Id="rId30" Type="http://schemas.openxmlformats.org/officeDocument/2006/relationships/hyperlink" Target="https://www.digikey.com.au/en/products/detail/analog-devices-inc/LTC6752IS5-TRMPBF/5080561" TargetMode="External"/><Relationship Id="rId35" Type="http://schemas.openxmlformats.org/officeDocument/2006/relationships/hyperlink" Target="https://www.analog.com/media/en/technical-documentation/data-sheets/6752fc.pdf" TargetMode="External"/><Relationship Id="rId8" Type="http://schemas.openxmlformats.org/officeDocument/2006/relationships/hyperlink" Target="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" TargetMode="External"/><Relationship Id="rId3" Type="http://schemas.openxmlformats.org/officeDocument/2006/relationships/hyperlink" Target="https://www.digikey.com.au/en/products/detail/nexperia-usa-inc/PESD5V0S1BA-115/1157463?srsltid=AfmBOoo0a-b54Wl1DzI41qUg8J6r35x1WSMmsp1k8EXOCNCOaIX2U4z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D59-FFA4-4C19-908E-06FF6C49B5F1}">
  <dimension ref="B2:F27"/>
  <sheetViews>
    <sheetView showGridLines="0" topLeftCell="A5" zoomScaleNormal="100" workbookViewId="0">
      <selection activeCell="E26" sqref="E26"/>
    </sheetView>
  </sheetViews>
  <sheetFormatPr defaultColWidth="9.1640625" defaultRowHeight="12.9" x14ac:dyDescent="0.4"/>
  <cols>
    <col min="1" max="1" width="1.5546875" style="1" customWidth="1"/>
    <col min="2" max="2" width="11" style="1" customWidth="1"/>
    <col min="3" max="3" width="11.27734375" style="1" customWidth="1"/>
    <col min="4" max="4" width="30" style="1" customWidth="1"/>
    <col min="5" max="5" width="17.71875" style="1" customWidth="1"/>
    <col min="6" max="6" width="11.5546875" style="1" customWidth="1"/>
    <col min="7" max="7" width="1.83203125" style="1" customWidth="1"/>
    <col min="8" max="8" width="22" style="1" customWidth="1"/>
    <col min="9" max="16384" width="9.1640625" style="1"/>
  </cols>
  <sheetData>
    <row r="2" spans="2:6" ht="21.3" x14ac:dyDescent="0.4">
      <c r="B2" s="161" t="s">
        <v>0</v>
      </c>
      <c r="C2" s="161"/>
      <c r="D2" s="161"/>
      <c r="E2" s="161"/>
      <c r="F2" s="161"/>
    </row>
    <row r="4" spans="2:6" ht="21.75" customHeight="1" x14ac:dyDescent="0.4">
      <c r="B4" s="154" t="s">
        <v>1</v>
      </c>
      <c r="C4" s="154"/>
      <c r="D4" s="154"/>
      <c r="E4" s="154"/>
      <c r="F4" s="154"/>
    </row>
    <row r="5" spans="2:6" ht="21.75" customHeight="1" x14ac:dyDescent="0.4">
      <c r="B5" s="162" t="s">
        <v>0</v>
      </c>
      <c r="C5" s="162"/>
      <c r="D5" s="162"/>
      <c r="E5" s="162"/>
      <c r="F5" s="162"/>
    </row>
    <row r="6" spans="2:6" ht="21.75" customHeight="1" x14ac:dyDescent="0.4">
      <c r="B6" s="32"/>
      <c r="C6" s="32"/>
      <c r="D6" s="32"/>
      <c r="E6" s="32"/>
      <c r="F6" s="32"/>
    </row>
    <row r="7" spans="2:6" ht="21.75" customHeight="1" x14ac:dyDescent="0.4">
      <c r="B7" s="157" t="s">
        <v>2</v>
      </c>
      <c r="C7" s="157"/>
      <c r="D7" s="158" t="s">
        <v>3</v>
      </c>
      <c r="E7" s="158"/>
      <c r="F7" s="158"/>
    </row>
    <row r="8" spans="2:6" x14ac:dyDescent="0.4">
      <c r="B8" s="157" t="s">
        <v>4</v>
      </c>
      <c r="C8" s="157"/>
      <c r="D8" s="158" t="s">
        <v>5</v>
      </c>
      <c r="E8" s="158"/>
      <c r="F8" s="158"/>
    </row>
    <row r="9" spans="2:6" ht="30.75" customHeight="1" x14ac:dyDescent="0.4">
      <c r="B9" s="2"/>
      <c r="C9" s="2"/>
    </row>
    <row r="10" spans="2:6" x14ac:dyDescent="0.4">
      <c r="B10" s="151" t="s">
        <v>6</v>
      </c>
      <c r="C10" s="151"/>
      <c r="D10" s="38" t="s">
        <v>7</v>
      </c>
      <c r="E10" s="151" t="s">
        <v>8</v>
      </c>
      <c r="F10" s="151"/>
    </row>
    <row r="11" spans="2:6" ht="23.25" customHeight="1" x14ac:dyDescent="0.4">
      <c r="B11" s="152" t="s">
        <v>9</v>
      </c>
      <c r="C11" s="152"/>
      <c r="D11" s="33">
        <v>23247451</v>
      </c>
      <c r="E11" s="155" t="s">
        <v>10</v>
      </c>
      <c r="F11" s="155"/>
    </row>
    <row r="12" spans="2:6" ht="23.25" customHeight="1" x14ac:dyDescent="0.4">
      <c r="B12" s="153" t="s">
        <v>11</v>
      </c>
      <c r="C12" s="153"/>
      <c r="D12" s="34">
        <v>23024474</v>
      </c>
      <c r="E12" s="156" t="s">
        <v>12</v>
      </c>
      <c r="F12" s="156"/>
    </row>
    <row r="13" spans="2:6" ht="23.25" customHeight="1" x14ac:dyDescent="0.4">
      <c r="B13" s="153" t="s">
        <v>13</v>
      </c>
      <c r="C13" s="153"/>
      <c r="D13" s="34">
        <v>22710651</v>
      </c>
      <c r="E13" s="156" t="s">
        <v>12</v>
      </c>
      <c r="F13" s="156"/>
    </row>
    <row r="14" spans="2:6" ht="23.25" customHeight="1" x14ac:dyDescent="0.4">
      <c r="B14" s="153" t="s">
        <v>14</v>
      </c>
      <c r="C14" s="153"/>
      <c r="D14" s="34">
        <v>22715312</v>
      </c>
      <c r="E14" s="156" t="s">
        <v>15</v>
      </c>
      <c r="F14" s="156"/>
    </row>
    <row r="15" spans="2:6" ht="23.25" customHeight="1" x14ac:dyDescent="0.4">
      <c r="B15" s="153" t="s">
        <v>16</v>
      </c>
      <c r="C15" s="153"/>
      <c r="D15" s="34">
        <v>23093628</v>
      </c>
      <c r="E15" s="156" t="s">
        <v>17</v>
      </c>
      <c r="F15" s="156"/>
    </row>
    <row r="16" spans="2:6" ht="23.25" customHeight="1" x14ac:dyDescent="0.4">
      <c r="B16" s="160" t="s">
        <v>18</v>
      </c>
      <c r="C16" s="160"/>
      <c r="D16" s="35">
        <v>24573872</v>
      </c>
      <c r="E16" s="159" t="s">
        <v>19</v>
      </c>
      <c r="F16" s="159"/>
    </row>
    <row r="17" spans="2:6" ht="26.25" customHeight="1" x14ac:dyDescent="0.4">
      <c r="B17" s="2"/>
      <c r="C17" s="2"/>
    </row>
    <row r="18" spans="2:6" ht="26.25" customHeight="1" x14ac:dyDescent="0.4">
      <c r="B18" s="157" t="s">
        <v>20</v>
      </c>
      <c r="C18" s="157"/>
      <c r="D18" s="158" t="s">
        <v>21</v>
      </c>
      <c r="E18" s="158"/>
      <c r="F18" s="158"/>
    </row>
    <row r="19" spans="2:6" ht="21.75" customHeight="1" x14ac:dyDescent="0.4">
      <c r="B19" s="157" t="s">
        <v>22</v>
      </c>
      <c r="C19" s="157"/>
      <c r="D19" s="158" t="s">
        <v>23</v>
      </c>
      <c r="E19" s="158"/>
      <c r="F19" s="158"/>
    </row>
    <row r="20" spans="2:6" ht="20.25" customHeight="1" x14ac:dyDescent="0.4">
      <c r="B20" s="157" t="s">
        <v>24</v>
      </c>
      <c r="C20" s="157"/>
      <c r="D20" s="158" t="s">
        <v>25</v>
      </c>
      <c r="E20" s="158"/>
      <c r="F20" s="158"/>
    </row>
    <row r="21" spans="2:6" ht="21" customHeight="1" x14ac:dyDescent="0.4"/>
    <row r="22" spans="2:6" x14ac:dyDescent="0.4">
      <c r="B22" s="38" t="s">
        <v>26</v>
      </c>
      <c r="C22" s="38" t="s">
        <v>27</v>
      </c>
      <c r="D22" s="39" t="s">
        <v>28</v>
      </c>
      <c r="E22" s="38" t="s">
        <v>29</v>
      </c>
      <c r="F22" s="38" t="s">
        <v>30</v>
      </c>
    </row>
    <row r="23" spans="2:6" ht="22.5" customHeight="1" x14ac:dyDescent="0.4">
      <c r="B23" s="36">
        <v>45866</v>
      </c>
      <c r="C23" s="49">
        <v>0</v>
      </c>
      <c r="D23" s="33" t="s">
        <v>31</v>
      </c>
      <c r="E23" s="33" t="s">
        <v>16</v>
      </c>
      <c r="F23" s="33"/>
    </row>
    <row r="24" spans="2:6" ht="25.8" x14ac:dyDescent="0.4">
      <c r="B24" s="40">
        <v>45872</v>
      </c>
      <c r="C24" s="50">
        <v>1</v>
      </c>
      <c r="D24" s="34" t="s">
        <v>32</v>
      </c>
      <c r="E24" s="34" t="s">
        <v>9</v>
      </c>
      <c r="F24" s="34"/>
    </row>
    <row r="25" spans="2:6" ht="25.8" x14ac:dyDescent="0.4">
      <c r="B25" s="40">
        <v>45940</v>
      </c>
      <c r="C25" s="205">
        <v>2</v>
      </c>
      <c r="D25" s="148" t="s">
        <v>179</v>
      </c>
      <c r="E25" s="148" t="s">
        <v>9</v>
      </c>
      <c r="F25" s="148"/>
    </row>
    <row r="26" spans="2:6" ht="22.5" customHeight="1" x14ac:dyDescent="0.4">
      <c r="B26" s="37">
        <v>45948</v>
      </c>
      <c r="C26" s="204">
        <v>3</v>
      </c>
      <c r="D26" s="35" t="s">
        <v>180</v>
      </c>
      <c r="E26" s="35" t="s">
        <v>16</v>
      </c>
      <c r="F26" s="35" t="s">
        <v>181</v>
      </c>
    </row>
    <row r="27" spans="2:6" x14ac:dyDescent="0.4">
      <c r="B27" s="40"/>
      <c r="C27" s="41"/>
      <c r="D27" s="34"/>
      <c r="E27" s="34"/>
      <c r="F27" s="34"/>
    </row>
  </sheetData>
  <mergeCells count="27">
    <mergeCell ref="B2:F2"/>
    <mergeCell ref="B5:F5"/>
    <mergeCell ref="B7:C7"/>
    <mergeCell ref="D7:F7"/>
    <mergeCell ref="B8:C8"/>
    <mergeCell ref="D8:F8"/>
    <mergeCell ref="E13:F13"/>
    <mergeCell ref="E14:F14"/>
    <mergeCell ref="B19:C19"/>
    <mergeCell ref="D19:F19"/>
    <mergeCell ref="B20:C20"/>
    <mergeCell ref="D20:F20"/>
    <mergeCell ref="B13:C13"/>
    <mergeCell ref="B14:C14"/>
    <mergeCell ref="B15:C15"/>
    <mergeCell ref="E15:F15"/>
    <mergeCell ref="E16:F16"/>
    <mergeCell ref="B18:C18"/>
    <mergeCell ref="D18:F18"/>
    <mergeCell ref="B16:C16"/>
    <mergeCell ref="B10:C10"/>
    <mergeCell ref="B11:C11"/>
    <mergeCell ref="B12:C12"/>
    <mergeCell ref="B4:F4"/>
    <mergeCell ref="E10:F10"/>
    <mergeCell ref="E11:F11"/>
    <mergeCell ref="E12:F12"/>
  </mergeCells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460-F0F2-43D1-8169-D73A0EF5F1C2}">
  <sheetPr>
    <pageSetUpPr fitToPage="1"/>
  </sheetPr>
  <dimension ref="A1:Q42"/>
  <sheetViews>
    <sheetView view="pageBreakPreview" zoomScale="85" zoomScaleNormal="85" zoomScaleSheetLayoutView="85" workbookViewId="0">
      <selection activeCell="M8" sqref="M8"/>
    </sheetView>
  </sheetViews>
  <sheetFormatPr defaultColWidth="9.1640625" defaultRowHeight="12.75" customHeight="1" x14ac:dyDescent="0.4"/>
  <cols>
    <col min="1" max="1" width="8.5546875" style="16" bestFit="1" customWidth="1"/>
    <col min="2" max="2" width="20" style="22" bestFit="1" customWidth="1"/>
    <col min="3" max="3" width="26.27734375" style="22" bestFit="1" customWidth="1"/>
    <col min="4" max="4" width="79.5546875" style="16" bestFit="1" customWidth="1"/>
    <col min="5" max="5" width="22.1640625" style="16" bestFit="1" customWidth="1"/>
    <col min="6" max="6" width="12" style="44" customWidth="1"/>
    <col min="7" max="8" width="17.71875" style="16" customWidth="1"/>
    <col min="9" max="9" width="13.27734375" style="16" bestFit="1" customWidth="1"/>
    <col min="10" max="10" width="7.1640625" style="16" bestFit="1" customWidth="1"/>
    <col min="11" max="11" width="19.1640625" style="16" customWidth="1"/>
    <col min="12" max="12" width="5.71875" style="16" bestFit="1" customWidth="1"/>
    <col min="13" max="14" width="19.1640625" style="16" customWidth="1"/>
    <col min="15" max="15" width="64.83203125" style="16" bestFit="1" customWidth="1"/>
    <col min="16" max="18" width="9.1640625" style="16"/>
    <col min="19" max="19" width="15.71875" style="16" bestFit="1" customWidth="1"/>
    <col min="20" max="21" width="9.1640625" style="16"/>
    <col min="22" max="22" width="12.27734375" style="16" bestFit="1" customWidth="1"/>
    <col min="23" max="16384" width="9.1640625" style="16"/>
  </cols>
  <sheetData>
    <row r="1" spans="1:17" s="4" customFormat="1" ht="15" customHeight="1" x14ac:dyDescent="0.4">
      <c r="A1" s="163"/>
      <c r="B1" s="164"/>
      <c r="C1" s="165"/>
      <c r="D1" s="172" t="s">
        <v>33</v>
      </c>
      <c r="E1" s="173"/>
      <c r="F1" s="173"/>
      <c r="G1" s="3" t="s">
        <v>34</v>
      </c>
      <c r="H1" s="76"/>
      <c r="I1" s="178" t="s">
        <v>35</v>
      </c>
      <c r="J1" s="179"/>
      <c r="K1" s="179"/>
      <c r="L1" s="179"/>
      <c r="M1" s="179"/>
      <c r="N1" s="179"/>
      <c r="O1" s="180"/>
    </row>
    <row r="2" spans="1:17" s="4" customFormat="1" ht="15" customHeight="1" x14ac:dyDescent="0.4">
      <c r="A2" s="166"/>
      <c r="B2" s="167"/>
      <c r="C2" s="168"/>
      <c r="D2" s="174"/>
      <c r="E2" s="175"/>
      <c r="F2" s="175"/>
      <c r="G2" s="5" t="s">
        <v>36</v>
      </c>
      <c r="H2" s="77"/>
      <c r="I2" s="183">
        <f>MAX(Cover!C:C)</f>
        <v>3</v>
      </c>
      <c r="J2" s="184"/>
      <c r="K2" s="184"/>
      <c r="L2" s="184"/>
      <c r="M2" s="184"/>
      <c r="N2" s="184"/>
      <c r="O2" s="181"/>
    </row>
    <row r="3" spans="1:17" s="4" customFormat="1" ht="12.75" customHeight="1" thickBot="1" x14ac:dyDescent="0.45">
      <c r="A3" s="166"/>
      <c r="B3" s="167"/>
      <c r="C3" s="168"/>
      <c r="D3" s="176"/>
      <c r="E3" s="177"/>
      <c r="F3" s="177"/>
      <c r="G3" s="5" t="s">
        <v>37</v>
      </c>
      <c r="H3" s="77"/>
      <c r="I3" s="185" t="s">
        <v>38</v>
      </c>
      <c r="J3" s="186"/>
      <c r="K3" s="186"/>
      <c r="L3" s="186"/>
      <c r="M3" s="186"/>
      <c r="N3" s="186"/>
      <c r="O3" s="181"/>
    </row>
    <row r="4" spans="1:17" s="4" customFormat="1" ht="15" customHeight="1" x14ac:dyDescent="0.4">
      <c r="A4" s="166"/>
      <c r="B4" s="167"/>
      <c r="C4" s="168"/>
      <c r="D4" s="187" t="s">
        <v>35</v>
      </c>
      <c r="E4" s="188"/>
      <c r="F4" s="188"/>
      <c r="G4" s="5" t="s">
        <v>39</v>
      </c>
      <c r="H4" s="77"/>
      <c r="I4" s="193">
        <v>45866</v>
      </c>
      <c r="J4" s="194"/>
      <c r="K4" s="194"/>
      <c r="L4" s="194"/>
      <c r="M4" s="194"/>
      <c r="N4" s="194"/>
      <c r="O4" s="181"/>
    </row>
    <row r="5" spans="1:17" s="4" customFormat="1" ht="14.5" customHeight="1" x14ac:dyDescent="0.4">
      <c r="A5" s="166"/>
      <c r="B5" s="167"/>
      <c r="C5" s="168"/>
      <c r="D5" s="189"/>
      <c r="E5" s="190"/>
      <c r="F5" s="190"/>
      <c r="G5" s="5"/>
      <c r="H5" s="71"/>
      <c r="I5" s="186"/>
      <c r="J5" s="195"/>
      <c r="K5" s="195"/>
      <c r="L5" s="195"/>
      <c r="M5" s="195"/>
      <c r="N5" s="195"/>
      <c r="O5" s="181"/>
    </row>
    <row r="6" spans="1:17" s="4" customFormat="1" ht="15.75" customHeight="1" thickBot="1" x14ac:dyDescent="0.45">
      <c r="A6" s="169"/>
      <c r="B6" s="170"/>
      <c r="C6" s="171"/>
      <c r="D6" s="191"/>
      <c r="E6" s="192"/>
      <c r="F6" s="192"/>
      <c r="G6" s="6"/>
      <c r="H6" s="72"/>
      <c r="I6" s="196"/>
      <c r="J6" s="197"/>
      <c r="K6" s="197"/>
      <c r="L6" s="197"/>
      <c r="M6" s="197"/>
      <c r="N6" s="197"/>
      <c r="O6" s="182"/>
    </row>
    <row r="7" spans="1:17" s="12" customFormat="1" ht="14.4" x14ac:dyDescent="0.4">
      <c r="A7" s="7" t="s">
        <v>40</v>
      </c>
      <c r="B7" s="138" t="s">
        <v>41</v>
      </c>
      <c r="C7" s="8" t="s">
        <v>42</v>
      </c>
      <c r="D7" s="9" t="s">
        <v>43</v>
      </c>
      <c r="E7" s="8" t="s">
        <v>44</v>
      </c>
      <c r="F7" s="42" t="s">
        <v>45</v>
      </c>
      <c r="G7" s="11" t="s">
        <v>46</v>
      </c>
      <c r="H7" s="88" t="s">
        <v>47</v>
      </c>
      <c r="I7" s="7" t="s">
        <v>48</v>
      </c>
      <c r="J7" s="8" t="s">
        <v>49</v>
      </c>
      <c r="K7" s="107" t="s">
        <v>50</v>
      </c>
      <c r="L7" s="10" t="s">
        <v>171</v>
      </c>
      <c r="M7" s="107" t="s">
        <v>170</v>
      </c>
      <c r="N7" s="128" t="s">
        <v>51</v>
      </c>
      <c r="O7" s="10" t="s">
        <v>52</v>
      </c>
    </row>
    <row r="8" spans="1:17" ht="14.4" x14ac:dyDescent="0.55000000000000004">
      <c r="A8" s="13">
        <v>1</v>
      </c>
      <c r="B8" s="139"/>
      <c r="C8" s="14" t="s">
        <v>173</v>
      </c>
      <c r="D8" s="74" t="s">
        <v>53</v>
      </c>
      <c r="E8" s="74" t="s">
        <v>54</v>
      </c>
      <c r="F8" s="74"/>
      <c r="G8" s="74"/>
      <c r="H8" s="89"/>
      <c r="I8" s="108">
        <v>2</v>
      </c>
      <c r="J8" s="74">
        <v>3</v>
      </c>
      <c r="K8" s="109">
        <v>29.65</v>
      </c>
      <c r="L8" s="121">
        <v>5</v>
      </c>
      <c r="M8" s="109">
        <f>L8*K8</f>
        <v>148.25</v>
      </c>
      <c r="N8" s="129">
        <f>(J8+I8)*K8</f>
        <v>148.25</v>
      </c>
      <c r="O8" s="96" t="s">
        <v>55</v>
      </c>
      <c r="Q8" s="48"/>
    </row>
    <row r="9" spans="1:17" ht="14.4" x14ac:dyDescent="0.55000000000000004">
      <c r="A9" s="13">
        <v>2</v>
      </c>
      <c r="B9" s="139"/>
      <c r="C9" s="14" t="s">
        <v>174</v>
      </c>
      <c r="D9" s="15" t="s">
        <v>56</v>
      </c>
      <c r="E9" s="74" t="s">
        <v>57</v>
      </c>
      <c r="F9" s="74"/>
      <c r="G9" s="74"/>
      <c r="H9" s="89"/>
      <c r="I9" s="108">
        <v>1</v>
      </c>
      <c r="J9" s="74">
        <v>0</v>
      </c>
      <c r="K9" s="109">
        <v>20</v>
      </c>
      <c r="L9" s="122">
        <v>1</v>
      </c>
      <c r="M9" s="109">
        <f t="shared" ref="M9:M35" si="0">L9*K9</f>
        <v>20</v>
      </c>
      <c r="N9" s="129">
        <f t="shared" ref="N9:N35" si="1">(J9+I9)*K9</f>
        <v>20</v>
      </c>
      <c r="O9" s="97" t="s">
        <v>58</v>
      </c>
    </row>
    <row r="10" spans="1:17" ht="14.4" x14ac:dyDescent="0.55000000000000004">
      <c r="A10" s="13">
        <v>3</v>
      </c>
      <c r="B10" s="139"/>
      <c r="C10" s="14" t="s">
        <v>174</v>
      </c>
      <c r="D10" s="84" t="s">
        <v>172</v>
      </c>
      <c r="E10" s="84" t="s">
        <v>54</v>
      </c>
      <c r="F10" s="74"/>
      <c r="G10" s="74"/>
      <c r="H10" s="89"/>
      <c r="I10" s="108">
        <v>2</v>
      </c>
      <c r="J10" s="74">
        <v>3</v>
      </c>
      <c r="K10" s="109">
        <f>382.94/5</f>
        <v>76.587999999999994</v>
      </c>
      <c r="L10" s="121">
        <v>5</v>
      </c>
      <c r="M10" s="109">
        <f t="shared" si="0"/>
        <v>382.93999999999994</v>
      </c>
      <c r="N10" s="129">
        <f t="shared" si="1"/>
        <v>382.93999999999994</v>
      </c>
      <c r="O10" s="98"/>
    </row>
    <row r="11" spans="1:17" s="17" customFormat="1" ht="14.4" x14ac:dyDescent="0.55000000000000004">
      <c r="A11" s="85">
        <v>4</v>
      </c>
      <c r="B11" s="140"/>
      <c r="C11" s="86" t="s">
        <v>175</v>
      </c>
      <c r="D11" s="87" t="s">
        <v>60</v>
      </c>
      <c r="E11" s="87" t="s">
        <v>61</v>
      </c>
      <c r="F11" s="87"/>
      <c r="G11" s="87"/>
      <c r="H11" s="90"/>
      <c r="I11" s="110"/>
      <c r="J11" s="87"/>
      <c r="K11" s="111"/>
      <c r="L11" s="123"/>
      <c r="M11" s="111"/>
      <c r="N11" s="130"/>
      <c r="O11" s="99" t="s">
        <v>62</v>
      </c>
    </row>
    <row r="12" spans="1:17" ht="29.1" thickBot="1" x14ac:dyDescent="0.6">
      <c r="A12" s="13">
        <v>5</v>
      </c>
      <c r="B12" s="139"/>
      <c r="C12" s="14" t="s">
        <v>174</v>
      </c>
      <c r="D12" s="18" t="s">
        <v>63</v>
      </c>
      <c r="E12" s="74" t="s">
        <v>64</v>
      </c>
      <c r="F12" s="51" t="s">
        <v>65</v>
      </c>
      <c r="G12" s="74"/>
      <c r="H12" s="89"/>
      <c r="I12" s="108">
        <v>2</v>
      </c>
      <c r="J12" s="74">
        <v>0</v>
      </c>
      <c r="K12" s="109">
        <v>2.0299999999999998</v>
      </c>
      <c r="L12" s="121">
        <v>2</v>
      </c>
      <c r="M12" s="109">
        <f t="shared" si="0"/>
        <v>4.0599999999999996</v>
      </c>
      <c r="N12" s="129">
        <f t="shared" si="1"/>
        <v>4.0599999999999996</v>
      </c>
      <c r="O12" s="97" t="s">
        <v>66</v>
      </c>
    </row>
    <row r="13" spans="1:17" ht="14.7" thickBot="1" x14ac:dyDescent="0.6">
      <c r="A13" s="136"/>
      <c r="B13" s="141"/>
      <c r="C13" s="63"/>
      <c r="D13" s="64" t="s">
        <v>67</v>
      </c>
      <c r="E13" s="78" t="s">
        <v>59</v>
      </c>
      <c r="F13" s="65"/>
      <c r="G13" s="78"/>
      <c r="H13" s="91"/>
      <c r="I13" s="112">
        <v>1</v>
      </c>
      <c r="J13" s="78">
        <v>0</v>
      </c>
      <c r="K13" s="113"/>
      <c r="L13" s="124">
        <v>1</v>
      </c>
      <c r="M13" s="113">
        <f>N13</f>
        <v>14.57</v>
      </c>
      <c r="N13" s="131">
        <f>9.43+5.14</f>
        <v>14.57</v>
      </c>
      <c r="O13" s="100" t="s">
        <v>67</v>
      </c>
    </row>
    <row r="14" spans="1:17" ht="14.4" x14ac:dyDescent="0.55000000000000004">
      <c r="A14" s="55">
        <v>6</v>
      </c>
      <c r="B14" s="142"/>
      <c r="C14" s="56" t="s">
        <v>175</v>
      </c>
      <c r="D14" s="79" t="s">
        <v>68</v>
      </c>
      <c r="E14" s="79" t="s">
        <v>59</v>
      </c>
      <c r="F14" s="57" t="s">
        <v>69</v>
      </c>
      <c r="G14" s="79"/>
      <c r="H14" s="92"/>
      <c r="I14" s="114">
        <v>2</v>
      </c>
      <c r="J14" s="79">
        <v>3</v>
      </c>
      <c r="K14" s="115">
        <f>20.79/5</f>
        <v>4.1579999999999995</v>
      </c>
      <c r="L14" s="125">
        <v>0</v>
      </c>
      <c r="M14" s="115">
        <f t="shared" si="0"/>
        <v>0</v>
      </c>
      <c r="N14" s="132">
        <f t="shared" si="1"/>
        <v>20.79</v>
      </c>
      <c r="O14" s="101" t="s">
        <v>70</v>
      </c>
    </row>
    <row r="15" spans="1:17" ht="14.4" x14ac:dyDescent="0.55000000000000004">
      <c r="A15" s="58">
        <v>7</v>
      </c>
      <c r="B15" s="139"/>
      <c r="C15" s="14" t="s">
        <v>175</v>
      </c>
      <c r="D15" s="74" t="s">
        <v>71</v>
      </c>
      <c r="E15" s="74" t="s">
        <v>59</v>
      </c>
      <c r="F15" s="51" t="s">
        <v>72</v>
      </c>
      <c r="G15" s="74"/>
      <c r="H15" s="89"/>
      <c r="I15" s="108">
        <v>2</v>
      </c>
      <c r="J15" s="74">
        <v>0</v>
      </c>
      <c r="K15" s="109">
        <v>7.39</v>
      </c>
      <c r="L15" s="121">
        <v>0</v>
      </c>
      <c r="M15" s="109">
        <f t="shared" si="0"/>
        <v>0</v>
      </c>
      <c r="N15" s="129">
        <f t="shared" si="1"/>
        <v>14.78</v>
      </c>
      <c r="O15" s="102" t="s">
        <v>73</v>
      </c>
    </row>
    <row r="16" spans="1:17" ht="14.7" thickBot="1" x14ac:dyDescent="0.6">
      <c r="A16" s="59">
        <v>8</v>
      </c>
      <c r="B16" s="143" t="s">
        <v>74</v>
      </c>
      <c r="C16" s="60" t="s">
        <v>175</v>
      </c>
      <c r="D16" s="61" t="s">
        <v>75</v>
      </c>
      <c r="E16" s="80" t="s">
        <v>59</v>
      </c>
      <c r="F16" s="62" t="s">
        <v>76</v>
      </c>
      <c r="G16" s="62" t="s">
        <v>77</v>
      </c>
      <c r="H16" s="93" t="s">
        <v>78</v>
      </c>
      <c r="I16" s="116">
        <v>2</v>
      </c>
      <c r="J16" s="80">
        <v>3</v>
      </c>
      <c r="K16" s="117">
        <f>2.3/5</f>
        <v>0.45999999999999996</v>
      </c>
      <c r="L16" s="126">
        <v>0</v>
      </c>
      <c r="M16" s="117">
        <f t="shared" si="0"/>
        <v>0</v>
      </c>
      <c r="N16" s="133">
        <f t="shared" si="1"/>
        <v>2.2999999999999998</v>
      </c>
      <c r="O16" s="103" t="s">
        <v>79</v>
      </c>
    </row>
    <row r="17" spans="1:15" ht="14.4" x14ac:dyDescent="0.55000000000000004">
      <c r="A17" s="73">
        <v>9</v>
      </c>
      <c r="B17" s="147" t="s">
        <v>176</v>
      </c>
      <c r="C17" s="14" t="s">
        <v>173</v>
      </c>
      <c r="D17" s="74" t="s">
        <v>80</v>
      </c>
      <c r="E17" s="74" t="s">
        <v>59</v>
      </c>
      <c r="F17" s="51" t="s">
        <v>81</v>
      </c>
      <c r="G17" s="51" t="s">
        <v>82</v>
      </c>
      <c r="H17" s="94"/>
      <c r="I17" s="108">
        <v>2</v>
      </c>
      <c r="J17" s="74">
        <v>8</v>
      </c>
      <c r="K17" s="109">
        <v>0.185</v>
      </c>
      <c r="L17" s="121">
        <v>10</v>
      </c>
      <c r="M17" s="109">
        <f t="shared" si="0"/>
        <v>1.85</v>
      </c>
      <c r="N17" s="129">
        <f>(J17+I17)*K17</f>
        <v>1.85</v>
      </c>
      <c r="O17" s="104" t="s">
        <v>83</v>
      </c>
    </row>
    <row r="18" spans="1:15" ht="14.4" x14ac:dyDescent="0.55000000000000004">
      <c r="A18" s="73">
        <v>10</v>
      </c>
      <c r="B18" s="139" t="s">
        <v>177</v>
      </c>
      <c r="C18" s="14" t="s">
        <v>173</v>
      </c>
      <c r="D18" s="74" t="s">
        <v>84</v>
      </c>
      <c r="E18" s="74" t="s">
        <v>59</v>
      </c>
      <c r="F18" s="51" t="s">
        <v>85</v>
      </c>
      <c r="G18" s="51" t="s">
        <v>86</v>
      </c>
      <c r="H18" s="94"/>
      <c r="I18" s="108">
        <v>4</v>
      </c>
      <c r="J18" s="74">
        <v>6</v>
      </c>
      <c r="K18" s="109">
        <v>0.24199999999999999</v>
      </c>
      <c r="L18" s="121">
        <v>10</v>
      </c>
      <c r="M18" s="109">
        <f t="shared" si="0"/>
        <v>2.42</v>
      </c>
      <c r="N18" s="129">
        <f>(J18+I18)*K18</f>
        <v>2.42</v>
      </c>
      <c r="O18" s="104" t="s">
        <v>87</v>
      </c>
    </row>
    <row r="19" spans="1:15" ht="14.7" thickBot="1" x14ac:dyDescent="0.6">
      <c r="A19" s="137"/>
      <c r="B19" s="144"/>
      <c r="C19" s="52"/>
      <c r="D19" s="53" t="s">
        <v>88</v>
      </c>
      <c r="E19" s="81" t="s">
        <v>89</v>
      </c>
      <c r="F19" s="54"/>
      <c r="G19" s="81"/>
      <c r="H19" s="95"/>
      <c r="I19" s="118">
        <v>1</v>
      </c>
      <c r="J19" s="81">
        <v>0</v>
      </c>
      <c r="K19" s="119"/>
      <c r="L19" s="127">
        <v>1</v>
      </c>
      <c r="M19" s="119">
        <f>N19</f>
        <v>18.809999999999999</v>
      </c>
      <c r="N19" s="134">
        <v>18.809999999999999</v>
      </c>
      <c r="O19" s="105" t="s">
        <v>88</v>
      </c>
    </row>
    <row r="20" spans="1:15" ht="14.4" x14ac:dyDescent="0.55000000000000004">
      <c r="A20" s="55">
        <v>11</v>
      </c>
      <c r="B20" s="142"/>
      <c r="C20" s="56" t="s">
        <v>174</v>
      </c>
      <c r="D20" s="79" t="s">
        <v>90</v>
      </c>
      <c r="E20" s="79" t="s">
        <v>89</v>
      </c>
      <c r="F20" s="57" t="s">
        <v>91</v>
      </c>
      <c r="G20" s="79"/>
      <c r="H20" s="94" t="s">
        <v>92</v>
      </c>
      <c r="I20" s="114">
        <v>2</v>
      </c>
      <c r="J20" s="79">
        <v>1</v>
      </c>
      <c r="K20" s="115">
        <v>26.24</v>
      </c>
      <c r="L20" s="125">
        <v>2</v>
      </c>
      <c r="M20" s="115">
        <f t="shared" si="0"/>
        <v>52.48</v>
      </c>
      <c r="N20" s="132">
        <f>(J20+I20)*K20</f>
        <v>78.72</v>
      </c>
      <c r="O20" s="101" t="s">
        <v>93</v>
      </c>
    </row>
    <row r="21" spans="1:15" ht="14.4" x14ac:dyDescent="0.55000000000000004">
      <c r="A21" s="58">
        <v>12</v>
      </c>
      <c r="B21" s="139" t="s">
        <v>169</v>
      </c>
      <c r="C21" s="14" t="s">
        <v>174</v>
      </c>
      <c r="D21" s="74" t="s">
        <v>94</v>
      </c>
      <c r="E21" s="74" t="s">
        <v>89</v>
      </c>
      <c r="F21" s="51" t="s">
        <v>95</v>
      </c>
      <c r="G21" s="74"/>
      <c r="H21" s="94" t="s">
        <v>92</v>
      </c>
      <c r="I21" s="108">
        <v>2</v>
      </c>
      <c r="J21" s="74">
        <v>1</v>
      </c>
      <c r="K21" s="109">
        <v>1.53</v>
      </c>
      <c r="L21" s="121">
        <v>2</v>
      </c>
      <c r="M21" s="109">
        <f t="shared" si="0"/>
        <v>3.06</v>
      </c>
      <c r="N21" s="129">
        <f>(J21+I21)*K21</f>
        <v>4.59</v>
      </c>
      <c r="O21" s="104" t="s">
        <v>96</v>
      </c>
    </row>
    <row r="22" spans="1:15" ht="14.4" x14ac:dyDescent="0.55000000000000004">
      <c r="A22" s="58">
        <v>13</v>
      </c>
      <c r="B22" s="139" t="s">
        <v>97</v>
      </c>
      <c r="C22" s="14" t="s">
        <v>175</v>
      </c>
      <c r="D22" s="15" t="s">
        <v>98</v>
      </c>
      <c r="E22" s="74" t="s">
        <v>99</v>
      </c>
      <c r="F22" s="51" t="s">
        <v>100</v>
      </c>
      <c r="G22" s="51" t="s">
        <v>101</v>
      </c>
      <c r="H22" s="94" t="s">
        <v>92</v>
      </c>
      <c r="I22" s="108">
        <v>10</v>
      </c>
      <c r="J22" s="74">
        <v>0</v>
      </c>
      <c r="K22" s="109">
        <v>0.32300000000000001</v>
      </c>
      <c r="L22" s="121">
        <v>0</v>
      </c>
      <c r="M22" s="109">
        <f t="shared" si="0"/>
        <v>0</v>
      </c>
      <c r="N22" s="129">
        <f t="shared" si="1"/>
        <v>3.23</v>
      </c>
      <c r="O22" s="102" t="s">
        <v>102</v>
      </c>
    </row>
    <row r="23" spans="1:15" ht="14.4" x14ac:dyDescent="0.55000000000000004">
      <c r="A23" s="58">
        <v>14</v>
      </c>
      <c r="B23" s="139" t="s">
        <v>103</v>
      </c>
      <c r="C23" s="14" t="s">
        <v>175</v>
      </c>
      <c r="D23" s="74" t="s">
        <v>104</v>
      </c>
      <c r="E23" s="74" t="s">
        <v>89</v>
      </c>
      <c r="F23" s="51" t="s">
        <v>105</v>
      </c>
      <c r="G23" s="51" t="s">
        <v>106</v>
      </c>
      <c r="H23" s="89" t="s">
        <v>107</v>
      </c>
      <c r="I23" s="108">
        <v>0</v>
      </c>
      <c r="J23" s="74">
        <v>3</v>
      </c>
      <c r="K23" s="109">
        <v>3.36</v>
      </c>
      <c r="L23" s="121">
        <v>0</v>
      </c>
      <c r="M23" s="109">
        <f t="shared" si="0"/>
        <v>0</v>
      </c>
      <c r="N23" s="129">
        <f t="shared" si="1"/>
        <v>10.08</v>
      </c>
      <c r="O23" s="104" t="s">
        <v>108</v>
      </c>
    </row>
    <row r="24" spans="1:15" ht="14.4" x14ac:dyDescent="0.55000000000000004">
      <c r="A24" s="58">
        <v>15</v>
      </c>
      <c r="B24" s="139" t="s">
        <v>109</v>
      </c>
      <c r="C24" s="14" t="s">
        <v>175</v>
      </c>
      <c r="D24" s="74" t="s">
        <v>110</v>
      </c>
      <c r="E24" s="74" t="s">
        <v>89</v>
      </c>
      <c r="F24" s="51" t="s">
        <v>111</v>
      </c>
      <c r="G24" s="51" t="s">
        <v>112</v>
      </c>
      <c r="H24" s="89" t="s">
        <v>113</v>
      </c>
      <c r="I24" s="108">
        <v>10</v>
      </c>
      <c r="J24" s="74">
        <v>0</v>
      </c>
      <c r="K24" s="109">
        <v>0.16700000000000001</v>
      </c>
      <c r="L24" s="121">
        <v>0</v>
      </c>
      <c r="M24" s="109">
        <f t="shared" si="0"/>
        <v>0</v>
      </c>
      <c r="N24" s="129">
        <f t="shared" si="1"/>
        <v>1.6700000000000002</v>
      </c>
      <c r="O24" s="104" t="s">
        <v>114</v>
      </c>
    </row>
    <row r="25" spans="1:15" ht="14.4" x14ac:dyDescent="0.55000000000000004">
      <c r="A25" s="58">
        <v>16</v>
      </c>
      <c r="B25" s="145" t="s">
        <v>115</v>
      </c>
      <c r="C25" s="14" t="s">
        <v>173</v>
      </c>
      <c r="D25" s="74" t="s">
        <v>116</v>
      </c>
      <c r="E25" s="74" t="s">
        <v>99</v>
      </c>
      <c r="F25" s="51" t="s">
        <v>117</v>
      </c>
      <c r="G25" s="51" t="s">
        <v>118</v>
      </c>
      <c r="H25" s="94" t="s">
        <v>119</v>
      </c>
      <c r="I25" s="108">
        <v>3</v>
      </c>
      <c r="J25" s="74">
        <v>0</v>
      </c>
      <c r="K25" s="109">
        <v>2.67</v>
      </c>
      <c r="L25" s="121">
        <v>3</v>
      </c>
      <c r="M25" s="109">
        <f t="shared" si="0"/>
        <v>8.01</v>
      </c>
      <c r="N25" s="129">
        <f t="shared" si="1"/>
        <v>8.01</v>
      </c>
      <c r="O25" s="102" t="s">
        <v>120</v>
      </c>
    </row>
    <row r="26" spans="1:15" ht="14.4" x14ac:dyDescent="0.55000000000000004">
      <c r="A26" s="58">
        <v>17</v>
      </c>
      <c r="B26" s="139" t="s">
        <v>121</v>
      </c>
      <c r="C26" s="14" t="s">
        <v>175</v>
      </c>
      <c r="D26" s="15" t="s">
        <v>122</v>
      </c>
      <c r="E26" s="74" t="s">
        <v>99</v>
      </c>
      <c r="F26" s="51" t="s">
        <v>123</v>
      </c>
      <c r="G26" s="51" t="s">
        <v>124</v>
      </c>
      <c r="H26" s="94" t="s">
        <v>125</v>
      </c>
      <c r="I26" s="108">
        <v>10</v>
      </c>
      <c r="J26" s="74">
        <v>0</v>
      </c>
      <c r="K26" s="109">
        <v>0.38700000000000001</v>
      </c>
      <c r="L26" s="121">
        <v>0</v>
      </c>
      <c r="M26" s="109">
        <f t="shared" si="0"/>
        <v>0</v>
      </c>
      <c r="N26" s="129">
        <f t="shared" si="1"/>
        <v>3.87</v>
      </c>
      <c r="O26" s="102" t="s">
        <v>102</v>
      </c>
    </row>
    <row r="27" spans="1:15" ht="14.4" x14ac:dyDescent="0.55000000000000004">
      <c r="A27" s="58">
        <v>18</v>
      </c>
      <c r="B27" s="139" t="s">
        <v>126</v>
      </c>
      <c r="C27" s="14" t="s">
        <v>175</v>
      </c>
      <c r="D27" s="74" t="s">
        <v>127</v>
      </c>
      <c r="E27" s="74" t="s">
        <v>99</v>
      </c>
      <c r="F27" s="51" t="s">
        <v>128</v>
      </c>
      <c r="G27" s="51" t="s">
        <v>129</v>
      </c>
      <c r="H27" s="94" t="s">
        <v>92</v>
      </c>
      <c r="I27" s="108">
        <v>10</v>
      </c>
      <c r="J27" s="74">
        <v>0</v>
      </c>
      <c r="K27" s="109">
        <v>0.15</v>
      </c>
      <c r="L27" s="121">
        <v>0</v>
      </c>
      <c r="M27" s="109">
        <f t="shared" si="0"/>
        <v>0</v>
      </c>
      <c r="N27" s="129">
        <f t="shared" si="1"/>
        <v>1.5</v>
      </c>
      <c r="O27" s="102" t="s">
        <v>130</v>
      </c>
    </row>
    <row r="28" spans="1:15" ht="14.4" x14ac:dyDescent="0.55000000000000004">
      <c r="A28" s="58">
        <v>19</v>
      </c>
      <c r="B28" s="139" t="s">
        <v>131</v>
      </c>
      <c r="C28" s="14" t="s">
        <v>175</v>
      </c>
      <c r="D28" s="69" t="s">
        <v>132</v>
      </c>
      <c r="E28" s="74" t="s">
        <v>99</v>
      </c>
      <c r="F28" s="51" t="s">
        <v>133</v>
      </c>
      <c r="G28" s="51" t="s">
        <v>134</v>
      </c>
      <c r="H28" s="94" t="s">
        <v>125</v>
      </c>
      <c r="I28" s="108">
        <v>3</v>
      </c>
      <c r="J28" s="74">
        <v>0</v>
      </c>
      <c r="K28" s="109">
        <v>1.54</v>
      </c>
      <c r="L28" s="121">
        <v>0</v>
      </c>
      <c r="M28" s="109">
        <f t="shared" si="0"/>
        <v>0</v>
      </c>
      <c r="N28" s="129">
        <f t="shared" si="1"/>
        <v>4.62</v>
      </c>
      <c r="O28" s="102" t="s">
        <v>135</v>
      </c>
    </row>
    <row r="29" spans="1:15" ht="14.4" x14ac:dyDescent="0.55000000000000004">
      <c r="A29" s="58">
        <v>20</v>
      </c>
      <c r="B29" s="145" t="s">
        <v>136</v>
      </c>
      <c r="C29" s="14" t="s">
        <v>175</v>
      </c>
      <c r="D29" s="70" t="s">
        <v>137</v>
      </c>
      <c r="E29" s="74" t="s">
        <v>99</v>
      </c>
      <c r="F29" s="51" t="s">
        <v>138</v>
      </c>
      <c r="G29" s="51" t="s">
        <v>139</v>
      </c>
      <c r="H29" s="94" t="s">
        <v>140</v>
      </c>
      <c r="I29" s="108">
        <v>3</v>
      </c>
      <c r="J29" s="74">
        <v>0</v>
      </c>
      <c r="K29" s="109">
        <v>3.66</v>
      </c>
      <c r="L29" s="121">
        <v>0</v>
      </c>
      <c r="M29" s="109">
        <f t="shared" si="0"/>
        <v>0</v>
      </c>
      <c r="N29" s="129">
        <f t="shared" si="1"/>
        <v>10.98</v>
      </c>
      <c r="O29" s="102" t="s">
        <v>141</v>
      </c>
    </row>
    <row r="30" spans="1:15" ht="14.4" x14ac:dyDescent="0.55000000000000004">
      <c r="A30" s="58">
        <v>21</v>
      </c>
      <c r="B30" s="139" t="s">
        <v>142</v>
      </c>
      <c r="C30" s="14" t="s">
        <v>175</v>
      </c>
      <c r="D30" s="70" t="s">
        <v>143</v>
      </c>
      <c r="E30" s="74" t="s">
        <v>99</v>
      </c>
      <c r="F30" s="51" t="s">
        <v>144</v>
      </c>
      <c r="G30" s="51" t="s">
        <v>145</v>
      </c>
      <c r="H30" s="94" t="s">
        <v>146</v>
      </c>
      <c r="I30" s="108">
        <v>10</v>
      </c>
      <c r="J30" s="74">
        <v>0</v>
      </c>
      <c r="K30" s="109">
        <v>0.11600000000000001</v>
      </c>
      <c r="L30" s="121">
        <v>0</v>
      </c>
      <c r="M30" s="109">
        <f t="shared" si="0"/>
        <v>0</v>
      </c>
      <c r="N30" s="129">
        <f t="shared" si="1"/>
        <v>1.1600000000000001</v>
      </c>
      <c r="O30" s="102" t="s">
        <v>147</v>
      </c>
    </row>
    <row r="31" spans="1:15" ht="14.4" x14ac:dyDescent="0.55000000000000004">
      <c r="A31" s="58">
        <v>22</v>
      </c>
      <c r="B31" s="145" t="s">
        <v>148</v>
      </c>
      <c r="C31" s="14" t="s">
        <v>175</v>
      </c>
      <c r="D31" s="15" t="s">
        <v>149</v>
      </c>
      <c r="E31" s="74" t="s">
        <v>99</v>
      </c>
      <c r="F31" s="51" t="s">
        <v>150</v>
      </c>
      <c r="G31" s="51" t="s">
        <v>151</v>
      </c>
      <c r="H31" s="94" t="s">
        <v>152</v>
      </c>
      <c r="I31" s="108">
        <v>4</v>
      </c>
      <c r="J31" s="74">
        <v>0</v>
      </c>
      <c r="K31" s="109">
        <v>0.68</v>
      </c>
      <c r="L31" s="121">
        <v>0</v>
      </c>
      <c r="M31" s="109">
        <f t="shared" si="0"/>
        <v>0</v>
      </c>
      <c r="N31" s="129">
        <f t="shared" si="1"/>
        <v>2.72</v>
      </c>
      <c r="O31" s="102"/>
    </row>
    <row r="32" spans="1:15" s="17" customFormat="1" ht="14.4" x14ac:dyDescent="0.55000000000000004">
      <c r="A32" s="73">
        <v>23</v>
      </c>
      <c r="B32" s="139" t="s">
        <v>153</v>
      </c>
      <c r="C32" s="14" t="s">
        <v>174</v>
      </c>
      <c r="D32" s="74" t="s">
        <v>154</v>
      </c>
      <c r="E32" s="74" t="s">
        <v>99</v>
      </c>
      <c r="F32" s="51" t="s">
        <v>155</v>
      </c>
      <c r="G32" s="51"/>
      <c r="H32" s="94" t="s">
        <v>92</v>
      </c>
      <c r="I32" s="108">
        <v>2</v>
      </c>
      <c r="J32" s="74">
        <v>3</v>
      </c>
      <c r="K32" s="109">
        <v>0.24</v>
      </c>
      <c r="L32" s="121">
        <v>5</v>
      </c>
      <c r="M32" s="109">
        <f t="shared" si="0"/>
        <v>1.2</v>
      </c>
      <c r="N32" s="129">
        <f t="shared" si="1"/>
        <v>1.2</v>
      </c>
      <c r="O32" s="104"/>
    </row>
    <row r="33" spans="1:15" s="17" customFormat="1" ht="14.4" x14ac:dyDescent="0.55000000000000004">
      <c r="A33" s="73">
        <v>24</v>
      </c>
      <c r="B33" s="139" t="s">
        <v>156</v>
      </c>
      <c r="C33" s="14" t="s">
        <v>174</v>
      </c>
      <c r="D33" s="74" t="s">
        <v>157</v>
      </c>
      <c r="E33" s="74" t="s">
        <v>99</v>
      </c>
      <c r="F33" s="51" t="s">
        <v>158</v>
      </c>
      <c r="G33" s="51"/>
      <c r="H33" s="94" t="s">
        <v>92</v>
      </c>
      <c r="I33" s="108">
        <v>2</v>
      </c>
      <c r="J33" s="74">
        <v>3</v>
      </c>
      <c r="K33" s="109">
        <v>0.24</v>
      </c>
      <c r="L33" s="121">
        <v>5</v>
      </c>
      <c r="M33" s="109">
        <f t="shared" si="0"/>
        <v>1.2</v>
      </c>
      <c r="N33" s="129">
        <f t="shared" si="1"/>
        <v>1.2</v>
      </c>
      <c r="O33" s="104"/>
    </row>
    <row r="34" spans="1:15" s="17" customFormat="1" ht="14.4" x14ac:dyDescent="0.55000000000000004">
      <c r="A34" s="73">
        <v>25</v>
      </c>
      <c r="B34" s="139" t="s">
        <v>159</v>
      </c>
      <c r="C34" s="14" t="s">
        <v>173</v>
      </c>
      <c r="D34" s="74" t="s">
        <v>160</v>
      </c>
      <c r="E34" s="74" t="s">
        <v>89</v>
      </c>
      <c r="F34" s="51" t="s">
        <v>161</v>
      </c>
      <c r="G34" s="51" t="s">
        <v>162</v>
      </c>
      <c r="H34" s="94" t="s">
        <v>125</v>
      </c>
      <c r="I34" s="108">
        <v>2</v>
      </c>
      <c r="J34" s="74">
        <v>0</v>
      </c>
      <c r="K34" s="109">
        <v>17.2</v>
      </c>
      <c r="L34" s="121">
        <v>2</v>
      </c>
      <c r="M34" s="109">
        <f t="shared" si="0"/>
        <v>34.4</v>
      </c>
      <c r="N34" s="129">
        <f t="shared" si="1"/>
        <v>34.4</v>
      </c>
      <c r="O34" s="104"/>
    </row>
    <row r="35" spans="1:15" s="17" customFormat="1" ht="14.7" thickBot="1" x14ac:dyDescent="0.6">
      <c r="A35" s="82">
        <v>26</v>
      </c>
      <c r="B35" s="143" t="s">
        <v>163</v>
      </c>
      <c r="C35" s="60" t="s">
        <v>173</v>
      </c>
      <c r="D35" s="80" t="s">
        <v>164</v>
      </c>
      <c r="E35" s="80" t="s">
        <v>89</v>
      </c>
      <c r="F35" s="62" t="s">
        <v>165</v>
      </c>
      <c r="G35" s="62" t="s">
        <v>166</v>
      </c>
      <c r="H35" s="93" t="s">
        <v>113</v>
      </c>
      <c r="I35" s="116">
        <v>2</v>
      </c>
      <c r="J35" s="80">
        <v>0</v>
      </c>
      <c r="K35" s="117">
        <v>10.07</v>
      </c>
      <c r="L35" s="126">
        <v>2</v>
      </c>
      <c r="M35" s="117">
        <f t="shared" si="0"/>
        <v>20.14</v>
      </c>
      <c r="N35" s="133">
        <f t="shared" si="1"/>
        <v>20.14</v>
      </c>
      <c r="O35" s="106"/>
    </row>
    <row r="36" spans="1:15" ht="15.9" thickBot="1" x14ac:dyDescent="0.45">
      <c r="A36" s="66" t="s">
        <v>167</v>
      </c>
      <c r="B36" s="146"/>
      <c r="C36" s="67"/>
      <c r="D36" s="67"/>
      <c r="E36" s="67"/>
      <c r="F36" s="68"/>
      <c r="G36" s="67"/>
      <c r="H36" s="67"/>
      <c r="I36" s="66"/>
      <c r="J36" s="67"/>
      <c r="K36" s="120"/>
      <c r="L36" s="83"/>
      <c r="M36" s="135">
        <f>SUM(M8:M34)</f>
        <v>693.24999999999989</v>
      </c>
      <c r="N36" s="120">
        <f>SUM(N8:N34)</f>
        <v>798.71999999999991</v>
      </c>
      <c r="O36" s="67"/>
    </row>
    <row r="37" spans="1:15" ht="13.2" thickBot="1" x14ac:dyDescent="0.45">
      <c r="A37" s="21"/>
    </row>
    <row r="38" spans="1:15" ht="15.9" thickBot="1" x14ac:dyDescent="0.45">
      <c r="A38" s="19" t="s">
        <v>168</v>
      </c>
      <c r="B38" s="20"/>
      <c r="C38" s="20"/>
      <c r="D38" s="20"/>
      <c r="E38" s="20"/>
      <c r="F38" s="43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4.4" x14ac:dyDescent="0.4">
      <c r="A39" s="23">
        <v>1</v>
      </c>
      <c r="B39" s="24"/>
      <c r="C39" s="24"/>
      <c r="D39" s="25"/>
      <c r="E39" s="25"/>
      <c r="F39" s="4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4.4" x14ac:dyDescent="0.4">
      <c r="A40" s="26">
        <v>2</v>
      </c>
      <c r="B40" s="27"/>
      <c r="C40" s="27"/>
      <c r="D40" s="28"/>
      <c r="E40" s="28"/>
      <c r="F40" s="46"/>
      <c r="G40" s="28"/>
      <c r="H40" s="28"/>
      <c r="I40" s="28"/>
      <c r="J40" s="28"/>
      <c r="K40" s="28"/>
      <c r="L40" s="28"/>
      <c r="M40" s="28"/>
      <c r="N40" s="28"/>
      <c r="O40" s="28"/>
    </row>
    <row r="41" spans="1:15" ht="14.4" x14ac:dyDescent="0.4">
      <c r="A41" s="26">
        <v>3</v>
      </c>
      <c r="B41" s="27"/>
      <c r="C41" s="27"/>
      <c r="D41" s="28"/>
      <c r="E41" s="28"/>
      <c r="F41" s="46"/>
      <c r="G41" s="28"/>
      <c r="H41" s="28"/>
      <c r="I41" s="28"/>
      <c r="J41" s="28"/>
      <c r="K41" s="28"/>
      <c r="L41" s="28"/>
      <c r="M41" s="28"/>
      <c r="N41" s="28"/>
      <c r="O41" s="28"/>
    </row>
    <row r="42" spans="1:15" ht="14.7" thickBot="1" x14ac:dyDescent="0.45">
      <c r="A42" s="29">
        <v>4</v>
      </c>
      <c r="B42" s="30"/>
      <c r="C42" s="30"/>
      <c r="D42" s="31"/>
      <c r="E42" s="31"/>
      <c r="F42" s="47"/>
      <c r="G42" s="31"/>
      <c r="H42" s="31"/>
      <c r="I42" s="31"/>
      <c r="J42" s="31"/>
      <c r="K42" s="31"/>
      <c r="L42" s="31"/>
      <c r="M42" s="31"/>
      <c r="N42" s="31"/>
      <c r="O42" s="31"/>
    </row>
  </sheetData>
  <dataConsolidate/>
  <mergeCells count="10">
    <mergeCell ref="A1:C6"/>
    <mergeCell ref="D1:F3"/>
    <mergeCell ref="I1:N1"/>
    <mergeCell ref="O1:O6"/>
    <mergeCell ref="I2:N2"/>
    <mergeCell ref="I3:N3"/>
    <mergeCell ref="D4:F6"/>
    <mergeCell ref="I4:N4"/>
    <mergeCell ref="I5:N5"/>
    <mergeCell ref="I6:N6"/>
  </mergeCells>
  <conditionalFormatting sqref="L8:M35">
    <cfRule type="expression" dxfId="2" priority="1">
      <formula>$L8&gt;0</formula>
    </cfRule>
  </conditionalFormatting>
  <hyperlinks>
    <hyperlink ref="F12" r:id="rId1" xr:uid="{C2CC6AF6-95DA-410D-829A-AFCF8AD9C915}"/>
    <hyperlink ref="G16" r:id="rId2" xr:uid="{DB9C6A72-9169-43CE-AEF0-045528701ED9}"/>
    <hyperlink ref="F22" r:id="rId3" xr:uid="{B8C8EB63-B9F8-47D6-BC45-A37BCBEE9C8B}"/>
    <hyperlink ref="G22" r:id="rId4" xr:uid="{2DB5A540-9065-42B7-B339-7750124231DD}"/>
    <hyperlink ref="F23" r:id="rId5" xr:uid="{D8154DE7-01C5-4B4F-9CDD-2C0E0BE14E59}"/>
    <hyperlink ref="F24" r:id="rId6" xr:uid="{E25859AC-F819-4D71-9547-8B919032A20D}"/>
    <hyperlink ref="F20" r:id="rId7" xr:uid="{EA98C5A2-446E-4B20-A82B-F5959F9B7CA8}"/>
    <hyperlink ref="F25" r:id="rId8" display="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" xr:uid="{B7E44AF9-4AA9-494F-A481-9ABF30223C7C}"/>
    <hyperlink ref="F26" r:id="rId9" display="https://www.digikey.com.au/en/products/detail/stmicro/USBLC6-2SC6/1121688?gclsrc=aw.ds&amp;gad_source=1&amp;gad_campaignid=186164369&amp;gbraid=0AAAAADrbLljKNZojVPpCvl9wh6qpel4gt&amp;gclid=Cj0KCQjw8KrFBhDUARIsAMvIApZgEHAxskwJd5GPEbWANqSqD0MA0MPsSvVE5AX3ydXkC3pmeVQ2LpcaAix3EALw_wcB" xr:uid="{CDA39AEB-367D-43CB-8D52-32D9B00C8DD5}"/>
    <hyperlink ref="G26" r:id="rId10" xr:uid="{BD1DED4A-7968-401A-BA99-22A08ED88D68}"/>
    <hyperlink ref="F14" r:id="rId11" xr:uid="{7B1A8F29-CCAA-46DC-842E-A567E6C120D1}"/>
    <hyperlink ref="F27" r:id="rId12" xr:uid="{2F4A6EEB-F082-41E1-98DF-F393A874BB01}"/>
    <hyperlink ref="G27" r:id="rId13" xr:uid="{5CE4F560-2F9D-4A94-9532-6FAD87513298}"/>
    <hyperlink ref="G25" r:id="rId14" display="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" xr:uid="{75592539-7A22-421B-98BA-4E4E38AC2652}"/>
    <hyperlink ref="F28" r:id="rId15" xr:uid="{833701F9-A2BA-40FA-A1BA-00D540BC2929}"/>
    <hyperlink ref="G28" r:id="rId16" xr:uid="{FE00B32F-F209-4848-B9B1-078A77B59DA7}"/>
    <hyperlink ref="G17" r:id="rId17" xr:uid="{30270853-FBE7-4C58-98FB-721BB7B061C9}"/>
    <hyperlink ref="F29" r:id="rId18" xr:uid="{818C9FF1-725B-4A01-9CFC-B239BF278B0A}"/>
    <hyperlink ref="G29" r:id="rId19" display="https://www.ti.com/lit/ds/symlink/ucc27611.pdf?HQS=dis-dk-null-digikeymode-dsf-pf-null-wwe&amp;ts=1756200418413&amp;ref_url=https%253A%252F%252Fwww.ti.com%252Fgeneral%252Fdocs%252Fsuppproductinfo.tsp%253FdistId%253D10%2526gotoUrl%253Dhttps%253A%252F%252Fwww.ti.com%252Flit%252Fgpn%252Fucc27611" xr:uid="{866790EB-0F4B-4C84-9E1E-311839E16320}"/>
    <hyperlink ref="F30" r:id="rId20" xr:uid="{D1F3BEF3-66FC-4820-9BA2-CDB8AF4C34FF}"/>
    <hyperlink ref="G30" r:id="rId21" xr:uid="{E6132131-8DC3-45EE-A35C-F9599233A8A3}"/>
    <hyperlink ref="F31" r:id="rId22" xr:uid="{3BFA8A76-6923-4CE6-99C2-77531DEFA82F}"/>
    <hyperlink ref="G31" r:id="rId23" xr:uid="{222F6672-4859-4F2A-A0BC-B96710784BF7}"/>
    <hyperlink ref="G18" r:id="rId24" xr:uid="{68D8882D-36FE-4C78-B165-E3926996E407}"/>
    <hyperlink ref="F17" r:id="rId25" xr:uid="{4BDBB008-2CBC-43B3-BF40-C769BF150654}"/>
    <hyperlink ref="F34" r:id="rId26" xr:uid="{E06D5781-BC4F-4BED-8D58-500FCC37D8C2}"/>
    <hyperlink ref="F21" r:id="rId27" xr:uid="{49ED8325-46AD-49F3-86EC-B9166F2B3FAB}"/>
    <hyperlink ref="F32" r:id="rId28" xr:uid="{446C5FD8-D960-4D6E-AAB2-1499CF05CD39}"/>
    <hyperlink ref="F33" r:id="rId29" xr:uid="{29E435E6-C56D-416F-A4D1-E39D7029273C}"/>
    <hyperlink ref="F35" r:id="rId30" xr:uid="{BB903659-EE91-4BA7-AB19-A0D897498317}"/>
    <hyperlink ref="G24" r:id="rId31" xr:uid="{1364446D-8DA8-4876-BD0A-758A6D41B046}"/>
    <hyperlink ref="G23" r:id="rId32" xr:uid="{66A05BEF-DAAC-444A-AF5F-AA7ACBFBC168}"/>
    <hyperlink ref="F16" r:id="rId33" xr:uid="{6B6E9CC3-8FE9-4E31-AE13-6F4B095862B2}"/>
    <hyperlink ref="G34" r:id="rId34" xr:uid="{779058F8-C66D-465F-8C2C-D1DF880A45AB}"/>
    <hyperlink ref="G35" r:id="rId35" xr:uid="{054413D8-0924-4218-9EA0-9D99EE298B44}"/>
  </hyperlinks>
  <pageMargins left="0.25" right="0.25" top="0.75" bottom="0.75" header="0.3" footer="0.3"/>
  <pageSetup paperSize="8" scale="59" firstPageNumber="2" fitToHeight="0" orientation="landscape" useFirstPageNumber="1" r:id="rId36"/>
  <headerFooter>
    <oddFooter>&amp;RPage &amp;P</oddFooter>
  </headerFooter>
  <drawing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E3D0-5E5F-4780-ADE7-BFE0613193BA}">
  <sheetPr>
    <pageSetUpPr fitToPage="1"/>
  </sheetPr>
  <dimension ref="A1:Q27"/>
  <sheetViews>
    <sheetView view="pageBreakPreview" zoomScale="85" zoomScaleNormal="85" zoomScaleSheetLayoutView="85" workbookViewId="0">
      <selection activeCell="U13" sqref="U13"/>
    </sheetView>
  </sheetViews>
  <sheetFormatPr defaultColWidth="9.1640625" defaultRowHeight="12.75" customHeight="1" x14ac:dyDescent="0.4"/>
  <cols>
    <col min="1" max="1" width="8.5546875" style="16" bestFit="1" customWidth="1"/>
    <col min="2" max="2" width="20" style="22" hidden="1" customWidth="1"/>
    <col min="3" max="3" width="26.27734375" style="22" hidden="1" customWidth="1"/>
    <col min="4" max="4" width="79.5546875" style="16" bestFit="1" customWidth="1"/>
    <col min="5" max="5" width="22.1640625" style="16" hidden="1" customWidth="1"/>
    <col min="6" max="6" width="12" style="44" hidden="1" customWidth="1"/>
    <col min="7" max="8" width="17.71875" style="16" hidden="1" customWidth="1"/>
    <col min="9" max="9" width="13.27734375" style="16" bestFit="1" customWidth="1"/>
    <col min="10" max="10" width="7.1640625" style="16" hidden="1" customWidth="1"/>
    <col min="11" max="11" width="19.1640625" style="16" customWidth="1"/>
    <col min="12" max="12" width="5.71875" style="16" hidden="1" customWidth="1"/>
    <col min="13" max="13" width="19.1640625" style="16" customWidth="1"/>
    <col min="14" max="14" width="19.1640625" style="16" hidden="1" customWidth="1"/>
    <col min="15" max="15" width="64.83203125" style="16" bestFit="1" customWidth="1"/>
    <col min="16" max="18" width="9.1640625" style="16"/>
    <col min="19" max="19" width="15.71875" style="16" bestFit="1" customWidth="1"/>
    <col min="20" max="21" width="9.1640625" style="16"/>
    <col min="22" max="22" width="12.27734375" style="16" bestFit="1" customWidth="1"/>
    <col min="23" max="16384" width="9.1640625" style="16"/>
  </cols>
  <sheetData>
    <row r="1" spans="1:17" s="4" customFormat="1" ht="15" customHeight="1" x14ac:dyDescent="0.4">
      <c r="A1" s="163"/>
      <c r="B1" s="164"/>
      <c r="C1" s="165"/>
      <c r="D1" s="172" t="s">
        <v>33</v>
      </c>
      <c r="E1" s="173"/>
      <c r="F1" s="173"/>
      <c r="G1" s="3" t="s">
        <v>34</v>
      </c>
      <c r="H1" s="76"/>
      <c r="I1" s="178" t="s">
        <v>35</v>
      </c>
      <c r="J1" s="179"/>
      <c r="K1" s="179"/>
      <c r="L1" s="179"/>
      <c r="M1" s="179"/>
      <c r="N1" s="179"/>
      <c r="O1" s="180"/>
    </row>
    <row r="2" spans="1:17" s="4" customFormat="1" ht="15" customHeight="1" x14ac:dyDescent="0.4">
      <c r="A2" s="166"/>
      <c r="B2" s="167"/>
      <c r="C2" s="168"/>
      <c r="D2" s="174"/>
      <c r="E2" s="175"/>
      <c r="F2" s="175"/>
      <c r="G2" s="5" t="s">
        <v>36</v>
      </c>
      <c r="H2" s="77"/>
      <c r="I2" s="183">
        <f>MAX(Cover!C:C)</f>
        <v>3</v>
      </c>
      <c r="J2" s="184"/>
      <c r="K2" s="184"/>
      <c r="L2" s="184"/>
      <c r="M2" s="184"/>
      <c r="N2" s="184"/>
      <c r="O2" s="181"/>
    </row>
    <row r="3" spans="1:17" s="4" customFormat="1" ht="12.75" customHeight="1" thickBot="1" x14ac:dyDescent="0.45">
      <c r="A3" s="166"/>
      <c r="B3" s="167"/>
      <c r="C3" s="168"/>
      <c r="D3" s="176"/>
      <c r="E3" s="177"/>
      <c r="F3" s="177"/>
      <c r="G3" s="5" t="s">
        <v>37</v>
      </c>
      <c r="H3" s="77"/>
      <c r="I3" s="185" t="s">
        <v>38</v>
      </c>
      <c r="J3" s="186"/>
      <c r="K3" s="186"/>
      <c r="L3" s="186"/>
      <c r="M3" s="186"/>
      <c r="N3" s="186"/>
      <c r="O3" s="181"/>
    </row>
    <row r="4" spans="1:17" s="4" customFormat="1" ht="15" customHeight="1" x14ac:dyDescent="0.4">
      <c r="A4" s="166"/>
      <c r="B4" s="167"/>
      <c r="C4" s="168"/>
      <c r="D4" s="187" t="s">
        <v>35</v>
      </c>
      <c r="E4" s="188"/>
      <c r="F4" s="188"/>
      <c r="G4" s="5" t="s">
        <v>39</v>
      </c>
      <c r="H4" s="77"/>
      <c r="I4" s="193">
        <v>45866</v>
      </c>
      <c r="J4" s="194"/>
      <c r="K4" s="194"/>
      <c r="L4" s="194"/>
      <c r="M4" s="194"/>
      <c r="N4" s="194"/>
      <c r="O4" s="181"/>
    </row>
    <row r="5" spans="1:17" s="4" customFormat="1" ht="14.5" customHeight="1" x14ac:dyDescent="0.4">
      <c r="A5" s="166"/>
      <c r="B5" s="167"/>
      <c r="C5" s="168"/>
      <c r="D5" s="189"/>
      <c r="E5" s="190"/>
      <c r="F5" s="190"/>
      <c r="G5" s="5"/>
      <c r="H5" s="149"/>
      <c r="I5" s="186"/>
      <c r="J5" s="195"/>
      <c r="K5" s="195"/>
      <c r="L5" s="195"/>
      <c r="M5" s="195"/>
      <c r="N5" s="195"/>
      <c r="O5" s="181"/>
    </row>
    <row r="6" spans="1:17" s="4" customFormat="1" ht="15.75" customHeight="1" thickBot="1" x14ac:dyDescent="0.45">
      <c r="A6" s="169"/>
      <c r="B6" s="170"/>
      <c r="C6" s="171"/>
      <c r="D6" s="191"/>
      <c r="E6" s="192"/>
      <c r="F6" s="192"/>
      <c r="G6" s="6"/>
      <c r="H6" s="150"/>
      <c r="I6" s="196"/>
      <c r="J6" s="197"/>
      <c r="K6" s="197"/>
      <c r="L6" s="197"/>
      <c r="M6" s="197"/>
      <c r="N6" s="197"/>
      <c r="O6" s="182"/>
    </row>
    <row r="7" spans="1:17" s="12" customFormat="1" ht="14.4" x14ac:dyDescent="0.4">
      <c r="A7" s="7" t="s">
        <v>40</v>
      </c>
      <c r="B7" s="138" t="s">
        <v>41</v>
      </c>
      <c r="C7" s="8" t="s">
        <v>42</v>
      </c>
      <c r="D7" s="9" t="s">
        <v>43</v>
      </c>
      <c r="E7" s="8" t="s">
        <v>44</v>
      </c>
      <c r="F7" s="42" t="s">
        <v>45</v>
      </c>
      <c r="G7" s="11" t="s">
        <v>46</v>
      </c>
      <c r="H7" s="88" t="s">
        <v>178</v>
      </c>
      <c r="I7" s="7" t="s">
        <v>48</v>
      </c>
      <c r="J7" s="8" t="s">
        <v>49</v>
      </c>
      <c r="K7" s="107" t="s">
        <v>50</v>
      </c>
      <c r="L7" s="10" t="s">
        <v>171</v>
      </c>
      <c r="M7" s="107" t="s">
        <v>51</v>
      </c>
      <c r="N7" s="128" t="s">
        <v>51</v>
      </c>
      <c r="O7" s="10" t="s">
        <v>52</v>
      </c>
    </row>
    <row r="8" spans="1:17" ht="14.4" x14ac:dyDescent="0.55000000000000004">
      <c r="A8" s="13">
        <v>1</v>
      </c>
      <c r="B8" s="139"/>
      <c r="C8" s="14" t="s">
        <v>173</v>
      </c>
      <c r="D8" s="74" t="s">
        <v>53</v>
      </c>
      <c r="E8" s="74" t="s">
        <v>54</v>
      </c>
      <c r="F8" s="74"/>
      <c r="G8" s="74"/>
      <c r="H8" s="198"/>
      <c r="I8" s="74">
        <v>2</v>
      </c>
      <c r="J8" s="74">
        <v>3</v>
      </c>
      <c r="K8" s="75">
        <v>29.65</v>
      </c>
      <c r="L8" s="199">
        <v>5</v>
      </c>
      <c r="M8" s="75">
        <f>I8*K8</f>
        <v>59.3</v>
      </c>
      <c r="N8" s="75">
        <f>(J8+I8)*K8</f>
        <v>148.25</v>
      </c>
      <c r="O8" s="202" t="s">
        <v>55</v>
      </c>
      <c r="Q8" s="48"/>
    </row>
    <row r="9" spans="1:17" ht="14.4" x14ac:dyDescent="0.55000000000000004">
      <c r="A9" s="13">
        <v>2</v>
      </c>
      <c r="B9" s="139"/>
      <c r="C9" s="14" t="s">
        <v>174</v>
      </c>
      <c r="D9" s="15" t="s">
        <v>56</v>
      </c>
      <c r="E9" s="74" t="s">
        <v>57</v>
      </c>
      <c r="F9" s="74"/>
      <c r="G9" s="74"/>
      <c r="H9" s="198"/>
      <c r="I9" s="74">
        <v>1</v>
      </c>
      <c r="J9" s="74">
        <v>0</v>
      </c>
      <c r="K9" s="75">
        <v>20</v>
      </c>
      <c r="L9" s="201">
        <v>1</v>
      </c>
      <c r="M9" s="75">
        <f t="shared" ref="M9:M20" si="0">I9*K9</f>
        <v>20</v>
      </c>
      <c r="N9" s="75">
        <f>(J9+I9)*K9</f>
        <v>20</v>
      </c>
      <c r="O9" s="202" t="s">
        <v>58</v>
      </c>
    </row>
    <row r="10" spans="1:17" ht="14.4" x14ac:dyDescent="0.55000000000000004">
      <c r="A10" s="13">
        <v>3</v>
      </c>
      <c r="B10" s="139"/>
      <c r="C10" s="14" t="s">
        <v>174</v>
      </c>
      <c r="D10" s="84" t="s">
        <v>172</v>
      </c>
      <c r="E10" s="84" t="s">
        <v>54</v>
      </c>
      <c r="F10" s="74"/>
      <c r="G10" s="74"/>
      <c r="H10" s="198"/>
      <c r="I10" s="74">
        <v>2</v>
      </c>
      <c r="J10" s="74">
        <v>3</v>
      </c>
      <c r="K10" s="75">
        <f>382.94/5</f>
        <v>76.587999999999994</v>
      </c>
      <c r="L10" s="199">
        <v>5</v>
      </c>
      <c r="M10" s="75">
        <f t="shared" si="0"/>
        <v>153.17599999999999</v>
      </c>
      <c r="N10" s="75">
        <f>(J10+I10)*K10</f>
        <v>382.93999999999994</v>
      </c>
      <c r="O10" s="203"/>
    </row>
    <row r="11" spans="1:17" ht="28.8" x14ac:dyDescent="0.55000000000000004">
      <c r="A11" s="13">
        <v>4</v>
      </c>
      <c r="B11" s="139"/>
      <c r="C11" s="14" t="s">
        <v>174</v>
      </c>
      <c r="D11" s="18" t="s">
        <v>63</v>
      </c>
      <c r="E11" s="74" t="s">
        <v>64</v>
      </c>
      <c r="F11" s="51" t="s">
        <v>65</v>
      </c>
      <c r="G11" s="74"/>
      <c r="H11" s="198"/>
      <c r="I11" s="74">
        <v>2</v>
      </c>
      <c r="J11" s="74">
        <v>0</v>
      </c>
      <c r="K11" s="75">
        <v>2.0299999999999998</v>
      </c>
      <c r="L11" s="199">
        <v>2</v>
      </c>
      <c r="M11" s="75">
        <f t="shared" si="0"/>
        <v>4.0599999999999996</v>
      </c>
      <c r="N11" s="75">
        <f>(J11+I11)*K11</f>
        <v>4.0599999999999996</v>
      </c>
      <c r="O11" s="202" t="s">
        <v>66</v>
      </c>
    </row>
    <row r="12" spans="1:17" ht="14.4" x14ac:dyDescent="0.55000000000000004">
      <c r="A12" s="13">
        <v>5</v>
      </c>
      <c r="B12" s="147" t="s">
        <v>176</v>
      </c>
      <c r="C12" s="14" t="s">
        <v>173</v>
      </c>
      <c r="D12" s="74" t="s">
        <v>80</v>
      </c>
      <c r="E12" s="74" t="s">
        <v>59</v>
      </c>
      <c r="F12" s="51" t="s">
        <v>81</v>
      </c>
      <c r="G12" s="51" t="s">
        <v>82</v>
      </c>
      <c r="H12" s="200"/>
      <c r="I12" s="74">
        <v>2</v>
      </c>
      <c r="J12" s="74">
        <v>8</v>
      </c>
      <c r="K12" s="75">
        <v>0.185</v>
      </c>
      <c r="L12" s="199">
        <v>10</v>
      </c>
      <c r="M12" s="75">
        <f t="shared" si="0"/>
        <v>0.37</v>
      </c>
      <c r="N12" s="75">
        <f>(J12+I12)*K12</f>
        <v>1.85</v>
      </c>
      <c r="O12" s="202" t="s">
        <v>83</v>
      </c>
    </row>
    <row r="13" spans="1:17" ht="14.4" x14ac:dyDescent="0.55000000000000004">
      <c r="A13" s="13">
        <v>6</v>
      </c>
      <c r="B13" s="139" t="s">
        <v>177</v>
      </c>
      <c r="C13" s="14" t="s">
        <v>173</v>
      </c>
      <c r="D13" s="74" t="s">
        <v>84</v>
      </c>
      <c r="E13" s="74" t="s">
        <v>59</v>
      </c>
      <c r="F13" s="51" t="s">
        <v>85</v>
      </c>
      <c r="G13" s="51" t="s">
        <v>86</v>
      </c>
      <c r="H13" s="200"/>
      <c r="I13" s="74">
        <v>4</v>
      </c>
      <c r="J13" s="74">
        <v>6</v>
      </c>
      <c r="K13" s="75">
        <v>0.24199999999999999</v>
      </c>
      <c r="L13" s="199">
        <v>10</v>
      </c>
      <c r="M13" s="75">
        <f t="shared" si="0"/>
        <v>0.96799999999999997</v>
      </c>
      <c r="N13" s="75">
        <f>(J13+I13)*K13</f>
        <v>2.42</v>
      </c>
      <c r="O13" s="202" t="s">
        <v>87</v>
      </c>
    </row>
    <row r="14" spans="1:17" ht="14.4" x14ac:dyDescent="0.55000000000000004">
      <c r="A14" s="13">
        <v>7</v>
      </c>
      <c r="B14" s="139"/>
      <c r="C14" s="14" t="s">
        <v>174</v>
      </c>
      <c r="D14" s="74" t="s">
        <v>90</v>
      </c>
      <c r="E14" s="74" t="s">
        <v>89</v>
      </c>
      <c r="F14" s="51" t="s">
        <v>91</v>
      </c>
      <c r="G14" s="74"/>
      <c r="H14" s="200" t="s">
        <v>92</v>
      </c>
      <c r="I14" s="74">
        <v>2</v>
      </c>
      <c r="J14" s="74">
        <v>1</v>
      </c>
      <c r="K14" s="75">
        <v>26.24</v>
      </c>
      <c r="L14" s="199">
        <v>2</v>
      </c>
      <c r="M14" s="75">
        <f t="shared" si="0"/>
        <v>52.48</v>
      </c>
      <c r="N14" s="75">
        <f>(J14+I14)*K14</f>
        <v>78.72</v>
      </c>
      <c r="O14" s="202" t="s">
        <v>93</v>
      </c>
    </row>
    <row r="15" spans="1:17" ht="14.4" x14ac:dyDescent="0.55000000000000004">
      <c r="A15" s="13">
        <v>8</v>
      </c>
      <c r="B15" s="139" t="s">
        <v>169</v>
      </c>
      <c r="C15" s="14" t="s">
        <v>174</v>
      </c>
      <c r="D15" s="74" t="s">
        <v>94</v>
      </c>
      <c r="E15" s="74" t="s">
        <v>89</v>
      </c>
      <c r="F15" s="51" t="s">
        <v>95</v>
      </c>
      <c r="G15" s="74"/>
      <c r="H15" s="200" t="s">
        <v>92</v>
      </c>
      <c r="I15" s="74">
        <v>2</v>
      </c>
      <c r="J15" s="74">
        <v>1</v>
      </c>
      <c r="K15" s="75">
        <v>1.53</v>
      </c>
      <c r="L15" s="199">
        <v>2</v>
      </c>
      <c r="M15" s="75">
        <f t="shared" si="0"/>
        <v>3.06</v>
      </c>
      <c r="N15" s="75">
        <f>(J15+I15)*K15</f>
        <v>4.59</v>
      </c>
      <c r="O15" s="202" t="s">
        <v>96</v>
      </c>
    </row>
    <row r="16" spans="1:17" ht="14.4" x14ac:dyDescent="0.55000000000000004">
      <c r="A16" s="13">
        <v>9</v>
      </c>
      <c r="B16" s="145" t="s">
        <v>115</v>
      </c>
      <c r="C16" s="14" t="s">
        <v>173</v>
      </c>
      <c r="D16" s="74" t="s">
        <v>116</v>
      </c>
      <c r="E16" s="74" t="s">
        <v>99</v>
      </c>
      <c r="F16" s="51" t="s">
        <v>117</v>
      </c>
      <c r="G16" s="51" t="s">
        <v>118</v>
      </c>
      <c r="H16" s="200" t="s">
        <v>119</v>
      </c>
      <c r="I16" s="74">
        <v>3</v>
      </c>
      <c r="J16" s="74">
        <v>0</v>
      </c>
      <c r="K16" s="75">
        <v>2.67</v>
      </c>
      <c r="L16" s="199">
        <v>3</v>
      </c>
      <c r="M16" s="75">
        <f t="shared" si="0"/>
        <v>8.01</v>
      </c>
      <c r="N16" s="75">
        <f>(J16+I16)*K16</f>
        <v>8.01</v>
      </c>
      <c r="O16" s="203" t="s">
        <v>120</v>
      </c>
    </row>
    <row r="17" spans="1:15" s="17" customFormat="1" ht="14.4" x14ac:dyDescent="0.55000000000000004">
      <c r="A17" s="13">
        <v>10</v>
      </c>
      <c r="B17" s="139" t="s">
        <v>153</v>
      </c>
      <c r="C17" s="14" t="s">
        <v>174</v>
      </c>
      <c r="D17" s="74" t="s">
        <v>154</v>
      </c>
      <c r="E17" s="74" t="s">
        <v>99</v>
      </c>
      <c r="F17" s="51" t="s">
        <v>155</v>
      </c>
      <c r="G17" s="51"/>
      <c r="H17" s="200" t="s">
        <v>92</v>
      </c>
      <c r="I17" s="74">
        <v>2</v>
      </c>
      <c r="J17" s="74">
        <v>3</v>
      </c>
      <c r="K17" s="75">
        <v>0.24</v>
      </c>
      <c r="L17" s="199">
        <v>5</v>
      </c>
      <c r="M17" s="75">
        <f t="shared" si="0"/>
        <v>0.48</v>
      </c>
      <c r="N17" s="75">
        <f>(J17+I17)*K17</f>
        <v>1.2</v>
      </c>
      <c r="O17" s="202"/>
    </row>
    <row r="18" spans="1:15" s="17" customFormat="1" ht="14.4" x14ac:dyDescent="0.55000000000000004">
      <c r="A18" s="13">
        <v>11</v>
      </c>
      <c r="B18" s="139" t="s">
        <v>156</v>
      </c>
      <c r="C18" s="14" t="s">
        <v>174</v>
      </c>
      <c r="D18" s="74" t="s">
        <v>157</v>
      </c>
      <c r="E18" s="74" t="s">
        <v>99</v>
      </c>
      <c r="F18" s="51" t="s">
        <v>158</v>
      </c>
      <c r="G18" s="51"/>
      <c r="H18" s="200" t="s">
        <v>92</v>
      </c>
      <c r="I18" s="74">
        <v>2</v>
      </c>
      <c r="J18" s="74">
        <v>3</v>
      </c>
      <c r="K18" s="75">
        <v>0.24</v>
      </c>
      <c r="L18" s="199">
        <v>5</v>
      </c>
      <c r="M18" s="75">
        <f t="shared" si="0"/>
        <v>0.48</v>
      </c>
      <c r="N18" s="75">
        <f>(J18+I18)*K18</f>
        <v>1.2</v>
      </c>
      <c r="O18" s="202"/>
    </row>
    <row r="19" spans="1:15" s="17" customFormat="1" ht="14.4" x14ac:dyDescent="0.55000000000000004">
      <c r="A19" s="13">
        <v>12</v>
      </c>
      <c r="B19" s="139" t="s">
        <v>159</v>
      </c>
      <c r="C19" s="14" t="s">
        <v>173</v>
      </c>
      <c r="D19" s="74" t="s">
        <v>160</v>
      </c>
      <c r="E19" s="74" t="s">
        <v>89</v>
      </c>
      <c r="F19" s="51" t="s">
        <v>161</v>
      </c>
      <c r="G19" s="51" t="s">
        <v>162</v>
      </c>
      <c r="H19" s="200" t="s">
        <v>125</v>
      </c>
      <c r="I19" s="74">
        <v>2</v>
      </c>
      <c r="J19" s="74">
        <v>0</v>
      </c>
      <c r="K19" s="75">
        <v>17.2</v>
      </c>
      <c r="L19" s="199">
        <v>2</v>
      </c>
      <c r="M19" s="75">
        <f t="shared" si="0"/>
        <v>34.4</v>
      </c>
      <c r="N19" s="75">
        <f>(J19+I19)*K19</f>
        <v>34.4</v>
      </c>
      <c r="O19" s="202"/>
    </row>
    <row r="20" spans="1:15" s="17" customFormat="1" ht="14.4" x14ac:dyDescent="0.55000000000000004">
      <c r="A20" s="13">
        <v>13</v>
      </c>
      <c r="B20" s="139" t="s">
        <v>163</v>
      </c>
      <c r="C20" s="14" t="s">
        <v>173</v>
      </c>
      <c r="D20" s="74" t="s">
        <v>164</v>
      </c>
      <c r="E20" s="74" t="s">
        <v>89</v>
      </c>
      <c r="F20" s="51" t="s">
        <v>165</v>
      </c>
      <c r="G20" s="51" t="s">
        <v>166</v>
      </c>
      <c r="H20" s="200" t="s">
        <v>113</v>
      </c>
      <c r="I20" s="74">
        <v>2</v>
      </c>
      <c r="J20" s="74">
        <v>0</v>
      </c>
      <c r="K20" s="75">
        <v>10.07</v>
      </c>
      <c r="L20" s="199">
        <v>2</v>
      </c>
      <c r="M20" s="75">
        <f t="shared" si="0"/>
        <v>20.14</v>
      </c>
      <c r="N20" s="75">
        <f>(J20+I20)*K20</f>
        <v>20.14</v>
      </c>
      <c r="O20" s="202"/>
    </row>
    <row r="21" spans="1:15" ht="15.9" thickBot="1" x14ac:dyDescent="0.45">
      <c r="A21" s="66" t="s">
        <v>167</v>
      </c>
      <c r="B21" s="146"/>
      <c r="C21" s="67"/>
      <c r="D21" s="67"/>
      <c r="E21" s="67"/>
      <c r="F21" s="68"/>
      <c r="G21" s="67"/>
      <c r="H21" s="67"/>
      <c r="I21" s="66"/>
      <c r="J21" s="67"/>
      <c r="K21" s="120"/>
      <c r="L21" s="83"/>
      <c r="M21" s="135">
        <f>SUM(M8:M19)</f>
        <v>336.78399999999999</v>
      </c>
      <c r="N21" s="120">
        <f>SUM(N8:N19)</f>
        <v>687.64</v>
      </c>
      <c r="O21" s="67"/>
    </row>
    <row r="22" spans="1:15" ht="13.2" thickBot="1" x14ac:dyDescent="0.45">
      <c r="A22" s="21"/>
    </row>
    <row r="23" spans="1:15" ht="15.9" thickBot="1" x14ac:dyDescent="0.45">
      <c r="A23" s="19" t="s">
        <v>168</v>
      </c>
      <c r="B23" s="20"/>
      <c r="C23" s="20"/>
      <c r="D23" s="20"/>
      <c r="E23" s="20"/>
      <c r="F23" s="43"/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4.4" x14ac:dyDescent="0.4">
      <c r="A24" s="23">
        <v>1</v>
      </c>
      <c r="B24" s="24"/>
      <c r="C24" s="24"/>
      <c r="D24" s="25"/>
      <c r="E24" s="25"/>
      <c r="F24" s="4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4.4" x14ac:dyDescent="0.4">
      <c r="A25" s="26">
        <v>2</v>
      </c>
      <c r="B25" s="27"/>
      <c r="C25" s="27"/>
      <c r="D25" s="28"/>
      <c r="E25" s="28"/>
      <c r="F25" s="46"/>
      <c r="G25" s="28"/>
      <c r="H25" s="28"/>
      <c r="I25" s="28"/>
      <c r="J25" s="28"/>
      <c r="K25" s="28"/>
      <c r="L25" s="28"/>
      <c r="M25" s="28"/>
      <c r="N25" s="28"/>
      <c r="O25" s="28"/>
    </row>
    <row r="26" spans="1:15" ht="14.4" x14ac:dyDescent="0.4">
      <c r="A26" s="26">
        <v>3</v>
      </c>
      <c r="B26" s="27"/>
      <c r="C26" s="27"/>
      <c r="D26" s="28"/>
      <c r="E26" s="28"/>
      <c r="F26" s="46"/>
      <c r="G26" s="28"/>
      <c r="H26" s="28"/>
      <c r="I26" s="28"/>
      <c r="J26" s="28"/>
      <c r="K26" s="28"/>
      <c r="L26" s="28"/>
      <c r="M26" s="28"/>
      <c r="N26" s="28"/>
      <c r="O26" s="28"/>
    </row>
    <row r="27" spans="1:15" ht="14.7" thickBot="1" x14ac:dyDescent="0.45">
      <c r="A27" s="29">
        <v>4</v>
      </c>
      <c r="B27" s="30"/>
      <c r="C27" s="30"/>
      <c r="D27" s="31"/>
      <c r="E27" s="31"/>
      <c r="F27" s="47"/>
      <c r="G27" s="31"/>
      <c r="H27" s="31"/>
      <c r="I27" s="31"/>
      <c r="J27" s="31"/>
      <c r="K27" s="31"/>
      <c r="L27" s="31"/>
      <c r="M27" s="31"/>
      <c r="N27" s="31"/>
      <c r="O27" s="31"/>
    </row>
  </sheetData>
  <dataConsolidate/>
  <mergeCells count="10">
    <mergeCell ref="A1:C6"/>
    <mergeCell ref="D1:F3"/>
    <mergeCell ref="I1:N1"/>
    <mergeCell ref="O1:O6"/>
    <mergeCell ref="I2:N2"/>
    <mergeCell ref="I3:N3"/>
    <mergeCell ref="D4:F6"/>
    <mergeCell ref="I4:N4"/>
    <mergeCell ref="I5:N5"/>
    <mergeCell ref="I6:N6"/>
  </mergeCells>
  <conditionalFormatting sqref="L8:M20">
    <cfRule type="expression" dxfId="1" priority="1">
      <formula>$L8&gt;0</formula>
    </cfRule>
  </conditionalFormatting>
  <hyperlinks>
    <hyperlink ref="F11" r:id="rId1" xr:uid="{D42D0513-9A83-4C56-9C0F-88652EE252D6}"/>
    <hyperlink ref="F14" r:id="rId2" xr:uid="{1A907C6C-FE3A-4B3B-8C8E-69E18C2E887A}"/>
    <hyperlink ref="F16" r:id="rId3" display="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" xr:uid="{4EAE97DD-3C59-410D-B2ED-06EBA8782A18}"/>
    <hyperlink ref="G16" r:id="rId4" display="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" xr:uid="{DF9A1D09-3806-49DA-BCC3-A168D16D365C}"/>
    <hyperlink ref="G12" r:id="rId5" xr:uid="{C211E555-04FD-4236-8B41-A69CAB1D1AA7}"/>
    <hyperlink ref="G13" r:id="rId6" xr:uid="{BB376013-25B7-4D4A-9D91-DCC90B5359CD}"/>
    <hyperlink ref="F12" r:id="rId7" xr:uid="{DA9F1A6E-D0E2-4969-9075-3A0DD5980663}"/>
    <hyperlink ref="F19" r:id="rId8" xr:uid="{0920D407-5769-4EC9-9CCC-FB1C47CD0611}"/>
    <hyperlink ref="F15" r:id="rId9" xr:uid="{610C566C-2509-4C0A-937C-B8008DF1549D}"/>
    <hyperlink ref="F17" r:id="rId10" xr:uid="{FB3FDF7C-953A-4067-9F1B-A3CDD13A37E8}"/>
    <hyperlink ref="F18" r:id="rId11" xr:uid="{D8A6F78F-D7B2-4D97-9C89-816F7C5B61D5}"/>
    <hyperlink ref="F20" r:id="rId12" xr:uid="{447C5202-183D-4D2F-AEF8-4614936B1D68}"/>
    <hyperlink ref="G19" r:id="rId13" xr:uid="{FE5626D9-6869-4208-AAAD-EA2306E4543C}"/>
    <hyperlink ref="G20" r:id="rId14" xr:uid="{8E2C084E-D6B3-4924-B081-9EDE836A2A77}"/>
  </hyperlinks>
  <pageMargins left="0.25" right="0.25" top="0.75" bottom="0.75" header="0.3" footer="0.3"/>
  <pageSetup paperSize="8" firstPageNumber="2" fitToHeight="0" orientation="landscape" useFirstPageNumber="1" r:id="rId15"/>
  <headerFooter>
    <oddFooter>&amp;RPage &amp;P</oddFooter>
  </headerFooter>
  <drawing r:id="rId16"/>
  <legacy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E91D-1F24-432E-8AEB-416C280D49F0}">
  <sheetPr>
    <pageSetUpPr fitToPage="1"/>
  </sheetPr>
  <dimension ref="A1:Q42"/>
  <sheetViews>
    <sheetView tabSelected="1" view="pageBreakPreview" zoomScale="85" zoomScaleNormal="85" zoomScaleSheetLayoutView="85" workbookViewId="0">
      <selection activeCell="L10" sqref="L10"/>
    </sheetView>
  </sheetViews>
  <sheetFormatPr defaultColWidth="9.1640625" defaultRowHeight="12.75" customHeight="1" x14ac:dyDescent="0.4"/>
  <cols>
    <col min="1" max="1" width="8.5546875" style="16" bestFit="1" customWidth="1"/>
    <col min="2" max="2" width="20" style="22" bestFit="1" customWidth="1"/>
    <col min="3" max="3" width="26.27734375" style="22" bestFit="1" customWidth="1"/>
    <col min="4" max="4" width="79.5546875" style="16" bestFit="1" customWidth="1"/>
    <col min="5" max="5" width="22.1640625" style="16" bestFit="1" customWidth="1"/>
    <col min="6" max="6" width="12" style="44" customWidth="1"/>
    <col min="7" max="8" width="17.71875" style="16" customWidth="1"/>
    <col min="9" max="9" width="13.27734375" style="16" bestFit="1" customWidth="1"/>
    <col min="10" max="10" width="7.1640625" style="16" bestFit="1" customWidth="1"/>
    <col min="11" max="11" width="19.1640625" style="16" customWidth="1"/>
    <col min="12" max="12" width="5.71875" style="16" bestFit="1" customWidth="1"/>
    <col min="13" max="14" width="19.1640625" style="16" customWidth="1"/>
    <col min="15" max="15" width="64.83203125" style="16" bestFit="1" customWidth="1"/>
    <col min="16" max="18" width="9.1640625" style="16"/>
    <col min="19" max="19" width="15.71875" style="16" bestFit="1" customWidth="1"/>
    <col min="20" max="21" width="9.1640625" style="16"/>
    <col min="22" max="22" width="12.27734375" style="16" bestFit="1" customWidth="1"/>
    <col min="23" max="16384" width="9.1640625" style="16"/>
  </cols>
  <sheetData>
    <row r="1" spans="1:17" s="4" customFormat="1" ht="15" customHeight="1" x14ac:dyDescent="0.4">
      <c r="A1" s="163"/>
      <c r="B1" s="164"/>
      <c r="C1" s="165"/>
      <c r="D1" s="172" t="s">
        <v>33</v>
      </c>
      <c r="E1" s="173"/>
      <c r="F1" s="173"/>
      <c r="G1" s="3" t="s">
        <v>34</v>
      </c>
      <c r="H1" s="76"/>
      <c r="I1" s="178" t="s">
        <v>35</v>
      </c>
      <c r="J1" s="179"/>
      <c r="K1" s="179"/>
      <c r="L1" s="179"/>
      <c r="M1" s="179"/>
      <c r="N1" s="179"/>
      <c r="O1" s="180"/>
    </row>
    <row r="2" spans="1:17" s="4" customFormat="1" ht="15" customHeight="1" x14ac:dyDescent="0.4">
      <c r="A2" s="166"/>
      <c r="B2" s="167"/>
      <c r="C2" s="168"/>
      <c r="D2" s="174"/>
      <c r="E2" s="175"/>
      <c r="F2" s="175"/>
      <c r="G2" s="5" t="s">
        <v>36</v>
      </c>
      <c r="H2" s="77"/>
      <c r="I2" s="183">
        <f>MAX(Cover!C:C)</f>
        <v>3</v>
      </c>
      <c r="J2" s="184"/>
      <c r="K2" s="184"/>
      <c r="L2" s="184"/>
      <c r="M2" s="184"/>
      <c r="N2" s="184"/>
      <c r="O2" s="181"/>
    </row>
    <row r="3" spans="1:17" s="4" customFormat="1" ht="12.75" customHeight="1" thickBot="1" x14ac:dyDescent="0.45">
      <c r="A3" s="166"/>
      <c r="B3" s="167"/>
      <c r="C3" s="168"/>
      <c r="D3" s="176"/>
      <c r="E3" s="177"/>
      <c r="F3" s="177"/>
      <c r="G3" s="5" t="s">
        <v>37</v>
      </c>
      <c r="H3" s="77"/>
      <c r="I3" s="185" t="s">
        <v>38</v>
      </c>
      <c r="J3" s="186"/>
      <c r="K3" s="186"/>
      <c r="L3" s="186"/>
      <c r="M3" s="186"/>
      <c r="N3" s="186"/>
      <c r="O3" s="181"/>
    </row>
    <row r="4" spans="1:17" s="4" customFormat="1" ht="15" customHeight="1" x14ac:dyDescent="0.4">
      <c r="A4" s="166"/>
      <c r="B4" s="167"/>
      <c r="C4" s="168"/>
      <c r="D4" s="187" t="s">
        <v>35</v>
      </c>
      <c r="E4" s="188"/>
      <c r="F4" s="188"/>
      <c r="G4" s="5" t="s">
        <v>39</v>
      </c>
      <c r="H4" s="77"/>
      <c r="I4" s="193">
        <v>45866</v>
      </c>
      <c r="J4" s="194"/>
      <c r="K4" s="194"/>
      <c r="L4" s="194"/>
      <c r="M4" s="194"/>
      <c r="N4" s="194"/>
      <c r="O4" s="181"/>
    </row>
    <row r="5" spans="1:17" s="4" customFormat="1" ht="14.5" customHeight="1" x14ac:dyDescent="0.4">
      <c r="A5" s="166"/>
      <c r="B5" s="167"/>
      <c r="C5" s="168"/>
      <c r="D5" s="189"/>
      <c r="E5" s="190"/>
      <c r="F5" s="190"/>
      <c r="G5" s="5"/>
      <c r="H5" s="149"/>
      <c r="I5" s="186"/>
      <c r="J5" s="195"/>
      <c r="K5" s="195"/>
      <c r="L5" s="195"/>
      <c r="M5" s="195"/>
      <c r="N5" s="195"/>
      <c r="O5" s="181"/>
    </row>
    <row r="6" spans="1:17" s="4" customFormat="1" ht="15.75" customHeight="1" thickBot="1" x14ac:dyDescent="0.45">
      <c r="A6" s="169"/>
      <c r="B6" s="170"/>
      <c r="C6" s="171"/>
      <c r="D6" s="191"/>
      <c r="E6" s="192"/>
      <c r="F6" s="192"/>
      <c r="G6" s="6"/>
      <c r="H6" s="150"/>
      <c r="I6" s="196"/>
      <c r="J6" s="197"/>
      <c r="K6" s="197"/>
      <c r="L6" s="197"/>
      <c r="M6" s="197"/>
      <c r="N6" s="197"/>
      <c r="O6" s="182"/>
    </row>
    <row r="7" spans="1:17" s="12" customFormat="1" ht="14.4" x14ac:dyDescent="0.4">
      <c r="A7" s="7" t="s">
        <v>40</v>
      </c>
      <c r="B7" s="138" t="s">
        <v>41</v>
      </c>
      <c r="C7" s="8" t="s">
        <v>42</v>
      </c>
      <c r="D7" s="9" t="s">
        <v>43</v>
      </c>
      <c r="E7" s="8" t="s">
        <v>44</v>
      </c>
      <c r="F7" s="42" t="s">
        <v>45</v>
      </c>
      <c r="G7" s="11" t="s">
        <v>46</v>
      </c>
      <c r="H7" s="88" t="s">
        <v>47</v>
      </c>
      <c r="I7" s="7" t="s">
        <v>48</v>
      </c>
      <c r="J7" s="8" t="s">
        <v>49</v>
      </c>
      <c r="K7" s="107" t="s">
        <v>50</v>
      </c>
      <c r="L7" s="10" t="s">
        <v>171</v>
      </c>
      <c r="M7" s="107" t="s">
        <v>170</v>
      </c>
      <c r="N7" s="128" t="s">
        <v>51</v>
      </c>
      <c r="O7" s="10" t="s">
        <v>52</v>
      </c>
    </row>
    <row r="8" spans="1:17" ht="14.4" x14ac:dyDescent="0.55000000000000004">
      <c r="A8" s="13">
        <v>1</v>
      </c>
      <c r="B8" s="139"/>
      <c r="C8" s="14" t="s">
        <v>173</v>
      </c>
      <c r="D8" s="74" t="s">
        <v>53</v>
      </c>
      <c r="E8" s="74" t="s">
        <v>54</v>
      </c>
      <c r="F8" s="74"/>
      <c r="G8" s="74"/>
      <c r="H8" s="89"/>
      <c r="I8" s="108">
        <v>2</v>
      </c>
      <c r="J8" s="74">
        <v>3</v>
      </c>
      <c r="K8" s="109">
        <v>29.65</v>
      </c>
      <c r="L8" s="121">
        <v>5</v>
      </c>
      <c r="M8" s="109">
        <f>L8*K8</f>
        <v>148.25</v>
      </c>
      <c r="N8" s="129">
        <f>(J8+I8)*K8</f>
        <v>148.25</v>
      </c>
      <c r="O8" s="96" t="s">
        <v>55</v>
      </c>
      <c r="Q8" s="48"/>
    </row>
    <row r="9" spans="1:17" ht="14.4" x14ac:dyDescent="0.55000000000000004">
      <c r="A9" s="13">
        <v>2</v>
      </c>
      <c r="B9" s="139"/>
      <c r="C9" s="14" t="s">
        <v>174</v>
      </c>
      <c r="D9" s="15" t="s">
        <v>56</v>
      </c>
      <c r="E9" s="74" t="s">
        <v>57</v>
      </c>
      <c r="F9" s="74"/>
      <c r="G9" s="74"/>
      <c r="H9" s="89"/>
      <c r="I9" s="108">
        <v>1</v>
      </c>
      <c r="J9" s="74">
        <v>0</v>
      </c>
      <c r="K9" s="109">
        <v>20</v>
      </c>
      <c r="L9" s="122">
        <v>1</v>
      </c>
      <c r="M9" s="109">
        <f t="shared" ref="M9:M35" si="0">L9*K9</f>
        <v>20</v>
      </c>
      <c r="N9" s="129">
        <f t="shared" ref="N9:N35" si="1">(J9+I9)*K9</f>
        <v>20</v>
      </c>
      <c r="O9" s="97" t="s">
        <v>58</v>
      </c>
    </row>
    <row r="10" spans="1:17" ht="14.4" x14ac:dyDescent="0.55000000000000004">
      <c r="A10" s="13">
        <v>3</v>
      </c>
      <c r="B10" s="139"/>
      <c r="C10" s="14" t="s">
        <v>174</v>
      </c>
      <c r="D10" s="84" t="s">
        <v>172</v>
      </c>
      <c r="E10" s="84" t="s">
        <v>54</v>
      </c>
      <c r="F10" s="74"/>
      <c r="G10" s="74"/>
      <c r="H10" s="89"/>
      <c r="I10" s="108">
        <v>2</v>
      </c>
      <c r="J10" s="74">
        <v>3</v>
      </c>
      <c r="K10" s="109">
        <f>382.94/5</f>
        <v>76.587999999999994</v>
      </c>
      <c r="L10" s="121">
        <v>5</v>
      </c>
      <c r="M10" s="109">
        <f t="shared" si="0"/>
        <v>382.93999999999994</v>
      </c>
      <c r="N10" s="129">
        <f t="shared" si="1"/>
        <v>382.93999999999994</v>
      </c>
      <c r="O10" s="98"/>
    </row>
    <row r="11" spans="1:17" s="17" customFormat="1" ht="14.4" x14ac:dyDescent="0.55000000000000004">
      <c r="A11" s="85">
        <v>4</v>
      </c>
      <c r="B11" s="140"/>
      <c r="C11" s="86" t="s">
        <v>175</v>
      </c>
      <c r="D11" s="87" t="s">
        <v>60</v>
      </c>
      <c r="E11" s="87" t="s">
        <v>61</v>
      </c>
      <c r="F11" s="87"/>
      <c r="G11" s="87"/>
      <c r="H11" s="90"/>
      <c r="I11" s="110"/>
      <c r="J11" s="87"/>
      <c r="K11" s="111"/>
      <c r="L11" s="123"/>
      <c r="M11" s="111"/>
      <c r="N11" s="130"/>
      <c r="O11" s="99" t="s">
        <v>62</v>
      </c>
    </row>
    <row r="12" spans="1:17" ht="29.1" thickBot="1" x14ac:dyDescent="0.6">
      <c r="A12" s="13">
        <v>5</v>
      </c>
      <c r="B12" s="139"/>
      <c r="C12" s="14" t="s">
        <v>174</v>
      </c>
      <c r="D12" s="18" t="s">
        <v>63</v>
      </c>
      <c r="E12" s="74" t="s">
        <v>64</v>
      </c>
      <c r="F12" s="51" t="s">
        <v>65</v>
      </c>
      <c r="G12" s="74"/>
      <c r="H12" s="89"/>
      <c r="I12" s="108">
        <v>2</v>
      </c>
      <c r="J12" s="74">
        <v>0</v>
      </c>
      <c r="K12" s="109">
        <v>2.0299999999999998</v>
      </c>
      <c r="L12" s="121">
        <v>2</v>
      </c>
      <c r="M12" s="109">
        <f t="shared" si="0"/>
        <v>4.0599999999999996</v>
      </c>
      <c r="N12" s="129">
        <f t="shared" si="1"/>
        <v>4.0599999999999996</v>
      </c>
      <c r="O12" s="97" t="s">
        <v>66</v>
      </c>
    </row>
    <row r="13" spans="1:17" ht="14.7" thickBot="1" x14ac:dyDescent="0.6">
      <c r="A13" s="136"/>
      <c r="B13" s="141"/>
      <c r="C13" s="63"/>
      <c r="D13" s="64" t="s">
        <v>67</v>
      </c>
      <c r="E13" s="78" t="s">
        <v>59</v>
      </c>
      <c r="F13" s="65"/>
      <c r="G13" s="78"/>
      <c r="H13" s="91"/>
      <c r="I13" s="112">
        <v>1</v>
      </c>
      <c r="J13" s="78">
        <v>0</v>
      </c>
      <c r="K13" s="113"/>
      <c r="L13" s="124">
        <v>1</v>
      </c>
      <c r="M13" s="113">
        <f>N13</f>
        <v>14.57</v>
      </c>
      <c r="N13" s="131">
        <f>9.43+5.14</f>
        <v>14.57</v>
      </c>
      <c r="O13" s="100" t="s">
        <v>67</v>
      </c>
    </row>
    <row r="14" spans="1:17" ht="14.4" x14ac:dyDescent="0.55000000000000004">
      <c r="A14" s="55">
        <v>6</v>
      </c>
      <c r="B14" s="142"/>
      <c r="C14" s="56" t="s">
        <v>175</v>
      </c>
      <c r="D14" s="79" t="s">
        <v>68</v>
      </c>
      <c r="E14" s="79" t="s">
        <v>59</v>
      </c>
      <c r="F14" s="57" t="s">
        <v>69</v>
      </c>
      <c r="G14" s="79"/>
      <c r="H14" s="92"/>
      <c r="I14" s="114">
        <v>2</v>
      </c>
      <c r="J14" s="79">
        <v>3</v>
      </c>
      <c r="K14" s="115">
        <f>20.79/5</f>
        <v>4.1579999999999995</v>
      </c>
      <c r="L14" s="125">
        <v>0</v>
      </c>
      <c r="M14" s="115">
        <f t="shared" si="0"/>
        <v>0</v>
      </c>
      <c r="N14" s="132">
        <f t="shared" si="1"/>
        <v>20.79</v>
      </c>
      <c r="O14" s="101" t="s">
        <v>70</v>
      </c>
    </row>
    <row r="15" spans="1:17" ht="14.4" x14ac:dyDescent="0.55000000000000004">
      <c r="A15" s="58">
        <v>7</v>
      </c>
      <c r="B15" s="139"/>
      <c r="C15" s="14" t="s">
        <v>175</v>
      </c>
      <c r="D15" s="74" t="s">
        <v>71</v>
      </c>
      <c r="E15" s="74" t="s">
        <v>59</v>
      </c>
      <c r="F15" s="51" t="s">
        <v>72</v>
      </c>
      <c r="G15" s="74"/>
      <c r="H15" s="89"/>
      <c r="I15" s="108">
        <v>2</v>
      </c>
      <c r="J15" s="74">
        <v>0</v>
      </c>
      <c r="K15" s="109">
        <v>7.39</v>
      </c>
      <c r="L15" s="121">
        <v>0</v>
      </c>
      <c r="M15" s="109">
        <f t="shared" si="0"/>
        <v>0</v>
      </c>
      <c r="N15" s="129">
        <f t="shared" si="1"/>
        <v>14.78</v>
      </c>
      <c r="O15" s="102" t="s">
        <v>73</v>
      </c>
    </row>
    <row r="16" spans="1:17" ht="14.7" thickBot="1" x14ac:dyDescent="0.6">
      <c r="A16" s="59">
        <v>8</v>
      </c>
      <c r="B16" s="143" t="s">
        <v>74</v>
      </c>
      <c r="C16" s="60" t="s">
        <v>175</v>
      </c>
      <c r="D16" s="61" t="s">
        <v>75</v>
      </c>
      <c r="E16" s="80" t="s">
        <v>59</v>
      </c>
      <c r="F16" s="62" t="s">
        <v>76</v>
      </c>
      <c r="G16" s="62" t="s">
        <v>77</v>
      </c>
      <c r="H16" s="93" t="s">
        <v>78</v>
      </c>
      <c r="I16" s="116">
        <v>2</v>
      </c>
      <c r="J16" s="80">
        <v>3</v>
      </c>
      <c r="K16" s="117">
        <f>2.3/5</f>
        <v>0.45999999999999996</v>
      </c>
      <c r="L16" s="126">
        <v>0</v>
      </c>
      <c r="M16" s="117">
        <f t="shared" si="0"/>
        <v>0</v>
      </c>
      <c r="N16" s="133">
        <f t="shared" si="1"/>
        <v>2.2999999999999998</v>
      </c>
      <c r="O16" s="103" t="s">
        <v>79</v>
      </c>
    </row>
    <row r="17" spans="1:15" ht="14.4" x14ac:dyDescent="0.55000000000000004">
      <c r="A17" s="73">
        <v>9</v>
      </c>
      <c r="B17" s="147" t="s">
        <v>176</v>
      </c>
      <c r="C17" s="14" t="s">
        <v>173</v>
      </c>
      <c r="D17" s="74" t="s">
        <v>80</v>
      </c>
      <c r="E17" s="74" t="s">
        <v>59</v>
      </c>
      <c r="F17" s="51" t="s">
        <v>81</v>
      </c>
      <c r="G17" s="51" t="s">
        <v>82</v>
      </c>
      <c r="H17" s="94"/>
      <c r="I17" s="108">
        <v>2</v>
      </c>
      <c r="J17" s="74">
        <v>8</v>
      </c>
      <c r="K17" s="109">
        <v>0.185</v>
      </c>
      <c r="L17" s="121">
        <v>10</v>
      </c>
      <c r="M17" s="109">
        <f t="shared" si="0"/>
        <v>1.85</v>
      </c>
      <c r="N17" s="129">
        <f>(J17+I17)*K17</f>
        <v>1.85</v>
      </c>
      <c r="O17" s="104" t="s">
        <v>83</v>
      </c>
    </row>
    <row r="18" spans="1:15" ht="14.4" x14ac:dyDescent="0.55000000000000004">
      <c r="A18" s="73">
        <v>10</v>
      </c>
      <c r="B18" s="139" t="s">
        <v>177</v>
      </c>
      <c r="C18" s="14" t="s">
        <v>173</v>
      </c>
      <c r="D18" s="74" t="s">
        <v>84</v>
      </c>
      <c r="E18" s="74" t="s">
        <v>59</v>
      </c>
      <c r="F18" s="51" t="s">
        <v>85</v>
      </c>
      <c r="G18" s="51" t="s">
        <v>86</v>
      </c>
      <c r="H18" s="94"/>
      <c r="I18" s="108">
        <v>4</v>
      </c>
      <c r="J18" s="74">
        <v>6</v>
      </c>
      <c r="K18" s="109">
        <v>0.24199999999999999</v>
      </c>
      <c r="L18" s="121">
        <v>10</v>
      </c>
      <c r="M18" s="109">
        <f t="shared" si="0"/>
        <v>2.42</v>
      </c>
      <c r="N18" s="129">
        <f>(J18+I18)*K18</f>
        <v>2.42</v>
      </c>
      <c r="O18" s="104" t="s">
        <v>87</v>
      </c>
    </row>
    <row r="19" spans="1:15" ht="14.7" thickBot="1" x14ac:dyDescent="0.6">
      <c r="A19" s="137"/>
      <c r="B19" s="144"/>
      <c r="C19" s="52"/>
      <c r="D19" s="53" t="s">
        <v>88</v>
      </c>
      <c r="E19" s="81" t="s">
        <v>89</v>
      </c>
      <c r="F19" s="54"/>
      <c r="G19" s="81"/>
      <c r="H19" s="95"/>
      <c r="I19" s="118">
        <v>1</v>
      </c>
      <c r="J19" s="81">
        <v>0</v>
      </c>
      <c r="K19" s="119"/>
      <c r="L19" s="127">
        <v>1</v>
      </c>
      <c r="M19" s="119">
        <f>N19</f>
        <v>18.809999999999999</v>
      </c>
      <c r="N19" s="134">
        <v>18.809999999999999</v>
      </c>
      <c r="O19" s="105" t="s">
        <v>88</v>
      </c>
    </row>
    <row r="20" spans="1:15" ht="14.4" x14ac:dyDescent="0.55000000000000004">
      <c r="A20" s="55">
        <v>11</v>
      </c>
      <c r="B20" s="142"/>
      <c r="C20" s="56" t="s">
        <v>174</v>
      </c>
      <c r="D20" s="79" t="s">
        <v>90</v>
      </c>
      <c r="E20" s="79" t="s">
        <v>89</v>
      </c>
      <c r="F20" s="57" t="s">
        <v>91</v>
      </c>
      <c r="G20" s="79"/>
      <c r="H20" s="94" t="s">
        <v>92</v>
      </c>
      <c r="I20" s="114">
        <v>2</v>
      </c>
      <c r="J20" s="79">
        <v>1</v>
      </c>
      <c r="K20" s="115">
        <v>26.24</v>
      </c>
      <c r="L20" s="125">
        <v>2</v>
      </c>
      <c r="M20" s="115">
        <f t="shared" si="0"/>
        <v>52.48</v>
      </c>
      <c r="N20" s="132">
        <f>(J20+I20)*K20</f>
        <v>78.72</v>
      </c>
      <c r="O20" s="101" t="s">
        <v>93</v>
      </c>
    </row>
    <row r="21" spans="1:15" ht="14.4" x14ac:dyDescent="0.55000000000000004">
      <c r="A21" s="58">
        <v>12</v>
      </c>
      <c r="B21" s="139" t="s">
        <v>169</v>
      </c>
      <c r="C21" s="14" t="s">
        <v>174</v>
      </c>
      <c r="D21" s="74" t="s">
        <v>94</v>
      </c>
      <c r="E21" s="74" t="s">
        <v>89</v>
      </c>
      <c r="F21" s="51" t="s">
        <v>95</v>
      </c>
      <c r="G21" s="74"/>
      <c r="H21" s="94" t="s">
        <v>92</v>
      </c>
      <c r="I21" s="108">
        <v>2</v>
      </c>
      <c r="J21" s="74">
        <v>1</v>
      </c>
      <c r="K21" s="109">
        <v>1.53</v>
      </c>
      <c r="L21" s="121">
        <v>2</v>
      </c>
      <c r="M21" s="109">
        <f t="shared" si="0"/>
        <v>3.06</v>
      </c>
      <c r="N21" s="129">
        <f>(J21+I21)*K21</f>
        <v>4.59</v>
      </c>
      <c r="O21" s="104" t="s">
        <v>96</v>
      </c>
    </row>
    <row r="22" spans="1:15" ht="14.4" x14ac:dyDescent="0.55000000000000004">
      <c r="A22" s="58">
        <v>13</v>
      </c>
      <c r="B22" s="139" t="s">
        <v>97</v>
      </c>
      <c r="C22" s="14" t="s">
        <v>175</v>
      </c>
      <c r="D22" s="15" t="s">
        <v>98</v>
      </c>
      <c r="E22" s="74" t="s">
        <v>99</v>
      </c>
      <c r="F22" s="51" t="s">
        <v>100</v>
      </c>
      <c r="G22" s="51" t="s">
        <v>101</v>
      </c>
      <c r="H22" s="94" t="s">
        <v>92</v>
      </c>
      <c r="I22" s="108">
        <v>10</v>
      </c>
      <c r="J22" s="74">
        <v>0</v>
      </c>
      <c r="K22" s="109">
        <v>0.32300000000000001</v>
      </c>
      <c r="L22" s="121">
        <v>0</v>
      </c>
      <c r="M22" s="109">
        <f t="shared" si="0"/>
        <v>0</v>
      </c>
      <c r="N22" s="129">
        <f t="shared" si="1"/>
        <v>3.23</v>
      </c>
      <c r="O22" s="102" t="s">
        <v>102</v>
      </c>
    </row>
    <row r="23" spans="1:15" ht="14.4" x14ac:dyDescent="0.55000000000000004">
      <c r="A23" s="58">
        <v>14</v>
      </c>
      <c r="B23" s="139" t="s">
        <v>103</v>
      </c>
      <c r="C23" s="14" t="s">
        <v>175</v>
      </c>
      <c r="D23" s="74" t="s">
        <v>104</v>
      </c>
      <c r="E23" s="74" t="s">
        <v>89</v>
      </c>
      <c r="F23" s="51" t="s">
        <v>105</v>
      </c>
      <c r="G23" s="51" t="s">
        <v>106</v>
      </c>
      <c r="H23" s="89" t="s">
        <v>107</v>
      </c>
      <c r="I23" s="108">
        <v>0</v>
      </c>
      <c r="J23" s="74">
        <v>3</v>
      </c>
      <c r="K23" s="109">
        <v>3.36</v>
      </c>
      <c r="L23" s="121">
        <v>0</v>
      </c>
      <c r="M23" s="109">
        <f t="shared" si="0"/>
        <v>0</v>
      </c>
      <c r="N23" s="129">
        <f t="shared" si="1"/>
        <v>10.08</v>
      </c>
      <c r="O23" s="104" t="s">
        <v>108</v>
      </c>
    </row>
    <row r="24" spans="1:15" ht="14.4" x14ac:dyDescent="0.55000000000000004">
      <c r="A24" s="58">
        <v>15</v>
      </c>
      <c r="B24" s="139" t="s">
        <v>109</v>
      </c>
      <c r="C24" s="14" t="s">
        <v>175</v>
      </c>
      <c r="D24" s="74" t="s">
        <v>110</v>
      </c>
      <c r="E24" s="74" t="s">
        <v>89</v>
      </c>
      <c r="F24" s="51" t="s">
        <v>111</v>
      </c>
      <c r="G24" s="51" t="s">
        <v>112</v>
      </c>
      <c r="H24" s="89" t="s">
        <v>113</v>
      </c>
      <c r="I24" s="108">
        <v>10</v>
      </c>
      <c r="J24" s="74">
        <v>0</v>
      </c>
      <c r="K24" s="109">
        <v>0.16700000000000001</v>
      </c>
      <c r="L24" s="121">
        <v>0</v>
      </c>
      <c r="M24" s="109">
        <f t="shared" si="0"/>
        <v>0</v>
      </c>
      <c r="N24" s="129">
        <f t="shared" si="1"/>
        <v>1.6700000000000002</v>
      </c>
      <c r="O24" s="104" t="s">
        <v>114</v>
      </c>
    </row>
    <row r="25" spans="1:15" ht="14.4" x14ac:dyDescent="0.55000000000000004">
      <c r="A25" s="58">
        <v>16</v>
      </c>
      <c r="B25" s="145" t="s">
        <v>115</v>
      </c>
      <c r="C25" s="14" t="s">
        <v>173</v>
      </c>
      <c r="D25" s="74" t="s">
        <v>116</v>
      </c>
      <c r="E25" s="74" t="s">
        <v>99</v>
      </c>
      <c r="F25" s="51" t="s">
        <v>117</v>
      </c>
      <c r="G25" s="51" t="s">
        <v>118</v>
      </c>
      <c r="H25" s="94" t="s">
        <v>119</v>
      </c>
      <c r="I25" s="108">
        <v>3</v>
      </c>
      <c r="J25" s="74">
        <v>0</v>
      </c>
      <c r="K25" s="109">
        <v>2.67</v>
      </c>
      <c r="L25" s="121">
        <v>3</v>
      </c>
      <c r="M25" s="109">
        <f t="shared" si="0"/>
        <v>8.01</v>
      </c>
      <c r="N25" s="129">
        <f t="shared" si="1"/>
        <v>8.01</v>
      </c>
      <c r="O25" s="102" t="s">
        <v>120</v>
      </c>
    </row>
    <row r="26" spans="1:15" ht="14.4" x14ac:dyDescent="0.55000000000000004">
      <c r="A26" s="58">
        <v>17</v>
      </c>
      <c r="B26" s="139" t="s">
        <v>121</v>
      </c>
      <c r="C26" s="14" t="s">
        <v>175</v>
      </c>
      <c r="D26" s="15" t="s">
        <v>122</v>
      </c>
      <c r="E26" s="74" t="s">
        <v>99</v>
      </c>
      <c r="F26" s="51" t="s">
        <v>123</v>
      </c>
      <c r="G26" s="51" t="s">
        <v>124</v>
      </c>
      <c r="H26" s="94" t="s">
        <v>125</v>
      </c>
      <c r="I26" s="108">
        <v>10</v>
      </c>
      <c r="J26" s="74">
        <v>0</v>
      </c>
      <c r="K26" s="109">
        <v>0.38700000000000001</v>
      </c>
      <c r="L26" s="121">
        <v>0</v>
      </c>
      <c r="M26" s="109">
        <f t="shared" si="0"/>
        <v>0</v>
      </c>
      <c r="N26" s="129">
        <f t="shared" si="1"/>
        <v>3.87</v>
      </c>
      <c r="O26" s="102" t="s">
        <v>102</v>
      </c>
    </row>
    <row r="27" spans="1:15" ht="14.4" x14ac:dyDescent="0.55000000000000004">
      <c r="A27" s="58">
        <v>18</v>
      </c>
      <c r="B27" s="139" t="s">
        <v>126</v>
      </c>
      <c r="C27" s="14" t="s">
        <v>175</v>
      </c>
      <c r="D27" s="74" t="s">
        <v>127</v>
      </c>
      <c r="E27" s="74" t="s">
        <v>99</v>
      </c>
      <c r="F27" s="51" t="s">
        <v>128</v>
      </c>
      <c r="G27" s="51" t="s">
        <v>129</v>
      </c>
      <c r="H27" s="94" t="s">
        <v>92</v>
      </c>
      <c r="I27" s="108">
        <v>10</v>
      </c>
      <c r="J27" s="74">
        <v>0</v>
      </c>
      <c r="K27" s="109">
        <v>0.15</v>
      </c>
      <c r="L27" s="121">
        <v>0</v>
      </c>
      <c r="M27" s="109">
        <f t="shared" si="0"/>
        <v>0</v>
      </c>
      <c r="N27" s="129">
        <f t="shared" si="1"/>
        <v>1.5</v>
      </c>
      <c r="O27" s="102" t="s">
        <v>130</v>
      </c>
    </row>
    <row r="28" spans="1:15" ht="14.4" x14ac:dyDescent="0.55000000000000004">
      <c r="A28" s="58">
        <v>19</v>
      </c>
      <c r="B28" s="139" t="s">
        <v>131</v>
      </c>
      <c r="C28" s="14" t="s">
        <v>175</v>
      </c>
      <c r="D28" s="69" t="s">
        <v>132</v>
      </c>
      <c r="E28" s="74" t="s">
        <v>99</v>
      </c>
      <c r="F28" s="51" t="s">
        <v>133</v>
      </c>
      <c r="G28" s="51" t="s">
        <v>134</v>
      </c>
      <c r="H28" s="94" t="s">
        <v>125</v>
      </c>
      <c r="I28" s="108">
        <v>3</v>
      </c>
      <c r="J28" s="74">
        <v>0</v>
      </c>
      <c r="K28" s="109">
        <v>1.54</v>
      </c>
      <c r="L28" s="121">
        <v>0</v>
      </c>
      <c r="M28" s="109">
        <f t="shared" si="0"/>
        <v>0</v>
      </c>
      <c r="N28" s="129">
        <f t="shared" si="1"/>
        <v>4.62</v>
      </c>
      <c r="O28" s="102" t="s">
        <v>135</v>
      </c>
    </row>
    <row r="29" spans="1:15" ht="14.4" x14ac:dyDescent="0.55000000000000004">
      <c r="A29" s="58">
        <v>20</v>
      </c>
      <c r="B29" s="145" t="s">
        <v>136</v>
      </c>
      <c r="C29" s="14" t="s">
        <v>175</v>
      </c>
      <c r="D29" s="70" t="s">
        <v>137</v>
      </c>
      <c r="E29" s="74" t="s">
        <v>99</v>
      </c>
      <c r="F29" s="51" t="s">
        <v>138</v>
      </c>
      <c r="G29" s="51" t="s">
        <v>139</v>
      </c>
      <c r="H29" s="94" t="s">
        <v>140</v>
      </c>
      <c r="I29" s="108">
        <v>3</v>
      </c>
      <c r="J29" s="74">
        <v>0</v>
      </c>
      <c r="K29" s="109">
        <v>3.66</v>
      </c>
      <c r="L29" s="121">
        <v>0</v>
      </c>
      <c r="M29" s="109">
        <f t="shared" si="0"/>
        <v>0</v>
      </c>
      <c r="N29" s="129">
        <f t="shared" si="1"/>
        <v>10.98</v>
      </c>
      <c r="O29" s="102" t="s">
        <v>141</v>
      </c>
    </row>
    <row r="30" spans="1:15" ht="14.4" x14ac:dyDescent="0.55000000000000004">
      <c r="A30" s="58">
        <v>21</v>
      </c>
      <c r="B30" s="139" t="s">
        <v>142</v>
      </c>
      <c r="C30" s="14" t="s">
        <v>175</v>
      </c>
      <c r="D30" s="70" t="s">
        <v>143</v>
      </c>
      <c r="E30" s="74" t="s">
        <v>99</v>
      </c>
      <c r="F30" s="51" t="s">
        <v>144</v>
      </c>
      <c r="G30" s="51" t="s">
        <v>145</v>
      </c>
      <c r="H30" s="94" t="s">
        <v>146</v>
      </c>
      <c r="I30" s="108">
        <v>10</v>
      </c>
      <c r="J30" s="74">
        <v>0</v>
      </c>
      <c r="K30" s="109">
        <v>0.11600000000000001</v>
      </c>
      <c r="L30" s="121">
        <v>0</v>
      </c>
      <c r="M30" s="109">
        <f t="shared" si="0"/>
        <v>0</v>
      </c>
      <c r="N30" s="129">
        <f t="shared" si="1"/>
        <v>1.1600000000000001</v>
      </c>
      <c r="O30" s="102" t="s">
        <v>147</v>
      </c>
    </row>
    <row r="31" spans="1:15" ht="14.4" x14ac:dyDescent="0.55000000000000004">
      <c r="A31" s="58">
        <v>22</v>
      </c>
      <c r="B31" s="145" t="s">
        <v>148</v>
      </c>
      <c r="C31" s="14" t="s">
        <v>175</v>
      </c>
      <c r="D31" s="15" t="s">
        <v>149</v>
      </c>
      <c r="E31" s="74" t="s">
        <v>99</v>
      </c>
      <c r="F31" s="51" t="s">
        <v>150</v>
      </c>
      <c r="G31" s="51" t="s">
        <v>151</v>
      </c>
      <c r="H31" s="94" t="s">
        <v>152</v>
      </c>
      <c r="I31" s="108">
        <v>4</v>
      </c>
      <c r="J31" s="74">
        <v>0</v>
      </c>
      <c r="K31" s="109">
        <v>0.68</v>
      </c>
      <c r="L31" s="121">
        <v>0</v>
      </c>
      <c r="M31" s="109">
        <f t="shared" si="0"/>
        <v>0</v>
      </c>
      <c r="N31" s="129">
        <f t="shared" si="1"/>
        <v>2.72</v>
      </c>
      <c r="O31" s="102"/>
    </row>
    <row r="32" spans="1:15" s="17" customFormat="1" ht="14.4" x14ac:dyDescent="0.55000000000000004">
      <c r="A32" s="73">
        <v>23</v>
      </c>
      <c r="B32" s="139" t="s">
        <v>153</v>
      </c>
      <c r="C32" s="14" t="s">
        <v>174</v>
      </c>
      <c r="D32" s="74" t="s">
        <v>154</v>
      </c>
      <c r="E32" s="74" t="s">
        <v>99</v>
      </c>
      <c r="F32" s="51" t="s">
        <v>155</v>
      </c>
      <c r="G32" s="51"/>
      <c r="H32" s="94" t="s">
        <v>92</v>
      </c>
      <c r="I32" s="108">
        <v>2</v>
      </c>
      <c r="J32" s="74">
        <v>3</v>
      </c>
      <c r="K32" s="109">
        <v>0.24</v>
      </c>
      <c r="L32" s="121">
        <v>5</v>
      </c>
      <c r="M32" s="109">
        <f t="shared" si="0"/>
        <v>1.2</v>
      </c>
      <c r="N32" s="129">
        <f t="shared" si="1"/>
        <v>1.2</v>
      </c>
      <c r="O32" s="104"/>
    </row>
    <row r="33" spans="1:15" s="17" customFormat="1" ht="14.4" x14ac:dyDescent="0.55000000000000004">
      <c r="A33" s="73">
        <v>24</v>
      </c>
      <c r="B33" s="139" t="s">
        <v>156</v>
      </c>
      <c r="C33" s="14" t="s">
        <v>174</v>
      </c>
      <c r="D33" s="74" t="s">
        <v>157</v>
      </c>
      <c r="E33" s="74" t="s">
        <v>99</v>
      </c>
      <c r="F33" s="51" t="s">
        <v>158</v>
      </c>
      <c r="G33" s="51"/>
      <c r="H33" s="94" t="s">
        <v>92</v>
      </c>
      <c r="I33" s="108">
        <v>2</v>
      </c>
      <c r="J33" s="74">
        <v>3</v>
      </c>
      <c r="K33" s="109">
        <v>0.24</v>
      </c>
      <c r="L33" s="121">
        <v>5</v>
      </c>
      <c r="M33" s="109">
        <f t="shared" si="0"/>
        <v>1.2</v>
      </c>
      <c r="N33" s="129">
        <f t="shared" si="1"/>
        <v>1.2</v>
      </c>
      <c r="O33" s="104"/>
    </row>
    <row r="34" spans="1:15" s="17" customFormat="1" ht="14.4" x14ac:dyDescent="0.55000000000000004">
      <c r="A34" s="73">
        <v>25</v>
      </c>
      <c r="B34" s="139" t="s">
        <v>159</v>
      </c>
      <c r="C34" s="14" t="s">
        <v>173</v>
      </c>
      <c r="D34" s="74" t="s">
        <v>160</v>
      </c>
      <c r="E34" s="74" t="s">
        <v>89</v>
      </c>
      <c r="F34" s="51" t="s">
        <v>161</v>
      </c>
      <c r="G34" s="51" t="s">
        <v>162</v>
      </c>
      <c r="H34" s="94" t="s">
        <v>125</v>
      </c>
      <c r="I34" s="108">
        <v>2</v>
      </c>
      <c r="J34" s="74">
        <v>0</v>
      </c>
      <c r="K34" s="109">
        <v>17.2</v>
      </c>
      <c r="L34" s="121">
        <v>2</v>
      </c>
      <c r="M34" s="109">
        <f t="shared" si="0"/>
        <v>34.4</v>
      </c>
      <c r="N34" s="129">
        <f t="shared" si="1"/>
        <v>34.4</v>
      </c>
      <c r="O34" s="104"/>
    </row>
    <row r="35" spans="1:15" s="17" customFormat="1" ht="14.7" thickBot="1" x14ac:dyDescent="0.6">
      <c r="A35" s="82">
        <v>26</v>
      </c>
      <c r="B35" s="143" t="s">
        <v>163</v>
      </c>
      <c r="C35" s="60" t="s">
        <v>173</v>
      </c>
      <c r="D35" s="80" t="s">
        <v>164</v>
      </c>
      <c r="E35" s="80" t="s">
        <v>89</v>
      </c>
      <c r="F35" s="62" t="s">
        <v>165</v>
      </c>
      <c r="G35" s="62" t="s">
        <v>166</v>
      </c>
      <c r="H35" s="93" t="s">
        <v>113</v>
      </c>
      <c r="I35" s="116">
        <v>2</v>
      </c>
      <c r="J35" s="80">
        <v>0</v>
      </c>
      <c r="K35" s="117">
        <v>10.07</v>
      </c>
      <c r="L35" s="126">
        <v>2</v>
      </c>
      <c r="M35" s="117">
        <f t="shared" si="0"/>
        <v>20.14</v>
      </c>
      <c r="N35" s="133">
        <f t="shared" si="1"/>
        <v>20.14</v>
      </c>
      <c r="O35" s="106"/>
    </row>
    <row r="36" spans="1:15" ht="15.9" thickBot="1" x14ac:dyDescent="0.45">
      <c r="A36" s="66" t="s">
        <v>167</v>
      </c>
      <c r="B36" s="146"/>
      <c r="C36" s="67"/>
      <c r="D36" s="67"/>
      <c r="E36" s="67"/>
      <c r="F36" s="68"/>
      <c r="G36" s="67"/>
      <c r="H36" s="67"/>
      <c r="I36" s="66"/>
      <c r="J36" s="67"/>
      <c r="K36" s="120"/>
      <c r="L36" s="83"/>
      <c r="M36" s="135">
        <f>SUM(M8:M34)</f>
        <v>693.24999999999989</v>
      </c>
      <c r="N36" s="120">
        <f>SUM(N8:N34)</f>
        <v>798.71999999999991</v>
      </c>
      <c r="O36" s="67"/>
    </row>
    <row r="37" spans="1:15" ht="13.2" thickBot="1" x14ac:dyDescent="0.45">
      <c r="A37" s="21"/>
    </row>
    <row r="38" spans="1:15" ht="15.9" thickBot="1" x14ac:dyDescent="0.45">
      <c r="A38" s="19" t="s">
        <v>168</v>
      </c>
      <c r="B38" s="20"/>
      <c r="C38" s="20"/>
      <c r="D38" s="20"/>
      <c r="E38" s="20"/>
      <c r="F38" s="43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4.4" x14ac:dyDescent="0.4">
      <c r="A39" s="23">
        <v>1</v>
      </c>
      <c r="B39" s="24"/>
      <c r="C39" s="24"/>
      <c r="D39" s="25"/>
      <c r="E39" s="25"/>
      <c r="F39" s="4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4.4" x14ac:dyDescent="0.4">
      <c r="A40" s="26">
        <v>2</v>
      </c>
      <c r="B40" s="27"/>
      <c r="C40" s="27"/>
      <c r="D40" s="28"/>
      <c r="E40" s="28"/>
      <c r="F40" s="46"/>
      <c r="G40" s="28"/>
      <c r="H40" s="28"/>
      <c r="I40" s="28"/>
      <c r="J40" s="28"/>
      <c r="K40" s="28"/>
      <c r="L40" s="28"/>
      <c r="M40" s="28"/>
      <c r="N40" s="28"/>
      <c r="O40" s="28"/>
    </row>
    <row r="41" spans="1:15" ht="14.4" x14ac:dyDescent="0.4">
      <c r="A41" s="26">
        <v>3</v>
      </c>
      <c r="B41" s="27"/>
      <c r="C41" s="27"/>
      <c r="D41" s="28"/>
      <c r="E41" s="28"/>
      <c r="F41" s="46"/>
      <c r="G41" s="28"/>
      <c r="H41" s="28"/>
      <c r="I41" s="28"/>
      <c r="J41" s="28"/>
      <c r="K41" s="28"/>
      <c r="L41" s="28"/>
      <c r="M41" s="28"/>
      <c r="N41" s="28"/>
      <c r="O41" s="28"/>
    </row>
    <row r="42" spans="1:15" ht="14.7" thickBot="1" x14ac:dyDescent="0.45">
      <c r="A42" s="29">
        <v>4</v>
      </c>
      <c r="B42" s="30"/>
      <c r="C42" s="30"/>
      <c r="D42" s="31"/>
      <c r="E42" s="31"/>
      <c r="F42" s="47"/>
      <c r="G42" s="31"/>
      <c r="H42" s="31"/>
      <c r="I42" s="31"/>
      <c r="J42" s="31"/>
      <c r="K42" s="31"/>
      <c r="L42" s="31"/>
      <c r="M42" s="31"/>
      <c r="N42" s="31"/>
      <c r="O42" s="31"/>
    </row>
  </sheetData>
  <dataConsolidate/>
  <mergeCells count="10">
    <mergeCell ref="A1:C6"/>
    <mergeCell ref="D1:F3"/>
    <mergeCell ref="I1:N1"/>
    <mergeCell ref="O1:O6"/>
    <mergeCell ref="I2:N2"/>
    <mergeCell ref="I3:N3"/>
    <mergeCell ref="D4:F6"/>
    <mergeCell ref="I4:N4"/>
    <mergeCell ref="I5:N5"/>
    <mergeCell ref="I6:N6"/>
  </mergeCells>
  <conditionalFormatting sqref="L8:M35">
    <cfRule type="expression" dxfId="0" priority="1">
      <formula>$L8&gt;0</formula>
    </cfRule>
  </conditionalFormatting>
  <hyperlinks>
    <hyperlink ref="F12" r:id="rId1" xr:uid="{3FF25C8E-DCDD-4B19-B8A1-EF4C928B9296}"/>
    <hyperlink ref="G16" r:id="rId2" xr:uid="{1480A312-FF72-4C48-BF65-27A932FA42C4}"/>
    <hyperlink ref="F22" r:id="rId3" xr:uid="{6D010F84-03A9-4138-9524-3B512BB2546A}"/>
    <hyperlink ref="G22" r:id="rId4" xr:uid="{F09A1D82-4956-4DA4-8A05-B1FF8B0F4D02}"/>
    <hyperlink ref="F23" r:id="rId5" xr:uid="{A3CE956D-26C2-4AF6-86BA-61F02BC4D423}"/>
    <hyperlink ref="F24" r:id="rId6" xr:uid="{ED00D037-2CF6-4781-A6D6-4C4B4040BEDC}"/>
    <hyperlink ref="F20" r:id="rId7" xr:uid="{D183FF4B-FAD5-4902-B9DC-FA7FE8AA75E0}"/>
    <hyperlink ref="F25" r:id="rId8" display="https://www.digikey.com.au/en/products/detail/texas-instruments/LM3940IMPX-3.3-NOPB/3526977?gclsrc=aw.ds&amp;gad_source=1&amp;gad_campaignid=22841260998&amp;gbraid=0AAAAADrbLlh7z_BKO0TcqssWM9T2fX50e&amp;gclid=Cj0KCQjw8KrFBhDUARIsAMvIApa2c88AqFR3shrpxY_o5fvT19B-y9a9Ro1h_QnrJdOVvP8JzdLZhdgaAqQYEALw_wcB" xr:uid="{D2B7E20B-D49F-4545-89EF-68C077876A06}"/>
    <hyperlink ref="F26" r:id="rId9" display="https://www.digikey.com.au/en/products/detail/stmicro/USBLC6-2SC6/1121688?gclsrc=aw.ds&amp;gad_source=1&amp;gad_campaignid=186164369&amp;gbraid=0AAAAADrbLljKNZojVPpCvl9wh6qpel4gt&amp;gclid=Cj0KCQjw8KrFBhDUARIsAMvIApZgEHAxskwJd5GPEbWANqSqD0MA0MPsSvVE5AX3ydXkC3pmeVQ2LpcaAix3EALw_wcB" xr:uid="{A0E8EC37-DA69-4C2D-A630-0EDDB57CAE0A}"/>
    <hyperlink ref="G26" r:id="rId10" xr:uid="{636949FB-02EC-4E5A-8BEE-D5282302D0AD}"/>
    <hyperlink ref="F14" r:id="rId11" xr:uid="{66B4EB9C-2E13-4E3B-A8A7-50100CEF4D62}"/>
    <hyperlink ref="F27" r:id="rId12" xr:uid="{7ADA53F7-C3BB-4B61-87DE-C19BE6A5047B}"/>
    <hyperlink ref="G27" r:id="rId13" xr:uid="{433FD84D-5299-4A81-9CFB-4D173B81F69B}"/>
    <hyperlink ref="G25" r:id="rId14" display="https://www.ti.com/lit/ds/symlink/lm3940.pdf?HQS=dis-dk-null-digikeymode-dsf-pf-null-wwe&amp;ts=1756089552808&amp;ref_url=https%253A%252F%252Fwww.ti.com%252Fgeneral%252Fdocs%252Fsuppproductinfo.tsp%253FdistId%253D10%2526gotoUrl%253Dhttps%253A%252F%252Fwww.ti.com%252Flit%252Fgpn%252Flm3940" xr:uid="{88AF84E8-D6D7-4AF6-BE77-CA2A0E4C8E2E}"/>
    <hyperlink ref="F28" r:id="rId15" xr:uid="{0182A2A1-0C22-4070-9ECB-BFB184385F3C}"/>
    <hyperlink ref="G28" r:id="rId16" xr:uid="{08D0449F-596D-4854-977F-465F22D74763}"/>
    <hyperlink ref="G17" r:id="rId17" xr:uid="{005BAAFF-6042-4B2C-BA3C-E1D407299695}"/>
    <hyperlink ref="F29" r:id="rId18" xr:uid="{83C79CF3-42C0-4036-B346-03620FFA8057}"/>
    <hyperlink ref="G29" r:id="rId19" display="https://www.ti.com/lit/ds/symlink/ucc27611.pdf?HQS=dis-dk-null-digikeymode-dsf-pf-null-wwe&amp;ts=1756200418413&amp;ref_url=https%253A%252F%252Fwww.ti.com%252Fgeneral%252Fdocs%252Fsuppproductinfo.tsp%253FdistId%253D10%2526gotoUrl%253Dhttps%253A%252F%252Fwww.ti.com%252Flit%252Fgpn%252Fucc27611" xr:uid="{AEBB82BB-4A0C-4F1B-9474-0739F12E2858}"/>
    <hyperlink ref="F30" r:id="rId20" xr:uid="{0FF74F20-0FC0-4131-84BD-EA9D6678EA11}"/>
    <hyperlink ref="G30" r:id="rId21" xr:uid="{77B33213-747D-4726-957F-3BA1BCA80530}"/>
    <hyperlink ref="F31" r:id="rId22" xr:uid="{01F58EF4-2FE0-4E47-B198-69BF741F8E00}"/>
    <hyperlink ref="G31" r:id="rId23" xr:uid="{65982984-FD03-44C8-8610-505CD326FA6C}"/>
    <hyperlink ref="G18" r:id="rId24" xr:uid="{7700B8CD-E0AC-4134-92B4-6762845EA068}"/>
    <hyperlink ref="F17" r:id="rId25" xr:uid="{F407DD06-DF15-4B5D-8C80-BDD6BBEE6A5E}"/>
    <hyperlink ref="F34" r:id="rId26" xr:uid="{A30255D4-7F65-42C0-9ACB-845B6C796D45}"/>
    <hyperlink ref="F21" r:id="rId27" xr:uid="{09F1287F-7593-4934-B6F7-FA4CE0E34A1C}"/>
    <hyperlink ref="F32" r:id="rId28" xr:uid="{7083FDE6-3396-45B6-B4D3-A19217F7848D}"/>
    <hyperlink ref="F33" r:id="rId29" xr:uid="{DADECB88-152D-4A59-92DB-9C10A8038A23}"/>
    <hyperlink ref="F35" r:id="rId30" xr:uid="{890D4D25-0781-4017-95D7-9589D5174957}"/>
    <hyperlink ref="G24" r:id="rId31" xr:uid="{F215B4B9-B8D1-4A4B-A75C-69A49DD3B812}"/>
    <hyperlink ref="G23" r:id="rId32" xr:uid="{AA9A5056-264F-401A-98E1-AE1BBFFE1AF6}"/>
    <hyperlink ref="F16" r:id="rId33" xr:uid="{26106627-A733-462C-AC3B-2ACC2BCDCEB5}"/>
    <hyperlink ref="G34" r:id="rId34" xr:uid="{E596ABB0-8F8E-4FDF-9E2C-789B3172420C}"/>
    <hyperlink ref="G35" r:id="rId35" xr:uid="{9B9F0443-8E3E-4676-A0B3-5B63B88671E3}"/>
  </hyperlinks>
  <pageMargins left="0.25" right="0.25" top="0.75" bottom="0.75" header="0.3" footer="0.3"/>
  <pageSetup paperSize="8" scale="59" firstPageNumber="2" fitToHeight="0" orientation="landscape" useFirstPageNumber="1" r:id="rId36"/>
  <headerFooter>
    <oddFooter>&amp;RPage &amp;P</oddFooter>
  </headerFooter>
  <drawing r:id="rId37"/>
  <legacyDrawing r:id="rId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b95d69-7119-4c9b-bb73-a6a4dbb0cdd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AF67BCE9D414C96FEF7B5475DCE1F" ma:contentTypeVersion="9" ma:contentTypeDescription="Create a new document." ma:contentTypeScope="" ma:versionID="82a8918fd206f2209b076168b7df9813">
  <xsd:schema xmlns:xsd="http://www.w3.org/2001/XMLSchema" xmlns:xs="http://www.w3.org/2001/XMLSchema" xmlns:p="http://schemas.microsoft.com/office/2006/metadata/properties" xmlns:ns2="1cb95d69-7119-4c9b-bb73-a6a4dbb0cdde" targetNamespace="http://schemas.microsoft.com/office/2006/metadata/properties" ma:root="true" ma:fieldsID="eb4b2b015d39080346c299cb1b14d83e" ns2:_="">
    <xsd:import namespace="1cb95d69-7119-4c9b-bb73-a6a4dbb0cd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95d69-7119-4c9b-bb73-a6a4dbb0c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0BE85-343A-4E74-BD86-874D23ACF2F6}">
  <ds:schemaRefs>
    <ds:schemaRef ds:uri="http://schemas.microsoft.com/office/2006/metadata/properties"/>
    <ds:schemaRef ds:uri="http://www.w3.org/XML/1998/namespace"/>
    <ds:schemaRef ds:uri="1cb95d69-7119-4c9b-bb73-a6a4dbb0cdd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DC691D-27B4-47D6-8A33-FFB876BFC2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54055D-5B14-4F96-9A39-868319EF8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5d69-7119-4c9b-bb73-a6a4dbb0cd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Cover</vt:lpstr>
      <vt:lpstr>Budget List</vt:lpstr>
      <vt:lpstr>Working</vt:lpstr>
      <vt:lpstr>Budget List (2)</vt:lpstr>
      <vt:lpstr>'Budget List'!Print_Area</vt:lpstr>
      <vt:lpstr>'Budget List (2)'!Print_Area</vt:lpstr>
      <vt:lpstr>Cover!Print_Area</vt:lpstr>
      <vt:lpstr>Working!Print_Area</vt:lpstr>
      <vt:lpstr>'Budget List'!Print_Titles</vt:lpstr>
      <vt:lpstr>'Budget List (2)'!Print_Titles</vt:lpstr>
      <vt:lpstr>Working!Print_Titles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Chivers (23247451)</dc:creator>
  <cp:keywords/>
  <dc:description/>
  <cp:lastModifiedBy>James Plummer (23093628)</cp:lastModifiedBy>
  <cp:revision/>
  <dcterms:created xsi:type="dcterms:W3CDTF">2025-08-03T08:21:40Z</dcterms:created>
  <dcterms:modified xsi:type="dcterms:W3CDTF">2025-10-20T02:58:39Z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0x0101009C5AF67BCE9D414C96FEF7B5475DCE1F</vt:lpwstr>
  </property>
  <property fmtid="{D5CDD505-2E9C-101B-9397-08002B2CF9AE}" pid="3" name="MediaServiceImageTags">
    <vt:lpwstr/>
  </property>
</Properties>
</file>