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-36640" yWindow="300" windowWidth="36040" windowHeight="17260" tabRatio="500"/>
  </bookViews>
  <sheets>
    <sheet name="Data" sheetId="1" r:id="rId1"/>
    <sheet name="replicate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D26" i="1" l="1"/>
  <c r="HX22" i="1"/>
  <c r="HR19" i="1"/>
  <c r="GT18" i="1"/>
  <c r="GB18" i="1"/>
  <c r="ID13" i="1"/>
  <c r="HL11" i="1"/>
  <c r="GH7" i="1"/>
  <c r="ID3" i="1"/>
  <c r="FV26" i="1"/>
  <c r="FV23" i="1"/>
  <c r="ER21" i="1"/>
  <c r="EL21" i="1"/>
  <c r="DZ21" i="1"/>
  <c r="DT21" i="1"/>
  <c r="FV18" i="1"/>
  <c r="ER18" i="1"/>
  <c r="DZ18" i="1"/>
  <c r="DT18" i="1"/>
  <c r="EF13" i="1"/>
  <c r="DZ13" i="1"/>
  <c r="ER11" i="1"/>
  <c r="EL11" i="1"/>
  <c r="EF11" i="1"/>
  <c r="FP9" i="1"/>
  <c r="DT7" i="1"/>
  <c r="FJ3" i="1"/>
  <c r="CV26" i="1"/>
  <c r="BX26" i="1"/>
  <c r="DN21" i="1"/>
  <c r="CV21" i="1"/>
  <c r="CJ19" i="1"/>
  <c r="BL19" i="1"/>
  <c r="DH15" i="1"/>
  <c r="CV15" i="1"/>
  <c r="DB12" i="1"/>
  <c r="BF26" i="1"/>
  <c r="BF23" i="1"/>
  <c r="BF21" i="1"/>
  <c r="BF19" i="1"/>
  <c r="BF18" i="1"/>
  <c r="BF12" i="1"/>
  <c r="BF7" i="1"/>
  <c r="BF5" i="1"/>
</calcChain>
</file>

<file path=xl/sharedStrings.xml><?xml version="1.0" encoding="utf-8"?>
<sst xmlns="http://schemas.openxmlformats.org/spreadsheetml/2006/main" count="1528" uniqueCount="47">
  <si>
    <t>βarrestine 1</t>
  </si>
  <si>
    <t>βarrestine 2</t>
  </si>
  <si>
    <t>βarrestine 2 + GRK2</t>
  </si>
  <si>
    <t>βarrestine 2 + GRK5</t>
  </si>
  <si>
    <t>βarrestine 2 + GRK6</t>
  </si>
  <si>
    <t>EPAC</t>
  </si>
  <si>
    <r>
      <t>G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Arial"/>
        <family val="2"/>
      </rPr>
      <t>i1</t>
    </r>
  </si>
  <si>
    <r>
      <t>G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Arial"/>
        <family val="2"/>
      </rPr>
      <t>i2</t>
    </r>
  </si>
  <si>
    <r>
      <t>G</t>
    </r>
    <r>
      <rPr>
        <b/>
        <sz val="11"/>
        <color theme="1"/>
        <rFont val="Calibri"/>
        <family val="2"/>
      </rPr>
      <t>αo</t>
    </r>
  </si>
  <si>
    <t>Kir</t>
  </si>
  <si>
    <t>PEC50</t>
  </si>
  <si>
    <t>SEM</t>
  </si>
  <si>
    <t>Span</t>
  </si>
  <si>
    <t>Log R</t>
  </si>
  <si>
    <t>Buprenorphine</t>
  </si>
  <si>
    <t>NR</t>
  </si>
  <si>
    <t>NF</t>
  </si>
  <si>
    <t>DAMGO</t>
  </si>
  <si>
    <t>Endomorphine1</t>
  </si>
  <si>
    <t>Fentanyl</t>
  </si>
  <si>
    <t>Loperamide</t>
  </si>
  <si>
    <t>Meptazinol</t>
  </si>
  <si>
    <t>Met-Enk</t>
  </si>
  <si>
    <t>Morphine</t>
  </si>
  <si>
    <t>Oxycodone</t>
  </si>
  <si>
    <t>Tramadol</t>
  </si>
  <si>
    <t>Cmp 1</t>
  </si>
  <si>
    <t>Cmp 3</t>
  </si>
  <si>
    <t>Cmp 4</t>
  </si>
  <si>
    <t>Cmp 5</t>
  </si>
  <si>
    <t>Cmp 6</t>
  </si>
  <si>
    <t>Cmp 7</t>
  </si>
  <si>
    <t>Cmp 8</t>
  </si>
  <si>
    <t>Cmp 9</t>
  </si>
  <si>
    <t>Cmp 10</t>
  </si>
  <si>
    <t>Cmp 11</t>
  </si>
  <si>
    <t>Cmp 12</t>
  </si>
  <si>
    <t>Cmp 13</t>
  </si>
  <si>
    <t>Cmp 14</t>
  </si>
  <si>
    <t>Cmp 15</t>
  </si>
  <si>
    <t>Cmp 16</t>
  </si>
  <si>
    <t>hMor</t>
  </si>
  <si>
    <t>βarrestine 2 (Mock)</t>
  </si>
  <si>
    <t xml:space="preserve">NR </t>
  </si>
  <si>
    <t>rMor</t>
  </si>
  <si>
    <t>hDor</t>
  </si>
  <si>
    <t>rDor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</si>
</sst>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i/>
      <u/>
      <sz val="11"/>
      <name val="Arial"/>
      <family val="2"/>
    </font>
    <font>
      <b/>
      <u/>
      <sz val="11"/>
      <name val="Arial"/>
      <family val="2"/>
    </font>
    <font>
      <b/>
      <sz val="11"/>
      <color rgb="FFFF0000"/>
      <name val="Arial"/>
      <family val="2"/>
    </font>
    <font>
      <u/>
      <sz val="11"/>
      <name val="Arial"/>
      <family val="2"/>
    </font>
    <font>
      <sz val="11"/>
      <color rgb="FFFFFF00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name val="Arial"/>
      <family val="2"/>
    </font>
    <font>
      <b/>
      <u/>
      <sz val="11"/>
      <color rgb="FF0070C0"/>
      <name val="Arial"/>
      <family val="2"/>
    </font>
    <font>
      <i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8696B"/>
        <bgColor rgb="FF00000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EDF8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08080"/>
        <bgColor rgb="FF000000"/>
      </patternFill>
    </fill>
  </fills>
  <borders count="2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theme="4"/>
      </right>
      <top/>
      <bottom/>
      <diagonal/>
    </border>
    <border>
      <left style="thin">
        <color theme="4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theme="4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/>
      <right style="thin">
        <color theme="4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5" xfId="0" applyFont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6" fillId="0" borderId="15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5" xfId="0" applyFont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5" xfId="0" applyFont="1" applyFill="1" applyBorder="1" applyAlignment="1">
      <alignment horizontal="center"/>
    </xf>
    <xf numFmtId="0" fontId="9" fillId="6" borderId="15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0" fillId="4" borderId="15" xfId="0" applyFont="1" applyFill="1" applyBorder="1" applyAlignment="1">
      <alignment horizontal="center"/>
    </xf>
    <xf numFmtId="0" fontId="4" fillId="3" borderId="16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4" fillId="7" borderId="15" xfId="0" applyFont="1" applyFill="1" applyBorder="1" applyAlignment="1">
      <alignment horizontal="center"/>
    </xf>
    <xf numFmtId="0" fontId="4" fillId="8" borderId="15" xfId="0" applyFont="1" applyFill="1" applyBorder="1" applyAlignment="1">
      <alignment horizontal="center"/>
    </xf>
    <xf numFmtId="0" fontId="4" fillId="9" borderId="15" xfId="0" applyFont="1" applyFill="1" applyBorder="1" applyAlignment="1">
      <alignment horizontal="center"/>
    </xf>
    <xf numFmtId="0" fontId="4" fillId="10" borderId="15" xfId="0" applyFont="1" applyFill="1" applyBorder="1" applyAlignment="1">
      <alignment horizontal="center"/>
    </xf>
    <xf numFmtId="0" fontId="10" fillId="0" borderId="15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/>
    </xf>
    <xf numFmtId="0" fontId="13" fillId="5" borderId="18" xfId="0" applyFont="1" applyFill="1" applyBorder="1" applyAlignment="1"/>
    <xf numFmtId="0" fontId="10" fillId="0" borderId="15" xfId="0" applyFont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4" fillId="11" borderId="19" xfId="0" applyFont="1" applyFill="1" applyBorder="1" applyAlignment="1">
      <alignment horizontal="center"/>
    </xf>
    <xf numFmtId="0" fontId="4" fillId="11" borderId="20" xfId="0" applyFont="1" applyFill="1" applyBorder="1" applyAlignment="1">
      <alignment horizontal="center"/>
    </xf>
    <xf numFmtId="0" fontId="4" fillId="11" borderId="21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1" fillId="12" borderId="15" xfId="0" applyFont="1" applyFill="1" applyBorder="1" applyAlignment="1">
      <alignment horizontal="center"/>
    </xf>
    <xf numFmtId="0" fontId="1" fillId="5" borderId="15" xfId="0" applyFont="1" applyFill="1" applyBorder="1" applyAlignment="1">
      <alignment horizontal="center"/>
    </xf>
    <xf numFmtId="0" fontId="4" fillId="13" borderId="15" xfId="0" applyFont="1" applyFill="1" applyBorder="1" applyAlignment="1">
      <alignment horizontal="center"/>
    </xf>
    <xf numFmtId="0" fontId="4" fillId="14" borderId="15" xfId="0" applyFont="1" applyFill="1" applyBorder="1" applyAlignment="1">
      <alignment horizontal="center"/>
    </xf>
    <xf numFmtId="0" fontId="4" fillId="14" borderId="19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5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4" fillId="9" borderId="16" xfId="0" applyFont="1" applyFill="1" applyBorder="1" applyAlignment="1">
      <alignment horizontal="center"/>
    </xf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1</xdr:row>
      <xdr:rowOff>152400</xdr:rowOff>
    </xdr:from>
    <xdr:ext cx="184731" cy="264560"/>
    <xdr:sp macro="" textlink="">
      <xdr:nvSpPr>
        <xdr:cNvPr id="2" name="ZoneTexte 1"/>
        <xdr:cNvSpPr txBox="1"/>
      </xdr:nvSpPr>
      <xdr:spPr>
        <a:xfrm>
          <a:off x="7061200" y="36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8</xdr:col>
      <xdr:colOff>714375</xdr:colOff>
      <xdr:row>3</xdr:row>
      <xdr:rowOff>9525</xdr:rowOff>
    </xdr:from>
    <xdr:ext cx="184731" cy="264560"/>
    <xdr:sp macro="" textlink="">
      <xdr:nvSpPr>
        <xdr:cNvPr id="3" name="ZoneTexte 3"/>
        <xdr:cNvSpPr txBox="1"/>
      </xdr:nvSpPr>
      <xdr:spPr>
        <a:xfrm>
          <a:off x="7318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9</xdr:col>
      <xdr:colOff>228600</xdr:colOff>
      <xdr:row>2</xdr:row>
      <xdr:rowOff>47625</xdr:rowOff>
    </xdr:from>
    <xdr:ext cx="184731" cy="264560"/>
    <xdr:sp macro="" textlink="">
      <xdr:nvSpPr>
        <xdr:cNvPr id="4" name="ZoneTexte 4"/>
        <xdr:cNvSpPr txBox="1"/>
      </xdr:nvSpPr>
      <xdr:spPr>
        <a:xfrm>
          <a:off x="7658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14</xdr:col>
      <xdr:colOff>714375</xdr:colOff>
      <xdr:row>3</xdr:row>
      <xdr:rowOff>9525</xdr:rowOff>
    </xdr:from>
    <xdr:ext cx="184731" cy="264560"/>
    <xdr:sp macro="" textlink="">
      <xdr:nvSpPr>
        <xdr:cNvPr id="5" name="ZoneTexte 10"/>
        <xdr:cNvSpPr txBox="1"/>
      </xdr:nvSpPr>
      <xdr:spPr>
        <a:xfrm>
          <a:off x="12271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2</xdr:row>
      <xdr:rowOff>47625</xdr:rowOff>
    </xdr:from>
    <xdr:ext cx="184731" cy="264560"/>
    <xdr:sp macro="" textlink="">
      <xdr:nvSpPr>
        <xdr:cNvPr id="6" name="ZoneTexte 11"/>
        <xdr:cNvSpPr txBox="1"/>
      </xdr:nvSpPr>
      <xdr:spPr>
        <a:xfrm>
          <a:off x="12611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25</xdr:col>
      <xdr:colOff>571500</xdr:colOff>
      <xdr:row>1</xdr:row>
      <xdr:rowOff>114300</xdr:rowOff>
    </xdr:from>
    <xdr:ext cx="184731" cy="264560"/>
    <xdr:sp macro="" textlink="">
      <xdr:nvSpPr>
        <xdr:cNvPr id="7" name="ZoneTexte 15"/>
        <xdr:cNvSpPr txBox="1"/>
      </xdr:nvSpPr>
      <xdr:spPr>
        <a:xfrm>
          <a:off x="21209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68</xdr:col>
      <xdr:colOff>457200</xdr:colOff>
      <xdr:row>1</xdr:row>
      <xdr:rowOff>152400</xdr:rowOff>
    </xdr:from>
    <xdr:ext cx="184731" cy="264560"/>
    <xdr:sp macro="" textlink="">
      <xdr:nvSpPr>
        <xdr:cNvPr id="8" name="ZoneTexte 1"/>
        <xdr:cNvSpPr txBox="1"/>
      </xdr:nvSpPr>
      <xdr:spPr>
        <a:xfrm>
          <a:off x="7061200" y="36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68</xdr:col>
      <xdr:colOff>714375</xdr:colOff>
      <xdr:row>3</xdr:row>
      <xdr:rowOff>9525</xdr:rowOff>
    </xdr:from>
    <xdr:ext cx="184731" cy="264560"/>
    <xdr:sp macro="" textlink="">
      <xdr:nvSpPr>
        <xdr:cNvPr id="9" name="ZoneTexte 3"/>
        <xdr:cNvSpPr txBox="1"/>
      </xdr:nvSpPr>
      <xdr:spPr>
        <a:xfrm>
          <a:off x="7318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74</xdr:col>
      <xdr:colOff>714375</xdr:colOff>
      <xdr:row>3</xdr:row>
      <xdr:rowOff>9525</xdr:rowOff>
    </xdr:from>
    <xdr:ext cx="184731" cy="264560"/>
    <xdr:sp macro="" textlink="">
      <xdr:nvSpPr>
        <xdr:cNvPr id="10" name="ZoneTexte 10"/>
        <xdr:cNvSpPr txBox="1"/>
      </xdr:nvSpPr>
      <xdr:spPr>
        <a:xfrm>
          <a:off x="12271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75</xdr:col>
      <xdr:colOff>228600</xdr:colOff>
      <xdr:row>2</xdr:row>
      <xdr:rowOff>47625</xdr:rowOff>
    </xdr:from>
    <xdr:ext cx="184731" cy="264560"/>
    <xdr:sp macro="" textlink="">
      <xdr:nvSpPr>
        <xdr:cNvPr id="11" name="ZoneTexte 11"/>
        <xdr:cNvSpPr txBox="1"/>
      </xdr:nvSpPr>
      <xdr:spPr>
        <a:xfrm>
          <a:off x="12611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85</xdr:col>
      <xdr:colOff>571500</xdr:colOff>
      <xdr:row>1</xdr:row>
      <xdr:rowOff>114300</xdr:rowOff>
    </xdr:from>
    <xdr:ext cx="184731" cy="264560"/>
    <xdr:sp macro="" textlink="">
      <xdr:nvSpPr>
        <xdr:cNvPr id="12" name="ZoneTexte 15"/>
        <xdr:cNvSpPr txBox="1"/>
      </xdr:nvSpPr>
      <xdr:spPr>
        <a:xfrm>
          <a:off x="21209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128</xdr:col>
      <xdr:colOff>457200</xdr:colOff>
      <xdr:row>1</xdr:row>
      <xdr:rowOff>152400</xdr:rowOff>
    </xdr:from>
    <xdr:ext cx="184731" cy="264560"/>
    <xdr:sp macro="" textlink="">
      <xdr:nvSpPr>
        <xdr:cNvPr id="13" name="ZoneTexte 1"/>
        <xdr:cNvSpPr txBox="1"/>
      </xdr:nvSpPr>
      <xdr:spPr>
        <a:xfrm>
          <a:off x="7569200" y="6934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128</xdr:col>
      <xdr:colOff>714375</xdr:colOff>
      <xdr:row>5</xdr:row>
      <xdr:rowOff>0</xdr:rowOff>
    </xdr:from>
    <xdr:ext cx="184731" cy="264560"/>
    <xdr:sp macro="" textlink="">
      <xdr:nvSpPr>
        <xdr:cNvPr id="14" name="ZoneTexte 3"/>
        <xdr:cNvSpPr txBox="1"/>
      </xdr:nvSpPr>
      <xdr:spPr>
        <a:xfrm>
          <a:off x="7826375" y="721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129</xdr:col>
      <xdr:colOff>228600</xdr:colOff>
      <xdr:row>4</xdr:row>
      <xdr:rowOff>47625</xdr:rowOff>
    </xdr:from>
    <xdr:ext cx="184731" cy="264560"/>
    <xdr:sp macro="" textlink="">
      <xdr:nvSpPr>
        <xdr:cNvPr id="15" name="ZoneTexte 4"/>
        <xdr:cNvSpPr txBox="1"/>
      </xdr:nvSpPr>
      <xdr:spPr>
        <a:xfrm>
          <a:off x="8166100" y="704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134</xdr:col>
      <xdr:colOff>714375</xdr:colOff>
      <xdr:row>5</xdr:row>
      <xdr:rowOff>0</xdr:rowOff>
    </xdr:from>
    <xdr:ext cx="184731" cy="264560"/>
    <xdr:sp macro="" textlink="">
      <xdr:nvSpPr>
        <xdr:cNvPr id="16" name="ZoneTexte 10"/>
        <xdr:cNvSpPr txBox="1"/>
      </xdr:nvSpPr>
      <xdr:spPr>
        <a:xfrm>
          <a:off x="12779375" y="72136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135</xdr:col>
      <xdr:colOff>228600</xdr:colOff>
      <xdr:row>4</xdr:row>
      <xdr:rowOff>47625</xdr:rowOff>
    </xdr:from>
    <xdr:ext cx="184731" cy="264560"/>
    <xdr:sp macro="" textlink="">
      <xdr:nvSpPr>
        <xdr:cNvPr id="17" name="ZoneTexte 11"/>
        <xdr:cNvSpPr txBox="1"/>
      </xdr:nvSpPr>
      <xdr:spPr>
        <a:xfrm>
          <a:off x="13119100" y="7045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145</xdr:col>
      <xdr:colOff>571500</xdr:colOff>
      <xdr:row>1</xdr:row>
      <xdr:rowOff>114300</xdr:rowOff>
    </xdr:from>
    <xdr:ext cx="184731" cy="264560"/>
    <xdr:sp macro="" textlink="">
      <xdr:nvSpPr>
        <xdr:cNvPr id="18" name="ZoneTexte 15"/>
        <xdr:cNvSpPr txBox="1"/>
      </xdr:nvSpPr>
      <xdr:spPr>
        <a:xfrm>
          <a:off x="21717000" y="68961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135</xdr:col>
      <xdr:colOff>228600</xdr:colOff>
      <xdr:row>9</xdr:row>
      <xdr:rowOff>47625</xdr:rowOff>
    </xdr:from>
    <xdr:ext cx="184731" cy="264560"/>
    <xdr:sp macro="" textlink="">
      <xdr:nvSpPr>
        <xdr:cNvPr id="19" name="ZoneTexte 8"/>
        <xdr:cNvSpPr txBox="1"/>
      </xdr:nvSpPr>
      <xdr:spPr>
        <a:xfrm>
          <a:off x="13119100" y="7908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135</xdr:col>
      <xdr:colOff>228600</xdr:colOff>
      <xdr:row>11</xdr:row>
      <xdr:rowOff>47625</xdr:rowOff>
    </xdr:from>
    <xdr:ext cx="184731" cy="264560"/>
    <xdr:sp macro="" textlink="">
      <xdr:nvSpPr>
        <xdr:cNvPr id="20" name="ZoneTexte 9"/>
        <xdr:cNvSpPr txBox="1"/>
      </xdr:nvSpPr>
      <xdr:spPr>
        <a:xfrm>
          <a:off x="13119100" y="812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128</xdr:col>
      <xdr:colOff>457200</xdr:colOff>
      <xdr:row>8</xdr:row>
      <xdr:rowOff>152400</xdr:rowOff>
    </xdr:from>
    <xdr:ext cx="184731" cy="264560"/>
    <xdr:sp macro="" textlink="">
      <xdr:nvSpPr>
        <xdr:cNvPr id="21" name="ZoneTexte 12"/>
        <xdr:cNvSpPr txBox="1"/>
      </xdr:nvSpPr>
      <xdr:spPr>
        <a:xfrm>
          <a:off x="7569200" y="77978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129</xdr:col>
      <xdr:colOff>228600</xdr:colOff>
      <xdr:row>9</xdr:row>
      <xdr:rowOff>47625</xdr:rowOff>
    </xdr:from>
    <xdr:ext cx="184731" cy="264560"/>
    <xdr:sp macro="" textlink="">
      <xdr:nvSpPr>
        <xdr:cNvPr id="22" name="ZoneTexte 13"/>
        <xdr:cNvSpPr txBox="1"/>
      </xdr:nvSpPr>
      <xdr:spPr>
        <a:xfrm>
          <a:off x="8166100" y="7908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188</xdr:col>
      <xdr:colOff>457200</xdr:colOff>
      <xdr:row>1</xdr:row>
      <xdr:rowOff>152400</xdr:rowOff>
    </xdr:from>
    <xdr:ext cx="184731" cy="264560"/>
    <xdr:sp macro="" textlink="">
      <xdr:nvSpPr>
        <xdr:cNvPr id="23" name="ZoneTexte 1"/>
        <xdr:cNvSpPr txBox="1"/>
      </xdr:nvSpPr>
      <xdr:spPr>
        <a:xfrm>
          <a:off x="7061200" y="36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188</xdr:col>
      <xdr:colOff>714375</xdr:colOff>
      <xdr:row>5</xdr:row>
      <xdr:rowOff>0</xdr:rowOff>
    </xdr:from>
    <xdr:ext cx="184731" cy="264560"/>
    <xdr:sp macro="" textlink="">
      <xdr:nvSpPr>
        <xdr:cNvPr id="24" name="ZoneTexte 3"/>
        <xdr:cNvSpPr txBox="1"/>
      </xdr:nvSpPr>
      <xdr:spPr>
        <a:xfrm>
          <a:off x="7318375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189</xdr:col>
      <xdr:colOff>228600</xdr:colOff>
      <xdr:row>4</xdr:row>
      <xdr:rowOff>47625</xdr:rowOff>
    </xdr:from>
    <xdr:ext cx="184731" cy="264560"/>
    <xdr:sp macro="" textlink="">
      <xdr:nvSpPr>
        <xdr:cNvPr id="25" name="ZoneTexte 4"/>
        <xdr:cNvSpPr txBox="1"/>
      </xdr:nvSpPr>
      <xdr:spPr>
        <a:xfrm>
          <a:off x="7658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194</xdr:col>
      <xdr:colOff>714375</xdr:colOff>
      <xdr:row>5</xdr:row>
      <xdr:rowOff>0</xdr:rowOff>
    </xdr:from>
    <xdr:ext cx="184731" cy="264560"/>
    <xdr:sp macro="" textlink="">
      <xdr:nvSpPr>
        <xdr:cNvPr id="26" name="ZoneTexte 10"/>
        <xdr:cNvSpPr txBox="1"/>
      </xdr:nvSpPr>
      <xdr:spPr>
        <a:xfrm>
          <a:off x="12271375" y="647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195</xdr:col>
      <xdr:colOff>228600</xdr:colOff>
      <xdr:row>4</xdr:row>
      <xdr:rowOff>47625</xdr:rowOff>
    </xdr:from>
    <xdr:ext cx="184731" cy="264560"/>
    <xdr:sp macro="" textlink="">
      <xdr:nvSpPr>
        <xdr:cNvPr id="27" name="ZoneTexte 11"/>
        <xdr:cNvSpPr txBox="1"/>
      </xdr:nvSpPr>
      <xdr:spPr>
        <a:xfrm>
          <a:off x="12611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205</xdr:col>
      <xdr:colOff>571500</xdr:colOff>
      <xdr:row>1</xdr:row>
      <xdr:rowOff>114300</xdr:rowOff>
    </xdr:from>
    <xdr:ext cx="184731" cy="264560"/>
    <xdr:sp macro="" textlink="">
      <xdr:nvSpPr>
        <xdr:cNvPr id="28" name="ZoneTexte 15"/>
        <xdr:cNvSpPr txBox="1"/>
      </xdr:nvSpPr>
      <xdr:spPr>
        <a:xfrm>
          <a:off x="21209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195</xdr:col>
      <xdr:colOff>228600</xdr:colOff>
      <xdr:row>9</xdr:row>
      <xdr:rowOff>47625</xdr:rowOff>
    </xdr:from>
    <xdr:ext cx="184731" cy="264560"/>
    <xdr:sp macro="" textlink="">
      <xdr:nvSpPr>
        <xdr:cNvPr id="29" name="ZoneTexte 8"/>
        <xdr:cNvSpPr txBox="1"/>
      </xdr:nvSpPr>
      <xdr:spPr>
        <a:xfrm>
          <a:off x="12611100" y="1343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195</xdr:col>
      <xdr:colOff>228600</xdr:colOff>
      <xdr:row>11</xdr:row>
      <xdr:rowOff>47625</xdr:rowOff>
    </xdr:from>
    <xdr:ext cx="184731" cy="264560"/>
    <xdr:sp macro="" textlink="">
      <xdr:nvSpPr>
        <xdr:cNvPr id="30" name="ZoneTexte 9"/>
        <xdr:cNvSpPr txBox="1"/>
      </xdr:nvSpPr>
      <xdr:spPr>
        <a:xfrm>
          <a:off x="12611100" y="1558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195</xdr:col>
      <xdr:colOff>228600</xdr:colOff>
      <xdr:row>11</xdr:row>
      <xdr:rowOff>47625</xdr:rowOff>
    </xdr:from>
    <xdr:ext cx="184731" cy="264560"/>
    <xdr:sp macro="" textlink="">
      <xdr:nvSpPr>
        <xdr:cNvPr id="31" name="ZoneTexte 12"/>
        <xdr:cNvSpPr txBox="1"/>
      </xdr:nvSpPr>
      <xdr:spPr>
        <a:xfrm>
          <a:off x="12611100" y="1558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8"/>
  <sheetViews>
    <sheetView tabSelected="1" topLeftCell="AX1" workbookViewId="0">
      <selection activeCell="AX3" sqref="AX3:AY27"/>
    </sheetView>
  </sheetViews>
  <sheetFormatPr baseColWidth="10" defaultRowHeight="15" x14ac:dyDescent="0"/>
  <sheetData>
    <row r="1" spans="1:241" ht="17" thickTop="1" thickBot="1">
      <c r="A1" s="1"/>
      <c r="B1" s="2" t="s">
        <v>0</v>
      </c>
      <c r="C1" s="3"/>
      <c r="D1" s="3"/>
      <c r="E1" s="3"/>
      <c r="F1" s="3"/>
      <c r="G1" s="3"/>
      <c r="H1" s="2" t="s">
        <v>1</v>
      </c>
      <c r="I1" s="3"/>
      <c r="J1" s="3"/>
      <c r="K1" s="3"/>
      <c r="L1" s="4"/>
      <c r="M1" s="4"/>
      <c r="N1" s="2" t="s">
        <v>2</v>
      </c>
      <c r="O1" s="3"/>
      <c r="P1" s="3"/>
      <c r="Q1" s="3"/>
      <c r="R1" s="3"/>
      <c r="S1" s="3"/>
      <c r="T1" s="2" t="s">
        <v>3</v>
      </c>
      <c r="U1" s="3"/>
      <c r="V1" s="3"/>
      <c r="W1" s="3"/>
      <c r="X1" s="3"/>
      <c r="Y1" s="3"/>
      <c r="Z1" s="2" t="s">
        <v>4</v>
      </c>
      <c r="AA1" s="3"/>
      <c r="AB1" s="3"/>
      <c r="AC1" s="3"/>
      <c r="AD1" s="3"/>
      <c r="AE1" s="3"/>
      <c r="AF1" s="2" t="s">
        <v>5</v>
      </c>
      <c r="AG1" s="3"/>
      <c r="AH1" s="3"/>
      <c r="AI1" s="3"/>
      <c r="AJ1" s="3"/>
      <c r="AK1" s="3"/>
      <c r="AL1" s="2" t="s">
        <v>6</v>
      </c>
      <c r="AM1" s="3"/>
      <c r="AN1" s="3"/>
      <c r="AO1" s="3"/>
      <c r="AP1" s="3"/>
      <c r="AQ1" s="3"/>
      <c r="AR1" s="2" t="s">
        <v>7</v>
      </c>
      <c r="AS1" s="3"/>
      <c r="AT1" s="3"/>
      <c r="AU1" s="3"/>
      <c r="AV1" s="3"/>
      <c r="AW1" s="3"/>
      <c r="AX1" s="2" t="s">
        <v>8</v>
      </c>
      <c r="AY1" s="3"/>
      <c r="AZ1" s="3"/>
      <c r="BA1" s="3"/>
      <c r="BB1" s="3"/>
      <c r="BC1" s="3"/>
      <c r="BD1" s="2" t="s">
        <v>9</v>
      </c>
      <c r="BE1" s="3"/>
      <c r="BF1" s="3"/>
      <c r="BG1" s="3"/>
      <c r="BH1" s="3"/>
      <c r="BI1" s="3"/>
      <c r="BJ1" s="2" t="s">
        <v>0</v>
      </c>
      <c r="BK1" s="3"/>
      <c r="BL1" s="3"/>
      <c r="BM1" s="3"/>
      <c r="BN1" s="3"/>
      <c r="BO1" s="3"/>
      <c r="BP1" s="2" t="s">
        <v>42</v>
      </c>
      <c r="BQ1" s="3"/>
      <c r="BR1" s="3"/>
      <c r="BS1" s="3"/>
      <c r="BT1" s="3"/>
      <c r="BU1" s="3"/>
      <c r="BV1" s="2" t="s">
        <v>2</v>
      </c>
      <c r="BW1" s="3"/>
      <c r="BX1" s="3"/>
      <c r="BY1" s="3"/>
      <c r="BZ1" s="3"/>
      <c r="CA1" s="3"/>
      <c r="CB1" s="2" t="s">
        <v>3</v>
      </c>
      <c r="CC1" s="3"/>
      <c r="CD1" s="3"/>
      <c r="CE1" s="3"/>
      <c r="CF1" s="3"/>
      <c r="CG1" s="3"/>
      <c r="CH1" s="2" t="s">
        <v>4</v>
      </c>
      <c r="CI1" s="3"/>
      <c r="CJ1" s="3"/>
      <c r="CK1" s="3"/>
      <c r="CL1" s="3"/>
      <c r="CM1" s="3"/>
      <c r="CN1" s="2" t="s">
        <v>5</v>
      </c>
      <c r="CO1" s="3"/>
      <c r="CP1" s="3"/>
      <c r="CQ1" s="3"/>
      <c r="CR1" s="3"/>
      <c r="CS1" s="3"/>
      <c r="CT1" s="2" t="s">
        <v>6</v>
      </c>
      <c r="CU1" s="3"/>
      <c r="CV1" s="3"/>
      <c r="CW1" s="3"/>
      <c r="CX1" s="3"/>
      <c r="CY1" s="3"/>
      <c r="CZ1" s="2" t="s">
        <v>7</v>
      </c>
      <c r="DA1" s="3"/>
      <c r="DB1" s="3"/>
      <c r="DC1" s="3"/>
      <c r="DD1" s="3"/>
      <c r="DE1" s="3"/>
      <c r="DF1" s="2" t="s">
        <v>8</v>
      </c>
      <c r="DG1" s="3"/>
      <c r="DH1" s="3"/>
      <c r="DI1" s="3"/>
      <c r="DJ1" s="3"/>
      <c r="DK1" s="3"/>
      <c r="DL1" s="2" t="s">
        <v>9</v>
      </c>
      <c r="DM1" s="3"/>
      <c r="DN1" s="3"/>
      <c r="DO1" s="3"/>
      <c r="DP1" s="3"/>
      <c r="DQ1" s="3"/>
      <c r="DR1" s="2" t="s">
        <v>0</v>
      </c>
      <c r="DS1" s="3"/>
      <c r="DT1" s="3"/>
      <c r="DU1" s="3"/>
      <c r="DV1" s="3"/>
      <c r="DW1" s="3"/>
      <c r="DX1" s="2" t="s">
        <v>1</v>
      </c>
      <c r="DY1" s="3"/>
      <c r="DZ1" s="3"/>
      <c r="EA1" s="3"/>
      <c r="EB1" s="4"/>
      <c r="EC1" s="4"/>
      <c r="ED1" s="2" t="s">
        <v>2</v>
      </c>
      <c r="EE1" s="3"/>
      <c r="EF1" s="3"/>
      <c r="EG1" s="3"/>
      <c r="EH1" s="3"/>
      <c r="EI1" s="3"/>
      <c r="EJ1" s="2" t="s">
        <v>3</v>
      </c>
      <c r="EK1" s="3"/>
      <c r="EL1" s="3"/>
      <c r="EM1" s="3"/>
      <c r="EN1" s="3"/>
      <c r="EO1" s="3"/>
      <c r="EP1" s="2" t="s">
        <v>4</v>
      </c>
      <c r="EQ1" s="3"/>
      <c r="ER1" s="3"/>
      <c r="ES1" s="3"/>
      <c r="ET1" s="3"/>
      <c r="EU1" s="3"/>
      <c r="EV1" s="2" t="s">
        <v>5</v>
      </c>
      <c r="EW1" s="3"/>
      <c r="EX1" s="3"/>
      <c r="EY1" s="3"/>
      <c r="EZ1" s="3"/>
      <c r="FA1" s="3"/>
      <c r="FB1" s="2" t="s">
        <v>6</v>
      </c>
      <c r="FC1" s="3"/>
      <c r="FD1" s="3"/>
      <c r="FE1" s="3"/>
      <c r="FF1" s="3"/>
      <c r="FG1" s="3"/>
      <c r="FH1" s="2" t="s">
        <v>7</v>
      </c>
      <c r="FI1" s="3"/>
      <c r="FJ1" s="3"/>
      <c r="FK1" s="3"/>
      <c r="FL1" s="3"/>
      <c r="FM1" s="3"/>
      <c r="FN1" s="2" t="s">
        <v>8</v>
      </c>
      <c r="FO1" s="3"/>
      <c r="FP1" s="3"/>
      <c r="FQ1" s="3"/>
      <c r="FR1" s="3"/>
      <c r="FS1" s="3"/>
      <c r="FT1" s="2" t="s">
        <v>9</v>
      </c>
      <c r="FU1" s="3"/>
      <c r="FV1" s="3"/>
      <c r="FW1" s="3"/>
      <c r="FX1" s="3"/>
      <c r="FY1" s="3"/>
      <c r="FZ1" s="2" t="s">
        <v>0</v>
      </c>
      <c r="GA1" s="3"/>
      <c r="GB1" s="3"/>
      <c r="GC1" s="3"/>
      <c r="GD1" s="3"/>
      <c r="GE1" s="3"/>
      <c r="GF1" s="2" t="s">
        <v>1</v>
      </c>
      <c r="GG1" s="3"/>
      <c r="GH1" s="3"/>
      <c r="GI1" s="3"/>
      <c r="GJ1" s="4"/>
      <c r="GK1" s="4"/>
      <c r="GL1" s="2" t="s">
        <v>2</v>
      </c>
      <c r="GM1" s="3"/>
      <c r="GN1" s="3"/>
      <c r="GO1" s="3"/>
      <c r="GP1" s="3"/>
      <c r="GQ1" s="3"/>
      <c r="GR1" s="2" t="s">
        <v>3</v>
      </c>
      <c r="GS1" s="3"/>
      <c r="GT1" s="3"/>
      <c r="GU1" s="3"/>
      <c r="GV1" s="3"/>
      <c r="GW1" s="3"/>
      <c r="GX1" s="2" t="s">
        <v>4</v>
      </c>
      <c r="GY1" s="3"/>
      <c r="GZ1" s="3"/>
      <c r="HA1" s="3"/>
      <c r="HB1" s="3"/>
      <c r="HC1" s="3"/>
      <c r="HD1" s="2" t="s">
        <v>5</v>
      </c>
      <c r="HE1" s="3"/>
      <c r="HF1" s="3"/>
      <c r="HG1" s="3"/>
      <c r="HH1" s="3"/>
      <c r="HI1" s="3"/>
      <c r="HJ1" s="2" t="s">
        <v>6</v>
      </c>
      <c r="HK1" s="3"/>
      <c r="HL1" s="3"/>
      <c r="HM1" s="3"/>
      <c r="HN1" s="3"/>
      <c r="HO1" s="3"/>
      <c r="HP1" s="2" t="s">
        <v>7</v>
      </c>
      <c r="HQ1" s="3"/>
      <c r="HR1" s="3"/>
      <c r="HS1" s="3"/>
      <c r="HT1" s="3"/>
      <c r="HU1" s="3"/>
      <c r="HV1" s="2" t="s">
        <v>8</v>
      </c>
      <c r="HW1" s="3"/>
      <c r="HX1" s="3"/>
      <c r="HY1" s="3"/>
      <c r="HZ1" s="3"/>
      <c r="IA1" s="3"/>
      <c r="IB1" s="2" t="s">
        <v>9</v>
      </c>
      <c r="IC1" s="3"/>
      <c r="ID1" s="3"/>
      <c r="IE1" s="3"/>
      <c r="IF1" s="3"/>
      <c r="IG1" s="3"/>
    </row>
    <row r="2" spans="1:241" ht="17" thickTop="1" thickBot="1">
      <c r="A2" s="5"/>
      <c r="B2" s="6" t="s">
        <v>10</v>
      </c>
      <c r="C2" s="7" t="s">
        <v>11</v>
      </c>
      <c r="D2" s="8" t="s">
        <v>12</v>
      </c>
      <c r="E2" s="9" t="s">
        <v>11</v>
      </c>
      <c r="F2" s="10" t="s">
        <v>13</v>
      </c>
      <c r="G2" s="9" t="s">
        <v>11</v>
      </c>
      <c r="H2" s="11" t="s">
        <v>10</v>
      </c>
      <c r="I2" s="7" t="s">
        <v>11</v>
      </c>
      <c r="J2" s="12" t="s">
        <v>12</v>
      </c>
      <c r="K2" s="13" t="s">
        <v>11</v>
      </c>
      <c r="L2" s="14" t="s">
        <v>13</v>
      </c>
      <c r="M2" s="15" t="s">
        <v>11</v>
      </c>
      <c r="N2" s="11" t="s">
        <v>10</v>
      </c>
      <c r="O2" s="7" t="s">
        <v>11</v>
      </c>
      <c r="P2" s="12" t="s">
        <v>12</v>
      </c>
      <c r="Q2" s="13" t="s">
        <v>11</v>
      </c>
      <c r="R2" s="16" t="s">
        <v>13</v>
      </c>
      <c r="S2" s="16" t="s">
        <v>11</v>
      </c>
      <c r="T2" s="11" t="s">
        <v>10</v>
      </c>
      <c r="U2" s="7" t="s">
        <v>11</v>
      </c>
      <c r="V2" s="12" t="s">
        <v>12</v>
      </c>
      <c r="W2" s="13" t="s">
        <v>11</v>
      </c>
      <c r="X2" s="17" t="s">
        <v>13</v>
      </c>
      <c r="Y2" s="16" t="s">
        <v>11</v>
      </c>
      <c r="Z2" s="11" t="s">
        <v>10</v>
      </c>
      <c r="AA2" s="7" t="s">
        <v>11</v>
      </c>
      <c r="AB2" s="12" t="s">
        <v>12</v>
      </c>
      <c r="AC2" s="13" t="s">
        <v>11</v>
      </c>
      <c r="AD2" s="18" t="s">
        <v>13</v>
      </c>
      <c r="AE2" s="19" t="s">
        <v>11</v>
      </c>
      <c r="AF2" s="11" t="s">
        <v>10</v>
      </c>
      <c r="AG2" s="7" t="s">
        <v>11</v>
      </c>
      <c r="AH2" s="12" t="s">
        <v>12</v>
      </c>
      <c r="AI2" s="13" t="s">
        <v>11</v>
      </c>
      <c r="AJ2" s="18" t="s">
        <v>13</v>
      </c>
      <c r="AK2" s="19" t="s">
        <v>11</v>
      </c>
      <c r="AL2" s="20" t="s">
        <v>10</v>
      </c>
      <c r="AM2" s="7" t="s">
        <v>11</v>
      </c>
      <c r="AN2" s="12" t="s">
        <v>12</v>
      </c>
      <c r="AO2" s="13" t="s">
        <v>11</v>
      </c>
      <c r="AP2" s="17" t="s">
        <v>13</v>
      </c>
      <c r="AQ2" s="16" t="s">
        <v>11</v>
      </c>
      <c r="AR2" s="20" t="s">
        <v>10</v>
      </c>
      <c r="AS2" s="7" t="s">
        <v>11</v>
      </c>
      <c r="AT2" s="12" t="s">
        <v>12</v>
      </c>
      <c r="AU2" s="13" t="s">
        <v>11</v>
      </c>
      <c r="AV2" s="19" t="s">
        <v>13</v>
      </c>
      <c r="AW2" s="19" t="s">
        <v>11</v>
      </c>
      <c r="AX2" s="11" t="s">
        <v>10</v>
      </c>
      <c r="AY2" s="7" t="s">
        <v>11</v>
      </c>
      <c r="AZ2" s="12" t="s">
        <v>12</v>
      </c>
      <c r="BA2" s="13" t="s">
        <v>11</v>
      </c>
      <c r="BB2" s="17" t="s">
        <v>13</v>
      </c>
      <c r="BC2" s="16" t="s">
        <v>11</v>
      </c>
      <c r="BD2" s="20" t="s">
        <v>10</v>
      </c>
      <c r="BE2" s="7" t="s">
        <v>11</v>
      </c>
      <c r="BF2" s="12" t="s">
        <v>12</v>
      </c>
      <c r="BG2" s="13" t="s">
        <v>11</v>
      </c>
      <c r="BH2" s="19" t="s">
        <v>13</v>
      </c>
      <c r="BI2" s="19" t="s">
        <v>11</v>
      </c>
      <c r="BJ2" s="6" t="s">
        <v>10</v>
      </c>
      <c r="BK2" s="7" t="s">
        <v>11</v>
      </c>
      <c r="BL2" s="43" t="s">
        <v>12</v>
      </c>
      <c r="BM2" s="9" t="s">
        <v>11</v>
      </c>
      <c r="BN2" s="9" t="s">
        <v>13</v>
      </c>
      <c r="BO2" s="9" t="s">
        <v>11</v>
      </c>
      <c r="BP2" s="11" t="s">
        <v>10</v>
      </c>
      <c r="BQ2" s="7" t="s">
        <v>11</v>
      </c>
      <c r="BR2" s="12" t="s">
        <v>12</v>
      </c>
      <c r="BS2" s="13" t="s">
        <v>11</v>
      </c>
      <c r="BT2" s="17" t="s">
        <v>13</v>
      </c>
      <c r="BU2" s="16" t="s">
        <v>11</v>
      </c>
      <c r="BV2" s="11" t="s">
        <v>10</v>
      </c>
      <c r="BW2" s="7" t="s">
        <v>11</v>
      </c>
      <c r="BX2" s="12" t="s">
        <v>12</v>
      </c>
      <c r="BY2" s="13" t="s">
        <v>11</v>
      </c>
      <c r="BZ2" s="16" t="s">
        <v>13</v>
      </c>
      <c r="CA2" s="16" t="s">
        <v>11</v>
      </c>
      <c r="CB2" s="11" t="s">
        <v>10</v>
      </c>
      <c r="CC2" s="7" t="s">
        <v>11</v>
      </c>
      <c r="CD2" s="12" t="s">
        <v>12</v>
      </c>
      <c r="CE2" s="13" t="s">
        <v>11</v>
      </c>
      <c r="CF2" s="17" t="s">
        <v>13</v>
      </c>
      <c r="CG2" s="16" t="s">
        <v>11</v>
      </c>
      <c r="CH2" s="11" t="s">
        <v>10</v>
      </c>
      <c r="CI2" s="7" t="s">
        <v>11</v>
      </c>
      <c r="CJ2" s="12" t="s">
        <v>12</v>
      </c>
      <c r="CK2" s="13" t="s">
        <v>11</v>
      </c>
      <c r="CL2" s="18" t="s">
        <v>13</v>
      </c>
      <c r="CM2" s="19" t="s">
        <v>11</v>
      </c>
      <c r="CN2" s="11" t="s">
        <v>10</v>
      </c>
      <c r="CO2" s="7" t="s">
        <v>11</v>
      </c>
      <c r="CP2" s="12" t="s">
        <v>12</v>
      </c>
      <c r="CQ2" s="13" t="s">
        <v>11</v>
      </c>
      <c r="CR2" s="18" t="s">
        <v>13</v>
      </c>
      <c r="CS2" s="19" t="s">
        <v>11</v>
      </c>
      <c r="CT2" s="20" t="s">
        <v>10</v>
      </c>
      <c r="CU2" s="7" t="s">
        <v>11</v>
      </c>
      <c r="CV2" s="12" t="s">
        <v>12</v>
      </c>
      <c r="CW2" s="13" t="s">
        <v>11</v>
      </c>
      <c r="CX2" s="17" t="s">
        <v>13</v>
      </c>
      <c r="CY2" s="16" t="s">
        <v>11</v>
      </c>
      <c r="CZ2" s="20" t="s">
        <v>10</v>
      </c>
      <c r="DA2" s="7" t="s">
        <v>11</v>
      </c>
      <c r="DB2" s="12" t="s">
        <v>12</v>
      </c>
      <c r="DC2" s="13" t="s">
        <v>11</v>
      </c>
      <c r="DD2" s="19" t="s">
        <v>13</v>
      </c>
      <c r="DE2" s="19" t="s">
        <v>11</v>
      </c>
      <c r="DF2" s="11" t="s">
        <v>10</v>
      </c>
      <c r="DG2" s="7" t="s">
        <v>11</v>
      </c>
      <c r="DH2" s="12" t="s">
        <v>12</v>
      </c>
      <c r="DI2" s="13" t="s">
        <v>11</v>
      </c>
      <c r="DJ2" s="17" t="s">
        <v>13</v>
      </c>
      <c r="DK2" s="16" t="s">
        <v>11</v>
      </c>
      <c r="DL2" s="20" t="s">
        <v>10</v>
      </c>
      <c r="DM2" s="7" t="s">
        <v>11</v>
      </c>
      <c r="DN2" s="12" t="s">
        <v>12</v>
      </c>
      <c r="DO2" s="13" t="s">
        <v>11</v>
      </c>
      <c r="DP2" s="19" t="s">
        <v>13</v>
      </c>
      <c r="DQ2" s="19" t="s">
        <v>11</v>
      </c>
      <c r="DR2" s="6" t="s">
        <v>10</v>
      </c>
      <c r="DS2" s="7" t="s">
        <v>11</v>
      </c>
      <c r="DT2" s="8" t="s">
        <v>12</v>
      </c>
      <c r="DU2" s="9" t="s">
        <v>11</v>
      </c>
      <c r="DV2" s="10" t="s">
        <v>13</v>
      </c>
      <c r="DW2" s="9" t="s">
        <v>11</v>
      </c>
      <c r="DX2" s="11" t="s">
        <v>10</v>
      </c>
      <c r="DY2" s="7" t="s">
        <v>11</v>
      </c>
      <c r="DZ2" s="12" t="s">
        <v>12</v>
      </c>
      <c r="EA2" s="13" t="s">
        <v>11</v>
      </c>
      <c r="EB2" s="14" t="s">
        <v>13</v>
      </c>
      <c r="EC2" s="15" t="s">
        <v>11</v>
      </c>
      <c r="ED2" s="11" t="s">
        <v>10</v>
      </c>
      <c r="EE2" s="7" t="s">
        <v>11</v>
      </c>
      <c r="EF2" s="12" t="s">
        <v>12</v>
      </c>
      <c r="EG2" s="13" t="s">
        <v>11</v>
      </c>
      <c r="EH2" s="16" t="s">
        <v>13</v>
      </c>
      <c r="EI2" s="16" t="s">
        <v>11</v>
      </c>
      <c r="EJ2" s="11" t="s">
        <v>10</v>
      </c>
      <c r="EK2" s="7" t="s">
        <v>11</v>
      </c>
      <c r="EL2" s="12" t="s">
        <v>12</v>
      </c>
      <c r="EM2" s="13" t="s">
        <v>11</v>
      </c>
      <c r="EN2" s="17" t="s">
        <v>13</v>
      </c>
      <c r="EO2" s="16" t="s">
        <v>11</v>
      </c>
      <c r="EP2" s="11" t="s">
        <v>10</v>
      </c>
      <c r="EQ2" s="7" t="s">
        <v>11</v>
      </c>
      <c r="ER2" s="12" t="s">
        <v>12</v>
      </c>
      <c r="ES2" s="13" t="s">
        <v>11</v>
      </c>
      <c r="ET2" s="18" t="s">
        <v>13</v>
      </c>
      <c r="EU2" s="19" t="s">
        <v>11</v>
      </c>
      <c r="EV2" s="11" t="s">
        <v>10</v>
      </c>
      <c r="EW2" s="7" t="s">
        <v>11</v>
      </c>
      <c r="EX2" s="12" t="s">
        <v>12</v>
      </c>
      <c r="EY2" s="13" t="s">
        <v>11</v>
      </c>
      <c r="EZ2" s="18" t="s">
        <v>13</v>
      </c>
      <c r="FA2" s="19" t="s">
        <v>11</v>
      </c>
      <c r="FB2" s="20" t="s">
        <v>10</v>
      </c>
      <c r="FC2" s="7" t="s">
        <v>11</v>
      </c>
      <c r="FD2" s="12" t="s">
        <v>12</v>
      </c>
      <c r="FE2" s="13" t="s">
        <v>11</v>
      </c>
      <c r="FF2" s="17" t="s">
        <v>13</v>
      </c>
      <c r="FG2" s="16" t="s">
        <v>11</v>
      </c>
      <c r="FH2" s="20" t="s">
        <v>10</v>
      </c>
      <c r="FI2" s="7" t="s">
        <v>11</v>
      </c>
      <c r="FJ2" s="12" t="s">
        <v>12</v>
      </c>
      <c r="FK2" s="13" t="s">
        <v>11</v>
      </c>
      <c r="FL2" s="19" t="s">
        <v>13</v>
      </c>
      <c r="FM2" s="19" t="s">
        <v>11</v>
      </c>
      <c r="FN2" s="11" t="s">
        <v>10</v>
      </c>
      <c r="FO2" s="7" t="s">
        <v>11</v>
      </c>
      <c r="FP2" s="12" t="s">
        <v>12</v>
      </c>
      <c r="FQ2" s="13" t="s">
        <v>11</v>
      </c>
      <c r="FR2" s="17" t="s">
        <v>13</v>
      </c>
      <c r="FS2" s="16" t="s">
        <v>11</v>
      </c>
      <c r="FT2" s="20" t="s">
        <v>10</v>
      </c>
      <c r="FU2" s="7" t="s">
        <v>11</v>
      </c>
      <c r="FV2" s="12" t="s">
        <v>12</v>
      </c>
      <c r="FW2" s="13" t="s">
        <v>11</v>
      </c>
      <c r="FX2" s="19" t="s">
        <v>13</v>
      </c>
      <c r="FY2" s="19" t="s">
        <v>11</v>
      </c>
      <c r="FZ2" s="6" t="s">
        <v>10</v>
      </c>
      <c r="GA2" s="7" t="s">
        <v>11</v>
      </c>
      <c r="GB2" s="8" t="s">
        <v>12</v>
      </c>
      <c r="GC2" s="9" t="s">
        <v>11</v>
      </c>
      <c r="GD2" s="10" t="s">
        <v>13</v>
      </c>
      <c r="GE2" s="9" t="s">
        <v>11</v>
      </c>
      <c r="GF2" s="11" t="s">
        <v>10</v>
      </c>
      <c r="GG2" s="7" t="s">
        <v>11</v>
      </c>
      <c r="GH2" s="12" t="s">
        <v>12</v>
      </c>
      <c r="GI2" s="13" t="s">
        <v>11</v>
      </c>
      <c r="GJ2" s="14" t="s">
        <v>13</v>
      </c>
      <c r="GK2" s="15" t="s">
        <v>11</v>
      </c>
      <c r="GL2" s="11" t="s">
        <v>10</v>
      </c>
      <c r="GM2" s="7" t="s">
        <v>11</v>
      </c>
      <c r="GN2" s="12" t="s">
        <v>12</v>
      </c>
      <c r="GO2" s="13" t="s">
        <v>11</v>
      </c>
      <c r="GP2" s="16" t="s">
        <v>13</v>
      </c>
      <c r="GQ2" s="16" t="s">
        <v>11</v>
      </c>
      <c r="GR2" s="11" t="s">
        <v>10</v>
      </c>
      <c r="GS2" s="7" t="s">
        <v>11</v>
      </c>
      <c r="GT2" s="12" t="s">
        <v>12</v>
      </c>
      <c r="GU2" s="13" t="s">
        <v>11</v>
      </c>
      <c r="GV2" s="17" t="s">
        <v>13</v>
      </c>
      <c r="GW2" s="16" t="s">
        <v>11</v>
      </c>
      <c r="GX2" s="11" t="s">
        <v>10</v>
      </c>
      <c r="GY2" s="7" t="s">
        <v>11</v>
      </c>
      <c r="GZ2" s="12" t="s">
        <v>12</v>
      </c>
      <c r="HA2" s="13" t="s">
        <v>11</v>
      </c>
      <c r="HB2" s="18" t="s">
        <v>13</v>
      </c>
      <c r="HC2" s="19" t="s">
        <v>11</v>
      </c>
      <c r="HD2" s="11" t="s">
        <v>10</v>
      </c>
      <c r="HE2" s="7" t="s">
        <v>11</v>
      </c>
      <c r="HF2" s="12" t="s">
        <v>12</v>
      </c>
      <c r="HG2" s="13" t="s">
        <v>11</v>
      </c>
      <c r="HH2" s="18" t="s">
        <v>13</v>
      </c>
      <c r="HI2" s="19" t="s">
        <v>11</v>
      </c>
      <c r="HJ2" s="20" t="s">
        <v>10</v>
      </c>
      <c r="HK2" s="7" t="s">
        <v>11</v>
      </c>
      <c r="HL2" s="12" t="s">
        <v>12</v>
      </c>
      <c r="HM2" s="13" t="s">
        <v>11</v>
      </c>
      <c r="HN2" s="17" t="s">
        <v>13</v>
      </c>
      <c r="HO2" s="16" t="s">
        <v>11</v>
      </c>
      <c r="HP2" s="20" t="s">
        <v>10</v>
      </c>
      <c r="HQ2" s="7" t="s">
        <v>11</v>
      </c>
      <c r="HR2" s="12" t="s">
        <v>12</v>
      </c>
      <c r="HS2" s="13" t="s">
        <v>11</v>
      </c>
      <c r="HT2" s="19" t="s">
        <v>13</v>
      </c>
      <c r="HU2" s="19" t="s">
        <v>11</v>
      </c>
      <c r="HV2" s="11" t="s">
        <v>10</v>
      </c>
      <c r="HW2" s="7" t="s">
        <v>11</v>
      </c>
      <c r="HX2" s="12" t="s">
        <v>12</v>
      </c>
      <c r="HY2" s="13" t="s">
        <v>11</v>
      </c>
      <c r="HZ2" s="17" t="s">
        <v>13</v>
      </c>
      <c r="IA2" s="16" t="s">
        <v>11</v>
      </c>
      <c r="IB2" s="20" t="s">
        <v>10</v>
      </c>
      <c r="IC2" s="7" t="s">
        <v>11</v>
      </c>
      <c r="ID2" s="12" t="s">
        <v>12</v>
      </c>
      <c r="IE2" s="13" t="s">
        <v>11</v>
      </c>
      <c r="IF2" s="19" t="s">
        <v>13</v>
      </c>
      <c r="IG2" s="19" t="s">
        <v>11</v>
      </c>
    </row>
    <row r="3" spans="1:241" ht="17" thickTop="1" thickBot="1">
      <c r="A3" s="21" t="s">
        <v>14</v>
      </c>
      <c r="B3" s="22" t="s">
        <v>15</v>
      </c>
      <c r="C3" s="22" t="s">
        <v>15</v>
      </c>
      <c r="D3" s="22">
        <v>0</v>
      </c>
      <c r="E3" s="22">
        <v>0</v>
      </c>
      <c r="F3" s="22">
        <v>0</v>
      </c>
      <c r="G3" s="22">
        <v>0</v>
      </c>
      <c r="H3" s="23" t="s">
        <v>16</v>
      </c>
      <c r="I3" s="23" t="s">
        <v>16</v>
      </c>
      <c r="J3" s="23">
        <v>0</v>
      </c>
      <c r="K3" s="23">
        <v>0</v>
      </c>
      <c r="L3" s="24">
        <v>2.5539999999999998</v>
      </c>
      <c r="M3" s="24">
        <v>0.1333</v>
      </c>
      <c r="N3" s="25">
        <v>4.6429999999999998</v>
      </c>
      <c r="O3" s="25">
        <v>0.2024</v>
      </c>
      <c r="P3" s="25">
        <v>15.86</v>
      </c>
      <c r="Q3" s="25">
        <v>1.87</v>
      </c>
      <c r="R3" s="25">
        <v>3.9950000000000001</v>
      </c>
      <c r="S3" s="25">
        <v>0.21190000000000001</v>
      </c>
      <c r="T3" s="25">
        <v>4.7089999999999996</v>
      </c>
      <c r="U3" s="25">
        <v>0.15029999999999999</v>
      </c>
      <c r="V3" s="25">
        <v>14.99</v>
      </c>
      <c r="W3" s="25">
        <v>1.68</v>
      </c>
      <c r="X3" s="25">
        <v>4.2859999999999996</v>
      </c>
      <c r="Y3" s="25">
        <v>0.17510000000000001</v>
      </c>
      <c r="Z3" s="26">
        <v>4.5549999999999997</v>
      </c>
      <c r="AA3" s="26">
        <v>0.16</v>
      </c>
      <c r="AB3" s="26">
        <v>7.4050000000000002</v>
      </c>
      <c r="AC3" s="26">
        <v>1.75</v>
      </c>
      <c r="AD3" s="26">
        <v>3.6989999999999998</v>
      </c>
      <c r="AE3" s="26">
        <v>0.1762</v>
      </c>
      <c r="AF3" s="24">
        <v>9.2479999999999993</v>
      </c>
      <c r="AG3" s="24">
        <v>6.2440000000000002E-2</v>
      </c>
      <c r="AH3" s="24">
        <v>88.35</v>
      </c>
      <c r="AI3" s="24">
        <v>5.0039999999999996</v>
      </c>
      <c r="AJ3" s="24">
        <v>9.1449999999999996</v>
      </c>
      <c r="AK3" s="24">
        <v>7.2370000000000004E-2</v>
      </c>
      <c r="AL3" s="24">
        <v>8.2520000000000007</v>
      </c>
      <c r="AM3" s="24">
        <v>0.15909999999999999</v>
      </c>
      <c r="AN3" s="23">
        <v>40.909999999999997</v>
      </c>
      <c r="AO3" s="24">
        <v>3.359</v>
      </c>
      <c r="AP3" s="24">
        <v>7.3109999999999999</v>
      </c>
      <c r="AQ3" s="24">
        <v>0.1244</v>
      </c>
      <c r="AR3" s="24">
        <v>8.2119999999999997</v>
      </c>
      <c r="AS3" s="24">
        <v>4.125</v>
      </c>
      <c r="AT3" s="24">
        <v>58.86</v>
      </c>
      <c r="AU3" s="24">
        <v>4.125</v>
      </c>
      <c r="AV3" s="24">
        <v>7.8570000000000002</v>
      </c>
      <c r="AW3" s="24">
        <v>9.4719999999999999E-2</v>
      </c>
      <c r="AX3" s="24">
        <v>8.577</v>
      </c>
      <c r="AY3" s="24">
        <v>9.7780000000000006E-2</v>
      </c>
      <c r="AZ3" s="24">
        <v>79.930000000000007</v>
      </c>
      <c r="BA3" s="24">
        <v>4.57</v>
      </c>
      <c r="BB3" s="24">
        <v>8.2639999999999993</v>
      </c>
      <c r="BC3" s="24">
        <v>7.0610000000000006E-2</v>
      </c>
      <c r="BD3" s="23">
        <v>8.3710000000000004</v>
      </c>
      <c r="BE3" s="23">
        <v>0.22070000000000001</v>
      </c>
      <c r="BF3" s="23">
        <v>60.85</v>
      </c>
      <c r="BG3" s="23">
        <v>7.1879999999999997</v>
      </c>
      <c r="BH3" s="24">
        <v>7.4039999999999999</v>
      </c>
      <c r="BI3" s="24">
        <v>0.16250000000000001</v>
      </c>
      <c r="BJ3" s="22" t="s">
        <v>43</v>
      </c>
      <c r="BK3" s="22" t="s">
        <v>43</v>
      </c>
      <c r="BL3" s="22">
        <v>0</v>
      </c>
      <c r="BM3" s="22">
        <v>0</v>
      </c>
      <c r="BN3" s="22">
        <v>0</v>
      </c>
      <c r="BO3" s="22">
        <v>0</v>
      </c>
      <c r="BP3" s="22" t="s">
        <v>15</v>
      </c>
      <c r="BQ3" s="22" t="s">
        <v>15</v>
      </c>
      <c r="BR3" s="22">
        <v>0</v>
      </c>
      <c r="BS3" s="22">
        <v>0</v>
      </c>
      <c r="BT3" s="44">
        <v>5.0369999999999999</v>
      </c>
      <c r="BU3" s="44">
        <v>0.42930000000000001</v>
      </c>
      <c r="BV3" s="44">
        <v>7.26</v>
      </c>
      <c r="BW3" s="44">
        <v>0.48559999999999998</v>
      </c>
      <c r="BX3" s="44">
        <v>2.9289999999999998</v>
      </c>
      <c r="BY3" s="44">
        <v>0.48559999999999998</v>
      </c>
      <c r="BZ3" s="44">
        <v>5.7939999999999996</v>
      </c>
      <c r="CA3" s="44">
        <v>0.27439999999999998</v>
      </c>
      <c r="CB3" s="22" t="s">
        <v>15</v>
      </c>
      <c r="CC3" s="22" t="s">
        <v>15</v>
      </c>
      <c r="CD3" s="22">
        <v>0</v>
      </c>
      <c r="CE3" s="22">
        <v>0</v>
      </c>
      <c r="CF3" s="23">
        <v>5.3609999999999998</v>
      </c>
      <c r="CG3" s="23">
        <v>0.22339999999999999</v>
      </c>
      <c r="CH3" s="22" t="s">
        <v>15</v>
      </c>
      <c r="CI3" s="22" t="s">
        <v>15</v>
      </c>
      <c r="CJ3" s="45">
        <v>0</v>
      </c>
      <c r="CK3" s="45">
        <v>0</v>
      </c>
      <c r="CL3" s="45">
        <v>0</v>
      </c>
      <c r="CM3" s="45">
        <v>0</v>
      </c>
      <c r="CN3" s="24">
        <v>7.0449999999999999</v>
      </c>
      <c r="CO3" s="24">
        <v>0.29110000000000003</v>
      </c>
      <c r="CP3" s="24">
        <v>105.6</v>
      </c>
      <c r="CQ3" s="24">
        <v>13.47</v>
      </c>
      <c r="CR3" s="24">
        <v>6.9260000000000002</v>
      </c>
      <c r="CS3" s="24">
        <v>0.25440000000000002</v>
      </c>
      <c r="CT3" s="24">
        <v>7.7270000000000003</v>
      </c>
      <c r="CU3" s="24">
        <v>6.4229999999999995E-2</v>
      </c>
      <c r="CV3" s="24">
        <v>42.79</v>
      </c>
      <c r="CW3" s="24">
        <v>2.2320000000000002</v>
      </c>
      <c r="CX3" s="24">
        <v>6.8849999999999998</v>
      </c>
      <c r="CY3" s="24">
        <v>8.4650000000000003E-2</v>
      </c>
      <c r="CZ3" s="24">
        <v>8.0079999999999991</v>
      </c>
      <c r="DA3" s="24">
        <v>0.21160000000000001</v>
      </c>
      <c r="DB3" s="24">
        <v>74.66</v>
      </c>
      <c r="DC3" s="24">
        <v>11.07</v>
      </c>
      <c r="DD3" s="24">
        <v>7.6260000000000003</v>
      </c>
      <c r="DE3" s="24">
        <v>8.4809999999999997E-2</v>
      </c>
      <c r="DF3" s="24">
        <v>7.92</v>
      </c>
      <c r="DG3" s="24">
        <v>6.3210000000000002E-2</v>
      </c>
      <c r="DH3" s="24">
        <v>86.86</v>
      </c>
      <c r="DI3" s="24">
        <v>4.34</v>
      </c>
      <c r="DJ3" s="24">
        <v>7.2770000000000001</v>
      </c>
      <c r="DK3" s="24">
        <v>7.0199999999999999E-2</v>
      </c>
      <c r="DL3" s="24">
        <v>8.3339999999999996</v>
      </c>
      <c r="DM3" s="24">
        <v>0.18010000000000001</v>
      </c>
      <c r="DN3" s="24">
        <v>91.15</v>
      </c>
      <c r="DO3" s="24">
        <v>9.3490000000000002</v>
      </c>
      <c r="DP3" s="24">
        <v>8.0510000000000002</v>
      </c>
      <c r="DQ3" s="24">
        <v>0.13339999999999999</v>
      </c>
      <c r="DR3" s="23" t="s">
        <v>16</v>
      </c>
      <c r="DS3" s="23" t="s">
        <v>16</v>
      </c>
      <c r="DT3" s="23">
        <v>0</v>
      </c>
      <c r="DU3" s="23">
        <v>0</v>
      </c>
      <c r="DV3" s="23">
        <v>0</v>
      </c>
      <c r="DW3" s="23">
        <v>0</v>
      </c>
      <c r="DX3" s="23" t="s">
        <v>16</v>
      </c>
      <c r="DY3" s="23" t="s">
        <v>16</v>
      </c>
      <c r="DZ3" s="23">
        <v>0</v>
      </c>
      <c r="EA3" s="23">
        <v>0</v>
      </c>
      <c r="EB3" s="23">
        <v>0</v>
      </c>
      <c r="EC3" s="23">
        <v>0</v>
      </c>
      <c r="ED3" s="23" t="s">
        <v>16</v>
      </c>
      <c r="EE3" s="23" t="s">
        <v>16</v>
      </c>
      <c r="EF3" s="23">
        <v>0</v>
      </c>
      <c r="EG3" s="23">
        <v>0</v>
      </c>
      <c r="EH3" s="23">
        <v>0</v>
      </c>
      <c r="EI3" s="23">
        <v>0</v>
      </c>
      <c r="EJ3" s="23" t="s">
        <v>16</v>
      </c>
      <c r="EK3" s="23" t="s">
        <v>16</v>
      </c>
      <c r="EL3" s="23">
        <v>0</v>
      </c>
      <c r="EM3" s="23">
        <v>0</v>
      </c>
      <c r="EN3" s="23">
        <v>0</v>
      </c>
      <c r="EO3" s="23">
        <v>0</v>
      </c>
      <c r="EP3" s="23" t="s">
        <v>16</v>
      </c>
      <c r="EQ3" s="23" t="s">
        <v>16</v>
      </c>
      <c r="ER3" s="23">
        <v>0</v>
      </c>
      <c r="ES3" s="23">
        <v>0</v>
      </c>
      <c r="ET3" s="24">
        <v>3.5030000000000001</v>
      </c>
      <c r="EU3" s="24">
        <v>0.16900000000000001</v>
      </c>
      <c r="EV3" s="24">
        <v>8.5190000000000001</v>
      </c>
      <c r="EW3" s="24">
        <v>9.1899999999999996E-2</v>
      </c>
      <c r="EX3" s="24">
        <v>101.3</v>
      </c>
      <c r="EY3" s="24">
        <v>4.5259999999999998</v>
      </c>
      <c r="EZ3" s="24">
        <v>8.4540000000000006</v>
      </c>
      <c r="FA3" s="24">
        <v>7.127E-2</v>
      </c>
      <c r="FB3" s="26">
        <v>7.3470000000000004</v>
      </c>
      <c r="FC3" s="26">
        <v>0.20219999999999999</v>
      </c>
      <c r="FD3" s="26">
        <v>13.34</v>
      </c>
      <c r="FE3" s="26">
        <v>1.3049999999999999</v>
      </c>
      <c r="FF3" s="26">
        <v>5.508</v>
      </c>
      <c r="FG3" s="26">
        <v>0.16370000000000001</v>
      </c>
      <c r="FH3" s="24">
        <v>7.05</v>
      </c>
      <c r="FI3" s="24">
        <v>0.11749999999999999</v>
      </c>
      <c r="FJ3" s="24">
        <f xml:space="preserve"> 72.84</f>
        <v>72.84</v>
      </c>
      <c r="FK3" s="23">
        <v>4.22</v>
      </c>
      <c r="FL3" s="24">
        <v>6.7320000000000002</v>
      </c>
      <c r="FM3" s="24">
        <v>6.1559999999999997E-2</v>
      </c>
      <c r="FN3" s="24">
        <v>7.4420000000000002</v>
      </c>
      <c r="FO3" s="24">
        <v>0.14000000000000001</v>
      </c>
      <c r="FP3" s="24">
        <v>42.38</v>
      </c>
      <c r="FQ3" s="24">
        <v>4.3650000000000002</v>
      </c>
      <c r="FR3" s="24">
        <v>6.61</v>
      </c>
      <c r="FS3" s="24">
        <v>6.9239999999999996E-2</v>
      </c>
      <c r="FT3" s="24">
        <v>5.3150000000000004</v>
      </c>
      <c r="FU3" s="24">
        <v>5.9089999999999997E-2</v>
      </c>
      <c r="FV3" s="24">
        <v>63.5</v>
      </c>
      <c r="FW3" s="24">
        <v>6.55</v>
      </c>
      <c r="FX3" s="23">
        <v>4.8769999999999998</v>
      </c>
      <c r="FY3" s="23">
        <v>6.3670000000000004E-2</v>
      </c>
      <c r="FZ3" s="46" t="s">
        <v>15</v>
      </c>
      <c r="GA3" s="46" t="s">
        <v>15</v>
      </c>
      <c r="GB3" s="46">
        <v>0</v>
      </c>
      <c r="GC3" s="46">
        <v>0</v>
      </c>
      <c r="GD3" s="46">
        <v>0</v>
      </c>
      <c r="GE3" s="46">
        <v>0</v>
      </c>
      <c r="GF3" s="23" t="s">
        <v>16</v>
      </c>
      <c r="GG3" s="23" t="s">
        <v>16</v>
      </c>
      <c r="GH3" s="62">
        <v>0</v>
      </c>
      <c r="GI3" s="63">
        <v>0</v>
      </c>
      <c r="GJ3" s="63">
        <v>0</v>
      </c>
      <c r="GK3" s="63">
        <v>0</v>
      </c>
      <c r="GL3" s="46" t="s">
        <v>15</v>
      </c>
      <c r="GM3" s="46" t="s">
        <v>15</v>
      </c>
      <c r="GN3" s="62">
        <v>0</v>
      </c>
      <c r="GO3" s="63">
        <v>0</v>
      </c>
      <c r="GP3" s="63">
        <v>0</v>
      </c>
      <c r="GQ3" s="63">
        <v>0</v>
      </c>
      <c r="GR3" s="46" t="s">
        <v>15</v>
      </c>
      <c r="GS3" s="46" t="s">
        <v>15</v>
      </c>
      <c r="GT3" s="62">
        <v>0</v>
      </c>
      <c r="GU3" s="63">
        <v>0</v>
      </c>
      <c r="GV3" s="63">
        <v>0</v>
      </c>
      <c r="GW3" s="63">
        <v>0</v>
      </c>
      <c r="GX3" s="23" t="s">
        <v>16</v>
      </c>
      <c r="GY3" s="23" t="s">
        <v>16</v>
      </c>
      <c r="GZ3" s="62">
        <v>0</v>
      </c>
      <c r="HA3" s="63">
        <v>0</v>
      </c>
      <c r="HB3" s="63">
        <v>0</v>
      </c>
      <c r="HC3" s="63">
        <v>0</v>
      </c>
      <c r="HD3" s="24">
        <v>7.7830000000000004</v>
      </c>
      <c r="HE3" s="24">
        <v>5.0650000000000001E-2</v>
      </c>
      <c r="HF3" s="24">
        <v>99.79</v>
      </c>
      <c r="HG3" s="24">
        <v>3.403</v>
      </c>
      <c r="HH3" s="24">
        <v>7.8680000000000003</v>
      </c>
      <c r="HI3" s="24">
        <v>8.4209999999999993E-2</v>
      </c>
      <c r="HJ3" s="25">
        <v>7.4850000000000003</v>
      </c>
      <c r="HK3" s="25">
        <v>0.26390000000000002</v>
      </c>
      <c r="HL3" s="25">
        <v>15.54</v>
      </c>
      <c r="HM3" s="25">
        <v>1.9430000000000001</v>
      </c>
      <c r="HN3" s="25">
        <v>6.157</v>
      </c>
      <c r="HO3" s="25">
        <v>0.19089999999999999</v>
      </c>
      <c r="HP3" s="24">
        <v>6.883</v>
      </c>
      <c r="HQ3" s="24">
        <v>0.20130000000000001</v>
      </c>
      <c r="HR3" s="24">
        <v>45.46</v>
      </c>
      <c r="HS3" s="24">
        <v>5.931</v>
      </c>
      <c r="HT3" s="24">
        <v>6.1390000000000002</v>
      </c>
      <c r="HU3" s="24">
        <v>8.3540000000000003E-2</v>
      </c>
      <c r="HV3" s="24">
        <v>7.2789999999999999</v>
      </c>
      <c r="HW3" s="24">
        <v>0.19270000000000001</v>
      </c>
      <c r="HX3" s="24">
        <v>30.59</v>
      </c>
      <c r="HY3" s="24">
        <v>2.8050000000000002</v>
      </c>
      <c r="HZ3" s="24">
        <v>6.0590000000000002</v>
      </c>
      <c r="IA3" s="24">
        <v>0.14369999999999999</v>
      </c>
      <c r="IB3" s="24">
        <v>5.5119999999999996</v>
      </c>
      <c r="IC3" s="24">
        <v>3.5740000000000001E-2</v>
      </c>
      <c r="ID3" s="24">
        <f xml:space="preserve"> 196.7</f>
        <v>196.7</v>
      </c>
      <c r="IE3" s="23">
        <v>11.9</v>
      </c>
      <c r="IF3" s="24">
        <v>4.5990000000000002</v>
      </c>
      <c r="IG3" s="24">
        <v>4.1439999999999998E-2</v>
      </c>
    </row>
    <row r="4" spans="1:241" ht="17" thickTop="1" thickBot="1">
      <c r="A4" s="27" t="s">
        <v>17</v>
      </c>
      <c r="B4" s="24">
        <v>5.9329999999999998</v>
      </c>
      <c r="C4" s="28">
        <v>3.7740000000000003E-2</v>
      </c>
      <c r="D4" s="24">
        <v>103.9</v>
      </c>
      <c r="E4" s="28">
        <v>1.891</v>
      </c>
      <c r="F4" s="24">
        <v>5.9740000000000002</v>
      </c>
      <c r="G4" s="24">
        <v>2.623E-2</v>
      </c>
      <c r="H4" s="23">
        <v>5.899</v>
      </c>
      <c r="I4" s="24">
        <v>2.7529999999999999E-2</v>
      </c>
      <c r="J4" s="24">
        <v>86.58</v>
      </c>
      <c r="K4" s="24">
        <v>1.7549999999999999</v>
      </c>
      <c r="L4" s="24">
        <v>5.827</v>
      </c>
      <c r="M4" s="24">
        <v>2.588E-2</v>
      </c>
      <c r="N4" s="24">
        <v>6.6120000000000001</v>
      </c>
      <c r="O4" s="24">
        <v>2.4400000000000002E-2</v>
      </c>
      <c r="P4" s="24">
        <v>98.99</v>
      </c>
      <c r="Q4" s="24">
        <v>1.724</v>
      </c>
      <c r="R4" s="24">
        <v>6.6150000000000002</v>
      </c>
      <c r="S4" s="24">
        <v>2.0029999999999999E-2</v>
      </c>
      <c r="T4" s="24">
        <v>6.5759999999999996</v>
      </c>
      <c r="U4" s="24">
        <v>3.3860000000000001E-2</v>
      </c>
      <c r="V4" s="24">
        <v>104</v>
      </c>
      <c r="W4" s="23">
        <v>1.6859999999999999</v>
      </c>
      <c r="X4" s="24">
        <v>6.6269999999999998</v>
      </c>
      <c r="Y4" s="24">
        <v>2.6440000000000002E-2</v>
      </c>
      <c r="Z4" s="24">
        <v>6.2069999999999999</v>
      </c>
      <c r="AA4" s="24">
        <v>3.9969999999999999E-2</v>
      </c>
      <c r="AB4" s="24">
        <v>104.8</v>
      </c>
      <c r="AC4" s="24">
        <v>1.986</v>
      </c>
      <c r="AD4" s="24">
        <v>6.2409999999999997</v>
      </c>
      <c r="AE4" s="24">
        <v>2.8289999999999999E-2</v>
      </c>
      <c r="AF4" s="24">
        <v>10.23</v>
      </c>
      <c r="AG4" s="24">
        <v>9.3310000000000004E-2</v>
      </c>
      <c r="AH4" s="24">
        <v>93.71</v>
      </c>
      <c r="AI4" s="24">
        <v>4.0439999999999996</v>
      </c>
      <c r="AJ4" s="24">
        <v>10.16</v>
      </c>
      <c r="AK4" s="24">
        <v>7.6450000000000004E-2</v>
      </c>
      <c r="AL4" s="24">
        <v>6.61</v>
      </c>
      <c r="AM4" s="24">
        <v>6.0400000000000002E-2</v>
      </c>
      <c r="AN4" s="24">
        <v>103.6</v>
      </c>
      <c r="AO4" s="24">
        <v>3.944</v>
      </c>
      <c r="AP4" s="24">
        <v>6.5469999999999997</v>
      </c>
      <c r="AQ4" s="24">
        <v>3.3410000000000002E-2</v>
      </c>
      <c r="AR4" s="24">
        <v>7.1950000000000003</v>
      </c>
      <c r="AS4" s="24">
        <v>0.16159999999999999</v>
      </c>
      <c r="AT4" s="24">
        <v>100.4</v>
      </c>
      <c r="AU4" s="24">
        <v>9.7449999999999992</v>
      </c>
      <c r="AV4" s="24">
        <v>7.1890000000000001</v>
      </c>
      <c r="AW4" s="24">
        <v>7.0349999999999996E-2</v>
      </c>
      <c r="AX4" s="24">
        <v>7.6360000000000001</v>
      </c>
      <c r="AY4" s="24">
        <v>0.1011</v>
      </c>
      <c r="AZ4" s="24">
        <v>107.4</v>
      </c>
      <c r="BA4" s="24">
        <v>6.74</v>
      </c>
      <c r="BB4" s="24">
        <v>7.4240000000000004</v>
      </c>
      <c r="BC4" s="24">
        <v>5.4620000000000002E-2</v>
      </c>
      <c r="BD4" s="23">
        <v>7.2720000000000002</v>
      </c>
      <c r="BE4" s="23">
        <v>0.47049999999999997</v>
      </c>
      <c r="BF4" s="23">
        <v>115.3</v>
      </c>
      <c r="BG4" s="29">
        <v>23.15</v>
      </c>
      <c r="BH4" s="24">
        <v>6.7519999999999998</v>
      </c>
      <c r="BI4" s="24">
        <v>0.13070000000000001</v>
      </c>
      <c r="BJ4" s="24">
        <v>5.6840000000000002</v>
      </c>
      <c r="BK4" s="24">
        <v>7.3810000000000001E-2</v>
      </c>
      <c r="BL4" s="24">
        <v>94.6</v>
      </c>
      <c r="BM4" s="24">
        <v>3.508</v>
      </c>
      <c r="BN4" s="24">
        <v>5.5910000000000002</v>
      </c>
      <c r="BO4" s="24">
        <v>4.734E-2</v>
      </c>
      <c r="BP4" s="24">
        <v>5.6070000000000002</v>
      </c>
      <c r="BQ4" s="24">
        <v>8.0119999999999997E-2</v>
      </c>
      <c r="BR4" s="24">
        <v>79.760000000000005</v>
      </c>
      <c r="BS4" s="24">
        <v>3.254</v>
      </c>
      <c r="BT4" s="24">
        <v>5.5069999999999997</v>
      </c>
      <c r="BU4" s="24">
        <v>6.234E-2</v>
      </c>
      <c r="BV4" s="24">
        <v>6.26</v>
      </c>
      <c r="BW4" s="24">
        <v>4.206E-2</v>
      </c>
      <c r="BX4" s="24">
        <v>98.11</v>
      </c>
      <c r="BY4" s="24">
        <v>1.9550000000000001</v>
      </c>
      <c r="BZ4" s="24">
        <v>6.21</v>
      </c>
      <c r="CA4" s="24">
        <v>2.861E-2</v>
      </c>
      <c r="CB4" s="24">
        <v>6.3289999999999997</v>
      </c>
      <c r="CC4" s="24">
        <v>3.075E-2</v>
      </c>
      <c r="CD4" s="24">
        <v>95.52</v>
      </c>
      <c r="CE4" s="24">
        <v>1.3919999999999999</v>
      </c>
      <c r="CF4" s="24">
        <v>6.2640000000000002</v>
      </c>
      <c r="CG4" s="24">
        <v>2.3369999999999998E-2</v>
      </c>
      <c r="CH4" s="24">
        <v>5.9690000000000003</v>
      </c>
      <c r="CI4" s="24">
        <v>3.517E-2</v>
      </c>
      <c r="CJ4" s="24">
        <v>92.14</v>
      </c>
      <c r="CK4" s="24">
        <v>1.556</v>
      </c>
      <c r="CL4" s="24">
        <v>5.899</v>
      </c>
      <c r="CM4" s="24">
        <v>2.571E-2</v>
      </c>
      <c r="CN4" s="24">
        <v>8.891</v>
      </c>
      <c r="CO4" s="24">
        <v>0.18390000000000001</v>
      </c>
      <c r="CP4" s="24">
        <v>89.35</v>
      </c>
      <c r="CQ4" s="24">
        <v>7.4809999999999999</v>
      </c>
      <c r="CR4" s="24">
        <v>8.4429999999999996</v>
      </c>
      <c r="CS4" s="24">
        <v>0.1613</v>
      </c>
      <c r="CT4" s="24">
        <v>6.2939999999999996</v>
      </c>
      <c r="CU4" s="24">
        <v>7.195E-2</v>
      </c>
      <c r="CV4" s="24">
        <v>128.30000000000001</v>
      </c>
      <c r="CW4" s="24">
        <v>4.3529999999999998</v>
      </c>
      <c r="CX4" s="24">
        <v>6.1779999999999999</v>
      </c>
      <c r="CY4" s="24">
        <v>5.0459999999999998E-2</v>
      </c>
      <c r="CZ4" s="24">
        <v>7.4340000000000002</v>
      </c>
      <c r="DA4" s="24">
        <v>8.1439999999999999E-2</v>
      </c>
      <c r="DB4" s="24">
        <v>94.81</v>
      </c>
      <c r="DC4" s="24">
        <v>4.6500000000000004</v>
      </c>
      <c r="DD4" s="24">
        <v>7.5030000000000001</v>
      </c>
      <c r="DE4" s="24">
        <v>4.0079999999999998E-2</v>
      </c>
      <c r="DF4" s="24">
        <v>6.89</v>
      </c>
      <c r="DG4" s="24">
        <v>0.1588</v>
      </c>
      <c r="DH4" s="24">
        <v>113</v>
      </c>
      <c r="DI4" s="24">
        <v>8.7650000000000006</v>
      </c>
      <c r="DJ4" s="24">
        <v>6.4889999999999999</v>
      </c>
      <c r="DK4" s="24">
        <v>0.1205</v>
      </c>
      <c r="DL4" s="24">
        <v>7.391</v>
      </c>
      <c r="DM4" s="24">
        <v>0.15529999999999999</v>
      </c>
      <c r="DN4" s="24">
        <v>90.41</v>
      </c>
      <c r="DO4" s="24">
        <v>5.5380000000000003</v>
      </c>
      <c r="DP4" s="24">
        <v>7.1050000000000004</v>
      </c>
      <c r="DQ4" s="24">
        <v>0.1353</v>
      </c>
      <c r="DR4" s="23" t="s">
        <v>16</v>
      </c>
      <c r="DS4" s="23" t="s">
        <v>16</v>
      </c>
      <c r="DT4" s="23" t="s">
        <v>16</v>
      </c>
      <c r="DU4" s="23" t="s">
        <v>16</v>
      </c>
      <c r="DV4" s="23" t="s">
        <v>16</v>
      </c>
      <c r="DW4" s="23" t="s">
        <v>16</v>
      </c>
      <c r="DX4" s="23" t="s">
        <v>16</v>
      </c>
      <c r="DY4" s="23" t="s">
        <v>16</v>
      </c>
      <c r="DZ4" s="23" t="s">
        <v>16</v>
      </c>
      <c r="EA4" s="23" t="s">
        <v>16</v>
      </c>
      <c r="EB4" s="23" t="s">
        <v>16</v>
      </c>
      <c r="EC4" s="23" t="s">
        <v>16</v>
      </c>
      <c r="ED4" s="23" t="s">
        <v>16</v>
      </c>
      <c r="EE4" s="23" t="s">
        <v>16</v>
      </c>
      <c r="EF4" s="23" t="s">
        <v>16</v>
      </c>
      <c r="EG4" s="23" t="s">
        <v>16</v>
      </c>
      <c r="EH4" s="23" t="s">
        <v>16</v>
      </c>
      <c r="EI4" s="23" t="s">
        <v>16</v>
      </c>
      <c r="EJ4" s="23" t="s">
        <v>16</v>
      </c>
      <c r="EK4" s="23" t="s">
        <v>16</v>
      </c>
      <c r="EL4" s="23" t="s">
        <v>16</v>
      </c>
      <c r="EM4" s="23" t="s">
        <v>16</v>
      </c>
      <c r="EN4" s="23" t="s">
        <v>16</v>
      </c>
      <c r="EO4" s="23" t="s">
        <v>16</v>
      </c>
      <c r="EP4" s="23" t="s">
        <v>16</v>
      </c>
      <c r="EQ4" s="23" t="s">
        <v>16</v>
      </c>
      <c r="ER4" s="23" t="s">
        <v>16</v>
      </c>
      <c r="ES4" s="23" t="s">
        <v>16</v>
      </c>
      <c r="ET4" s="23" t="s">
        <v>16</v>
      </c>
      <c r="EU4" s="23" t="s">
        <v>16</v>
      </c>
      <c r="EV4" s="23" t="s">
        <v>16</v>
      </c>
      <c r="EW4" s="23" t="s">
        <v>16</v>
      </c>
      <c r="EX4" s="23" t="s">
        <v>16</v>
      </c>
      <c r="EY4" s="23" t="s">
        <v>16</v>
      </c>
      <c r="EZ4" s="23" t="s">
        <v>16</v>
      </c>
      <c r="FA4" s="23" t="s">
        <v>16</v>
      </c>
      <c r="FB4" s="23" t="s">
        <v>16</v>
      </c>
      <c r="FC4" s="23" t="s">
        <v>16</v>
      </c>
      <c r="FD4" s="23" t="s">
        <v>16</v>
      </c>
      <c r="FE4" s="23" t="s">
        <v>16</v>
      </c>
      <c r="FF4" s="23" t="s">
        <v>16</v>
      </c>
      <c r="FG4" s="23" t="s">
        <v>16</v>
      </c>
      <c r="FH4" s="23" t="s">
        <v>16</v>
      </c>
      <c r="FI4" s="23" t="s">
        <v>16</v>
      </c>
      <c r="FJ4" s="23" t="s">
        <v>16</v>
      </c>
      <c r="FK4" s="23" t="s">
        <v>16</v>
      </c>
      <c r="FL4" s="23" t="s">
        <v>16</v>
      </c>
      <c r="FM4" s="23" t="s">
        <v>16</v>
      </c>
      <c r="FN4" s="23" t="s">
        <v>16</v>
      </c>
      <c r="FO4" s="23" t="s">
        <v>16</v>
      </c>
      <c r="FP4" s="23" t="s">
        <v>16</v>
      </c>
      <c r="FQ4" s="23" t="s">
        <v>16</v>
      </c>
      <c r="FR4" s="23" t="s">
        <v>16</v>
      </c>
      <c r="FS4" s="23" t="s">
        <v>16</v>
      </c>
      <c r="FT4" s="23" t="s">
        <v>16</v>
      </c>
      <c r="FU4" s="23" t="s">
        <v>16</v>
      </c>
      <c r="FV4" s="23" t="s">
        <v>16</v>
      </c>
      <c r="FW4" s="23" t="s">
        <v>16</v>
      </c>
      <c r="FX4" s="23" t="s">
        <v>16</v>
      </c>
      <c r="FY4" s="23" t="s">
        <v>16</v>
      </c>
      <c r="FZ4" s="23" t="s">
        <v>16</v>
      </c>
      <c r="GA4" s="23" t="s">
        <v>16</v>
      </c>
      <c r="GB4" s="23" t="s">
        <v>16</v>
      </c>
      <c r="GC4" s="23" t="s">
        <v>16</v>
      </c>
      <c r="GD4" s="23" t="s">
        <v>16</v>
      </c>
      <c r="GE4" s="23" t="s">
        <v>16</v>
      </c>
      <c r="GF4" s="23" t="s">
        <v>16</v>
      </c>
      <c r="GG4" s="23" t="s">
        <v>16</v>
      </c>
      <c r="GH4" s="23" t="s">
        <v>16</v>
      </c>
      <c r="GI4" s="23" t="s">
        <v>16</v>
      </c>
      <c r="GJ4" s="23" t="s">
        <v>16</v>
      </c>
      <c r="GK4" s="23" t="s">
        <v>16</v>
      </c>
      <c r="GL4" s="23" t="s">
        <v>16</v>
      </c>
      <c r="GM4" s="23" t="s">
        <v>16</v>
      </c>
      <c r="GN4" s="23" t="s">
        <v>16</v>
      </c>
      <c r="GO4" s="23" t="s">
        <v>16</v>
      </c>
      <c r="GP4" s="23" t="s">
        <v>16</v>
      </c>
      <c r="GQ4" s="23" t="s">
        <v>16</v>
      </c>
      <c r="GR4" s="23" t="s">
        <v>16</v>
      </c>
      <c r="GS4" s="23" t="s">
        <v>16</v>
      </c>
      <c r="GT4" s="23" t="s">
        <v>16</v>
      </c>
      <c r="GU4" s="23" t="s">
        <v>16</v>
      </c>
      <c r="GV4" s="23" t="s">
        <v>16</v>
      </c>
      <c r="GW4" s="23" t="s">
        <v>16</v>
      </c>
      <c r="GX4" s="23" t="s">
        <v>16</v>
      </c>
      <c r="GY4" s="23" t="s">
        <v>16</v>
      </c>
      <c r="GZ4" s="23" t="s">
        <v>16</v>
      </c>
      <c r="HA4" s="23" t="s">
        <v>16</v>
      </c>
      <c r="HB4" s="23" t="s">
        <v>16</v>
      </c>
      <c r="HC4" s="23" t="s">
        <v>16</v>
      </c>
      <c r="HD4" s="23" t="s">
        <v>16</v>
      </c>
      <c r="HE4" s="23" t="s">
        <v>16</v>
      </c>
      <c r="HF4" s="23" t="s">
        <v>16</v>
      </c>
      <c r="HG4" s="23" t="s">
        <v>16</v>
      </c>
      <c r="HH4" s="23" t="s">
        <v>16</v>
      </c>
      <c r="HI4" s="23" t="s">
        <v>16</v>
      </c>
      <c r="HJ4" s="23" t="s">
        <v>16</v>
      </c>
      <c r="HK4" s="23" t="s">
        <v>16</v>
      </c>
      <c r="HL4" s="23" t="s">
        <v>16</v>
      </c>
      <c r="HM4" s="23" t="s">
        <v>16</v>
      </c>
      <c r="HN4" s="23" t="s">
        <v>16</v>
      </c>
      <c r="HO4" s="23" t="s">
        <v>16</v>
      </c>
      <c r="HP4" s="23" t="s">
        <v>16</v>
      </c>
      <c r="HQ4" s="23" t="s">
        <v>16</v>
      </c>
      <c r="HR4" s="23" t="s">
        <v>16</v>
      </c>
      <c r="HS4" s="23" t="s">
        <v>16</v>
      </c>
      <c r="HT4" s="23" t="s">
        <v>16</v>
      </c>
      <c r="HU4" s="23" t="s">
        <v>16</v>
      </c>
      <c r="HV4" s="23" t="s">
        <v>16</v>
      </c>
      <c r="HW4" s="23" t="s">
        <v>16</v>
      </c>
      <c r="HX4" s="23" t="s">
        <v>16</v>
      </c>
      <c r="HY4" s="23" t="s">
        <v>16</v>
      </c>
      <c r="HZ4" s="23" t="s">
        <v>16</v>
      </c>
      <c r="IA4" s="23" t="s">
        <v>16</v>
      </c>
      <c r="IB4" s="23" t="s">
        <v>16</v>
      </c>
      <c r="IC4" s="23" t="s">
        <v>16</v>
      </c>
      <c r="ID4" s="23" t="s">
        <v>16</v>
      </c>
      <c r="IE4" s="23" t="s">
        <v>16</v>
      </c>
      <c r="IF4" s="23" t="s">
        <v>16</v>
      </c>
      <c r="IG4" s="23" t="s">
        <v>16</v>
      </c>
    </row>
    <row r="5" spans="1:241" ht="17" thickTop="1" thickBot="1">
      <c r="A5" s="27" t="s">
        <v>18</v>
      </c>
      <c r="B5" s="24">
        <v>6.1079999999999997</v>
      </c>
      <c r="C5" s="28">
        <v>5.2330000000000002E-2</v>
      </c>
      <c r="D5" s="28">
        <v>45.44</v>
      </c>
      <c r="E5" s="28">
        <v>1.1339999999999999</v>
      </c>
      <c r="F5" s="24">
        <v>5.8470000000000004</v>
      </c>
      <c r="G5" s="24">
        <v>3.9620000000000002E-2</v>
      </c>
      <c r="H5" s="24">
        <v>6.0270000000000001</v>
      </c>
      <c r="I5" s="24">
        <v>5.0639999999999998E-2</v>
      </c>
      <c r="J5" s="24">
        <v>50.73</v>
      </c>
      <c r="K5" s="24">
        <v>1.228</v>
      </c>
      <c r="L5" s="24">
        <v>5.7539999999999996</v>
      </c>
      <c r="M5" s="24">
        <v>3.8769999999999999E-2</v>
      </c>
      <c r="N5" s="24">
        <v>6.66</v>
      </c>
      <c r="O5" s="24">
        <v>5.5780000000000003E-2</v>
      </c>
      <c r="P5" s="24">
        <v>84.44</v>
      </c>
      <c r="Q5" s="24">
        <v>2.2669999999999999</v>
      </c>
      <c r="R5" s="24">
        <v>6.6059999999999999</v>
      </c>
      <c r="S5" s="24">
        <v>4.156E-2</v>
      </c>
      <c r="T5" s="24">
        <v>6.5910000000000002</v>
      </c>
      <c r="U5" s="24">
        <v>4.0779999999999997E-2</v>
      </c>
      <c r="V5" s="24">
        <v>82.6</v>
      </c>
      <c r="W5" s="24">
        <v>1.6140000000000001</v>
      </c>
      <c r="X5" s="24">
        <v>6.5209999999999999</v>
      </c>
      <c r="Y5" s="24">
        <v>3.0470000000000001E-2</v>
      </c>
      <c r="Z5" s="23">
        <v>6.3339999999999996</v>
      </c>
      <c r="AA5" s="24">
        <v>5.1479999999999998E-2</v>
      </c>
      <c r="AB5" s="24">
        <v>68.260000000000005</v>
      </c>
      <c r="AC5" s="24">
        <v>1.6659999999999999</v>
      </c>
      <c r="AD5" s="24">
        <v>6.2110000000000003</v>
      </c>
      <c r="AE5" s="24">
        <v>3.882E-2</v>
      </c>
      <c r="AF5" s="24">
        <v>9.6460000000000008</v>
      </c>
      <c r="AG5" s="24">
        <v>6.9129999999999997E-2</v>
      </c>
      <c r="AH5" s="24">
        <v>93.91</v>
      </c>
      <c r="AI5" s="24">
        <v>3.82</v>
      </c>
      <c r="AJ5" s="24">
        <v>9.5030000000000001</v>
      </c>
      <c r="AK5" s="24">
        <v>4.6780000000000002E-2</v>
      </c>
      <c r="AL5" s="24">
        <v>6.66</v>
      </c>
      <c r="AM5" s="24">
        <v>9.3130000000000004E-2</v>
      </c>
      <c r="AN5" s="24">
        <v>85.29</v>
      </c>
      <c r="AO5" s="24">
        <v>5.0060000000000002</v>
      </c>
      <c r="AP5" s="24">
        <v>6.3479999999999999</v>
      </c>
      <c r="AQ5" s="24">
        <v>5.2139999999999999E-2</v>
      </c>
      <c r="AR5" s="24">
        <v>7.1260000000000003</v>
      </c>
      <c r="AS5" s="24">
        <v>5.8290000000000002E-2</v>
      </c>
      <c r="AT5" s="24">
        <v>91.58</v>
      </c>
      <c r="AU5" s="24">
        <v>3.319</v>
      </c>
      <c r="AV5" s="24">
        <v>6.9820000000000002</v>
      </c>
      <c r="AW5" s="24">
        <v>3.5060000000000001E-2</v>
      </c>
      <c r="AX5" s="24">
        <v>7.5490000000000004</v>
      </c>
      <c r="AY5" s="24">
        <v>0.12230000000000001</v>
      </c>
      <c r="AZ5" s="24">
        <v>107.4</v>
      </c>
      <c r="BA5" s="24">
        <v>7.8579999999999997</v>
      </c>
      <c r="BB5" s="24">
        <v>7.4660000000000002</v>
      </c>
      <c r="BC5" s="24">
        <v>5.7509999999999999E-2</v>
      </c>
      <c r="BD5" s="23">
        <v>6.16</v>
      </c>
      <c r="BE5" s="23">
        <v>0.1421</v>
      </c>
      <c r="BF5" s="23">
        <f xml:space="preserve"> 118</f>
        <v>118</v>
      </c>
      <c r="BG5" s="23">
        <v>7.87</v>
      </c>
      <c r="BH5" s="24">
        <v>5.9409999999999998</v>
      </c>
      <c r="BI5" s="24">
        <v>0.14130000000000001</v>
      </c>
      <c r="BJ5" s="25">
        <v>6.1820000000000004</v>
      </c>
      <c r="BK5" s="25">
        <v>0.1225</v>
      </c>
      <c r="BL5" s="25">
        <v>17.600000000000001</v>
      </c>
      <c r="BM5" s="25">
        <v>1.768</v>
      </c>
      <c r="BN5" s="25">
        <v>5.5830000000000002</v>
      </c>
      <c r="BO5" s="25">
        <v>0.14130000000000001</v>
      </c>
      <c r="BP5" s="24">
        <v>5.74</v>
      </c>
      <c r="BQ5" s="24">
        <v>0.18149999999999999</v>
      </c>
      <c r="BR5" s="24">
        <v>20.12</v>
      </c>
      <c r="BS5" s="24">
        <v>1.8220000000000001</v>
      </c>
      <c r="BT5" s="24">
        <v>5.1660000000000004</v>
      </c>
      <c r="BU5" s="24">
        <v>0.1371</v>
      </c>
      <c r="BV5" s="24">
        <v>6.2389999999999999</v>
      </c>
      <c r="BW5" s="24">
        <v>4.4540000000000003E-2</v>
      </c>
      <c r="BX5" s="24">
        <v>65.81</v>
      </c>
      <c r="BY5" s="24">
        <v>1.387</v>
      </c>
      <c r="BZ5" s="24">
        <v>6.08</v>
      </c>
      <c r="CA5" s="24">
        <v>3.415E-2</v>
      </c>
      <c r="CB5" s="24">
        <v>6.2969999999999997</v>
      </c>
      <c r="CC5" s="24">
        <v>3.823E-2</v>
      </c>
      <c r="CD5" s="24">
        <v>62.26</v>
      </c>
      <c r="CE5" s="24">
        <v>1.1240000000000001</v>
      </c>
      <c r="CF5" s="24">
        <v>6.1029999999999998</v>
      </c>
      <c r="CG5" s="24">
        <v>3.0640000000000001E-2</v>
      </c>
      <c r="CH5" s="24">
        <v>5.9969999999999999</v>
      </c>
      <c r="CI5" s="24">
        <v>5.3589999999999999E-2</v>
      </c>
      <c r="CJ5" s="24">
        <v>43.84</v>
      </c>
      <c r="CK5" s="24">
        <v>1.131</v>
      </c>
      <c r="CL5" s="24">
        <v>5.6909999999999998</v>
      </c>
      <c r="CM5" s="24">
        <v>4.1200000000000001E-2</v>
      </c>
      <c r="CN5" s="24">
        <v>6.8949999999999996</v>
      </c>
      <c r="CO5" s="24">
        <v>0.20169999999999999</v>
      </c>
      <c r="CP5" s="24">
        <v>122.9</v>
      </c>
      <c r="CQ5" s="24">
        <v>10.66</v>
      </c>
      <c r="CR5" s="24">
        <v>6.7539999999999996</v>
      </c>
      <c r="CS5" s="24">
        <v>0.1883</v>
      </c>
      <c r="CT5" s="24">
        <v>5.99</v>
      </c>
      <c r="CU5" s="24">
        <v>0.15709999999999999</v>
      </c>
      <c r="CV5" s="24">
        <v>66.930000000000007</v>
      </c>
      <c r="CW5" s="24">
        <v>5.0670000000000002</v>
      </c>
      <c r="CX5" s="24">
        <v>5.6130000000000004</v>
      </c>
      <c r="CY5" s="24">
        <v>0.1172</v>
      </c>
      <c r="CZ5" s="24">
        <v>7.2789999999999999</v>
      </c>
      <c r="DA5" s="24">
        <v>5.0439999999999999E-2</v>
      </c>
      <c r="DB5" s="24">
        <v>87.68</v>
      </c>
      <c r="DC5" s="24">
        <v>2.83</v>
      </c>
      <c r="DD5" s="24">
        <v>7.2229999999999999</v>
      </c>
      <c r="DE5" s="24">
        <v>3.1550000000000002E-2</v>
      </c>
      <c r="DF5" s="24">
        <v>6.7679999999999998</v>
      </c>
      <c r="DG5" s="24">
        <v>0.14430000000000001</v>
      </c>
      <c r="DH5" s="24">
        <v>84.08</v>
      </c>
      <c r="DI5" s="24">
        <v>5.8339999999999996</v>
      </c>
      <c r="DJ5" s="24">
        <v>6.181</v>
      </c>
      <c r="DK5" s="24">
        <v>0.1081</v>
      </c>
      <c r="DL5" s="24">
        <v>5.4909999999999997</v>
      </c>
      <c r="DM5" s="24">
        <v>0.25419999999999998</v>
      </c>
      <c r="DN5" s="24">
        <v>49.4</v>
      </c>
      <c r="DO5" s="24">
        <v>0.25419999999999998</v>
      </c>
      <c r="DP5" s="24">
        <v>5.18</v>
      </c>
      <c r="DQ5" s="24">
        <v>0.19670000000000001</v>
      </c>
      <c r="DR5" s="23" t="s">
        <v>16</v>
      </c>
      <c r="DS5" s="23" t="s">
        <v>16</v>
      </c>
      <c r="DT5" s="23" t="s">
        <v>16</v>
      </c>
      <c r="DU5" s="23" t="s">
        <v>16</v>
      </c>
      <c r="DV5" s="23" t="s">
        <v>16</v>
      </c>
      <c r="DW5" s="23" t="s">
        <v>16</v>
      </c>
      <c r="DX5" s="23" t="s">
        <v>16</v>
      </c>
      <c r="DY5" s="23" t="s">
        <v>16</v>
      </c>
      <c r="DZ5" s="23" t="s">
        <v>16</v>
      </c>
      <c r="EA5" s="23" t="s">
        <v>16</v>
      </c>
      <c r="EB5" s="23" t="s">
        <v>16</v>
      </c>
      <c r="EC5" s="23" t="s">
        <v>16</v>
      </c>
      <c r="ED5" s="23" t="s">
        <v>16</v>
      </c>
      <c r="EE5" s="23" t="s">
        <v>16</v>
      </c>
      <c r="EF5" s="23" t="s">
        <v>16</v>
      </c>
      <c r="EG5" s="23" t="s">
        <v>16</v>
      </c>
      <c r="EH5" s="23" t="s">
        <v>16</v>
      </c>
      <c r="EI5" s="23" t="s">
        <v>16</v>
      </c>
      <c r="EJ5" s="23" t="s">
        <v>16</v>
      </c>
      <c r="EK5" s="23" t="s">
        <v>16</v>
      </c>
      <c r="EL5" s="23" t="s">
        <v>16</v>
      </c>
      <c r="EM5" s="23" t="s">
        <v>16</v>
      </c>
      <c r="EN5" s="23" t="s">
        <v>16</v>
      </c>
      <c r="EO5" s="23" t="s">
        <v>16</v>
      </c>
      <c r="EP5" s="23" t="s">
        <v>16</v>
      </c>
      <c r="EQ5" s="23" t="s">
        <v>16</v>
      </c>
      <c r="ER5" s="23" t="s">
        <v>16</v>
      </c>
      <c r="ES5" s="23" t="s">
        <v>16</v>
      </c>
      <c r="ET5" s="23" t="s">
        <v>16</v>
      </c>
      <c r="EU5" s="23" t="s">
        <v>16</v>
      </c>
      <c r="EV5" s="23" t="s">
        <v>16</v>
      </c>
      <c r="EW5" s="23" t="s">
        <v>16</v>
      </c>
      <c r="EX5" s="23" t="s">
        <v>16</v>
      </c>
      <c r="EY5" s="23" t="s">
        <v>16</v>
      </c>
      <c r="EZ5" s="23" t="s">
        <v>16</v>
      </c>
      <c r="FA5" s="23" t="s">
        <v>16</v>
      </c>
      <c r="FB5" s="23" t="s">
        <v>16</v>
      </c>
      <c r="FC5" s="23" t="s">
        <v>16</v>
      </c>
      <c r="FD5" s="23" t="s">
        <v>16</v>
      </c>
      <c r="FE5" s="23" t="s">
        <v>16</v>
      </c>
      <c r="FF5" s="23" t="s">
        <v>16</v>
      </c>
      <c r="FG5" s="23" t="s">
        <v>16</v>
      </c>
      <c r="FH5" s="23" t="s">
        <v>16</v>
      </c>
      <c r="FI5" s="23" t="s">
        <v>16</v>
      </c>
      <c r="FJ5" s="23" t="s">
        <v>16</v>
      </c>
      <c r="FK5" s="23" t="s">
        <v>16</v>
      </c>
      <c r="FL5" s="23" t="s">
        <v>16</v>
      </c>
      <c r="FM5" s="23" t="s">
        <v>16</v>
      </c>
      <c r="FN5" s="23" t="s">
        <v>16</v>
      </c>
      <c r="FO5" s="23" t="s">
        <v>16</v>
      </c>
      <c r="FP5" s="23" t="s">
        <v>16</v>
      </c>
      <c r="FQ5" s="23" t="s">
        <v>16</v>
      </c>
      <c r="FR5" s="23" t="s">
        <v>16</v>
      </c>
      <c r="FS5" s="23" t="s">
        <v>16</v>
      </c>
      <c r="FT5" s="23" t="s">
        <v>16</v>
      </c>
      <c r="FU5" s="23" t="s">
        <v>16</v>
      </c>
      <c r="FV5" s="23" t="s">
        <v>16</v>
      </c>
      <c r="FW5" s="23" t="s">
        <v>16</v>
      </c>
      <c r="FX5" s="23" t="s">
        <v>16</v>
      </c>
      <c r="FY5" s="23" t="s">
        <v>16</v>
      </c>
      <c r="FZ5" s="23" t="s">
        <v>16</v>
      </c>
      <c r="GA5" s="23" t="s">
        <v>16</v>
      </c>
      <c r="GB5" s="23" t="s">
        <v>16</v>
      </c>
      <c r="GC5" s="23" t="s">
        <v>16</v>
      </c>
      <c r="GD5" s="23" t="s">
        <v>16</v>
      </c>
      <c r="GE5" s="23" t="s">
        <v>16</v>
      </c>
      <c r="GF5" s="23" t="s">
        <v>16</v>
      </c>
      <c r="GG5" s="23" t="s">
        <v>16</v>
      </c>
      <c r="GH5" s="23" t="s">
        <v>16</v>
      </c>
      <c r="GI5" s="23" t="s">
        <v>16</v>
      </c>
      <c r="GJ5" s="23" t="s">
        <v>16</v>
      </c>
      <c r="GK5" s="23" t="s">
        <v>16</v>
      </c>
      <c r="GL5" s="23" t="s">
        <v>16</v>
      </c>
      <c r="GM5" s="23" t="s">
        <v>16</v>
      </c>
      <c r="GN5" s="23" t="s">
        <v>16</v>
      </c>
      <c r="GO5" s="23" t="s">
        <v>16</v>
      </c>
      <c r="GP5" s="23" t="s">
        <v>16</v>
      </c>
      <c r="GQ5" s="23" t="s">
        <v>16</v>
      </c>
      <c r="GR5" s="23" t="s">
        <v>16</v>
      </c>
      <c r="GS5" s="23" t="s">
        <v>16</v>
      </c>
      <c r="GT5" s="23" t="s">
        <v>16</v>
      </c>
      <c r="GU5" s="23" t="s">
        <v>16</v>
      </c>
      <c r="GV5" s="23" t="s">
        <v>16</v>
      </c>
      <c r="GW5" s="23" t="s">
        <v>16</v>
      </c>
      <c r="GX5" s="23" t="s">
        <v>16</v>
      </c>
      <c r="GY5" s="23" t="s">
        <v>16</v>
      </c>
      <c r="GZ5" s="23" t="s">
        <v>16</v>
      </c>
      <c r="HA5" s="23" t="s">
        <v>16</v>
      </c>
      <c r="HB5" s="23" t="s">
        <v>16</v>
      </c>
      <c r="HC5" s="23" t="s">
        <v>16</v>
      </c>
      <c r="HD5" s="23" t="s">
        <v>16</v>
      </c>
      <c r="HE5" s="23" t="s">
        <v>16</v>
      </c>
      <c r="HF5" s="23" t="s">
        <v>16</v>
      </c>
      <c r="HG5" s="23" t="s">
        <v>16</v>
      </c>
      <c r="HH5" s="23" t="s">
        <v>16</v>
      </c>
      <c r="HI5" s="23" t="s">
        <v>16</v>
      </c>
      <c r="HJ5" s="23" t="s">
        <v>16</v>
      </c>
      <c r="HK5" s="23" t="s">
        <v>16</v>
      </c>
      <c r="HL5" s="23" t="s">
        <v>16</v>
      </c>
      <c r="HM5" s="23" t="s">
        <v>16</v>
      </c>
      <c r="HN5" s="23" t="s">
        <v>16</v>
      </c>
      <c r="HO5" s="23" t="s">
        <v>16</v>
      </c>
      <c r="HP5" s="23" t="s">
        <v>16</v>
      </c>
      <c r="HQ5" s="23" t="s">
        <v>16</v>
      </c>
      <c r="HR5" s="23" t="s">
        <v>16</v>
      </c>
      <c r="HS5" s="23" t="s">
        <v>16</v>
      </c>
      <c r="HT5" s="23" t="s">
        <v>16</v>
      </c>
      <c r="HU5" s="23" t="s">
        <v>16</v>
      </c>
      <c r="HV5" s="23" t="s">
        <v>16</v>
      </c>
      <c r="HW5" s="23" t="s">
        <v>16</v>
      </c>
      <c r="HX5" s="23" t="s">
        <v>16</v>
      </c>
      <c r="HY5" s="23" t="s">
        <v>16</v>
      </c>
      <c r="HZ5" s="23" t="s">
        <v>16</v>
      </c>
      <c r="IA5" s="23" t="s">
        <v>16</v>
      </c>
      <c r="IB5" s="23" t="s">
        <v>16</v>
      </c>
      <c r="IC5" s="23" t="s">
        <v>16</v>
      </c>
      <c r="ID5" s="23" t="s">
        <v>16</v>
      </c>
      <c r="IE5" s="23" t="s">
        <v>16</v>
      </c>
      <c r="IF5" s="23" t="s">
        <v>16</v>
      </c>
      <c r="IG5" s="23" t="s">
        <v>16</v>
      </c>
    </row>
    <row r="6" spans="1:241" ht="17" thickTop="1" thickBot="1">
      <c r="A6" s="27" t="s">
        <v>19</v>
      </c>
      <c r="B6" s="24">
        <v>6.1710000000000003</v>
      </c>
      <c r="C6" s="28">
        <v>9.0880000000000002E-2</v>
      </c>
      <c r="D6" s="28">
        <v>26.62</v>
      </c>
      <c r="E6" s="28">
        <v>1.1479999999999999</v>
      </c>
      <c r="F6" s="24">
        <v>5.78</v>
      </c>
      <c r="G6" s="24">
        <v>6.8940000000000001E-2</v>
      </c>
      <c r="H6" s="24">
        <v>6.2210000000000001</v>
      </c>
      <c r="I6" s="24">
        <v>8.2600000000000007E-2</v>
      </c>
      <c r="J6" s="24">
        <v>27.5</v>
      </c>
      <c r="K6" s="24">
        <v>1.077</v>
      </c>
      <c r="L6" s="24">
        <v>5.6920000000000002</v>
      </c>
      <c r="M6" s="24">
        <v>6.3890000000000002E-2</v>
      </c>
      <c r="N6" s="24">
        <v>6.7939999999999996</v>
      </c>
      <c r="O6" s="24">
        <v>7.3969999999999994E-2</v>
      </c>
      <c r="P6" s="24">
        <v>72.67</v>
      </c>
      <c r="Q6" s="24">
        <v>2.617</v>
      </c>
      <c r="R6" s="24">
        <v>6.7050000000000001</v>
      </c>
      <c r="S6" s="24">
        <v>5.4609999999999999E-2</v>
      </c>
      <c r="T6" s="24">
        <v>6.8</v>
      </c>
      <c r="U6" s="24">
        <v>4.521E-2</v>
      </c>
      <c r="V6" s="24">
        <v>72.7</v>
      </c>
      <c r="W6" s="24">
        <v>1.601</v>
      </c>
      <c r="X6" s="24">
        <v>6.6950000000000003</v>
      </c>
      <c r="Y6" s="24">
        <v>3.3169999999999998E-2</v>
      </c>
      <c r="Z6" s="23">
        <v>6.43</v>
      </c>
      <c r="AA6" s="24">
        <v>7.4899999999999994E-2</v>
      </c>
      <c r="AB6" s="24">
        <v>52.33</v>
      </c>
      <c r="AC6" s="24">
        <v>1.863</v>
      </c>
      <c r="AD6" s="24">
        <v>6.2229999999999999</v>
      </c>
      <c r="AE6" s="24">
        <v>5.6529999999999997E-2</v>
      </c>
      <c r="AF6" s="24">
        <v>10.52</v>
      </c>
      <c r="AG6" s="24">
        <v>9.0109999999999996E-2</v>
      </c>
      <c r="AH6" s="24">
        <v>94.44</v>
      </c>
      <c r="AI6" s="24">
        <v>4.1210000000000004</v>
      </c>
      <c r="AJ6" s="24">
        <v>10.5</v>
      </c>
      <c r="AK6" s="24">
        <v>6.8729999999999999E-2</v>
      </c>
      <c r="AL6" s="24">
        <v>7.4749999999999996</v>
      </c>
      <c r="AM6" s="24">
        <v>4.1070000000000002E-2</v>
      </c>
      <c r="AN6" s="24">
        <v>80.97</v>
      </c>
      <c r="AO6" s="24">
        <v>1.6419999999999999</v>
      </c>
      <c r="AP6" s="24">
        <v>7.1180000000000003</v>
      </c>
      <c r="AQ6" s="24">
        <v>3.9669999999999997E-2</v>
      </c>
      <c r="AR6" s="24">
        <v>7.6130000000000004</v>
      </c>
      <c r="AS6" s="24">
        <v>4.5429999999999998E-2</v>
      </c>
      <c r="AT6" s="24">
        <v>91.18</v>
      </c>
      <c r="AU6" s="24">
        <v>2.081</v>
      </c>
      <c r="AV6" s="24">
        <v>7.6059999999999999</v>
      </c>
      <c r="AW6" s="24">
        <v>3.8629999999999998E-2</v>
      </c>
      <c r="AX6" s="24">
        <v>8.1560000000000006</v>
      </c>
      <c r="AY6" s="24">
        <v>7.3830000000000007E-2</v>
      </c>
      <c r="AZ6" s="24">
        <v>102.7</v>
      </c>
      <c r="BA6" s="24">
        <v>4.3070000000000004</v>
      </c>
      <c r="BB6" s="24">
        <v>8.0370000000000008</v>
      </c>
      <c r="BC6" s="24">
        <v>5.5149999999999998E-2</v>
      </c>
      <c r="BD6" s="23">
        <v>7.476</v>
      </c>
      <c r="BE6" s="23">
        <v>0.14560000000000001</v>
      </c>
      <c r="BF6" s="23">
        <v>83.54</v>
      </c>
      <c r="BG6" s="23">
        <v>5.9320000000000004</v>
      </c>
      <c r="BH6" s="24">
        <v>6.9409999999999998</v>
      </c>
      <c r="BI6" s="24">
        <v>0.1096</v>
      </c>
      <c r="BJ6" s="25">
        <v>6.6109999999999998</v>
      </c>
      <c r="BK6" s="25">
        <v>8.6230000000000001E-2</v>
      </c>
      <c r="BL6" s="25">
        <v>19.29</v>
      </c>
      <c r="BM6" s="25">
        <v>1.534</v>
      </c>
      <c r="BN6" s="25">
        <v>6.149</v>
      </c>
      <c r="BO6" s="25">
        <v>0.11700000000000001</v>
      </c>
      <c r="BP6" s="24">
        <v>5.7770000000000001</v>
      </c>
      <c r="BQ6" s="24">
        <v>0.14899999999999999</v>
      </c>
      <c r="BR6" s="24">
        <v>19.809999999999999</v>
      </c>
      <c r="BS6" s="24">
        <v>1.4630000000000001</v>
      </c>
      <c r="BT6" s="24">
        <v>5.22</v>
      </c>
      <c r="BU6" s="24">
        <v>0.1124</v>
      </c>
      <c r="BV6" s="24">
        <v>6.4710000000000001</v>
      </c>
      <c r="BW6" s="24">
        <v>4.725E-2</v>
      </c>
      <c r="BX6" s="24">
        <v>63.92</v>
      </c>
      <c r="BY6" s="24">
        <v>1.4239999999999999</v>
      </c>
      <c r="BZ6" s="24">
        <v>6.3</v>
      </c>
      <c r="CA6" s="24">
        <v>3.5900000000000001E-2</v>
      </c>
      <c r="CB6" s="24">
        <v>6.548</v>
      </c>
      <c r="CC6" s="24">
        <v>6.2630000000000005E-2</v>
      </c>
      <c r="CD6" s="24">
        <v>64.11</v>
      </c>
      <c r="CE6" s="24">
        <v>1.897</v>
      </c>
      <c r="CF6" s="24">
        <v>6.3739999999999997</v>
      </c>
      <c r="CG6" s="24">
        <v>4.8349999999999997E-2</v>
      </c>
      <c r="CH6" s="24">
        <v>6.2789999999999999</v>
      </c>
      <c r="CI6" s="24">
        <v>6.6850000000000007E-2</v>
      </c>
      <c r="CJ6" s="24">
        <v>41.01</v>
      </c>
      <c r="CK6" s="24">
        <v>1.2949999999999999</v>
      </c>
      <c r="CL6" s="24">
        <v>5.9340000000000002</v>
      </c>
      <c r="CM6" s="24">
        <v>5.1220000000000002E-2</v>
      </c>
      <c r="CN6" s="24">
        <v>8.8209999999999997</v>
      </c>
      <c r="CO6" s="24">
        <v>0.28539999999999999</v>
      </c>
      <c r="CP6" s="24">
        <v>134.1</v>
      </c>
      <c r="CQ6" s="24">
        <v>17.05</v>
      </c>
      <c r="CR6" s="24">
        <v>8.7249999999999996</v>
      </c>
      <c r="CS6" s="24">
        <v>0.24299999999999999</v>
      </c>
      <c r="CT6" s="24">
        <v>6.6349999999999998</v>
      </c>
      <c r="CU6" s="24">
        <v>9.0620000000000006E-2</v>
      </c>
      <c r="CV6" s="24">
        <v>95.29</v>
      </c>
      <c r="CW6" s="24">
        <v>4.1529999999999996</v>
      </c>
      <c r="CX6" s="24">
        <v>6.3689999999999998</v>
      </c>
      <c r="CY6" s="24">
        <v>7.0690000000000003E-2</v>
      </c>
      <c r="CZ6" s="24">
        <v>7.49</v>
      </c>
      <c r="DA6" s="24">
        <v>4.2900000000000001E-2</v>
      </c>
      <c r="DB6" s="24">
        <v>91.23</v>
      </c>
      <c r="DC6" s="24">
        <v>1.9319999999999999</v>
      </c>
      <c r="DD6" s="24">
        <v>7.49</v>
      </c>
      <c r="DE6" s="24">
        <v>3.737E-2</v>
      </c>
      <c r="DF6" s="24">
        <v>7.2889999999999997</v>
      </c>
      <c r="DG6" s="24">
        <v>0.12039999999999999</v>
      </c>
      <c r="DH6" s="24">
        <v>99.83</v>
      </c>
      <c r="DI6" s="24">
        <v>5.8070000000000004</v>
      </c>
      <c r="DJ6" s="24">
        <v>6.7169999999999996</v>
      </c>
      <c r="DK6" s="24">
        <v>9.7369999999999998E-2</v>
      </c>
      <c r="DL6" s="24">
        <v>8.4139999999999997</v>
      </c>
      <c r="DM6" s="24">
        <v>0.19389999999999999</v>
      </c>
      <c r="DN6" s="24">
        <v>93.28</v>
      </c>
      <c r="DO6" s="24">
        <v>8.6430000000000007</v>
      </c>
      <c r="DP6" s="24">
        <v>8.266</v>
      </c>
      <c r="DQ6" s="24">
        <v>0.1535</v>
      </c>
      <c r="DR6" s="46" t="s">
        <v>15</v>
      </c>
      <c r="DS6" s="46" t="s">
        <v>15</v>
      </c>
      <c r="DT6" s="23">
        <v>0</v>
      </c>
      <c r="DU6" s="23">
        <v>0</v>
      </c>
      <c r="DV6" s="23">
        <v>0</v>
      </c>
      <c r="DW6" s="23">
        <v>0</v>
      </c>
      <c r="DX6" s="25">
        <v>4.766</v>
      </c>
      <c r="DY6" s="25">
        <v>0.27979999999999999</v>
      </c>
      <c r="DZ6" s="25">
        <v>14.44</v>
      </c>
      <c r="EA6" s="25">
        <v>2.903</v>
      </c>
      <c r="EB6" s="25">
        <v>4.024</v>
      </c>
      <c r="EC6" s="25">
        <v>0.1792</v>
      </c>
      <c r="ED6" s="25">
        <v>5.0350000000000001</v>
      </c>
      <c r="EE6" s="25">
        <v>0.32929999999999998</v>
      </c>
      <c r="EF6" s="25">
        <v>16.309999999999999</v>
      </c>
      <c r="EG6" s="25">
        <v>3.33</v>
      </c>
      <c r="EH6" s="25">
        <v>4.2309999999999999</v>
      </c>
      <c r="EI6" s="25">
        <v>0.2243</v>
      </c>
      <c r="EJ6" s="24">
        <v>5.2990000000000004</v>
      </c>
      <c r="EK6" s="24">
        <v>0.1321</v>
      </c>
      <c r="EL6" s="24">
        <v>30.44</v>
      </c>
      <c r="EM6" s="24">
        <v>2.238</v>
      </c>
      <c r="EN6" s="24">
        <v>4.7290000000000001</v>
      </c>
      <c r="EO6" s="24">
        <v>0.1041</v>
      </c>
      <c r="EP6" s="24">
        <v>4.742</v>
      </c>
      <c r="EQ6" s="24">
        <v>0.1598</v>
      </c>
      <c r="ER6" s="24">
        <v>26.13</v>
      </c>
      <c r="ES6" s="24">
        <v>3.04</v>
      </c>
      <c r="ET6" s="24">
        <v>3.9969999999999999</v>
      </c>
      <c r="EU6" s="24">
        <v>0.12189999999999999</v>
      </c>
      <c r="EV6" s="24">
        <v>7.9089999999999998</v>
      </c>
      <c r="EW6" s="24">
        <v>7.0440000000000003E-2</v>
      </c>
      <c r="EX6" s="24">
        <v>95.41</v>
      </c>
      <c r="EY6" s="24">
        <v>3.2370000000000001</v>
      </c>
      <c r="EZ6" s="24">
        <v>8.1080000000000005</v>
      </c>
      <c r="FA6" s="24">
        <v>6.148E-2</v>
      </c>
      <c r="FB6" s="24">
        <v>5.5810000000000004</v>
      </c>
      <c r="FC6" s="24">
        <v>0.1275</v>
      </c>
      <c r="FD6" s="24">
        <v>21.71</v>
      </c>
      <c r="FE6" s="24">
        <v>1.403</v>
      </c>
      <c r="FF6" s="24">
        <v>4.1929999999999996</v>
      </c>
      <c r="FG6" s="24">
        <v>9.955E-2</v>
      </c>
      <c r="FH6" s="24">
        <v>5.7919999999999998</v>
      </c>
      <c r="FI6" s="24">
        <v>7.8200000000000006E-2</v>
      </c>
      <c r="FJ6" s="24">
        <v>98.75</v>
      </c>
      <c r="FK6" s="24">
        <v>5.4859999999999998</v>
      </c>
      <c r="FL6" s="24">
        <v>5.6589999999999998</v>
      </c>
      <c r="FM6" s="24">
        <v>3.9289999999999999E-2</v>
      </c>
      <c r="FN6" s="24">
        <v>5.6079999999999997</v>
      </c>
      <c r="FO6" s="24">
        <v>6.3070000000000001E-2</v>
      </c>
      <c r="FP6" s="24">
        <v>46.56</v>
      </c>
      <c r="FQ6" s="24">
        <v>1.502</v>
      </c>
      <c r="FR6" s="24">
        <v>4.7270000000000003</v>
      </c>
      <c r="FS6" s="24">
        <v>5.0189999999999999E-2</v>
      </c>
      <c r="FT6" s="24">
        <v>7.49</v>
      </c>
      <c r="FU6" s="24">
        <v>0.4456</v>
      </c>
      <c r="FV6" s="24">
        <v>-16.29</v>
      </c>
      <c r="FW6" s="24">
        <v>3.8879999999999999</v>
      </c>
      <c r="FX6" s="50">
        <v>0</v>
      </c>
      <c r="FY6" s="50">
        <v>0</v>
      </c>
      <c r="FZ6" s="46" t="s">
        <v>15</v>
      </c>
      <c r="GA6" s="46" t="s">
        <v>15</v>
      </c>
      <c r="GB6" s="46">
        <v>0</v>
      </c>
      <c r="GC6" s="46">
        <v>0</v>
      </c>
      <c r="GD6" s="64">
        <v>5.6630000000000003</v>
      </c>
      <c r="GE6" s="64">
        <v>0.44440000000000002</v>
      </c>
      <c r="GF6" s="46" t="s">
        <v>15</v>
      </c>
      <c r="GG6" s="46" t="s">
        <v>15</v>
      </c>
      <c r="GH6" s="46">
        <v>0</v>
      </c>
      <c r="GI6" s="46">
        <v>0</v>
      </c>
      <c r="GJ6" s="64">
        <v>3.17</v>
      </c>
      <c r="GK6" s="64">
        <v>0.22320000000000001</v>
      </c>
      <c r="GL6" s="26">
        <v>4.9989999999999997</v>
      </c>
      <c r="GM6" s="26">
        <v>0.1207</v>
      </c>
      <c r="GN6" s="26">
        <v>9.0690000000000008</v>
      </c>
      <c r="GO6" s="26">
        <v>0.69179999999999997</v>
      </c>
      <c r="GP6" s="26">
        <v>3.6930000000000001</v>
      </c>
      <c r="GQ6" s="26">
        <v>8.4919999999999995E-2</v>
      </c>
      <c r="GR6" s="25">
        <v>4.798</v>
      </c>
      <c r="GS6" s="25">
        <v>0.1036</v>
      </c>
      <c r="GT6" s="25">
        <v>17.95</v>
      </c>
      <c r="GU6" s="25">
        <v>1.4079999999999999</v>
      </c>
      <c r="GV6" s="25">
        <v>3.9319999999999999</v>
      </c>
      <c r="GW6" s="25">
        <v>8.0560000000000007E-2</v>
      </c>
      <c r="GX6" s="25">
        <v>4.9039999999999999</v>
      </c>
      <c r="GY6" s="25">
        <v>9.9199999999999997E-2</v>
      </c>
      <c r="GZ6" s="25">
        <v>12.83</v>
      </c>
      <c r="HA6" s="25">
        <v>0.86450000000000005</v>
      </c>
      <c r="HB6" s="25">
        <v>3.827</v>
      </c>
      <c r="HC6" s="25">
        <v>8.5209999999999994E-2</v>
      </c>
      <c r="HD6" s="65">
        <v>7.1639999999999997</v>
      </c>
      <c r="HE6" s="65">
        <v>0.1802</v>
      </c>
      <c r="HF6" s="65">
        <v>131.69999999999999</v>
      </c>
      <c r="HG6" s="65">
        <v>9.8819999999999997</v>
      </c>
      <c r="HH6" s="23">
        <v>0</v>
      </c>
      <c r="HI6" s="23">
        <v>0</v>
      </c>
      <c r="HJ6" s="25">
        <v>4.6509999999999998</v>
      </c>
      <c r="HK6" s="25">
        <v>0.1812</v>
      </c>
      <c r="HL6" s="25">
        <v>19.52</v>
      </c>
      <c r="HM6" s="25">
        <v>2.7429999999999999</v>
      </c>
      <c r="HN6" s="25">
        <v>3.3380000000000001</v>
      </c>
      <c r="HO6" s="25">
        <v>0.1167</v>
      </c>
      <c r="HP6" s="24">
        <v>5.6550000000000002</v>
      </c>
      <c r="HQ6" s="24">
        <v>9.9930000000000005E-2</v>
      </c>
      <c r="HR6" s="24">
        <v>55.46</v>
      </c>
      <c r="HS6" s="24">
        <v>3.9079999999999999</v>
      </c>
      <c r="HT6" s="24">
        <v>4.9729999999999999</v>
      </c>
      <c r="HU6" s="24">
        <v>5.3670000000000002E-2</v>
      </c>
      <c r="HV6" s="24">
        <v>5.2629999999999999</v>
      </c>
      <c r="HW6" s="24">
        <v>9.9570000000000006E-2</v>
      </c>
      <c r="HX6" s="24">
        <v>34.81</v>
      </c>
      <c r="HY6" s="24">
        <v>1.956</v>
      </c>
      <c r="HZ6" s="24">
        <v>4.07</v>
      </c>
      <c r="IA6" s="24">
        <v>7.4389999999999998E-2</v>
      </c>
      <c r="IB6" s="24">
        <v>4.891</v>
      </c>
      <c r="IC6" s="24">
        <v>0.14560000000000001</v>
      </c>
      <c r="ID6" s="24">
        <v>76.89</v>
      </c>
      <c r="IE6" s="24">
        <v>7.4749999999999996</v>
      </c>
      <c r="IF6" s="24">
        <v>3.3610000000000002</v>
      </c>
      <c r="IG6" s="24">
        <v>9.64E-2</v>
      </c>
    </row>
    <row r="7" spans="1:241" ht="17" thickTop="1" thickBot="1">
      <c r="A7" s="27" t="s">
        <v>20</v>
      </c>
      <c r="B7" s="24">
        <v>6.27</v>
      </c>
      <c r="C7" s="28">
        <v>3.6790000000000003E-2</v>
      </c>
      <c r="D7" s="28">
        <v>75.400000000000006</v>
      </c>
      <c r="E7" s="28">
        <v>2.089</v>
      </c>
      <c r="F7" s="24">
        <v>6.1589999999999998</v>
      </c>
      <c r="G7" s="24">
        <v>4.1480000000000003E-2</v>
      </c>
      <c r="H7" s="24">
        <v>6.0590000000000002</v>
      </c>
      <c r="I7" s="24">
        <v>5.203E-2</v>
      </c>
      <c r="J7" s="24">
        <v>81.41</v>
      </c>
      <c r="K7" s="24">
        <v>2.02</v>
      </c>
      <c r="L7" s="24">
        <v>5.9820000000000002</v>
      </c>
      <c r="M7" s="24">
        <v>3.9649999999999998E-2</v>
      </c>
      <c r="N7" s="24">
        <v>6.649</v>
      </c>
      <c r="O7" s="24">
        <v>3.075E-2</v>
      </c>
      <c r="P7" s="24">
        <v>89.42</v>
      </c>
      <c r="Q7" s="24">
        <v>2.137</v>
      </c>
      <c r="R7" s="24">
        <v>6.5890000000000004</v>
      </c>
      <c r="S7" s="24">
        <v>3.9620000000000002E-2</v>
      </c>
      <c r="T7" s="24">
        <v>6.6779999999999999</v>
      </c>
      <c r="U7" s="24">
        <v>2.5170000000000001E-2</v>
      </c>
      <c r="V7" s="24">
        <v>89.3</v>
      </c>
      <c r="W7" s="24">
        <v>1.7629999999999999</v>
      </c>
      <c r="X7" s="24">
        <v>6.6239999999999997</v>
      </c>
      <c r="Y7" s="24">
        <v>3.5029999999999999E-2</v>
      </c>
      <c r="Z7" s="24">
        <v>6.3609999999999998</v>
      </c>
      <c r="AA7" s="24">
        <v>3.746E-2</v>
      </c>
      <c r="AB7" s="24">
        <v>87.73</v>
      </c>
      <c r="AC7" s="24">
        <v>2.3679999999999999</v>
      </c>
      <c r="AD7" s="24">
        <v>6.3209999999999997</v>
      </c>
      <c r="AE7" s="24">
        <v>3.44E-2</v>
      </c>
      <c r="AF7" s="24">
        <v>9.7270000000000003</v>
      </c>
      <c r="AG7" s="24">
        <v>6.1499999999999999E-2</v>
      </c>
      <c r="AH7" s="24">
        <v>97.73</v>
      </c>
      <c r="AI7" s="24">
        <v>3.0350000000000001</v>
      </c>
      <c r="AJ7" s="24">
        <v>9.68</v>
      </c>
      <c r="AK7" s="24">
        <v>4.9849999999999998E-2</v>
      </c>
      <c r="AL7" s="24">
        <v>8.0380000000000003</v>
      </c>
      <c r="AM7" s="24">
        <v>7.1929999999999994E-2</v>
      </c>
      <c r="AN7" s="24">
        <v>110.9</v>
      </c>
      <c r="AO7" s="24">
        <v>5.3390000000000004</v>
      </c>
      <c r="AP7" s="24">
        <v>7.851</v>
      </c>
      <c r="AQ7" s="24">
        <v>4.9540000000000001E-2</v>
      </c>
      <c r="AR7" s="24">
        <v>8.2100000000000009</v>
      </c>
      <c r="AS7" s="24">
        <v>9.1410000000000005E-2</v>
      </c>
      <c r="AT7" s="24">
        <v>103.1</v>
      </c>
      <c r="AU7" s="24">
        <v>6.2850000000000001</v>
      </c>
      <c r="AV7" s="24">
        <v>8.0589999999999993</v>
      </c>
      <c r="AW7" s="24">
        <v>5.2859999999999997E-2</v>
      </c>
      <c r="AX7" s="24">
        <v>8.7850000000000001</v>
      </c>
      <c r="AY7" s="24">
        <v>9.1200000000000003E-2</v>
      </c>
      <c r="AZ7" s="24">
        <v>121.6</v>
      </c>
      <c r="BA7" s="24">
        <v>7.8650000000000002</v>
      </c>
      <c r="BB7" s="24">
        <v>8.8949999999999996</v>
      </c>
      <c r="BC7" s="24">
        <v>7.9219999999999999E-2</v>
      </c>
      <c r="BD7" s="23">
        <v>6.6539999999999999</v>
      </c>
      <c r="BE7" s="23">
        <v>0.14330000000000001</v>
      </c>
      <c r="BF7" s="23">
        <f xml:space="preserve"> 182.2</f>
        <v>182.2</v>
      </c>
      <c r="BG7" s="30">
        <v>7.87</v>
      </c>
      <c r="BH7" s="24">
        <v>6.96</v>
      </c>
      <c r="BI7" s="24">
        <v>0.13250000000000001</v>
      </c>
      <c r="BJ7" s="24">
        <v>6.1319999999999997</v>
      </c>
      <c r="BK7" s="24">
        <v>8.0869999999999997E-2</v>
      </c>
      <c r="BL7" s="24">
        <v>82.35</v>
      </c>
      <c r="BM7" s="24">
        <v>3.1659999999999999</v>
      </c>
      <c r="BN7" s="24">
        <v>6.0810000000000004</v>
      </c>
      <c r="BO7" s="24">
        <v>6.1310000000000003E-2</v>
      </c>
      <c r="BP7" s="24">
        <v>5.7560000000000002</v>
      </c>
      <c r="BQ7" s="24">
        <v>6.1690000000000002E-2</v>
      </c>
      <c r="BR7" s="24">
        <v>83.98</v>
      </c>
      <c r="BS7" s="24">
        <v>2.5920000000000001</v>
      </c>
      <c r="BT7" s="24">
        <v>5.6829999999999998</v>
      </c>
      <c r="BU7" s="24">
        <v>4.7809999999999998E-2</v>
      </c>
      <c r="BV7" s="24">
        <v>6.44</v>
      </c>
      <c r="BW7" s="24">
        <v>4.6519999999999999E-2</v>
      </c>
      <c r="BX7" s="24">
        <v>89.33</v>
      </c>
      <c r="BY7" s="24">
        <v>3.0819999999999999</v>
      </c>
      <c r="BZ7" s="24">
        <v>6.37</v>
      </c>
      <c r="CA7" s="24">
        <v>4.7710000000000002E-2</v>
      </c>
      <c r="CB7" s="24">
        <v>6.4809999999999999</v>
      </c>
      <c r="CC7" s="24">
        <v>3.7280000000000001E-2</v>
      </c>
      <c r="CD7" s="24">
        <v>92.33</v>
      </c>
      <c r="CE7" s="24">
        <v>2.552</v>
      </c>
      <c r="CF7" s="24">
        <v>6.3929999999999998</v>
      </c>
      <c r="CG7" s="24">
        <v>3.4020000000000002E-2</v>
      </c>
      <c r="CH7" s="24">
        <v>6.1740000000000004</v>
      </c>
      <c r="CI7" s="24">
        <v>4.0009999999999997E-2</v>
      </c>
      <c r="CJ7" s="24">
        <v>86.74</v>
      </c>
      <c r="CK7" s="24">
        <v>2.476</v>
      </c>
      <c r="CL7" s="24">
        <v>6.0410000000000004</v>
      </c>
      <c r="CM7" s="24">
        <v>3.3660000000000002E-2</v>
      </c>
      <c r="CN7" s="24">
        <v>8.1479999999999997</v>
      </c>
      <c r="CO7" s="24">
        <v>0.19139999999999999</v>
      </c>
      <c r="CP7" s="24">
        <v>89.43</v>
      </c>
      <c r="CQ7" s="24">
        <v>7.2949999999999999</v>
      </c>
      <c r="CR7" s="24">
        <v>7.694</v>
      </c>
      <c r="CS7" s="24">
        <v>0.17069999999999999</v>
      </c>
      <c r="CT7" s="24">
        <v>7.2640000000000002</v>
      </c>
      <c r="CU7" s="24">
        <v>7.553E-2</v>
      </c>
      <c r="CV7" s="24">
        <v>134.6</v>
      </c>
      <c r="CW7" s="24">
        <v>4.9020000000000001</v>
      </c>
      <c r="CX7" s="24">
        <v>7.2039999999999997</v>
      </c>
      <c r="CY7" s="24">
        <v>5.5980000000000002E-2</v>
      </c>
      <c r="CZ7" s="24">
        <v>8.1780000000000008</v>
      </c>
      <c r="DA7" s="24">
        <v>7.7909999999999993E-2</v>
      </c>
      <c r="DB7" s="24">
        <v>92.38</v>
      </c>
      <c r="DC7" s="24">
        <v>4.1180000000000003</v>
      </c>
      <c r="DD7" s="24">
        <v>8.2729999999999997</v>
      </c>
      <c r="DE7" s="24">
        <v>6.3820000000000002E-2</v>
      </c>
      <c r="DF7" s="24">
        <v>7.8949999999999996</v>
      </c>
      <c r="DG7" s="24">
        <v>0.1847</v>
      </c>
      <c r="DH7" s="24">
        <v>119.3</v>
      </c>
      <c r="DI7" s="24">
        <v>11.66</v>
      </c>
      <c r="DJ7" s="24">
        <v>7.5570000000000004</v>
      </c>
      <c r="DK7" s="24">
        <v>0.13830000000000001</v>
      </c>
      <c r="DL7" s="24">
        <v>6.1829999999999998</v>
      </c>
      <c r="DM7" s="24">
        <v>0.112</v>
      </c>
      <c r="DN7" s="24">
        <v>180.2</v>
      </c>
      <c r="DO7" s="24">
        <v>8.9749999999999996</v>
      </c>
      <c r="DP7" s="24">
        <v>6.4630000000000001</v>
      </c>
      <c r="DQ7" s="24">
        <v>0.12920000000000001</v>
      </c>
      <c r="DR7" s="24">
        <v>4.5629999999999997</v>
      </c>
      <c r="DS7" s="24">
        <v>4.3060000000000001E-2</v>
      </c>
      <c r="DT7" s="24">
        <f xml:space="preserve"> 40.8</f>
        <v>40.799999999999997</v>
      </c>
      <c r="DU7" s="39">
        <v>2.08</v>
      </c>
      <c r="DV7" s="24">
        <v>4.0469999999999997</v>
      </c>
      <c r="DW7" s="24">
        <v>6.3530000000000003E-2</v>
      </c>
      <c r="DX7" s="24">
        <v>4.7969999999999997</v>
      </c>
      <c r="DY7" s="24">
        <v>0.21890000000000001</v>
      </c>
      <c r="DZ7" s="24">
        <v>35.56</v>
      </c>
      <c r="EA7" s="24">
        <v>5.4870000000000001</v>
      </c>
      <c r="EB7" s="24">
        <v>4.367</v>
      </c>
      <c r="EC7" s="24">
        <v>0.14510000000000001</v>
      </c>
      <c r="ED7" s="24">
        <v>5.1180000000000003</v>
      </c>
      <c r="EE7" s="24">
        <v>0.1832</v>
      </c>
      <c r="EF7" s="24">
        <v>35.130000000000003</v>
      </c>
      <c r="EG7" s="24">
        <v>4.0629999999999997</v>
      </c>
      <c r="EH7" s="24">
        <v>4.625</v>
      </c>
      <c r="EI7" s="24">
        <v>0.12820000000000001</v>
      </c>
      <c r="EJ7" s="24">
        <v>5.0570000000000004</v>
      </c>
      <c r="EK7" s="24">
        <v>9.6110000000000001E-2</v>
      </c>
      <c r="EL7" s="24">
        <v>55.19</v>
      </c>
      <c r="EM7" s="24">
        <v>3.3620000000000001</v>
      </c>
      <c r="EN7" s="24">
        <v>4.7119999999999997</v>
      </c>
      <c r="EO7" s="24">
        <v>7.3950000000000002E-2</v>
      </c>
      <c r="EP7" s="24">
        <v>4.9109999999999996</v>
      </c>
      <c r="EQ7" s="24">
        <v>9.597E-2</v>
      </c>
      <c r="ER7" s="24">
        <v>48.48</v>
      </c>
      <c r="ES7" s="24">
        <v>3.5049999999999999</v>
      </c>
      <c r="ET7" s="24">
        <v>4.6319999999999997</v>
      </c>
      <c r="EU7" s="24">
        <v>9.1389999999999999E-2</v>
      </c>
      <c r="EV7" s="24">
        <v>7.0579999999999998</v>
      </c>
      <c r="EW7" s="24">
        <v>5.6279999999999997E-2</v>
      </c>
      <c r="EX7" s="24">
        <v>114.1</v>
      </c>
      <c r="EY7" s="24">
        <v>3.1</v>
      </c>
      <c r="EZ7" s="24">
        <v>7.2779999999999996</v>
      </c>
      <c r="FA7" s="24">
        <v>5.7119999999999997E-2</v>
      </c>
      <c r="FB7" s="24">
        <v>5.3</v>
      </c>
      <c r="FC7" s="24">
        <v>0.1273</v>
      </c>
      <c r="FD7" s="24">
        <v>62.24</v>
      </c>
      <c r="FE7" s="24">
        <v>4.4130000000000003</v>
      </c>
      <c r="FF7" s="24">
        <v>4.5179999999999998</v>
      </c>
      <c r="FG7" s="24">
        <v>0.1014</v>
      </c>
      <c r="FH7" s="24">
        <v>5.8090000000000002</v>
      </c>
      <c r="FI7" s="24">
        <v>6.5009999999999998E-2</v>
      </c>
      <c r="FJ7" s="24">
        <v>118.3</v>
      </c>
      <c r="FK7" s="24">
        <v>5.4210000000000003</v>
      </c>
      <c r="FL7" s="24">
        <v>5.7889999999999997</v>
      </c>
      <c r="FM7" s="24">
        <v>3.925E-2</v>
      </c>
      <c r="FN7" s="24">
        <v>5.6989999999999998</v>
      </c>
      <c r="FO7" s="24">
        <v>5.5820000000000002E-2</v>
      </c>
      <c r="FP7" s="24">
        <v>88.89</v>
      </c>
      <c r="FQ7" s="24">
        <v>2.492</v>
      </c>
      <c r="FR7" s="24">
        <v>5.2770000000000001</v>
      </c>
      <c r="FS7" s="24">
        <v>4.99E-2</v>
      </c>
      <c r="FT7" s="24">
        <v>5.3869999999999996</v>
      </c>
      <c r="FU7" s="24">
        <v>4.2930000000000003E-2</v>
      </c>
      <c r="FV7" s="24">
        <v>253</v>
      </c>
      <c r="FW7" s="24">
        <v>15.09</v>
      </c>
      <c r="FX7" s="23">
        <v>5.5419999999999998</v>
      </c>
      <c r="FY7" s="23">
        <v>7.17E-2</v>
      </c>
      <c r="FZ7" s="24">
        <v>4.5460000000000003</v>
      </c>
      <c r="GA7" s="24">
        <v>0.22919999999999999</v>
      </c>
      <c r="GB7" s="24">
        <v>46.63</v>
      </c>
      <c r="GC7" s="24">
        <v>9.6039999999999992</v>
      </c>
      <c r="GD7" s="24">
        <v>3.96</v>
      </c>
      <c r="GE7" s="24">
        <v>0.1308</v>
      </c>
      <c r="GF7" s="24">
        <v>4.4720000000000004</v>
      </c>
      <c r="GG7" s="24">
        <v>1.272E-2</v>
      </c>
      <c r="GH7" s="24">
        <f xml:space="preserve"> 58.9</f>
        <v>58.9</v>
      </c>
      <c r="GI7" s="23">
        <v>1.51</v>
      </c>
      <c r="GJ7" s="24">
        <v>4.1040000000000001</v>
      </c>
      <c r="GK7" s="24">
        <v>1.9570000000000001E-2</v>
      </c>
      <c r="GL7" s="24">
        <v>4.3630000000000004</v>
      </c>
      <c r="GM7" s="24">
        <v>4.1140000000000003E-2</v>
      </c>
      <c r="GN7" s="24">
        <v>95.37</v>
      </c>
      <c r="GO7" s="24">
        <v>3.786</v>
      </c>
      <c r="GP7" s="24">
        <v>4.2949999999999999</v>
      </c>
      <c r="GQ7" s="24">
        <v>1.601E-2</v>
      </c>
      <c r="GR7" s="24">
        <v>4.8289999999999997</v>
      </c>
      <c r="GS7" s="24">
        <v>2.6970000000000001E-2</v>
      </c>
      <c r="GT7" s="24">
        <v>83.51</v>
      </c>
      <c r="GU7" s="24">
        <v>2.2000000000000002</v>
      </c>
      <c r="GV7" s="24">
        <v>4.6139999999999999</v>
      </c>
      <c r="GW7" s="24">
        <v>1.7510000000000001E-2</v>
      </c>
      <c r="GX7" s="24">
        <v>4.5419999999999998</v>
      </c>
      <c r="GY7" s="24">
        <v>3.4020000000000002E-2</v>
      </c>
      <c r="GZ7" s="24">
        <v>93.47</v>
      </c>
      <c r="HA7" s="24">
        <v>2.7410000000000001</v>
      </c>
      <c r="HB7" s="24">
        <v>4.4820000000000002</v>
      </c>
      <c r="HC7" s="24">
        <v>2.214E-2</v>
      </c>
      <c r="HD7" s="24">
        <v>6.101</v>
      </c>
      <c r="HE7" s="24">
        <v>0.15</v>
      </c>
      <c r="HF7" s="24">
        <v>73.36</v>
      </c>
      <c r="HG7" s="24">
        <v>5.0430000000000001</v>
      </c>
      <c r="HH7" s="24">
        <v>5.9009999999999998</v>
      </c>
      <c r="HI7" s="24">
        <v>0.12640000000000001</v>
      </c>
      <c r="HJ7" s="24">
        <v>5.0490000000000004</v>
      </c>
      <c r="HK7" s="24">
        <v>0.1033</v>
      </c>
      <c r="HL7" s="24">
        <v>106.6</v>
      </c>
      <c r="HM7" s="24">
        <v>6.7809999999999997</v>
      </c>
      <c r="HN7" s="24">
        <v>4.7839999999999998</v>
      </c>
      <c r="HO7" s="24">
        <v>7.8810000000000005E-2</v>
      </c>
      <c r="HP7" s="24">
        <v>5.4160000000000004</v>
      </c>
      <c r="HQ7" s="24">
        <v>6.9860000000000005E-2</v>
      </c>
      <c r="HR7" s="24">
        <v>97.02</v>
      </c>
      <c r="HS7" s="24">
        <v>4.9660000000000002</v>
      </c>
      <c r="HT7" s="24">
        <v>5.24</v>
      </c>
      <c r="HU7" s="24">
        <v>3.4750000000000003E-2</v>
      </c>
      <c r="HV7" s="24">
        <v>5.51</v>
      </c>
      <c r="HW7" s="24">
        <v>6.5049999999999997E-2</v>
      </c>
      <c r="HX7" s="24">
        <v>87.37</v>
      </c>
      <c r="HY7" s="24">
        <v>2.9670000000000001</v>
      </c>
      <c r="HZ7" s="24">
        <v>5.22</v>
      </c>
      <c r="IA7" s="24">
        <v>4.5350000000000001E-2</v>
      </c>
      <c r="IB7" s="24">
        <v>5.2309999999999999</v>
      </c>
      <c r="IC7" s="24">
        <v>4.4540000000000003E-2</v>
      </c>
      <c r="ID7" s="24">
        <v>428.6</v>
      </c>
      <c r="IE7" s="24">
        <v>11.64</v>
      </c>
      <c r="IF7" s="24">
        <v>5.0190000000000001</v>
      </c>
      <c r="IG7" s="24">
        <v>5.1569999999999998E-2</v>
      </c>
    </row>
    <row r="8" spans="1:241" ht="17" thickTop="1" thickBot="1">
      <c r="A8" s="27" t="s">
        <v>21</v>
      </c>
      <c r="B8" s="22" t="s">
        <v>15</v>
      </c>
      <c r="C8" s="22" t="s">
        <v>15</v>
      </c>
      <c r="D8" s="22">
        <v>0</v>
      </c>
      <c r="E8" s="22">
        <v>0</v>
      </c>
      <c r="F8" s="22">
        <v>0</v>
      </c>
      <c r="G8" s="22">
        <v>0</v>
      </c>
      <c r="H8" s="23" t="s">
        <v>16</v>
      </c>
      <c r="I8" s="23" t="s">
        <v>16</v>
      </c>
      <c r="J8" s="23">
        <v>0</v>
      </c>
      <c r="K8" s="23">
        <v>0</v>
      </c>
      <c r="L8" s="23">
        <v>0</v>
      </c>
      <c r="M8" s="23">
        <v>0</v>
      </c>
      <c r="N8" s="22" t="s">
        <v>15</v>
      </c>
      <c r="O8" s="22" t="s">
        <v>15</v>
      </c>
      <c r="P8" s="22">
        <v>0</v>
      </c>
      <c r="Q8" s="22">
        <v>0</v>
      </c>
      <c r="R8" s="22">
        <v>0</v>
      </c>
      <c r="S8" s="22">
        <v>0</v>
      </c>
      <c r="T8" s="22" t="s">
        <v>15</v>
      </c>
      <c r="U8" s="22" t="s">
        <v>15</v>
      </c>
      <c r="V8" s="22">
        <v>0</v>
      </c>
      <c r="W8" s="22">
        <v>0</v>
      </c>
      <c r="X8" s="22">
        <v>0</v>
      </c>
      <c r="Y8" s="22">
        <v>0</v>
      </c>
      <c r="Z8" s="22" t="s">
        <v>15</v>
      </c>
      <c r="AA8" s="22" t="s">
        <v>15</v>
      </c>
      <c r="AB8" s="22">
        <v>0</v>
      </c>
      <c r="AC8" s="22">
        <v>0</v>
      </c>
      <c r="AD8" s="22">
        <v>0</v>
      </c>
      <c r="AE8" s="22">
        <v>0</v>
      </c>
      <c r="AF8" s="23">
        <v>8.11</v>
      </c>
      <c r="AG8" s="24">
        <v>9.7919999999999993E-2</v>
      </c>
      <c r="AH8" s="23">
        <v>91.15</v>
      </c>
      <c r="AI8" s="24">
        <v>4.056</v>
      </c>
      <c r="AJ8" s="24">
        <v>8.0090000000000003</v>
      </c>
      <c r="AK8" s="24">
        <v>8.0009999999999998E-2</v>
      </c>
      <c r="AL8" s="24">
        <v>6.16</v>
      </c>
      <c r="AM8" s="24">
        <v>0.1215</v>
      </c>
      <c r="AN8" s="24">
        <v>39.86</v>
      </c>
      <c r="AO8" s="23">
        <v>2.2989999999999999</v>
      </c>
      <c r="AP8" s="24">
        <v>5.1849999999999996</v>
      </c>
      <c r="AQ8" s="24">
        <v>9.9849999999999994E-2</v>
      </c>
      <c r="AR8" s="24">
        <v>6.5860000000000003</v>
      </c>
      <c r="AS8" s="24">
        <v>2.4340000000000002</v>
      </c>
      <c r="AT8" s="24">
        <v>62.68</v>
      </c>
      <c r="AU8" s="24">
        <v>8.2019999999999996E-2</v>
      </c>
      <c r="AV8" s="24">
        <v>6.0730000000000004</v>
      </c>
      <c r="AW8" s="24">
        <v>6.8159999999999998E-2</v>
      </c>
      <c r="AX8" s="24">
        <v>6.7089999999999996</v>
      </c>
      <c r="AY8" s="24">
        <v>5.4980000000000001E-2</v>
      </c>
      <c r="AZ8" s="24">
        <v>69.87</v>
      </c>
      <c r="BA8" s="24">
        <v>1.8360000000000001</v>
      </c>
      <c r="BB8" s="24">
        <v>6.31</v>
      </c>
      <c r="BC8" s="24">
        <v>4.4209999999999999E-2</v>
      </c>
      <c r="BD8" s="23">
        <v>5.5670000000000002</v>
      </c>
      <c r="BE8" s="23">
        <v>0.1507</v>
      </c>
      <c r="BF8" s="23">
        <v>84.82</v>
      </c>
      <c r="BG8" s="23">
        <v>6.8310000000000004</v>
      </c>
      <c r="BH8" s="24">
        <v>4.8369999999999997</v>
      </c>
      <c r="BI8" s="24">
        <v>0.1176</v>
      </c>
      <c r="BJ8" s="22" t="s">
        <v>43</v>
      </c>
      <c r="BK8" s="22" t="s">
        <v>43</v>
      </c>
      <c r="BL8" s="22">
        <v>0</v>
      </c>
      <c r="BM8" s="22">
        <v>0</v>
      </c>
      <c r="BN8" s="22">
        <v>0</v>
      </c>
      <c r="BO8" s="22">
        <v>0</v>
      </c>
      <c r="BP8" s="22" t="s">
        <v>15</v>
      </c>
      <c r="BQ8" s="22" t="s">
        <v>15</v>
      </c>
      <c r="BR8" s="45">
        <v>0</v>
      </c>
      <c r="BS8" s="45">
        <v>0</v>
      </c>
      <c r="BT8" s="45">
        <v>0</v>
      </c>
      <c r="BU8" s="45">
        <v>0</v>
      </c>
      <c r="BV8" s="22" t="s">
        <v>15</v>
      </c>
      <c r="BW8" s="22" t="s">
        <v>15</v>
      </c>
      <c r="BX8" s="45">
        <v>0</v>
      </c>
      <c r="BY8" s="45">
        <v>0</v>
      </c>
      <c r="BZ8" s="45">
        <v>0</v>
      </c>
      <c r="CA8" s="45">
        <v>0</v>
      </c>
      <c r="CB8" s="22" t="s">
        <v>15</v>
      </c>
      <c r="CC8" s="22" t="s">
        <v>15</v>
      </c>
      <c r="CD8" s="45">
        <v>0</v>
      </c>
      <c r="CE8" s="45">
        <v>0</v>
      </c>
      <c r="CF8" s="45">
        <v>0</v>
      </c>
      <c r="CG8" s="45">
        <v>0</v>
      </c>
      <c r="CH8" s="22" t="s">
        <v>15</v>
      </c>
      <c r="CI8" s="22" t="s">
        <v>15</v>
      </c>
      <c r="CJ8" s="45">
        <v>0</v>
      </c>
      <c r="CK8" s="45">
        <v>0</v>
      </c>
      <c r="CL8" s="45">
        <v>0</v>
      </c>
      <c r="CM8" s="45">
        <v>0</v>
      </c>
      <c r="CN8" s="24">
        <v>6.9880000000000004</v>
      </c>
      <c r="CO8" s="24">
        <v>6.4000000000000001E-2</v>
      </c>
      <c r="CP8" s="24">
        <v>98.88</v>
      </c>
      <c r="CQ8" s="24">
        <v>2.698</v>
      </c>
      <c r="CR8" s="24">
        <v>6.577</v>
      </c>
      <c r="CS8" s="24">
        <v>0.13320000000000001</v>
      </c>
      <c r="CT8" s="24">
        <v>5.9379999999999997</v>
      </c>
      <c r="CU8" s="24">
        <v>0.17080000000000001</v>
      </c>
      <c r="CV8" s="24">
        <v>36.71</v>
      </c>
      <c r="CW8" s="24">
        <v>3.0310000000000001</v>
      </c>
      <c r="CX8" s="24">
        <v>5.15</v>
      </c>
      <c r="CY8" s="24">
        <v>0.12839999999999999</v>
      </c>
      <c r="CZ8" s="24">
        <v>6.5220000000000002</v>
      </c>
      <c r="DA8" s="24">
        <v>6.701E-2</v>
      </c>
      <c r="DB8" s="24">
        <v>66.05</v>
      </c>
      <c r="DC8" s="24">
        <v>2.089</v>
      </c>
      <c r="DD8" s="24">
        <v>6.2140000000000004</v>
      </c>
      <c r="DE8" s="24">
        <v>5.5219999999999998E-2</v>
      </c>
      <c r="DF8" s="24">
        <v>6.2770000000000001</v>
      </c>
      <c r="DG8" s="24">
        <v>0.15890000000000001</v>
      </c>
      <c r="DH8" s="24">
        <v>61.09</v>
      </c>
      <c r="DI8" s="24">
        <v>4.6150000000000002</v>
      </c>
      <c r="DJ8" s="24">
        <v>5.375</v>
      </c>
      <c r="DK8" s="24">
        <v>0.12770000000000001</v>
      </c>
      <c r="DL8" s="24">
        <v>6.0819999999999999</v>
      </c>
      <c r="DM8" s="24">
        <v>0.1469</v>
      </c>
      <c r="DN8" s="24">
        <v>34.229999999999997</v>
      </c>
      <c r="DO8" s="24">
        <v>2.2850000000000001</v>
      </c>
      <c r="DP8" s="24">
        <v>5.407</v>
      </c>
      <c r="DQ8" s="24">
        <v>0.13469999999999999</v>
      </c>
      <c r="DR8" s="23" t="s">
        <v>16</v>
      </c>
      <c r="DS8" s="23" t="s">
        <v>16</v>
      </c>
      <c r="DT8" s="23" t="s">
        <v>16</v>
      </c>
      <c r="DU8" s="23" t="s">
        <v>16</v>
      </c>
      <c r="DV8" s="23" t="s">
        <v>16</v>
      </c>
      <c r="DW8" s="23" t="s">
        <v>16</v>
      </c>
      <c r="DX8" s="23" t="s">
        <v>16</v>
      </c>
      <c r="DY8" s="23" t="s">
        <v>16</v>
      </c>
      <c r="DZ8" s="23" t="s">
        <v>16</v>
      </c>
      <c r="EA8" s="23" t="s">
        <v>16</v>
      </c>
      <c r="EB8" s="23" t="s">
        <v>16</v>
      </c>
      <c r="EC8" s="23" t="s">
        <v>16</v>
      </c>
      <c r="ED8" s="23" t="s">
        <v>16</v>
      </c>
      <c r="EE8" s="23" t="s">
        <v>16</v>
      </c>
      <c r="EF8" s="23" t="s">
        <v>16</v>
      </c>
      <c r="EG8" s="23" t="s">
        <v>16</v>
      </c>
      <c r="EH8" s="23" t="s">
        <v>16</v>
      </c>
      <c r="EI8" s="23" t="s">
        <v>16</v>
      </c>
      <c r="EJ8" s="23" t="s">
        <v>16</v>
      </c>
      <c r="EK8" s="23" t="s">
        <v>16</v>
      </c>
      <c r="EL8" s="23" t="s">
        <v>16</v>
      </c>
      <c r="EM8" s="23" t="s">
        <v>16</v>
      </c>
      <c r="EN8" s="23" t="s">
        <v>16</v>
      </c>
      <c r="EO8" s="23" t="s">
        <v>16</v>
      </c>
      <c r="EP8" s="23" t="s">
        <v>16</v>
      </c>
      <c r="EQ8" s="23" t="s">
        <v>16</v>
      </c>
      <c r="ER8" s="23" t="s">
        <v>16</v>
      </c>
      <c r="ES8" s="23" t="s">
        <v>16</v>
      </c>
      <c r="ET8" s="23" t="s">
        <v>16</v>
      </c>
      <c r="EU8" s="23" t="s">
        <v>16</v>
      </c>
      <c r="EV8" s="23" t="s">
        <v>16</v>
      </c>
      <c r="EW8" s="23" t="s">
        <v>16</v>
      </c>
      <c r="EX8" s="23" t="s">
        <v>16</v>
      </c>
      <c r="EY8" s="23" t="s">
        <v>16</v>
      </c>
      <c r="EZ8" s="23" t="s">
        <v>16</v>
      </c>
      <c r="FA8" s="23" t="s">
        <v>16</v>
      </c>
      <c r="FB8" s="23" t="s">
        <v>16</v>
      </c>
      <c r="FC8" s="23" t="s">
        <v>16</v>
      </c>
      <c r="FD8" s="23" t="s">
        <v>16</v>
      </c>
      <c r="FE8" s="23" t="s">
        <v>16</v>
      </c>
      <c r="FF8" s="23" t="s">
        <v>16</v>
      </c>
      <c r="FG8" s="23" t="s">
        <v>16</v>
      </c>
      <c r="FH8" s="23" t="s">
        <v>16</v>
      </c>
      <c r="FI8" s="23" t="s">
        <v>16</v>
      </c>
      <c r="FJ8" s="23" t="s">
        <v>16</v>
      </c>
      <c r="FK8" s="23" t="s">
        <v>16</v>
      </c>
      <c r="FL8" s="23" t="s">
        <v>16</v>
      </c>
      <c r="FM8" s="23" t="s">
        <v>16</v>
      </c>
      <c r="FN8" s="23" t="s">
        <v>16</v>
      </c>
      <c r="FO8" s="23" t="s">
        <v>16</v>
      </c>
      <c r="FP8" s="23" t="s">
        <v>16</v>
      </c>
      <c r="FQ8" s="23" t="s">
        <v>16</v>
      </c>
      <c r="FR8" s="23" t="s">
        <v>16</v>
      </c>
      <c r="FS8" s="23" t="s">
        <v>16</v>
      </c>
      <c r="FT8" s="23" t="s">
        <v>16</v>
      </c>
      <c r="FU8" s="23" t="s">
        <v>16</v>
      </c>
      <c r="FV8" s="23" t="s">
        <v>16</v>
      </c>
      <c r="FW8" s="23" t="s">
        <v>16</v>
      </c>
      <c r="FX8" s="23" t="s">
        <v>16</v>
      </c>
      <c r="FY8" s="23" t="s">
        <v>16</v>
      </c>
      <c r="FZ8" s="23" t="s">
        <v>16</v>
      </c>
      <c r="GA8" s="23" t="s">
        <v>16</v>
      </c>
      <c r="GB8" s="23" t="s">
        <v>16</v>
      </c>
      <c r="GC8" s="23" t="s">
        <v>16</v>
      </c>
      <c r="GD8" s="23" t="s">
        <v>16</v>
      </c>
      <c r="GE8" s="23" t="s">
        <v>16</v>
      </c>
      <c r="GF8" s="23" t="s">
        <v>16</v>
      </c>
      <c r="GG8" s="23" t="s">
        <v>16</v>
      </c>
      <c r="GH8" s="23" t="s">
        <v>16</v>
      </c>
      <c r="GI8" s="23" t="s">
        <v>16</v>
      </c>
      <c r="GJ8" s="23" t="s">
        <v>16</v>
      </c>
      <c r="GK8" s="23" t="s">
        <v>16</v>
      </c>
      <c r="GL8" s="23" t="s">
        <v>16</v>
      </c>
      <c r="GM8" s="23" t="s">
        <v>16</v>
      </c>
      <c r="GN8" s="23" t="s">
        <v>16</v>
      </c>
      <c r="GO8" s="23" t="s">
        <v>16</v>
      </c>
      <c r="GP8" s="23" t="s">
        <v>16</v>
      </c>
      <c r="GQ8" s="23" t="s">
        <v>16</v>
      </c>
      <c r="GR8" s="23" t="s">
        <v>16</v>
      </c>
      <c r="GS8" s="23" t="s">
        <v>16</v>
      </c>
      <c r="GT8" s="23" t="s">
        <v>16</v>
      </c>
      <c r="GU8" s="23" t="s">
        <v>16</v>
      </c>
      <c r="GV8" s="23" t="s">
        <v>16</v>
      </c>
      <c r="GW8" s="23" t="s">
        <v>16</v>
      </c>
      <c r="GX8" s="23" t="s">
        <v>16</v>
      </c>
      <c r="GY8" s="23" t="s">
        <v>16</v>
      </c>
      <c r="GZ8" s="23" t="s">
        <v>16</v>
      </c>
      <c r="HA8" s="23" t="s">
        <v>16</v>
      </c>
      <c r="HB8" s="23" t="s">
        <v>16</v>
      </c>
      <c r="HC8" s="23" t="s">
        <v>16</v>
      </c>
      <c r="HD8" s="23" t="s">
        <v>16</v>
      </c>
      <c r="HE8" s="23" t="s">
        <v>16</v>
      </c>
      <c r="HF8" s="23" t="s">
        <v>16</v>
      </c>
      <c r="HG8" s="23" t="s">
        <v>16</v>
      </c>
      <c r="HH8" s="23" t="s">
        <v>16</v>
      </c>
      <c r="HI8" s="23" t="s">
        <v>16</v>
      </c>
      <c r="HJ8" s="23" t="s">
        <v>16</v>
      </c>
      <c r="HK8" s="23" t="s">
        <v>16</v>
      </c>
      <c r="HL8" s="23" t="s">
        <v>16</v>
      </c>
      <c r="HM8" s="23" t="s">
        <v>16</v>
      </c>
      <c r="HN8" s="23" t="s">
        <v>16</v>
      </c>
      <c r="HO8" s="23" t="s">
        <v>16</v>
      </c>
      <c r="HP8" s="23" t="s">
        <v>16</v>
      </c>
      <c r="HQ8" s="23" t="s">
        <v>16</v>
      </c>
      <c r="HR8" s="23" t="s">
        <v>16</v>
      </c>
      <c r="HS8" s="23" t="s">
        <v>16</v>
      </c>
      <c r="HT8" s="23" t="s">
        <v>16</v>
      </c>
      <c r="HU8" s="23" t="s">
        <v>16</v>
      </c>
      <c r="HV8" s="23" t="s">
        <v>16</v>
      </c>
      <c r="HW8" s="23" t="s">
        <v>16</v>
      </c>
      <c r="HX8" s="23" t="s">
        <v>16</v>
      </c>
      <c r="HY8" s="23" t="s">
        <v>16</v>
      </c>
      <c r="HZ8" s="23" t="s">
        <v>16</v>
      </c>
      <c r="IA8" s="23" t="s">
        <v>16</v>
      </c>
      <c r="IB8" s="23" t="s">
        <v>16</v>
      </c>
      <c r="IC8" s="23" t="s">
        <v>16</v>
      </c>
      <c r="ID8" s="23" t="s">
        <v>16</v>
      </c>
      <c r="IE8" s="23" t="s">
        <v>16</v>
      </c>
      <c r="IF8" s="23" t="s">
        <v>16</v>
      </c>
      <c r="IG8" s="23" t="s">
        <v>16</v>
      </c>
    </row>
    <row r="9" spans="1:241" ht="17" thickTop="1" thickBot="1">
      <c r="A9" s="31" t="s">
        <v>22</v>
      </c>
      <c r="B9" s="32">
        <v>5.9109999999999996</v>
      </c>
      <c r="C9" s="32">
        <v>1.6070000000000001E-2</v>
      </c>
      <c r="D9" s="32">
        <v>99.47</v>
      </c>
      <c r="E9" s="32">
        <v>1.143</v>
      </c>
      <c r="F9" s="32">
        <v>5.8959999999999999</v>
      </c>
      <c r="G9" s="32">
        <v>1.2800000000000001E-2</v>
      </c>
      <c r="H9" s="32">
        <v>5.9969999999999999</v>
      </c>
      <c r="I9" s="32">
        <v>1.056E-2</v>
      </c>
      <c r="J9" s="32">
        <v>98.47</v>
      </c>
      <c r="K9" s="32">
        <v>0.74419999999999997</v>
      </c>
      <c r="L9" s="32">
        <v>5.9669999999999996</v>
      </c>
      <c r="M9" s="32">
        <v>1.055E-2</v>
      </c>
      <c r="N9" s="32">
        <v>6.6440000000000001</v>
      </c>
      <c r="O9" s="32">
        <v>1.4749999999999999E-2</v>
      </c>
      <c r="P9" s="32">
        <v>100.3</v>
      </c>
      <c r="Q9" s="32">
        <v>0.67689999999999995</v>
      </c>
      <c r="R9" s="32">
        <v>6.6580000000000004</v>
      </c>
      <c r="S9" s="32">
        <v>1.09E-2</v>
      </c>
      <c r="T9" s="32">
        <v>6.6459999999999999</v>
      </c>
      <c r="U9" s="32">
        <v>1.2699999999999999E-2</v>
      </c>
      <c r="V9" s="32">
        <v>99.88</v>
      </c>
      <c r="W9" s="32">
        <v>0.58050000000000002</v>
      </c>
      <c r="X9" s="32">
        <v>6.6479999999999997</v>
      </c>
      <c r="Y9" s="32">
        <v>9.4029999999999999E-3</v>
      </c>
      <c r="Z9" s="32">
        <v>6.3620000000000001</v>
      </c>
      <c r="AA9" s="32">
        <v>1.421E-2</v>
      </c>
      <c r="AB9" s="32">
        <v>99.06</v>
      </c>
      <c r="AC9" s="32">
        <v>0.91459999999999997</v>
      </c>
      <c r="AD9" s="32">
        <v>6.3620000000000001</v>
      </c>
      <c r="AE9" s="32">
        <v>1.11E-2</v>
      </c>
      <c r="AF9" s="32">
        <v>8.5549999999999997</v>
      </c>
      <c r="AG9" s="32">
        <v>6.8199999999999997E-2</v>
      </c>
      <c r="AH9" s="32">
        <v>104.1</v>
      </c>
      <c r="AI9" s="32">
        <v>3.6970000000000001</v>
      </c>
      <c r="AJ9" s="32">
        <v>8.6270000000000007</v>
      </c>
      <c r="AK9" s="32">
        <v>4.2139999999999997E-2</v>
      </c>
      <c r="AL9" s="32">
        <v>6.4740000000000002</v>
      </c>
      <c r="AM9" s="32">
        <v>5.3769999999999998E-2</v>
      </c>
      <c r="AN9" s="32">
        <v>103.7</v>
      </c>
      <c r="AO9" s="32">
        <v>3.3559999999999999</v>
      </c>
      <c r="AP9" s="32">
        <v>6.4290000000000003</v>
      </c>
      <c r="AQ9" s="32">
        <v>2.8309999999999998E-2</v>
      </c>
      <c r="AR9" s="32">
        <v>7.2670000000000003</v>
      </c>
      <c r="AS9" s="32">
        <v>4.8980000000000003E-2</v>
      </c>
      <c r="AT9" s="32">
        <v>101.8</v>
      </c>
      <c r="AU9" s="32">
        <v>2.9649999999999999</v>
      </c>
      <c r="AV9" s="32">
        <v>7.2969999999999997</v>
      </c>
      <c r="AW9" s="32">
        <v>2.7740000000000001E-2</v>
      </c>
      <c r="AX9" s="32">
        <v>7.5190000000000001</v>
      </c>
      <c r="AY9" s="32">
        <v>5.4710000000000002E-2</v>
      </c>
      <c r="AZ9" s="32">
        <v>103.9</v>
      </c>
      <c r="BA9" s="32">
        <v>3.387</v>
      </c>
      <c r="BB9" s="32">
        <v>7.4029999999999996</v>
      </c>
      <c r="BC9" s="32">
        <v>2.8570000000000002E-2</v>
      </c>
      <c r="BD9" s="33">
        <v>7.0670000000000002</v>
      </c>
      <c r="BE9" s="33">
        <v>6.0199999999999997E-2</v>
      </c>
      <c r="BF9" s="33">
        <v>96.36</v>
      </c>
      <c r="BG9" s="33">
        <v>2.6040000000000001</v>
      </c>
      <c r="BH9" s="32">
        <v>6.5750000000000002</v>
      </c>
      <c r="BI9" s="32">
        <v>5.2749999999999998E-2</v>
      </c>
      <c r="BJ9" s="32">
        <v>5.6509999999999998</v>
      </c>
      <c r="BK9" s="32">
        <v>2.6009999999999998E-2</v>
      </c>
      <c r="BL9" s="32">
        <v>98.01</v>
      </c>
      <c r="BM9" s="32">
        <v>1.8560000000000001</v>
      </c>
      <c r="BN9" s="32">
        <v>5.6289999999999996</v>
      </c>
      <c r="BO9" s="32">
        <v>2.2159999999999999E-2</v>
      </c>
      <c r="BP9" s="32">
        <v>5.6210000000000004</v>
      </c>
      <c r="BQ9" s="32">
        <v>2.0889999999999999E-2</v>
      </c>
      <c r="BR9" s="32">
        <v>98.49</v>
      </c>
      <c r="BS9" s="32">
        <v>1.627</v>
      </c>
      <c r="BT9" s="32">
        <v>5.6479999999999997</v>
      </c>
      <c r="BU9" s="32">
        <v>1.728E-2</v>
      </c>
      <c r="BV9" s="32">
        <v>6.2350000000000003</v>
      </c>
      <c r="BW9" s="32">
        <v>1.822E-2</v>
      </c>
      <c r="BX9" s="32">
        <v>100.8</v>
      </c>
      <c r="BY9" s="32">
        <v>0.89270000000000005</v>
      </c>
      <c r="BZ9" s="32">
        <v>6.2430000000000003</v>
      </c>
      <c r="CA9" s="32">
        <v>1.29E-2</v>
      </c>
      <c r="CB9" s="32">
        <v>6.33</v>
      </c>
      <c r="CC9" s="32">
        <v>1.349E-2</v>
      </c>
      <c r="CD9" s="32">
        <v>100.6</v>
      </c>
      <c r="CE9" s="32">
        <v>0.65039999999999998</v>
      </c>
      <c r="CF9" s="32">
        <v>6.3479999999999999</v>
      </c>
      <c r="CG9" s="32">
        <v>1.027E-2</v>
      </c>
      <c r="CH9" s="32">
        <v>6.02</v>
      </c>
      <c r="CI9" s="32">
        <v>1.7059999999999999E-2</v>
      </c>
      <c r="CJ9" s="32">
        <v>99.43</v>
      </c>
      <c r="CK9" s="32">
        <v>1.1970000000000001</v>
      </c>
      <c r="CL9" s="32">
        <v>6.0570000000000004</v>
      </c>
      <c r="CM9" s="32">
        <v>1.443E-2</v>
      </c>
      <c r="CN9" s="32">
        <v>8.7650000000000006</v>
      </c>
      <c r="CO9" s="32">
        <v>7.1249999999999994E-2</v>
      </c>
      <c r="CP9" s="32">
        <v>95.83</v>
      </c>
      <c r="CQ9" s="32">
        <v>3.0720000000000001</v>
      </c>
      <c r="CR9" s="32">
        <v>8.4440000000000008</v>
      </c>
      <c r="CS9" s="32">
        <v>5.3319999999999999E-2</v>
      </c>
      <c r="CT9" s="32">
        <v>6.351</v>
      </c>
      <c r="CU9" s="32">
        <v>6.8040000000000003E-2</v>
      </c>
      <c r="CV9" s="32">
        <v>98.87</v>
      </c>
      <c r="CW9" s="32">
        <v>4.0620000000000003</v>
      </c>
      <c r="CX9" s="32">
        <v>7.2350000000000003</v>
      </c>
      <c r="CY9" s="32">
        <v>3.8429999999999999E-2</v>
      </c>
      <c r="CZ9" s="32">
        <v>7.2359999999999998</v>
      </c>
      <c r="DA9" s="32">
        <v>3.2649999999999998E-2</v>
      </c>
      <c r="DB9" s="32">
        <v>102.8</v>
      </c>
      <c r="DC9" s="32">
        <v>1.99</v>
      </c>
      <c r="DD9" s="32">
        <v>8.73</v>
      </c>
      <c r="DE9" s="32">
        <v>6.3619999999999996E-2</v>
      </c>
      <c r="DF9" s="32">
        <v>6.7629999999999999</v>
      </c>
      <c r="DG9" s="32">
        <v>7.3520000000000002E-2</v>
      </c>
      <c r="DH9" s="32">
        <v>99.34</v>
      </c>
      <c r="DI9" s="32">
        <v>4.3869999999999996</v>
      </c>
      <c r="DJ9" s="32">
        <v>6.2140000000000004</v>
      </c>
      <c r="DK9" s="32">
        <v>4.666E-2</v>
      </c>
      <c r="DL9" s="32">
        <v>6.9</v>
      </c>
      <c r="DM9" s="32">
        <v>6.9190000000000002E-2</v>
      </c>
      <c r="DN9" s="32">
        <v>101.2</v>
      </c>
      <c r="DO9" s="32">
        <v>3.633</v>
      </c>
      <c r="DP9" s="32">
        <v>6.7229999999999999</v>
      </c>
      <c r="DQ9" s="32">
        <v>4.752E-2</v>
      </c>
      <c r="DR9" s="32">
        <v>6.218</v>
      </c>
      <c r="DS9" s="32">
        <v>2.0029999999999999E-2</v>
      </c>
      <c r="DT9" s="32">
        <v>99.48</v>
      </c>
      <c r="DU9" s="32">
        <v>0.93269999999999997</v>
      </c>
      <c r="DV9" s="32">
        <v>6.24</v>
      </c>
      <c r="DW9" s="32">
        <v>1.7500000000000002E-2</v>
      </c>
      <c r="DX9" s="32">
        <v>6.2830000000000004</v>
      </c>
      <c r="DY9" s="32">
        <v>1.7340000000000001E-2</v>
      </c>
      <c r="DZ9" s="32">
        <v>100.3</v>
      </c>
      <c r="EA9" s="32">
        <v>0.79720000000000002</v>
      </c>
      <c r="EB9" s="32">
        <v>6.28</v>
      </c>
      <c r="EC9" s="32">
        <v>1.406E-2</v>
      </c>
      <c r="ED9" s="32">
        <v>6.55</v>
      </c>
      <c r="EE9" s="32">
        <v>1.4330000000000001E-2</v>
      </c>
      <c r="EF9" s="32">
        <v>100</v>
      </c>
      <c r="EG9" s="32">
        <v>0.62560000000000004</v>
      </c>
      <c r="EH9" s="32">
        <v>6.5720000000000001</v>
      </c>
      <c r="EI9" s="32">
        <v>1.44E-2</v>
      </c>
      <c r="EJ9" s="32">
        <v>7.0490000000000004</v>
      </c>
      <c r="EK9" s="32">
        <v>2.462E-2</v>
      </c>
      <c r="EL9" s="32">
        <v>102.5</v>
      </c>
      <c r="EM9" s="32">
        <v>1.347</v>
      </c>
      <c r="EN9" s="32">
        <v>7.1159999999999997</v>
      </c>
      <c r="EO9" s="32">
        <v>2.0760000000000001E-2</v>
      </c>
      <c r="EP9" s="32">
        <v>6.859</v>
      </c>
      <c r="EQ9" s="32">
        <v>1.993E-2</v>
      </c>
      <c r="ER9" s="32">
        <v>99.38</v>
      </c>
      <c r="ES9" s="32">
        <v>1.075</v>
      </c>
      <c r="ET9" s="32">
        <v>6.8819999999999997</v>
      </c>
      <c r="EU9" s="32">
        <v>1.907E-2</v>
      </c>
      <c r="EV9" s="32">
        <v>9.0719999999999992</v>
      </c>
      <c r="EW9" s="32">
        <v>5.5079999999999997E-2</v>
      </c>
      <c r="EX9" s="32">
        <v>103.9</v>
      </c>
      <c r="EY9" s="32">
        <v>3.0979999999999999</v>
      </c>
      <c r="EZ9" s="32">
        <v>8.9849999999999994</v>
      </c>
      <c r="FA9" s="32">
        <v>3.7969999999999997E-2</v>
      </c>
      <c r="FB9" s="32">
        <v>6.141</v>
      </c>
      <c r="FC9" s="32">
        <v>0.25969999999999999</v>
      </c>
      <c r="FD9" s="32">
        <v>107.8</v>
      </c>
      <c r="FE9" s="32">
        <v>16.100000000000001</v>
      </c>
      <c r="FF9" s="32">
        <v>5.9180000000000001</v>
      </c>
      <c r="FG9" s="32">
        <v>3.6889999999999999E-2</v>
      </c>
      <c r="FH9" s="32">
        <v>7.1970000000000001</v>
      </c>
      <c r="FI9" s="32">
        <v>5.0450000000000002E-2</v>
      </c>
      <c r="FJ9" s="32">
        <v>111.3</v>
      </c>
      <c r="FK9" s="32">
        <v>3.5659999999999998</v>
      </c>
      <c r="FL9" s="33">
        <v>7.0229999999999997</v>
      </c>
      <c r="FM9" s="33">
        <v>2.7050000000000001E-2</v>
      </c>
      <c r="FN9" s="32">
        <v>6.5990000000000002</v>
      </c>
      <c r="FO9" s="32">
        <v>0.12139999999999999</v>
      </c>
      <c r="FP9" s="32">
        <f xml:space="preserve"> 103.9</f>
        <v>103.9</v>
      </c>
      <c r="FQ9" s="33">
        <v>3.96</v>
      </c>
      <c r="FR9" s="51">
        <v>6.5890000000000004</v>
      </c>
      <c r="FS9" s="51">
        <v>6.2560000000000004E-2</v>
      </c>
      <c r="FT9" s="32">
        <v>7.2889999999999997</v>
      </c>
      <c r="FU9" s="32">
        <v>5.3460000000000001E-2</v>
      </c>
      <c r="FV9" s="32">
        <v>100.5</v>
      </c>
      <c r="FW9" s="32">
        <v>2.4359999999999999</v>
      </c>
      <c r="FX9" s="48">
        <v>7.2679999999999998</v>
      </c>
      <c r="FY9" s="48">
        <v>4.58E-2</v>
      </c>
      <c r="FZ9" s="32">
        <v>6.3869999999999996</v>
      </c>
      <c r="GA9" s="32">
        <v>3.2250000000000001E-2</v>
      </c>
      <c r="GB9" s="32">
        <v>103.5</v>
      </c>
      <c r="GC9" s="32">
        <v>1.972</v>
      </c>
      <c r="GD9" s="32">
        <v>6.2889999999999997</v>
      </c>
      <c r="GE9" s="32">
        <v>2.3990000000000001E-2</v>
      </c>
      <c r="GF9" s="32">
        <v>6.5670000000000002</v>
      </c>
      <c r="GG9" s="32">
        <v>3.2300000000000002E-2</v>
      </c>
      <c r="GH9" s="32">
        <v>98.44</v>
      </c>
      <c r="GI9" s="32">
        <v>1.411</v>
      </c>
      <c r="GJ9" s="32">
        <v>6.5750000000000002</v>
      </c>
      <c r="GK9" s="32">
        <v>2.8989999999999998E-2</v>
      </c>
      <c r="GL9" s="32">
        <v>6.657</v>
      </c>
      <c r="GM9" s="32">
        <v>2.4039999999999999E-2</v>
      </c>
      <c r="GN9" s="32">
        <v>98.58</v>
      </c>
      <c r="GO9" s="32">
        <v>1.357</v>
      </c>
      <c r="GP9" s="32">
        <v>6.67</v>
      </c>
      <c r="GQ9" s="32">
        <v>2.5229999999999999E-2</v>
      </c>
      <c r="GR9" s="32">
        <v>6.8570000000000002</v>
      </c>
      <c r="GS9" s="32">
        <v>2.6040000000000001E-2</v>
      </c>
      <c r="GT9" s="32">
        <v>99.52</v>
      </c>
      <c r="GU9" s="32">
        <v>1.054</v>
      </c>
      <c r="GV9" s="32">
        <v>7.0250000000000004</v>
      </c>
      <c r="GW9" s="32">
        <v>2.6030000000000001E-2</v>
      </c>
      <c r="GX9" s="32">
        <v>6.7409999999999997</v>
      </c>
      <c r="GY9" s="32">
        <v>2.4920000000000001E-2</v>
      </c>
      <c r="GZ9" s="32">
        <v>99.89</v>
      </c>
      <c r="HA9" s="32">
        <v>1.0780000000000001</v>
      </c>
      <c r="HB9" s="32">
        <v>6.8250000000000002</v>
      </c>
      <c r="HC9" s="32">
        <v>2.3349999999999999E-2</v>
      </c>
      <c r="HD9" s="32">
        <v>9.3629999999999995</v>
      </c>
      <c r="HE9" s="32">
        <v>4.2479999999999997E-2</v>
      </c>
      <c r="HF9" s="32">
        <v>96.16</v>
      </c>
      <c r="HG9" s="32">
        <v>1.871</v>
      </c>
      <c r="HH9" s="32">
        <v>9.4039999999999999</v>
      </c>
      <c r="HI9" s="32">
        <v>4.0050000000000002E-2</v>
      </c>
      <c r="HJ9" s="32">
        <v>6.0860000000000003</v>
      </c>
      <c r="HK9" s="32">
        <v>7.2800000000000004E-2</v>
      </c>
      <c r="HL9" s="32">
        <v>102.5</v>
      </c>
      <c r="HM9" s="32">
        <v>4.7649999999999997</v>
      </c>
      <c r="HN9" s="32">
        <v>5.8579999999999997</v>
      </c>
      <c r="HO9" s="32">
        <v>3.6170000000000001E-2</v>
      </c>
      <c r="HP9" s="32">
        <v>6.5540000000000003</v>
      </c>
      <c r="HQ9" s="32">
        <v>8.8200000000000001E-2</v>
      </c>
      <c r="HR9" s="32">
        <v>117.7</v>
      </c>
      <c r="HS9" s="32">
        <v>5.8540000000000001</v>
      </c>
      <c r="HT9" s="32">
        <v>6.5519999999999996</v>
      </c>
      <c r="HU9" s="32">
        <v>3.9419999999999997E-2</v>
      </c>
      <c r="HV9" s="32">
        <v>6.5129999999999999</v>
      </c>
      <c r="HW9" s="32">
        <v>8.7889999999999996E-2</v>
      </c>
      <c r="HX9" s="32">
        <v>98.46</v>
      </c>
      <c r="HY9" s="32">
        <v>5.4279999999999999</v>
      </c>
      <c r="HZ9" s="32">
        <v>6.4420000000000002</v>
      </c>
      <c r="IA9" s="32">
        <v>3.8059999999999997E-2</v>
      </c>
      <c r="IB9" s="32">
        <v>6.11</v>
      </c>
      <c r="IC9" s="32">
        <v>6.5180000000000002E-2</v>
      </c>
      <c r="ID9" s="32">
        <v>93.42</v>
      </c>
      <c r="IE9" s="32">
        <v>3.0459999999999998</v>
      </c>
      <c r="IF9" s="32">
        <v>4.9669999999999996</v>
      </c>
      <c r="IG9" s="32">
        <v>7.9649999999999999E-2</v>
      </c>
    </row>
    <row r="10" spans="1:241" ht="17" thickTop="1" thickBot="1">
      <c r="A10" s="27" t="s">
        <v>23</v>
      </c>
      <c r="B10" s="25">
        <v>6.4349999999999996</v>
      </c>
      <c r="C10" s="34">
        <v>0.13189999999999999</v>
      </c>
      <c r="D10" s="34">
        <v>15.11</v>
      </c>
      <c r="E10" s="34">
        <v>0.97289999999999999</v>
      </c>
      <c r="F10" s="25">
        <v>5.8090000000000002</v>
      </c>
      <c r="G10" s="25">
        <v>9.8919999999999994E-2</v>
      </c>
      <c r="H10" s="25">
        <v>6.3689999999999998</v>
      </c>
      <c r="I10" s="25">
        <v>8.7800000000000003E-2</v>
      </c>
      <c r="J10" s="25">
        <v>18.829999999999998</v>
      </c>
      <c r="K10" s="25">
        <v>0.81299999999999994</v>
      </c>
      <c r="L10" s="25">
        <v>5.68</v>
      </c>
      <c r="M10" s="25">
        <v>6.7589999999999997E-2</v>
      </c>
      <c r="N10" s="24">
        <v>6.8049999999999997</v>
      </c>
      <c r="O10" s="24">
        <v>4.0869999999999997E-2</v>
      </c>
      <c r="P10" s="24">
        <v>68.349999999999994</v>
      </c>
      <c r="Q10" s="24">
        <v>1.3280000000000001</v>
      </c>
      <c r="R10" s="24">
        <v>6.6859999999999999</v>
      </c>
      <c r="S10" s="24">
        <v>3.022E-2</v>
      </c>
      <c r="T10" s="24">
        <v>6.8689999999999998</v>
      </c>
      <c r="U10" s="24">
        <v>5.1810000000000002E-2</v>
      </c>
      <c r="V10" s="24">
        <v>65.14</v>
      </c>
      <c r="W10" s="24">
        <v>1.6020000000000001</v>
      </c>
      <c r="X10" s="24">
        <v>6.7229999999999999</v>
      </c>
      <c r="Y10" s="24">
        <v>3.8960000000000002E-2</v>
      </c>
      <c r="Z10" s="24">
        <v>6.548</v>
      </c>
      <c r="AA10" s="24">
        <v>5.0040000000000001E-2</v>
      </c>
      <c r="AB10" s="23">
        <v>44.03</v>
      </c>
      <c r="AC10" s="23">
        <v>1.0640000000000001</v>
      </c>
      <c r="AD10" s="24">
        <v>6.274</v>
      </c>
      <c r="AE10" s="24">
        <v>3.7690000000000001E-2</v>
      </c>
      <c r="AF10" s="24">
        <v>9.9909999999999997</v>
      </c>
      <c r="AG10" s="23">
        <v>7.2499999999999995E-2</v>
      </c>
      <c r="AH10" s="24">
        <v>97.25</v>
      </c>
      <c r="AI10" s="23">
        <v>5.17</v>
      </c>
      <c r="AJ10" s="24">
        <v>9.8889999999999993</v>
      </c>
      <c r="AK10" s="24">
        <v>5.858E-2</v>
      </c>
      <c r="AL10" s="24">
        <v>7.6710000000000003</v>
      </c>
      <c r="AM10" s="24">
        <v>5.4480000000000001E-2</v>
      </c>
      <c r="AN10" s="24">
        <v>86.58</v>
      </c>
      <c r="AO10" s="24">
        <v>3.2050000000000001</v>
      </c>
      <c r="AP10" s="24">
        <v>7.34</v>
      </c>
      <c r="AQ10" s="24">
        <v>3.2689999999999997E-2</v>
      </c>
      <c r="AR10" s="24">
        <v>7.9359999999999999</v>
      </c>
      <c r="AS10" s="24">
        <v>5.8069999999999997E-2</v>
      </c>
      <c r="AT10" s="24">
        <v>98.08</v>
      </c>
      <c r="AU10" s="24">
        <v>3.7989999999999999</v>
      </c>
      <c r="AV10" s="24">
        <v>7.91</v>
      </c>
      <c r="AW10" s="24">
        <v>3.2669999999999998E-2</v>
      </c>
      <c r="AX10" s="24">
        <v>8.5350000000000001</v>
      </c>
      <c r="AY10" s="24">
        <v>6.9790000000000005E-2</v>
      </c>
      <c r="AZ10" s="24">
        <v>104.1</v>
      </c>
      <c r="BA10" s="24">
        <v>3.7770000000000001</v>
      </c>
      <c r="BB10" s="24">
        <v>8.5190000000000001</v>
      </c>
      <c r="BC10" s="24">
        <v>5.7299999999999997E-2</v>
      </c>
      <c r="BD10" s="23">
        <v>8.1609999999999996</v>
      </c>
      <c r="BE10" s="23">
        <v>0.12920000000000001</v>
      </c>
      <c r="BF10" s="23">
        <v>116.1</v>
      </c>
      <c r="BG10" s="23">
        <v>10.24</v>
      </c>
      <c r="BH10" s="24">
        <v>7.8410000000000002</v>
      </c>
      <c r="BI10" s="24">
        <v>0.11</v>
      </c>
      <c r="BJ10" s="46" t="s">
        <v>43</v>
      </c>
      <c r="BK10" s="46" t="s">
        <v>43</v>
      </c>
      <c r="BL10" s="22">
        <v>0</v>
      </c>
      <c r="BM10" s="22">
        <v>0</v>
      </c>
      <c r="BN10" s="22">
        <v>0</v>
      </c>
      <c r="BO10" s="22">
        <v>0</v>
      </c>
      <c r="BP10" s="23">
        <v>6.7220000000000004</v>
      </c>
      <c r="BQ10" s="23">
        <v>0.15079999999999999</v>
      </c>
      <c r="BR10" s="23">
        <v>6.3979999999999997</v>
      </c>
      <c r="BS10" s="23">
        <v>0.46039999999999998</v>
      </c>
      <c r="BT10" s="23">
        <v>5.6859999999999999</v>
      </c>
      <c r="BU10" s="23">
        <v>0.1144</v>
      </c>
      <c r="BV10" s="24">
        <v>6.6820000000000004</v>
      </c>
      <c r="BW10" s="24">
        <v>7.6329999999999995E-2</v>
      </c>
      <c r="BX10" s="24">
        <v>37.61</v>
      </c>
      <c r="BY10" s="24">
        <v>1.373</v>
      </c>
      <c r="BZ10" s="24">
        <v>6.2850000000000001</v>
      </c>
      <c r="CA10" s="24">
        <v>5.9360000000000003E-2</v>
      </c>
      <c r="CB10" s="24">
        <v>6.7370000000000001</v>
      </c>
      <c r="CC10" s="24">
        <v>4.3619999999999999E-2</v>
      </c>
      <c r="CD10" s="24">
        <v>41.69</v>
      </c>
      <c r="CE10" s="24">
        <v>0.86709999999999998</v>
      </c>
      <c r="CF10" s="24">
        <v>6.3650000000000002</v>
      </c>
      <c r="CG10" s="24">
        <v>3.7379999999999997E-2</v>
      </c>
      <c r="CH10" s="24">
        <v>6.4740000000000002</v>
      </c>
      <c r="CI10" s="24">
        <v>7.1959999999999996E-2</v>
      </c>
      <c r="CJ10" s="24">
        <v>20.99</v>
      </c>
      <c r="CK10" s="24">
        <v>0.73429999999999995</v>
      </c>
      <c r="CL10" s="24">
        <v>5.3529999999999998</v>
      </c>
      <c r="CM10" s="24">
        <v>5.5710000000000003E-2</v>
      </c>
      <c r="CN10" s="24">
        <v>8.6920000000000002</v>
      </c>
      <c r="CO10" s="24">
        <v>8.8370000000000004E-2</v>
      </c>
      <c r="CP10" s="24">
        <v>80.3</v>
      </c>
      <c r="CQ10" s="24">
        <v>3.0219999999999998</v>
      </c>
      <c r="CR10" s="24">
        <v>8.077</v>
      </c>
      <c r="CS10" s="24">
        <v>7.9119999999999996E-2</v>
      </c>
      <c r="CT10" s="24">
        <v>7.141</v>
      </c>
      <c r="CU10" s="24">
        <v>0.13109999999999999</v>
      </c>
      <c r="CV10" s="24">
        <v>79.52</v>
      </c>
      <c r="CW10" s="24">
        <v>5.3609999999999998</v>
      </c>
      <c r="CX10" s="24">
        <v>6.9020000000000001</v>
      </c>
      <c r="CY10" s="24">
        <v>8.8770000000000002E-2</v>
      </c>
      <c r="CZ10" s="24">
        <v>7.8630000000000004</v>
      </c>
      <c r="DA10" s="24">
        <v>6.2300000000000001E-2</v>
      </c>
      <c r="DB10" s="24">
        <v>94.96</v>
      </c>
      <c r="DC10" s="24">
        <v>3.96</v>
      </c>
      <c r="DD10" s="24">
        <v>8.3490000000000002</v>
      </c>
      <c r="DE10" s="24">
        <v>3.601E-2</v>
      </c>
      <c r="DF10" s="24">
        <v>8.4499999999999993</v>
      </c>
      <c r="DG10" s="24">
        <v>0.2407</v>
      </c>
      <c r="DH10" s="24">
        <v>106.1</v>
      </c>
      <c r="DI10" s="24">
        <v>14.32</v>
      </c>
      <c r="DJ10" s="24">
        <v>7.9850000000000003</v>
      </c>
      <c r="DK10" s="24">
        <v>0.1157</v>
      </c>
      <c r="DL10" s="24">
        <v>7.6589999999999998</v>
      </c>
      <c r="DM10" s="24">
        <v>0.1656</v>
      </c>
      <c r="DN10" s="24">
        <v>100.4</v>
      </c>
      <c r="DO10" s="24">
        <v>6.6219999999999999</v>
      </c>
      <c r="DP10" s="24">
        <v>7.4429999999999996</v>
      </c>
      <c r="DQ10" s="24">
        <v>0.1439</v>
      </c>
      <c r="DR10" s="23" t="s">
        <v>16</v>
      </c>
      <c r="DS10" s="23" t="s">
        <v>16</v>
      </c>
      <c r="DT10" s="23">
        <v>0</v>
      </c>
      <c r="DU10" s="23">
        <v>0</v>
      </c>
      <c r="DV10" s="23">
        <v>0</v>
      </c>
      <c r="DW10" s="23">
        <v>0</v>
      </c>
      <c r="DX10" s="23" t="s">
        <v>16</v>
      </c>
      <c r="DY10" s="23" t="s">
        <v>16</v>
      </c>
      <c r="DZ10" s="23">
        <v>0</v>
      </c>
      <c r="EA10" s="23">
        <v>0</v>
      </c>
      <c r="EB10" s="46">
        <v>0</v>
      </c>
      <c r="EC10" s="46">
        <v>0</v>
      </c>
      <c r="ED10" s="46" t="s">
        <v>15</v>
      </c>
      <c r="EE10" s="46" t="s">
        <v>15</v>
      </c>
      <c r="EF10" s="46">
        <v>0</v>
      </c>
      <c r="EG10" s="46">
        <v>0</v>
      </c>
      <c r="EH10" s="23">
        <v>0</v>
      </c>
      <c r="EI10" s="23">
        <v>0</v>
      </c>
      <c r="EJ10" s="24">
        <v>4.84</v>
      </c>
      <c r="EK10" s="24">
        <v>0.22559999999999999</v>
      </c>
      <c r="EL10" s="24">
        <v>27.55</v>
      </c>
      <c r="EM10" s="24">
        <v>4.4009999999999998</v>
      </c>
      <c r="EN10" s="24">
        <v>4.0350000000000001</v>
      </c>
      <c r="EO10" s="24">
        <v>0.18410000000000001</v>
      </c>
      <c r="EP10" s="24">
        <v>4.827</v>
      </c>
      <c r="EQ10" s="24">
        <v>0.22539999999999999</v>
      </c>
      <c r="ER10" s="24">
        <v>16.350000000000001</v>
      </c>
      <c r="ES10" s="24">
        <v>2.6560000000000001</v>
      </c>
      <c r="ET10" s="24">
        <v>3.9369999999999998</v>
      </c>
      <c r="EU10" s="24">
        <v>0.1469</v>
      </c>
      <c r="EV10" s="24">
        <v>7.7050000000000001</v>
      </c>
      <c r="EW10" s="24">
        <v>7.1650000000000005E-2</v>
      </c>
      <c r="EX10" s="24">
        <v>120.6</v>
      </c>
      <c r="EY10" s="24">
        <v>10.69</v>
      </c>
      <c r="EZ10" s="24">
        <v>8.1850000000000005</v>
      </c>
      <c r="FA10" s="24">
        <v>8.4419999999999995E-2</v>
      </c>
      <c r="FB10" s="24">
        <v>5.3970000000000002</v>
      </c>
      <c r="FC10" s="24">
        <v>0.12839999999999999</v>
      </c>
      <c r="FD10" s="24">
        <v>37.76</v>
      </c>
      <c r="FE10" s="24">
        <v>2.6179999999999999</v>
      </c>
      <c r="FF10" s="24">
        <v>4.26</v>
      </c>
      <c r="FG10" s="24">
        <v>0.1002</v>
      </c>
      <c r="FH10" s="24">
        <v>5.95</v>
      </c>
      <c r="FI10" s="24">
        <v>6.6320000000000004E-2</v>
      </c>
      <c r="FJ10" s="24">
        <v>98.11</v>
      </c>
      <c r="FK10" s="24">
        <v>3.1549999999999998</v>
      </c>
      <c r="FL10" s="24">
        <v>5.75</v>
      </c>
      <c r="FM10" s="24">
        <v>4.6089999999999999E-2</v>
      </c>
      <c r="FN10" s="24">
        <v>5.8079999999999998</v>
      </c>
      <c r="FO10" s="24">
        <v>5.4100000000000002E-2</v>
      </c>
      <c r="FP10" s="24">
        <v>70.84</v>
      </c>
      <c r="FQ10" s="24">
        <v>1.89</v>
      </c>
      <c r="FR10" s="24">
        <v>5.2350000000000003</v>
      </c>
      <c r="FS10" s="24">
        <v>4.428E-2</v>
      </c>
      <c r="FT10" s="24">
        <v>5.173</v>
      </c>
      <c r="FU10" s="24">
        <v>0.1139</v>
      </c>
      <c r="FV10" s="24">
        <v>63.86</v>
      </c>
      <c r="FW10" s="24">
        <v>4.1920000000000002</v>
      </c>
      <c r="FX10" s="23">
        <v>5.0529999999999999</v>
      </c>
      <c r="FY10" s="23">
        <v>9.0609999999999996E-2</v>
      </c>
      <c r="FZ10" s="46" t="s">
        <v>15</v>
      </c>
      <c r="GA10" s="46" t="s">
        <v>15</v>
      </c>
      <c r="GB10" s="46">
        <v>0</v>
      </c>
      <c r="GC10" s="46">
        <v>0</v>
      </c>
      <c r="GD10" s="46">
        <v>0</v>
      </c>
      <c r="GE10" s="46">
        <v>0</v>
      </c>
      <c r="GF10" s="46" t="s">
        <v>15</v>
      </c>
      <c r="GG10" s="46" t="s">
        <v>15</v>
      </c>
      <c r="GH10" s="46">
        <v>0</v>
      </c>
      <c r="GI10" s="46">
        <v>0</v>
      </c>
      <c r="GJ10" s="64">
        <v>4.1589999999999998</v>
      </c>
      <c r="GK10" s="64">
        <v>0.2475</v>
      </c>
      <c r="GL10" s="26">
        <v>5.5819999999999999</v>
      </c>
      <c r="GM10" s="26">
        <v>0.1419</v>
      </c>
      <c r="GN10" s="26">
        <v>7.51</v>
      </c>
      <c r="GO10" s="26">
        <v>0.5484</v>
      </c>
      <c r="GP10" s="26">
        <v>4.2439999999999998</v>
      </c>
      <c r="GQ10" s="26">
        <v>0.1075</v>
      </c>
      <c r="GR10" s="25">
        <v>5.4130000000000003</v>
      </c>
      <c r="GS10" s="25">
        <v>6.9419999999999996E-2</v>
      </c>
      <c r="GT10" s="25">
        <v>17.23</v>
      </c>
      <c r="GU10" s="25">
        <v>0.65510000000000002</v>
      </c>
      <c r="GV10" s="25">
        <v>4.5279999999999996</v>
      </c>
      <c r="GW10" s="25">
        <v>6.3039999999999999E-2</v>
      </c>
      <c r="GX10" s="25">
        <v>5.1829999999999998</v>
      </c>
      <c r="GY10" s="25">
        <v>7.0580000000000004E-2</v>
      </c>
      <c r="GZ10" s="25">
        <v>12.85</v>
      </c>
      <c r="HA10" s="25">
        <v>0.55130000000000001</v>
      </c>
      <c r="HB10" s="25">
        <v>4.202</v>
      </c>
      <c r="HC10" s="25">
        <v>6.5280000000000005E-2</v>
      </c>
      <c r="HD10" s="24">
        <v>6.7619999999999996</v>
      </c>
      <c r="HE10" s="24">
        <v>9.0679999999999997E-2</v>
      </c>
      <c r="HF10" s="24">
        <v>83.74</v>
      </c>
      <c r="HG10" s="24">
        <v>3.1280000000000001</v>
      </c>
      <c r="HH10" s="24">
        <v>6.6820000000000004</v>
      </c>
      <c r="HI10" s="24">
        <v>9.7659999999999997E-2</v>
      </c>
      <c r="HJ10" s="24">
        <v>5.109</v>
      </c>
      <c r="HK10" s="24">
        <v>0.1116</v>
      </c>
      <c r="HL10" s="24">
        <v>54.67</v>
      </c>
      <c r="HM10" s="24">
        <v>3.6579999999999999</v>
      </c>
      <c r="HN10" s="24">
        <v>4.4050000000000002</v>
      </c>
      <c r="HO10" s="24">
        <v>8.251E-2</v>
      </c>
      <c r="HP10" s="24">
        <v>5.5730000000000004</v>
      </c>
      <c r="HQ10" s="24">
        <v>9.9580000000000002E-2</v>
      </c>
      <c r="HR10" s="24">
        <v>92.39</v>
      </c>
      <c r="HS10" s="24">
        <v>6.3250000000000002</v>
      </c>
      <c r="HT10" s="24">
        <v>5.3109999999999999</v>
      </c>
      <c r="HU10" s="24">
        <v>4.6629999999999998E-2</v>
      </c>
      <c r="HV10" s="24">
        <v>5.49</v>
      </c>
      <c r="HW10" s="24">
        <v>0.12590000000000001</v>
      </c>
      <c r="HX10" s="24">
        <v>78.72</v>
      </c>
      <c r="HY10" s="24">
        <v>6.8949999999999996</v>
      </c>
      <c r="HZ10" s="24">
        <v>5.1420000000000003</v>
      </c>
      <c r="IA10" s="24">
        <v>4.7570000000000001E-2</v>
      </c>
      <c r="IB10" s="24">
        <v>5.6689999999999996</v>
      </c>
      <c r="IC10" s="24">
        <v>9.8409999999999997E-2</v>
      </c>
      <c r="ID10" s="24">
        <v>175.5</v>
      </c>
      <c r="IE10" s="24">
        <v>13.44</v>
      </c>
      <c r="IF10" s="24">
        <v>4.79</v>
      </c>
      <c r="IG10" s="24">
        <v>4.9070000000000003E-2</v>
      </c>
    </row>
    <row r="11" spans="1:241" ht="17" thickTop="1" thickBot="1">
      <c r="A11" s="27" t="s">
        <v>24</v>
      </c>
      <c r="B11" s="25">
        <v>4.875</v>
      </c>
      <c r="C11" s="34">
        <v>0.13950000000000001</v>
      </c>
      <c r="D11" s="34">
        <v>13.82</v>
      </c>
      <c r="E11" s="34">
        <v>1.2989999999999999</v>
      </c>
      <c r="F11" s="25">
        <v>4.2519999999999998</v>
      </c>
      <c r="G11" s="25">
        <v>9.3340000000000006E-2</v>
      </c>
      <c r="H11" s="25">
        <v>5.2290000000000001</v>
      </c>
      <c r="I11" s="25">
        <v>0.15770000000000001</v>
      </c>
      <c r="J11" s="25">
        <v>11.88</v>
      </c>
      <c r="K11" s="25">
        <v>1.069</v>
      </c>
      <c r="L11" s="25">
        <v>4.5759999999999996</v>
      </c>
      <c r="M11" s="25">
        <v>0.1104</v>
      </c>
      <c r="N11" s="24">
        <v>5.7190000000000003</v>
      </c>
      <c r="O11" s="24">
        <v>5.0729999999999997E-2</v>
      </c>
      <c r="P11" s="24">
        <v>58.31</v>
      </c>
      <c r="Q11" s="24">
        <v>1.472</v>
      </c>
      <c r="R11" s="24">
        <v>5.5389999999999997</v>
      </c>
      <c r="S11" s="24">
        <v>3.8809999999999997E-2</v>
      </c>
      <c r="T11" s="24">
        <v>5.7439999999999998</v>
      </c>
      <c r="U11" s="24">
        <v>3.0509999999999999E-2</v>
      </c>
      <c r="V11" s="24">
        <v>60.37</v>
      </c>
      <c r="W11" s="24">
        <v>0.91239999999999999</v>
      </c>
      <c r="X11" s="24">
        <v>5.5590000000000002</v>
      </c>
      <c r="Y11" s="24">
        <v>2.3400000000000001E-2</v>
      </c>
      <c r="Z11" s="24">
        <v>5.5529999999999999</v>
      </c>
      <c r="AA11" s="24">
        <v>3.585E-2</v>
      </c>
      <c r="AB11" s="24">
        <v>34.76</v>
      </c>
      <c r="AC11" s="24">
        <v>1.01</v>
      </c>
      <c r="AD11" s="24">
        <v>5.1630000000000003</v>
      </c>
      <c r="AE11" s="24">
        <v>3.4139999999999997E-2</v>
      </c>
      <c r="AF11" s="24">
        <v>8.7089999999999996</v>
      </c>
      <c r="AG11" s="24">
        <v>9.8839999999999997E-2</v>
      </c>
      <c r="AH11" s="24">
        <v>104.6</v>
      </c>
      <c r="AI11" s="23">
        <v>5.1879999999999997</v>
      </c>
      <c r="AJ11" s="24">
        <v>8.7420000000000009</v>
      </c>
      <c r="AK11" s="24">
        <v>8.4279999999999994E-2</v>
      </c>
      <c r="AL11" s="24">
        <v>6.3150000000000004</v>
      </c>
      <c r="AM11" s="24">
        <v>5.1310000000000001E-2</v>
      </c>
      <c r="AN11" s="24">
        <v>79.61</v>
      </c>
      <c r="AO11" s="24">
        <v>1.9279999999999999</v>
      </c>
      <c r="AP11" s="24">
        <v>5.92</v>
      </c>
      <c r="AQ11" s="24">
        <v>4.9750000000000003E-2</v>
      </c>
      <c r="AR11" s="24">
        <v>6.4619999999999997</v>
      </c>
      <c r="AS11" s="24">
        <v>7.195E-2</v>
      </c>
      <c r="AT11" s="24">
        <v>99.97</v>
      </c>
      <c r="AU11" s="24">
        <v>4.7130000000000001</v>
      </c>
      <c r="AV11" s="24">
        <v>6.3920000000000003</v>
      </c>
      <c r="AW11" s="24">
        <v>4.6629999999999998E-2</v>
      </c>
      <c r="AX11" s="24">
        <v>7.0119999999999996</v>
      </c>
      <c r="AY11" s="24">
        <v>6.0420000000000001E-2</v>
      </c>
      <c r="AZ11" s="24">
        <v>104.1</v>
      </c>
      <c r="BA11" s="24">
        <v>3.1389999999999998</v>
      </c>
      <c r="BB11" s="24">
        <v>6.9029999999999996</v>
      </c>
      <c r="BC11" s="24">
        <v>5.0729999999999997E-2</v>
      </c>
      <c r="BD11" s="23">
        <v>6.8129999999999997</v>
      </c>
      <c r="BE11" s="23">
        <v>9.7030000000000005E-2</v>
      </c>
      <c r="BF11" s="23">
        <v>97.9</v>
      </c>
      <c r="BG11" s="23">
        <v>4.5880000000000001</v>
      </c>
      <c r="BH11" s="24">
        <v>6.2779999999999996</v>
      </c>
      <c r="BI11" s="24">
        <v>8.0890000000000004E-2</v>
      </c>
      <c r="BJ11" s="22" t="s">
        <v>43</v>
      </c>
      <c r="BK11" s="22" t="s">
        <v>43</v>
      </c>
      <c r="BL11" s="22">
        <v>0</v>
      </c>
      <c r="BM11" s="22">
        <v>0</v>
      </c>
      <c r="BN11" s="23">
        <v>5.5019999999999998</v>
      </c>
      <c r="BO11" s="23">
        <v>0.44</v>
      </c>
      <c r="BP11" s="22" t="s">
        <v>15</v>
      </c>
      <c r="BQ11" s="22" t="s">
        <v>15</v>
      </c>
      <c r="BR11" s="45">
        <v>0</v>
      </c>
      <c r="BS11" s="45">
        <v>0</v>
      </c>
      <c r="BT11" s="45">
        <v>0</v>
      </c>
      <c r="BU11" s="45">
        <v>0</v>
      </c>
      <c r="BV11" s="24">
        <v>5.2249999999999996</v>
      </c>
      <c r="BW11" s="24">
        <v>0.113</v>
      </c>
      <c r="BX11" s="24">
        <v>35.82</v>
      </c>
      <c r="BY11" s="24">
        <v>2.1</v>
      </c>
      <c r="BZ11" s="24">
        <v>4.8140000000000001</v>
      </c>
      <c r="CA11" s="24">
        <v>3.0970000000000001E-2</v>
      </c>
      <c r="CB11" s="24">
        <v>5.415</v>
      </c>
      <c r="CC11" s="24">
        <v>3.7699999999999997E-2</v>
      </c>
      <c r="CD11" s="24">
        <v>41.49</v>
      </c>
      <c r="CE11" s="24">
        <v>0.84050000000000002</v>
      </c>
      <c r="CF11" s="24">
        <v>5.0579999999999998</v>
      </c>
      <c r="CG11" s="24">
        <v>3.056E-2</v>
      </c>
      <c r="CH11" s="24">
        <v>5.4249999999999998</v>
      </c>
      <c r="CI11" s="24">
        <v>8.201E-2</v>
      </c>
      <c r="CJ11" s="24">
        <v>21.85</v>
      </c>
      <c r="CK11" s="24">
        <v>0.95989999999999998</v>
      </c>
      <c r="CL11" s="24">
        <v>4.806</v>
      </c>
      <c r="CM11" s="24">
        <v>6.232E-2</v>
      </c>
      <c r="CN11" s="24">
        <v>7.3689999999999998</v>
      </c>
      <c r="CO11" s="24">
        <v>0.19389999999999999</v>
      </c>
      <c r="CP11" s="24">
        <v>155.9</v>
      </c>
      <c r="CQ11" s="24">
        <v>11.97</v>
      </c>
      <c r="CR11" s="24">
        <v>7.4530000000000003</v>
      </c>
      <c r="CS11" s="24">
        <v>0.19500000000000001</v>
      </c>
      <c r="CT11" s="24">
        <v>5.819</v>
      </c>
      <c r="CU11" s="24">
        <v>5.7239999999999999E-2</v>
      </c>
      <c r="CV11" s="24">
        <v>96.56</v>
      </c>
      <c r="CW11" s="24">
        <v>2.7210000000000001</v>
      </c>
      <c r="CX11" s="24">
        <v>5.4850000000000003</v>
      </c>
      <c r="CY11" s="24">
        <v>4.5409999999999999E-2</v>
      </c>
      <c r="CZ11" s="24">
        <v>6.5</v>
      </c>
      <c r="DA11" s="24">
        <v>6.5030000000000004E-2</v>
      </c>
      <c r="DB11" s="24">
        <v>96.18</v>
      </c>
      <c r="DC11" s="24">
        <v>4.1219999999999999</v>
      </c>
      <c r="DD11" s="24">
        <v>6.5190000000000001</v>
      </c>
      <c r="DE11" s="24">
        <v>4.2900000000000001E-2</v>
      </c>
      <c r="DF11" s="24">
        <v>6.36</v>
      </c>
      <c r="DG11" s="24">
        <v>8.9010000000000006E-2</v>
      </c>
      <c r="DH11" s="24">
        <v>120.5</v>
      </c>
      <c r="DI11" s="24">
        <v>5.0549999999999997</v>
      </c>
      <c r="DJ11" s="24">
        <v>5.91</v>
      </c>
      <c r="DK11" s="24">
        <v>7.3120000000000004E-2</v>
      </c>
      <c r="DL11" s="24">
        <v>6.1429999999999998</v>
      </c>
      <c r="DM11" s="24">
        <v>0.155</v>
      </c>
      <c r="DN11" s="24">
        <v>100.7</v>
      </c>
      <c r="DO11" s="24">
        <v>7.2569999999999997</v>
      </c>
      <c r="DP11" s="24">
        <v>5.9720000000000004</v>
      </c>
      <c r="DQ11" s="24">
        <v>0.1303</v>
      </c>
      <c r="DR11" s="46" t="s">
        <v>15</v>
      </c>
      <c r="DS11" s="46" t="s">
        <v>15</v>
      </c>
      <c r="DT11" s="23">
        <v>0</v>
      </c>
      <c r="DU11" s="23">
        <v>0</v>
      </c>
      <c r="DV11" s="23">
        <v>0</v>
      </c>
      <c r="DW11" s="23">
        <v>0</v>
      </c>
      <c r="DX11" s="46" t="s">
        <v>15</v>
      </c>
      <c r="DY11" s="46" t="s">
        <v>15</v>
      </c>
      <c r="DZ11" s="46">
        <v>0</v>
      </c>
      <c r="EA11" s="46">
        <v>0</v>
      </c>
      <c r="EB11" s="23">
        <v>0</v>
      </c>
      <c r="EC11" s="23">
        <v>0</v>
      </c>
      <c r="ED11" s="23">
        <v>4.875</v>
      </c>
      <c r="EE11" s="23">
        <v>0.3095</v>
      </c>
      <c r="EF11" s="23">
        <f xml:space="preserve"> 8.374</f>
        <v>8.3740000000000006</v>
      </c>
      <c r="EG11" s="23">
        <v>3.88</v>
      </c>
      <c r="EH11" s="24">
        <v>3.8239999999999998</v>
      </c>
      <c r="EI11" s="24">
        <v>0.29859999999999998</v>
      </c>
      <c r="EJ11" s="23">
        <v>4.306</v>
      </c>
      <c r="EK11" s="23">
        <v>9.0999999999999998E-2</v>
      </c>
      <c r="EL11" s="23">
        <f xml:space="preserve"> 20.86</f>
        <v>20.86</v>
      </c>
      <c r="EM11" s="23">
        <v>2.2799999999999998</v>
      </c>
      <c r="EN11" s="23">
        <v>3.15</v>
      </c>
      <c r="EO11" s="23">
        <v>0.1285</v>
      </c>
      <c r="EP11" s="24">
        <v>4.2539999999999996</v>
      </c>
      <c r="EQ11" s="24">
        <v>0.21260000000000001</v>
      </c>
      <c r="ER11" s="24">
        <f xml:space="preserve"> 14.05</f>
        <v>14.05</v>
      </c>
      <c r="ES11" s="24">
        <v>2.2599999999999998</v>
      </c>
      <c r="ET11" s="24">
        <v>3.0230000000000001</v>
      </c>
      <c r="EU11" s="24">
        <v>0.1075</v>
      </c>
      <c r="EV11" s="24">
        <v>6.6479999999999997</v>
      </c>
      <c r="EW11" s="24">
        <v>5.8959999999999999E-2</v>
      </c>
      <c r="EX11" s="24">
        <v>110.1</v>
      </c>
      <c r="EY11" s="24">
        <v>3.117</v>
      </c>
      <c r="EZ11" s="24">
        <v>6.6319999999999997</v>
      </c>
      <c r="FA11" s="24">
        <v>5.0360000000000002E-2</v>
      </c>
      <c r="FB11" s="24">
        <v>5.1909999999999998</v>
      </c>
      <c r="FC11" s="24">
        <v>0.17449999999999999</v>
      </c>
      <c r="FD11" s="24">
        <v>21.67</v>
      </c>
      <c r="FE11" s="24">
        <v>2.6059999999999999</v>
      </c>
      <c r="FF11" s="24">
        <v>3.5219999999999998</v>
      </c>
      <c r="FG11" s="24">
        <v>0.13320000000000001</v>
      </c>
      <c r="FH11" s="24">
        <v>5.5039999999999996</v>
      </c>
      <c r="FI11" s="24">
        <v>7.5270000000000004E-2</v>
      </c>
      <c r="FJ11" s="24">
        <v>90.02</v>
      </c>
      <c r="FK11" s="24">
        <v>3.5470000000000002</v>
      </c>
      <c r="FL11" s="24">
        <v>5.2080000000000002</v>
      </c>
      <c r="FM11" s="24">
        <v>4.7730000000000002E-2</v>
      </c>
      <c r="FN11" s="24">
        <v>4.91</v>
      </c>
      <c r="FO11" s="24">
        <v>8.7050000000000002E-2</v>
      </c>
      <c r="FP11" s="24">
        <v>66.14</v>
      </c>
      <c r="FQ11" s="24">
        <v>3.8029999999999999</v>
      </c>
      <c r="FR11" s="24">
        <v>4.2590000000000003</v>
      </c>
      <c r="FS11" s="24">
        <v>6.0699999999999997E-2</v>
      </c>
      <c r="FT11" s="24">
        <v>4.335</v>
      </c>
      <c r="FU11" s="24">
        <v>0.1336</v>
      </c>
      <c r="FV11" s="24">
        <v>52.01</v>
      </c>
      <c r="FW11" s="24">
        <v>9.6590000000000007</v>
      </c>
      <c r="FX11" s="23">
        <v>3.722</v>
      </c>
      <c r="FY11" s="23">
        <v>6.9309999999999997E-2</v>
      </c>
      <c r="FZ11" s="46" t="s">
        <v>15</v>
      </c>
      <c r="GA11" s="46" t="s">
        <v>15</v>
      </c>
      <c r="GB11" s="46">
        <v>0</v>
      </c>
      <c r="GC11" s="46">
        <v>0</v>
      </c>
      <c r="GD11" s="46">
        <v>0</v>
      </c>
      <c r="GE11" s="46">
        <v>0</v>
      </c>
      <c r="GF11" s="46" t="s">
        <v>15</v>
      </c>
      <c r="GG11" s="46" t="s">
        <v>15</v>
      </c>
      <c r="GH11" s="46">
        <v>0</v>
      </c>
      <c r="GI11" s="46">
        <v>0</v>
      </c>
      <c r="GJ11" s="64">
        <v>3.1179999999999999</v>
      </c>
      <c r="GK11" s="64">
        <v>0.2442</v>
      </c>
      <c r="GL11" s="46" t="s">
        <v>15</v>
      </c>
      <c r="GM11" s="46" t="s">
        <v>15</v>
      </c>
      <c r="GN11" s="46">
        <v>0</v>
      </c>
      <c r="GO11" s="46">
        <v>0</v>
      </c>
      <c r="GP11" s="64">
        <v>3.1560000000000001</v>
      </c>
      <c r="GQ11" s="64">
        <v>0.13489999999999999</v>
      </c>
      <c r="GR11" s="25">
        <v>4.4800000000000004</v>
      </c>
      <c r="GS11" s="25">
        <v>0.1206</v>
      </c>
      <c r="GT11" s="25">
        <v>17.510000000000002</v>
      </c>
      <c r="GU11" s="25">
        <v>1.9970000000000001</v>
      </c>
      <c r="GV11" s="25">
        <v>3.4969999999999999</v>
      </c>
      <c r="GW11" s="25">
        <v>7.8159999999999993E-2</v>
      </c>
      <c r="GX11" s="25">
        <v>4.1580000000000004</v>
      </c>
      <c r="GY11" s="25">
        <v>0.16889999999999999</v>
      </c>
      <c r="GZ11" s="25">
        <v>14.66</v>
      </c>
      <c r="HA11" s="25">
        <v>2.83</v>
      </c>
      <c r="HB11" s="25">
        <v>3.3050000000000002</v>
      </c>
      <c r="HC11" s="25">
        <v>0.10290000000000001</v>
      </c>
      <c r="HD11" s="24">
        <v>5.8869999999999996</v>
      </c>
      <c r="HE11" s="24">
        <v>0.1993</v>
      </c>
      <c r="HF11" s="24">
        <v>130.5</v>
      </c>
      <c r="HG11" s="24">
        <v>13.06</v>
      </c>
      <c r="HH11" s="24">
        <v>6.085</v>
      </c>
      <c r="HI11" s="24">
        <v>0.19989999999999999</v>
      </c>
      <c r="HJ11" s="24">
        <v>4.4000000000000004</v>
      </c>
      <c r="HK11" s="24">
        <v>0.1391</v>
      </c>
      <c r="HL11" s="24">
        <f xml:space="preserve"> 25.83</f>
        <v>25.83</v>
      </c>
      <c r="HM11" s="23">
        <v>6.6</v>
      </c>
      <c r="HN11" s="24">
        <v>2.9809999999999999</v>
      </c>
      <c r="HO11" s="24">
        <v>7.8960000000000002E-2</v>
      </c>
      <c r="HP11" s="24">
        <v>4.8739999999999997</v>
      </c>
      <c r="HQ11" s="24">
        <v>7.7899999999999997E-2</v>
      </c>
      <c r="HR11" s="24">
        <v>74.040000000000006</v>
      </c>
      <c r="HS11" s="24">
        <v>3.8860000000000001</v>
      </c>
      <c r="HT11" s="24">
        <v>4.41</v>
      </c>
      <c r="HU11" s="24">
        <v>3.4450000000000001E-2</v>
      </c>
      <c r="HV11" s="24">
        <v>4.5910000000000002</v>
      </c>
      <c r="HW11" s="24">
        <v>7.4539999999999995E-2</v>
      </c>
      <c r="HX11" s="24">
        <v>59.51</v>
      </c>
      <c r="HY11" s="24">
        <v>3.5720000000000001</v>
      </c>
      <c r="HZ11" s="24">
        <v>3.8010000000000002</v>
      </c>
      <c r="IA11" s="24">
        <v>3.2750000000000001E-2</v>
      </c>
      <c r="IB11" s="24">
        <v>4.5679999999999996</v>
      </c>
      <c r="IC11" s="24">
        <v>9.572E-2</v>
      </c>
      <c r="ID11" s="24">
        <v>111.3</v>
      </c>
      <c r="IE11" s="24">
        <v>8.68</v>
      </c>
      <c r="IF11" s="24">
        <v>3.2919999999999998</v>
      </c>
      <c r="IG11" s="24">
        <v>6.9750000000000006E-2</v>
      </c>
    </row>
    <row r="12" spans="1:241" ht="17" thickTop="1" thickBot="1">
      <c r="A12" s="27" t="s">
        <v>25</v>
      </c>
      <c r="B12" s="23" t="s">
        <v>16</v>
      </c>
      <c r="C12" s="23" t="s">
        <v>16</v>
      </c>
      <c r="D12" s="23">
        <v>0</v>
      </c>
      <c r="E12" s="23">
        <v>0</v>
      </c>
      <c r="F12" s="23">
        <v>0</v>
      </c>
      <c r="G12" s="23">
        <v>0</v>
      </c>
      <c r="H12" s="23" t="s">
        <v>16</v>
      </c>
      <c r="I12" s="23" t="s">
        <v>16</v>
      </c>
      <c r="J12" s="23">
        <v>0</v>
      </c>
      <c r="K12" s="23">
        <v>0</v>
      </c>
      <c r="L12" s="23">
        <v>0</v>
      </c>
      <c r="M12" s="23">
        <v>0</v>
      </c>
      <c r="N12" s="23" t="s">
        <v>16</v>
      </c>
      <c r="O12" s="23" t="s">
        <v>16</v>
      </c>
      <c r="P12" s="23">
        <v>0</v>
      </c>
      <c r="Q12" s="23">
        <v>0</v>
      </c>
      <c r="R12" s="23">
        <v>0</v>
      </c>
      <c r="S12" s="23">
        <v>0</v>
      </c>
      <c r="T12" s="23" t="s">
        <v>16</v>
      </c>
      <c r="U12" s="23" t="s">
        <v>16</v>
      </c>
      <c r="V12" s="23">
        <v>0</v>
      </c>
      <c r="W12" s="23">
        <v>0</v>
      </c>
      <c r="X12" s="23">
        <v>0</v>
      </c>
      <c r="Y12" s="23">
        <v>0</v>
      </c>
      <c r="Z12" s="22" t="s">
        <v>15</v>
      </c>
      <c r="AA12" s="22" t="s">
        <v>15</v>
      </c>
      <c r="AB12" s="22">
        <v>0</v>
      </c>
      <c r="AC12" s="22">
        <v>0</v>
      </c>
      <c r="AD12" s="22">
        <v>0</v>
      </c>
      <c r="AE12" s="22">
        <v>0</v>
      </c>
      <c r="AF12" s="24">
        <v>6.2869999999999999</v>
      </c>
      <c r="AG12" s="24">
        <v>7.979E-2</v>
      </c>
      <c r="AH12" s="24">
        <v>85.7</v>
      </c>
      <c r="AI12" s="23">
        <v>5.17</v>
      </c>
      <c r="AJ12" s="24">
        <v>6.2590000000000003</v>
      </c>
      <c r="AK12" s="24">
        <v>6.8919999999999995E-2</v>
      </c>
      <c r="AL12" s="25">
        <v>4.7880000000000003</v>
      </c>
      <c r="AM12" s="25">
        <v>0.1111</v>
      </c>
      <c r="AN12" s="25">
        <v>27.99</v>
      </c>
      <c r="AO12" s="25">
        <v>4.54</v>
      </c>
      <c r="AP12" s="25">
        <v>3.3450000000000002</v>
      </c>
      <c r="AQ12" s="25">
        <v>0.16489999999999999</v>
      </c>
      <c r="AR12" s="23">
        <v>4.9669999999999996</v>
      </c>
      <c r="AS12" s="23">
        <v>0.19139999999999999</v>
      </c>
      <c r="AT12" s="23">
        <v>59.86</v>
      </c>
      <c r="AU12" s="23">
        <v>7.3419999999999996</v>
      </c>
      <c r="AV12" s="24">
        <v>4.5129999999999999</v>
      </c>
      <c r="AW12" s="24">
        <v>0.13370000000000001</v>
      </c>
      <c r="AX12" s="23">
        <v>4.7629999999999999</v>
      </c>
      <c r="AY12" s="23">
        <v>8.3400000000000002E-2</v>
      </c>
      <c r="AZ12" s="23">
        <v>63.13</v>
      </c>
      <c r="BA12" s="23">
        <v>3.823</v>
      </c>
      <c r="BB12" s="24">
        <v>4.2670000000000003</v>
      </c>
      <c r="BC12" s="24">
        <v>5.8569999999999997E-2</v>
      </c>
      <c r="BD12" s="23">
        <v>4.6189999999999998</v>
      </c>
      <c r="BE12" s="23">
        <v>7.1910000000000002E-2</v>
      </c>
      <c r="BF12" s="23">
        <f xml:space="preserve"> 73.96</f>
        <v>73.959999999999994</v>
      </c>
      <c r="BG12" s="23">
        <v>18.46</v>
      </c>
      <c r="BH12" s="24">
        <v>3.782</v>
      </c>
      <c r="BI12" s="24">
        <v>7.8420000000000004E-2</v>
      </c>
      <c r="BJ12" s="22" t="s">
        <v>43</v>
      </c>
      <c r="BK12" s="22" t="s">
        <v>43</v>
      </c>
      <c r="BL12" s="22">
        <v>0</v>
      </c>
      <c r="BM12" s="22">
        <v>0</v>
      </c>
      <c r="BN12" s="22">
        <v>0</v>
      </c>
      <c r="BO12" s="22">
        <v>0</v>
      </c>
      <c r="BP12" s="22" t="s">
        <v>15</v>
      </c>
      <c r="BQ12" s="22" t="s">
        <v>15</v>
      </c>
      <c r="BR12" s="45">
        <v>0</v>
      </c>
      <c r="BS12" s="45">
        <v>0</v>
      </c>
      <c r="BT12" s="45">
        <v>0</v>
      </c>
      <c r="BU12" s="45">
        <v>0</v>
      </c>
      <c r="BV12" s="22" t="s">
        <v>15</v>
      </c>
      <c r="BW12" s="22" t="s">
        <v>15</v>
      </c>
      <c r="BX12" s="45">
        <v>0</v>
      </c>
      <c r="BY12" s="45">
        <v>0</v>
      </c>
      <c r="BZ12" s="45">
        <v>0</v>
      </c>
      <c r="CA12" s="45">
        <v>0</v>
      </c>
      <c r="CB12" s="22" t="s">
        <v>15</v>
      </c>
      <c r="CC12" s="22" t="s">
        <v>15</v>
      </c>
      <c r="CD12" s="45">
        <v>0</v>
      </c>
      <c r="CE12" s="45">
        <v>0</v>
      </c>
      <c r="CF12" s="45">
        <v>0</v>
      </c>
      <c r="CG12" s="45">
        <v>0</v>
      </c>
      <c r="CH12" s="22" t="s">
        <v>15</v>
      </c>
      <c r="CI12" s="22" t="s">
        <v>15</v>
      </c>
      <c r="CJ12" s="45">
        <v>0</v>
      </c>
      <c r="CK12" s="45">
        <v>0</v>
      </c>
      <c r="CL12" s="45">
        <v>0</v>
      </c>
      <c r="CM12" s="45">
        <v>0</v>
      </c>
      <c r="CN12" s="24">
        <v>5.4119999999999999</v>
      </c>
      <c r="CO12" s="24">
        <v>0.13669999999999999</v>
      </c>
      <c r="CP12" s="24">
        <v>104.8</v>
      </c>
      <c r="CQ12" s="24">
        <v>6.9779999999999998</v>
      </c>
      <c r="CR12" s="24">
        <v>5.016</v>
      </c>
      <c r="CS12" s="24">
        <v>0.1162</v>
      </c>
      <c r="CT12" s="23">
        <v>4.819</v>
      </c>
      <c r="CU12" s="23">
        <v>0.1608</v>
      </c>
      <c r="CV12" s="23">
        <v>41.7</v>
      </c>
      <c r="CW12" s="23">
        <v>4.6559999999999997</v>
      </c>
      <c r="CX12" s="23">
        <v>2.9820000000000002</v>
      </c>
      <c r="CY12" s="23">
        <v>0.1321</v>
      </c>
      <c r="CZ12" s="24">
        <v>5.0869999999999997</v>
      </c>
      <c r="DA12" s="23">
        <v>0.106</v>
      </c>
      <c r="DB12" s="24">
        <f xml:space="preserve"> 62.38</f>
        <v>62.38</v>
      </c>
      <c r="DC12" s="23">
        <v>5.24</v>
      </c>
      <c r="DD12" s="24">
        <v>4.7300000000000004</v>
      </c>
      <c r="DE12" s="24">
        <v>8.0839999999999995E-2</v>
      </c>
      <c r="DF12" s="24">
        <v>4.7850000000000001</v>
      </c>
      <c r="DG12" s="24">
        <v>0.16700000000000001</v>
      </c>
      <c r="DH12" s="24">
        <v>60.57</v>
      </c>
      <c r="DI12" s="24">
        <v>7.327</v>
      </c>
      <c r="DJ12" s="24">
        <v>3.8180000000000001</v>
      </c>
      <c r="DK12" s="24">
        <v>0.11700000000000001</v>
      </c>
      <c r="DL12" s="24">
        <v>4.5369999999999999</v>
      </c>
      <c r="DM12" s="24">
        <v>0.35820000000000002</v>
      </c>
      <c r="DN12" s="24">
        <v>45</v>
      </c>
      <c r="DO12" s="24">
        <v>11.68</v>
      </c>
      <c r="DP12" s="24">
        <v>3.806</v>
      </c>
      <c r="DQ12" s="24">
        <v>0.31559999999999999</v>
      </c>
      <c r="DR12" s="23" t="s">
        <v>16</v>
      </c>
      <c r="DS12" s="23" t="s">
        <v>16</v>
      </c>
      <c r="DT12" s="23" t="s">
        <v>16</v>
      </c>
      <c r="DU12" s="23" t="s">
        <v>16</v>
      </c>
      <c r="DV12" s="23" t="s">
        <v>16</v>
      </c>
      <c r="DW12" s="23" t="s">
        <v>16</v>
      </c>
      <c r="DX12" s="23" t="s">
        <v>16</v>
      </c>
      <c r="DY12" s="23" t="s">
        <v>16</v>
      </c>
      <c r="DZ12" s="23" t="s">
        <v>16</v>
      </c>
      <c r="EA12" s="23" t="s">
        <v>16</v>
      </c>
      <c r="EB12" s="23" t="s">
        <v>16</v>
      </c>
      <c r="EC12" s="23" t="s">
        <v>16</v>
      </c>
      <c r="ED12" s="23" t="s">
        <v>16</v>
      </c>
      <c r="EE12" s="23" t="s">
        <v>16</v>
      </c>
      <c r="EF12" s="23" t="s">
        <v>16</v>
      </c>
      <c r="EG12" s="23" t="s">
        <v>16</v>
      </c>
      <c r="EH12" s="23" t="s">
        <v>16</v>
      </c>
      <c r="EI12" s="23" t="s">
        <v>16</v>
      </c>
      <c r="EJ12" s="23" t="s">
        <v>16</v>
      </c>
      <c r="EK12" s="23" t="s">
        <v>16</v>
      </c>
      <c r="EL12" s="23" t="s">
        <v>16</v>
      </c>
      <c r="EM12" s="23" t="s">
        <v>16</v>
      </c>
      <c r="EN12" s="23" t="s">
        <v>16</v>
      </c>
      <c r="EO12" s="23" t="s">
        <v>16</v>
      </c>
      <c r="EP12" s="23" t="s">
        <v>16</v>
      </c>
      <c r="EQ12" s="23" t="s">
        <v>16</v>
      </c>
      <c r="ER12" s="23" t="s">
        <v>16</v>
      </c>
      <c r="ES12" s="23" t="s">
        <v>16</v>
      </c>
      <c r="ET12" s="23" t="s">
        <v>16</v>
      </c>
      <c r="EU12" s="23" t="s">
        <v>16</v>
      </c>
      <c r="EV12" s="23" t="s">
        <v>16</v>
      </c>
      <c r="EW12" s="23" t="s">
        <v>16</v>
      </c>
      <c r="EX12" s="23" t="s">
        <v>16</v>
      </c>
      <c r="EY12" s="23" t="s">
        <v>16</v>
      </c>
      <c r="EZ12" s="23" t="s">
        <v>16</v>
      </c>
      <c r="FA12" s="23" t="s">
        <v>16</v>
      </c>
      <c r="FB12" s="23" t="s">
        <v>16</v>
      </c>
      <c r="FC12" s="23" t="s">
        <v>16</v>
      </c>
      <c r="FD12" s="23" t="s">
        <v>16</v>
      </c>
      <c r="FE12" s="23" t="s">
        <v>16</v>
      </c>
      <c r="FF12" s="23" t="s">
        <v>16</v>
      </c>
      <c r="FG12" s="23" t="s">
        <v>16</v>
      </c>
      <c r="FH12" s="23" t="s">
        <v>16</v>
      </c>
      <c r="FI12" s="23" t="s">
        <v>16</v>
      </c>
      <c r="FJ12" s="23" t="s">
        <v>16</v>
      </c>
      <c r="FK12" s="23" t="s">
        <v>16</v>
      </c>
      <c r="FL12" s="23" t="s">
        <v>16</v>
      </c>
      <c r="FM12" s="23" t="s">
        <v>16</v>
      </c>
      <c r="FN12" s="23" t="s">
        <v>16</v>
      </c>
      <c r="FO12" s="23" t="s">
        <v>16</v>
      </c>
      <c r="FP12" s="23" t="s">
        <v>16</v>
      </c>
      <c r="FQ12" s="23" t="s">
        <v>16</v>
      </c>
      <c r="FR12" s="23" t="s">
        <v>16</v>
      </c>
      <c r="FS12" s="23" t="s">
        <v>16</v>
      </c>
      <c r="FT12" s="23" t="s">
        <v>16</v>
      </c>
      <c r="FU12" s="23" t="s">
        <v>16</v>
      </c>
      <c r="FV12" s="23" t="s">
        <v>16</v>
      </c>
      <c r="FW12" s="23" t="s">
        <v>16</v>
      </c>
      <c r="FX12" s="23" t="s">
        <v>16</v>
      </c>
      <c r="FY12" s="23" t="s">
        <v>16</v>
      </c>
      <c r="FZ12" s="23" t="s">
        <v>16</v>
      </c>
      <c r="GA12" s="23" t="s">
        <v>16</v>
      </c>
      <c r="GB12" s="23" t="s">
        <v>16</v>
      </c>
      <c r="GC12" s="23" t="s">
        <v>16</v>
      </c>
      <c r="GD12" s="23" t="s">
        <v>16</v>
      </c>
      <c r="GE12" s="23" t="s">
        <v>16</v>
      </c>
      <c r="GF12" s="23" t="s">
        <v>16</v>
      </c>
      <c r="GG12" s="23" t="s">
        <v>16</v>
      </c>
      <c r="GH12" s="23" t="s">
        <v>16</v>
      </c>
      <c r="GI12" s="23" t="s">
        <v>16</v>
      </c>
      <c r="GJ12" s="23" t="s">
        <v>16</v>
      </c>
      <c r="GK12" s="23" t="s">
        <v>16</v>
      </c>
      <c r="GL12" s="23" t="s">
        <v>16</v>
      </c>
      <c r="GM12" s="23" t="s">
        <v>16</v>
      </c>
      <c r="GN12" s="23" t="s">
        <v>16</v>
      </c>
      <c r="GO12" s="23" t="s">
        <v>16</v>
      </c>
      <c r="GP12" s="23" t="s">
        <v>16</v>
      </c>
      <c r="GQ12" s="23" t="s">
        <v>16</v>
      </c>
      <c r="GR12" s="23" t="s">
        <v>16</v>
      </c>
      <c r="GS12" s="23" t="s">
        <v>16</v>
      </c>
      <c r="GT12" s="23" t="s">
        <v>16</v>
      </c>
      <c r="GU12" s="23" t="s">
        <v>16</v>
      </c>
      <c r="GV12" s="23" t="s">
        <v>16</v>
      </c>
      <c r="GW12" s="23" t="s">
        <v>16</v>
      </c>
      <c r="GX12" s="23" t="s">
        <v>16</v>
      </c>
      <c r="GY12" s="23" t="s">
        <v>16</v>
      </c>
      <c r="GZ12" s="23" t="s">
        <v>16</v>
      </c>
      <c r="HA12" s="23" t="s">
        <v>16</v>
      </c>
      <c r="HB12" s="23" t="s">
        <v>16</v>
      </c>
      <c r="HC12" s="23" t="s">
        <v>16</v>
      </c>
      <c r="HD12" s="23" t="s">
        <v>16</v>
      </c>
      <c r="HE12" s="23" t="s">
        <v>16</v>
      </c>
      <c r="HF12" s="23" t="s">
        <v>16</v>
      </c>
      <c r="HG12" s="23" t="s">
        <v>16</v>
      </c>
      <c r="HH12" s="23" t="s">
        <v>16</v>
      </c>
      <c r="HI12" s="23" t="s">
        <v>16</v>
      </c>
      <c r="HJ12" s="23" t="s">
        <v>16</v>
      </c>
      <c r="HK12" s="23" t="s">
        <v>16</v>
      </c>
      <c r="HL12" s="23" t="s">
        <v>16</v>
      </c>
      <c r="HM12" s="23" t="s">
        <v>16</v>
      </c>
      <c r="HN12" s="23" t="s">
        <v>16</v>
      </c>
      <c r="HO12" s="23" t="s">
        <v>16</v>
      </c>
      <c r="HP12" s="23" t="s">
        <v>16</v>
      </c>
      <c r="HQ12" s="23" t="s">
        <v>16</v>
      </c>
      <c r="HR12" s="23" t="s">
        <v>16</v>
      </c>
      <c r="HS12" s="23" t="s">
        <v>16</v>
      </c>
      <c r="HT12" s="23" t="s">
        <v>16</v>
      </c>
      <c r="HU12" s="23" t="s">
        <v>16</v>
      </c>
      <c r="HV12" s="23" t="s">
        <v>16</v>
      </c>
      <c r="HW12" s="23" t="s">
        <v>16</v>
      </c>
      <c r="HX12" s="23" t="s">
        <v>16</v>
      </c>
      <c r="HY12" s="23" t="s">
        <v>16</v>
      </c>
      <c r="HZ12" s="23" t="s">
        <v>16</v>
      </c>
      <c r="IA12" s="23" t="s">
        <v>16</v>
      </c>
      <c r="IB12" s="23" t="s">
        <v>16</v>
      </c>
      <c r="IC12" s="23" t="s">
        <v>16</v>
      </c>
      <c r="ID12" s="23" t="s">
        <v>16</v>
      </c>
      <c r="IE12" s="23" t="s">
        <v>16</v>
      </c>
      <c r="IF12" s="23" t="s">
        <v>16</v>
      </c>
      <c r="IG12" s="23" t="s">
        <v>16</v>
      </c>
    </row>
    <row r="13" spans="1:241" ht="17" thickTop="1" thickBot="1">
      <c r="A13" s="35" t="s">
        <v>26</v>
      </c>
      <c r="B13" s="22" t="s">
        <v>15</v>
      </c>
      <c r="C13" s="22" t="s">
        <v>15</v>
      </c>
      <c r="D13" s="22">
        <v>0</v>
      </c>
      <c r="E13" s="22">
        <v>0</v>
      </c>
      <c r="F13" s="23">
        <v>3.774</v>
      </c>
      <c r="G13" s="23">
        <v>0.26029999999999998</v>
      </c>
      <c r="H13" s="22" t="s">
        <v>15</v>
      </c>
      <c r="I13" s="22" t="s">
        <v>15</v>
      </c>
      <c r="J13" s="22">
        <v>0</v>
      </c>
      <c r="K13" s="22">
        <v>0</v>
      </c>
      <c r="L13" s="22">
        <v>0</v>
      </c>
      <c r="M13" s="22">
        <v>0</v>
      </c>
      <c r="N13" s="25">
        <v>4.5039999999999996</v>
      </c>
      <c r="O13" s="25">
        <v>0.12670000000000001</v>
      </c>
      <c r="P13" s="25">
        <v>13.11</v>
      </c>
      <c r="Q13" s="25">
        <v>1.87</v>
      </c>
      <c r="R13" s="25">
        <v>3.6890000000000001</v>
      </c>
      <c r="S13" s="25">
        <v>0.1459</v>
      </c>
      <c r="T13" s="22" t="s">
        <v>15</v>
      </c>
      <c r="U13" s="22" t="s">
        <v>15</v>
      </c>
      <c r="V13" s="22">
        <v>0</v>
      </c>
      <c r="W13" s="22">
        <v>0</v>
      </c>
      <c r="X13" s="23">
        <v>4.6500000000000004</v>
      </c>
      <c r="Y13" s="23">
        <v>0.1537</v>
      </c>
      <c r="Z13" s="23" t="s">
        <v>16</v>
      </c>
      <c r="AA13" s="23" t="s">
        <v>16</v>
      </c>
      <c r="AB13" s="23">
        <v>0</v>
      </c>
      <c r="AC13" s="23">
        <v>0</v>
      </c>
      <c r="AD13" s="24">
        <v>2.9820000000000002</v>
      </c>
      <c r="AE13" s="24">
        <v>5.9769999999999997E-2</v>
      </c>
      <c r="AF13" s="24">
        <v>8.83</v>
      </c>
      <c r="AG13" s="24">
        <v>0.12</v>
      </c>
      <c r="AH13" s="24">
        <v>102.6</v>
      </c>
      <c r="AI13" s="24">
        <v>6.3479999999999999</v>
      </c>
      <c r="AJ13" s="24">
        <v>8.8409999999999993</v>
      </c>
      <c r="AK13" s="24">
        <v>9.6049999999999996E-2</v>
      </c>
      <c r="AL13" s="24">
        <v>6.7759999999999998</v>
      </c>
      <c r="AM13" s="24">
        <v>0.1502</v>
      </c>
      <c r="AN13" s="24">
        <v>38.270000000000003</v>
      </c>
      <c r="AO13" s="24">
        <v>2.7440000000000002</v>
      </c>
      <c r="AP13" s="24">
        <v>5.7670000000000003</v>
      </c>
      <c r="AQ13" s="24">
        <v>0.1197</v>
      </c>
      <c r="AR13" s="24">
        <v>6.7009999999999996</v>
      </c>
      <c r="AS13" s="24">
        <v>0.2268</v>
      </c>
      <c r="AT13" s="24">
        <v>60.52</v>
      </c>
      <c r="AU13" s="24">
        <v>9.4529999999999994</v>
      </c>
      <c r="AV13" s="24">
        <v>6.1219999999999999</v>
      </c>
      <c r="AW13" s="24">
        <v>0.1082</v>
      </c>
      <c r="AX13" s="24">
        <v>7.1390000000000002</v>
      </c>
      <c r="AY13" s="24">
        <v>7.5950000000000004E-2</v>
      </c>
      <c r="AZ13" s="24">
        <v>60.28</v>
      </c>
      <c r="BA13" s="24">
        <v>2.1890000000000001</v>
      </c>
      <c r="BB13" s="24">
        <v>6.6459999999999999</v>
      </c>
      <c r="BC13" s="24">
        <v>6.1780000000000002E-2</v>
      </c>
      <c r="BD13" s="22" t="s">
        <v>15</v>
      </c>
      <c r="BE13" s="22" t="s">
        <v>15</v>
      </c>
      <c r="BF13" s="22">
        <v>0</v>
      </c>
      <c r="BG13" s="22">
        <v>0</v>
      </c>
      <c r="BH13" s="24">
        <v>5.1639999999999997</v>
      </c>
      <c r="BI13" s="24">
        <v>1.718</v>
      </c>
      <c r="BJ13" s="22" t="s">
        <v>43</v>
      </c>
      <c r="BK13" s="22" t="s">
        <v>43</v>
      </c>
      <c r="BL13" s="22">
        <v>0</v>
      </c>
      <c r="BM13" s="22">
        <v>0</v>
      </c>
      <c r="BN13" s="22">
        <v>0</v>
      </c>
      <c r="BO13" s="22">
        <v>0</v>
      </c>
      <c r="BP13" s="22" t="s">
        <v>15</v>
      </c>
      <c r="BQ13" s="22" t="s">
        <v>15</v>
      </c>
      <c r="BR13" s="45">
        <v>0</v>
      </c>
      <c r="BS13" s="45">
        <v>0</v>
      </c>
      <c r="BT13" s="45">
        <v>0</v>
      </c>
      <c r="BU13" s="45">
        <v>0</v>
      </c>
      <c r="BV13" s="22" t="s">
        <v>15</v>
      </c>
      <c r="BW13" s="22" t="s">
        <v>15</v>
      </c>
      <c r="BX13" s="22">
        <v>0</v>
      </c>
      <c r="BY13" s="22">
        <v>0</v>
      </c>
      <c r="BZ13" s="23">
        <v>4.82</v>
      </c>
      <c r="CA13" s="23">
        <v>0.33279999999999998</v>
      </c>
      <c r="CB13" s="22" t="s">
        <v>15</v>
      </c>
      <c r="CC13" s="22" t="s">
        <v>15</v>
      </c>
      <c r="CD13" s="22">
        <v>0</v>
      </c>
      <c r="CE13" s="22">
        <v>0</v>
      </c>
      <c r="CF13" s="23">
        <v>3.6459999999999999</v>
      </c>
      <c r="CG13" s="23">
        <v>0.25159999999999999</v>
      </c>
      <c r="CH13" s="22" t="s">
        <v>15</v>
      </c>
      <c r="CI13" s="22" t="s">
        <v>15</v>
      </c>
      <c r="CJ13" s="45">
        <v>0</v>
      </c>
      <c r="CK13" s="45">
        <v>0</v>
      </c>
      <c r="CL13" s="45">
        <v>0</v>
      </c>
      <c r="CM13" s="45">
        <v>0</v>
      </c>
      <c r="CN13" s="24">
        <v>6.5410000000000004</v>
      </c>
      <c r="CO13" s="24">
        <v>0.1721</v>
      </c>
      <c r="CP13" s="24">
        <v>119.4</v>
      </c>
      <c r="CQ13" s="24">
        <v>8.4510000000000005</v>
      </c>
      <c r="CR13" s="24">
        <v>6.1870000000000003</v>
      </c>
      <c r="CS13" s="24">
        <v>0.15179999999999999</v>
      </c>
      <c r="CT13" s="24">
        <v>5.8460000000000001</v>
      </c>
      <c r="CU13" s="24">
        <v>0.1076</v>
      </c>
      <c r="CV13" s="24">
        <v>38.14</v>
      </c>
      <c r="CW13" s="24">
        <v>2.2669999999999999</v>
      </c>
      <c r="CX13" s="24">
        <v>4.9729999999999999</v>
      </c>
      <c r="CY13" s="24">
        <v>7.9710000000000003E-2</v>
      </c>
      <c r="CZ13" s="24">
        <v>6.6879999999999997</v>
      </c>
      <c r="DA13" s="24">
        <v>0.13089999999999999</v>
      </c>
      <c r="DB13" s="24">
        <v>72.84</v>
      </c>
      <c r="DC13" s="24">
        <v>6.5590000000000002</v>
      </c>
      <c r="DD13" s="24">
        <v>6.4649999999999999</v>
      </c>
      <c r="DE13" s="24">
        <v>7.4260000000000007E-2</v>
      </c>
      <c r="DF13" s="24">
        <v>6.8070000000000004</v>
      </c>
      <c r="DG13" s="24">
        <v>0.1103</v>
      </c>
      <c r="DH13" s="24">
        <v>61.66</v>
      </c>
      <c r="DI13" s="24">
        <v>3.258</v>
      </c>
      <c r="DJ13" s="24">
        <v>5.9470000000000001</v>
      </c>
      <c r="DK13" s="24">
        <v>8.7309999999999999E-2</v>
      </c>
      <c r="DL13" s="23">
        <v>7.3979999999999997</v>
      </c>
      <c r="DM13" s="23">
        <v>0.377</v>
      </c>
      <c r="DN13" s="23">
        <v>39.700000000000003</v>
      </c>
      <c r="DO13" s="23">
        <v>7.6109999999999998</v>
      </c>
      <c r="DP13" s="24">
        <v>6.8559999999999999</v>
      </c>
      <c r="DQ13" s="24">
        <v>0.30640000000000001</v>
      </c>
      <c r="DR13" s="46" t="s">
        <v>15</v>
      </c>
      <c r="DS13" s="46" t="s">
        <v>15</v>
      </c>
      <c r="DT13" s="23">
        <v>0</v>
      </c>
      <c r="DU13" s="23">
        <v>0</v>
      </c>
      <c r="DV13" s="23">
        <v>0</v>
      </c>
      <c r="DW13" s="23">
        <v>0</v>
      </c>
      <c r="DX13" s="24">
        <v>4.4260000000000002</v>
      </c>
      <c r="DY13" s="24">
        <v>4.3810000000000002E-2</v>
      </c>
      <c r="DZ13" s="24">
        <f xml:space="preserve"> 60.85</f>
        <v>60.85</v>
      </c>
      <c r="EA13" s="23">
        <v>2.88</v>
      </c>
      <c r="EB13" s="24">
        <v>4.1890000000000001</v>
      </c>
      <c r="EC13" s="24">
        <v>4.761E-2</v>
      </c>
      <c r="ED13" s="24">
        <v>4.6189999999999998</v>
      </c>
      <c r="EE13" s="24">
        <v>9.2090000000000005E-2</v>
      </c>
      <c r="EF13" s="24">
        <f xml:space="preserve"> 45.23</f>
        <v>45.23</v>
      </c>
      <c r="EG13" s="28">
        <v>3.88</v>
      </c>
      <c r="EH13" s="24">
        <v>4.0880000000000001</v>
      </c>
      <c r="EI13" s="24">
        <v>0.10829999999999999</v>
      </c>
      <c r="EJ13" s="24">
        <v>5.109</v>
      </c>
      <c r="EK13" s="24">
        <v>4.8890000000000003E-2</v>
      </c>
      <c r="EL13" s="24">
        <v>43.78</v>
      </c>
      <c r="EM13" s="24">
        <v>2.35</v>
      </c>
      <c r="EN13" s="24">
        <v>4.5259999999999998</v>
      </c>
      <c r="EO13" s="24">
        <v>7.1590000000000001E-2</v>
      </c>
      <c r="EP13" s="24">
        <v>4.8970000000000002</v>
      </c>
      <c r="EQ13" s="24">
        <v>9.7470000000000001E-2</v>
      </c>
      <c r="ER13" s="24">
        <v>47.22</v>
      </c>
      <c r="ES13" s="24">
        <v>3.125</v>
      </c>
      <c r="ET13" s="24">
        <v>4.641</v>
      </c>
      <c r="EU13" s="24">
        <v>8.634E-2</v>
      </c>
      <c r="EV13" s="24">
        <v>6.5220000000000002</v>
      </c>
      <c r="EW13" s="24">
        <v>9.8169999999999993E-2</v>
      </c>
      <c r="EX13" s="24">
        <v>111</v>
      </c>
      <c r="EY13" s="24">
        <v>5.9470000000000001</v>
      </c>
      <c r="EZ13" s="24">
        <v>6.6529999999999996</v>
      </c>
      <c r="FA13" s="24">
        <v>7.3709999999999998E-2</v>
      </c>
      <c r="FB13" s="46" t="s">
        <v>15</v>
      </c>
      <c r="FC13" s="46" t="s">
        <v>15</v>
      </c>
      <c r="FD13" s="46">
        <v>0</v>
      </c>
      <c r="FE13" s="46">
        <v>0</v>
      </c>
      <c r="FF13" s="23">
        <v>3.633</v>
      </c>
      <c r="FG13" s="23">
        <v>0.16950000000000001</v>
      </c>
      <c r="FH13" s="24">
        <v>5.7380000000000004</v>
      </c>
      <c r="FI13" s="24">
        <v>0.16400000000000001</v>
      </c>
      <c r="FJ13" s="24">
        <v>81.599999999999994</v>
      </c>
      <c r="FK13" s="24">
        <v>8.5299999999999994</v>
      </c>
      <c r="FL13" s="24">
        <v>5.3840000000000003</v>
      </c>
      <c r="FM13" s="24">
        <v>6.293E-2</v>
      </c>
      <c r="FN13" s="24">
        <v>5.43</v>
      </c>
      <c r="FO13" s="24">
        <v>0.16450000000000001</v>
      </c>
      <c r="FP13" s="24">
        <v>-5.43</v>
      </c>
      <c r="FQ13" s="24">
        <v>2.2629999999999999</v>
      </c>
      <c r="FR13" s="24">
        <v>3.5179999999999998</v>
      </c>
      <c r="FS13" s="24">
        <v>5.4350000000000002E-2</v>
      </c>
      <c r="FT13" s="24">
        <v>6.6669999999999998</v>
      </c>
      <c r="FU13" s="24">
        <v>0.1913</v>
      </c>
      <c r="FV13" s="24">
        <v>-48.2</v>
      </c>
      <c r="FW13" s="24">
        <v>4.5960000000000001</v>
      </c>
      <c r="FX13" s="23">
        <v>0</v>
      </c>
      <c r="FY13" s="23">
        <v>0</v>
      </c>
      <c r="FZ13" s="46" t="s">
        <v>15</v>
      </c>
      <c r="GA13" s="46" t="s">
        <v>15</v>
      </c>
      <c r="GB13" s="46">
        <v>0</v>
      </c>
      <c r="GC13" s="46">
        <v>0</v>
      </c>
      <c r="GD13" s="64">
        <v>6.657</v>
      </c>
      <c r="GE13" s="64">
        <v>0.54179999999999995</v>
      </c>
      <c r="GF13" s="23" t="s">
        <v>16</v>
      </c>
      <c r="GG13" s="23" t="s">
        <v>16</v>
      </c>
      <c r="GH13" s="23">
        <v>0</v>
      </c>
      <c r="GI13" s="23">
        <v>0</v>
      </c>
      <c r="GJ13" s="46">
        <v>0</v>
      </c>
      <c r="GK13" s="46">
        <v>0</v>
      </c>
      <c r="GL13" s="23" t="s">
        <v>16</v>
      </c>
      <c r="GM13" s="23" t="s">
        <v>16</v>
      </c>
      <c r="GN13" s="23">
        <v>0</v>
      </c>
      <c r="GO13" s="23">
        <v>0</v>
      </c>
      <c r="GP13" s="64">
        <v>2.1080000000000001</v>
      </c>
      <c r="GQ13" s="64">
        <v>0.1439</v>
      </c>
      <c r="GR13" s="46" t="s">
        <v>15</v>
      </c>
      <c r="GS13" s="46" t="s">
        <v>15</v>
      </c>
      <c r="GT13" s="46">
        <v>0</v>
      </c>
      <c r="GU13" s="46">
        <v>0</v>
      </c>
      <c r="GV13" s="64">
        <v>8.9689999999999994</v>
      </c>
      <c r="GW13" s="64">
        <v>0.8579</v>
      </c>
      <c r="GX13" s="46" t="s">
        <v>15</v>
      </c>
      <c r="GY13" s="46" t="s">
        <v>15</v>
      </c>
      <c r="GZ13" s="62">
        <v>0</v>
      </c>
      <c r="HA13" s="63">
        <v>0</v>
      </c>
      <c r="HB13" s="63">
        <v>0</v>
      </c>
      <c r="HC13" s="63">
        <v>0</v>
      </c>
      <c r="HD13" s="24">
        <v>5.1950000000000003</v>
      </c>
      <c r="HE13" s="24">
        <v>0.1585</v>
      </c>
      <c r="HF13" s="24">
        <v>141.30000000000001</v>
      </c>
      <c r="HG13" s="24">
        <v>12.16</v>
      </c>
      <c r="HH13" s="24">
        <v>5.4640000000000004</v>
      </c>
      <c r="HI13" s="24">
        <v>0.17449999999999999</v>
      </c>
      <c r="HJ13" s="46" t="s">
        <v>15</v>
      </c>
      <c r="HK13" s="46" t="s">
        <v>15</v>
      </c>
      <c r="HL13" s="62">
        <v>0</v>
      </c>
      <c r="HM13" s="63">
        <v>0</v>
      </c>
      <c r="HN13" s="63">
        <v>0</v>
      </c>
      <c r="HO13" s="63">
        <v>0</v>
      </c>
      <c r="HP13" s="24">
        <v>5.62</v>
      </c>
      <c r="HQ13" s="24">
        <v>0.1555</v>
      </c>
      <c r="HR13" s="24">
        <v>25.13</v>
      </c>
      <c r="HS13" s="24">
        <v>1.9930000000000001</v>
      </c>
      <c r="HT13" s="24">
        <v>4.5220000000000002</v>
      </c>
      <c r="HU13" s="24">
        <v>0.1142</v>
      </c>
      <c r="HV13" s="24">
        <v>4.5750000000000002</v>
      </c>
      <c r="HW13" s="24">
        <v>0.1593</v>
      </c>
      <c r="HX13" s="24">
        <v>32.090000000000003</v>
      </c>
      <c r="HY13" s="24">
        <v>4.1619999999999999</v>
      </c>
      <c r="HZ13" s="24">
        <v>3.2759999999999998</v>
      </c>
      <c r="IA13" s="24">
        <v>0.1101</v>
      </c>
      <c r="IB13" s="24">
        <v>4.4580000000000002</v>
      </c>
      <c r="IC13" s="24">
        <v>4.6059999999999997E-2</v>
      </c>
      <c r="ID13" s="24">
        <f xml:space="preserve"> 65.42</f>
        <v>65.42</v>
      </c>
      <c r="IE13" s="23">
        <v>11.9</v>
      </c>
      <c r="IF13" s="24">
        <v>2.7250000000000001</v>
      </c>
      <c r="IG13" s="24">
        <v>4.5830000000000003E-2</v>
      </c>
    </row>
    <row r="14" spans="1:241" ht="17" thickTop="1" thickBot="1">
      <c r="A14" s="36" t="s">
        <v>27</v>
      </c>
      <c r="B14" s="22" t="s">
        <v>15</v>
      </c>
      <c r="C14" s="22" t="s">
        <v>15</v>
      </c>
      <c r="D14" s="22">
        <v>0</v>
      </c>
      <c r="E14" s="22">
        <v>0</v>
      </c>
      <c r="F14" s="22">
        <v>0</v>
      </c>
      <c r="G14" s="22">
        <v>0</v>
      </c>
      <c r="H14" s="23" t="s">
        <v>16</v>
      </c>
      <c r="I14" s="23" t="s">
        <v>16</v>
      </c>
      <c r="J14" s="23">
        <v>0</v>
      </c>
      <c r="K14" s="23">
        <v>0</v>
      </c>
      <c r="L14" s="23">
        <v>0</v>
      </c>
      <c r="M14" s="23">
        <v>0</v>
      </c>
      <c r="N14" s="22" t="s">
        <v>15</v>
      </c>
      <c r="O14" s="22" t="s">
        <v>15</v>
      </c>
      <c r="P14" s="22">
        <v>0</v>
      </c>
      <c r="Q14" s="22">
        <v>0</v>
      </c>
      <c r="R14" s="22">
        <v>6.1749999999999998</v>
      </c>
      <c r="S14" s="22">
        <v>0.44290000000000002</v>
      </c>
      <c r="T14" s="22" t="s">
        <v>15</v>
      </c>
      <c r="U14" s="22" t="s">
        <v>15</v>
      </c>
      <c r="V14" s="22">
        <v>0</v>
      </c>
      <c r="W14" s="22">
        <v>0</v>
      </c>
      <c r="X14" s="23">
        <v>6.91</v>
      </c>
      <c r="Y14" s="23">
        <v>0.25879999999999997</v>
      </c>
      <c r="Z14" s="23" t="s">
        <v>16</v>
      </c>
      <c r="AA14" s="23" t="s">
        <v>16</v>
      </c>
      <c r="AB14" s="23">
        <v>0</v>
      </c>
      <c r="AC14" s="23">
        <v>0</v>
      </c>
      <c r="AD14" s="22">
        <v>0</v>
      </c>
      <c r="AE14" s="22">
        <v>0</v>
      </c>
      <c r="AF14" s="24">
        <v>8.9870000000000001</v>
      </c>
      <c r="AG14" s="24">
        <v>8.3449999999999996E-2</v>
      </c>
      <c r="AH14" s="24">
        <v>90.03</v>
      </c>
      <c r="AI14" s="24">
        <v>4.0339999999999998</v>
      </c>
      <c r="AJ14" s="24">
        <v>8.8469999999999995</v>
      </c>
      <c r="AK14" s="24">
        <v>6.7250000000000004E-2</v>
      </c>
      <c r="AL14" s="25">
        <v>7.7939999999999996</v>
      </c>
      <c r="AM14" s="25">
        <v>0.27489999999999998</v>
      </c>
      <c r="AN14" s="25">
        <v>25.97</v>
      </c>
      <c r="AO14" s="25">
        <v>3.7639999999999998</v>
      </c>
      <c r="AP14" s="25">
        <v>6.8079999999999998</v>
      </c>
      <c r="AQ14" s="25">
        <v>0.18820000000000001</v>
      </c>
      <c r="AR14" s="24">
        <v>7.6779999999999999</v>
      </c>
      <c r="AS14" s="24">
        <v>0.32590000000000002</v>
      </c>
      <c r="AT14" s="24">
        <v>62</v>
      </c>
      <c r="AU14" s="23">
        <v>5.58</v>
      </c>
      <c r="AV14" s="24">
        <v>7.4660000000000002</v>
      </c>
      <c r="AW14" s="24">
        <v>0.13850000000000001</v>
      </c>
      <c r="AX14" s="24">
        <v>8.76</v>
      </c>
      <c r="AY14" s="24">
        <v>7.4039999999999995E-2</v>
      </c>
      <c r="AZ14" s="24">
        <v>69.099999999999994</v>
      </c>
      <c r="BA14" s="24">
        <v>3.613</v>
      </c>
      <c r="BB14" s="24">
        <v>8.3320000000000007</v>
      </c>
      <c r="BC14" s="24">
        <v>5.8689999999999999E-2</v>
      </c>
      <c r="BD14" s="23">
        <v>5.6879999999999997</v>
      </c>
      <c r="BE14" s="23">
        <v>0.25650000000000001</v>
      </c>
      <c r="BF14" s="23">
        <v>48.31</v>
      </c>
      <c r="BG14" s="37">
        <v>7.4980000000000002</v>
      </c>
      <c r="BH14" s="24">
        <v>4.8929999999999998</v>
      </c>
      <c r="BI14" s="24">
        <v>0.17780000000000001</v>
      </c>
      <c r="BJ14" s="22" t="s">
        <v>43</v>
      </c>
      <c r="BK14" s="22" t="s">
        <v>43</v>
      </c>
      <c r="BL14" s="22">
        <v>0</v>
      </c>
      <c r="BM14" s="22">
        <v>0</v>
      </c>
      <c r="BN14" s="22">
        <v>0</v>
      </c>
      <c r="BO14" s="22">
        <v>0</v>
      </c>
      <c r="BP14" s="22" t="s">
        <v>15</v>
      </c>
      <c r="BQ14" s="22" t="s">
        <v>15</v>
      </c>
      <c r="BR14" s="45">
        <v>0</v>
      </c>
      <c r="BS14" s="45">
        <v>0</v>
      </c>
      <c r="BT14" s="45">
        <v>0</v>
      </c>
      <c r="BU14" s="45">
        <v>0</v>
      </c>
      <c r="BV14" s="22" t="s">
        <v>15</v>
      </c>
      <c r="BW14" s="22" t="s">
        <v>15</v>
      </c>
      <c r="BX14" s="45">
        <v>0</v>
      </c>
      <c r="BY14" s="45">
        <v>0</v>
      </c>
      <c r="BZ14" s="45">
        <v>0</v>
      </c>
      <c r="CA14" s="45">
        <v>0</v>
      </c>
      <c r="CB14" s="22" t="s">
        <v>15</v>
      </c>
      <c r="CC14" s="22" t="s">
        <v>15</v>
      </c>
      <c r="CD14" s="45">
        <v>0</v>
      </c>
      <c r="CE14" s="45">
        <v>0</v>
      </c>
      <c r="CF14" s="45">
        <v>0</v>
      </c>
      <c r="CG14" s="45">
        <v>0</v>
      </c>
      <c r="CH14" s="22" t="s">
        <v>15</v>
      </c>
      <c r="CI14" s="22" t="s">
        <v>15</v>
      </c>
      <c r="CJ14" s="45">
        <v>0</v>
      </c>
      <c r="CK14" s="45">
        <v>0</v>
      </c>
      <c r="CL14" s="45">
        <v>0</v>
      </c>
      <c r="CM14" s="45">
        <v>0</v>
      </c>
      <c r="CN14" s="24">
        <v>7.6520000000000001</v>
      </c>
      <c r="CO14" s="24">
        <v>0.25009999999999999</v>
      </c>
      <c r="CP14" s="24">
        <v>108.3</v>
      </c>
      <c r="CQ14" s="24">
        <v>10.91</v>
      </c>
      <c r="CR14" s="24">
        <v>7.2880000000000003</v>
      </c>
      <c r="CS14" s="24">
        <v>0.22650000000000001</v>
      </c>
      <c r="CT14" s="47">
        <v>7.782</v>
      </c>
      <c r="CU14" s="47">
        <v>0.17180000000000001</v>
      </c>
      <c r="CV14" s="47">
        <v>25.03</v>
      </c>
      <c r="CW14" s="47">
        <v>2.3359999999999999</v>
      </c>
      <c r="CX14" s="47">
        <v>6.1479999999999997</v>
      </c>
      <c r="CY14" s="47">
        <v>0.12139999999999999</v>
      </c>
      <c r="CZ14" s="24">
        <v>7.7679999999999998</v>
      </c>
      <c r="DA14" s="24">
        <v>0.36130000000000001</v>
      </c>
      <c r="DB14" s="24">
        <v>65.41</v>
      </c>
      <c r="DC14" s="24">
        <v>15.14</v>
      </c>
      <c r="DD14" s="24">
        <v>7.2069999999999999</v>
      </c>
      <c r="DE14" s="24">
        <v>0.10970000000000001</v>
      </c>
      <c r="DF14" s="24">
        <v>7.5510000000000002</v>
      </c>
      <c r="DG14" s="24">
        <v>0.35039999999999999</v>
      </c>
      <c r="DH14" s="24">
        <v>75.63</v>
      </c>
      <c r="DI14" s="24">
        <v>18.52</v>
      </c>
      <c r="DJ14" s="24">
        <v>6.6760000000000002</v>
      </c>
      <c r="DK14" s="24">
        <v>9.7409999999999997E-2</v>
      </c>
      <c r="DL14" s="23">
        <v>5.27</v>
      </c>
      <c r="DM14" s="23">
        <v>0.218</v>
      </c>
      <c r="DN14" s="23">
        <v>64.91</v>
      </c>
      <c r="DO14" s="23">
        <v>8.3439999999999994</v>
      </c>
      <c r="DP14" s="24">
        <v>5.0049999999999999</v>
      </c>
      <c r="DQ14" s="24">
        <v>0.15590000000000001</v>
      </c>
      <c r="DR14" s="46" t="s">
        <v>15</v>
      </c>
      <c r="DS14" s="46" t="s">
        <v>15</v>
      </c>
      <c r="DT14" s="23">
        <v>0</v>
      </c>
      <c r="DU14" s="23">
        <v>0</v>
      </c>
      <c r="DV14" s="23">
        <v>0</v>
      </c>
      <c r="DW14" s="23">
        <v>0</v>
      </c>
      <c r="DX14" s="46" t="s">
        <v>15</v>
      </c>
      <c r="DY14" s="46" t="s">
        <v>15</v>
      </c>
      <c r="DZ14" s="46">
        <v>0</v>
      </c>
      <c r="EA14" s="46">
        <v>0</v>
      </c>
      <c r="EB14" s="23">
        <v>6.6529999999999996</v>
      </c>
      <c r="EC14" s="23">
        <v>0.44650000000000001</v>
      </c>
      <c r="ED14" s="46" t="s">
        <v>15</v>
      </c>
      <c r="EE14" s="46" t="s">
        <v>15</v>
      </c>
      <c r="EF14" s="46">
        <v>0</v>
      </c>
      <c r="EG14" s="46">
        <v>0</v>
      </c>
      <c r="EH14" s="46">
        <v>0</v>
      </c>
      <c r="EI14" s="46">
        <v>0</v>
      </c>
      <c r="EJ14" s="24">
        <v>7.1840000000000002</v>
      </c>
      <c r="EK14" s="24">
        <v>0.15809999999999999</v>
      </c>
      <c r="EL14" s="24">
        <v>15.71</v>
      </c>
      <c r="EM14" s="24">
        <v>1.155</v>
      </c>
      <c r="EN14" s="23">
        <v>5.7869999999999999</v>
      </c>
      <c r="EO14" s="23">
        <v>0.2918</v>
      </c>
      <c r="EP14" s="46" t="s">
        <v>15</v>
      </c>
      <c r="EQ14" s="46" t="s">
        <v>15</v>
      </c>
      <c r="ER14" s="46">
        <v>0</v>
      </c>
      <c r="ES14" s="46">
        <v>0</v>
      </c>
      <c r="ET14" s="24">
        <v>5.5389999999999997</v>
      </c>
      <c r="EU14" s="24">
        <v>0.25619999999999998</v>
      </c>
      <c r="EV14" s="24">
        <v>8.9529999999999994</v>
      </c>
      <c r="EW14" s="24">
        <v>0.1162</v>
      </c>
      <c r="EX14" s="24">
        <v>97.72</v>
      </c>
      <c r="EY14" s="24">
        <v>6.26</v>
      </c>
      <c r="EZ14" s="24">
        <v>8.6359999999999992</v>
      </c>
      <c r="FA14" s="24">
        <v>9.239E-2</v>
      </c>
      <c r="FB14" s="24">
        <v>7.2039999999999997</v>
      </c>
      <c r="FC14" s="24">
        <v>0.16059999999999999</v>
      </c>
      <c r="FD14" s="24">
        <v>49.45</v>
      </c>
      <c r="FE14" s="24">
        <v>4.7880000000000003</v>
      </c>
      <c r="FF14" s="24">
        <v>6.1520000000000001</v>
      </c>
      <c r="FG14" s="24">
        <v>8.5379999999999998E-2</v>
      </c>
      <c r="FH14" s="52">
        <v>7.5229999999999997</v>
      </c>
      <c r="FI14" s="52">
        <v>0.13830000000000001</v>
      </c>
      <c r="FJ14" s="52">
        <v>45.6</v>
      </c>
      <c r="FK14" s="52">
        <v>3.5030000000000001</v>
      </c>
      <c r="FL14" s="52">
        <v>6.7460000000000004</v>
      </c>
      <c r="FM14" s="52">
        <v>0.106</v>
      </c>
      <c r="FN14" s="24">
        <v>7.5919999999999996</v>
      </c>
      <c r="FO14" s="24">
        <v>0.2329</v>
      </c>
      <c r="FP14" s="24">
        <v>53.5</v>
      </c>
      <c r="FQ14" s="24">
        <v>7.5190000000000001</v>
      </c>
      <c r="FR14" s="24">
        <v>6.7949999999999999</v>
      </c>
      <c r="FS14" s="24">
        <v>0.17599999999999999</v>
      </c>
      <c r="FT14" s="24">
        <v>6.9139999999999997</v>
      </c>
      <c r="FU14" s="24">
        <v>0.2581</v>
      </c>
      <c r="FV14" s="24">
        <v>42.27</v>
      </c>
      <c r="FW14" s="24">
        <v>5.42</v>
      </c>
      <c r="FX14" s="23">
        <v>6.5</v>
      </c>
      <c r="FY14" s="23">
        <v>0.1867</v>
      </c>
      <c r="FZ14" s="46" t="s">
        <v>15</v>
      </c>
      <c r="GA14" s="46" t="s">
        <v>15</v>
      </c>
      <c r="GB14" s="46">
        <v>0</v>
      </c>
      <c r="GC14" s="46">
        <v>0</v>
      </c>
      <c r="GD14" s="46">
        <v>0</v>
      </c>
      <c r="GE14" s="46">
        <v>0</v>
      </c>
      <c r="GF14" s="46" t="s">
        <v>15</v>
      </c>
      <c r="GG14" s="46" t="s">
        <v>15</v>
      </c>
      <c r="GH14" s="46">
        <v>0</v>
      </c>
      <c r="GI14" s="46">
        <v>0</v>
      </c>
      <c r="GJ14" s="64">
        <v>4.8310000000000004</v>
      </c>
      <c r="GK14" s="64">
        <v>0.42430000000000001</v>
      </c>
      <c r="GL14" s="46" t="s">
        <v>15</v>
      </c>
      <c r="GM14" s="46" t="s">
        <v>15</v>
      </c>
      <c r="GN14" s="46">
        <v>0</v>
      </c>
      <c r="GO14" s="46">
        <v>0</v>
      </c>
      <c r="GP14" s="64">
        <v>5.1950000000000003</v>
      </c>
      <c r="GQ14" s="64">
        <v>0.2747</v>
      </c>
      <c r="GR14" s="26">
        <v>7.24</v>
      </c>
      <c r="GS14" s="26">
        <v>0.1206</v>
      </c>
      <c r="GT14" s="26">
        <v>10.050000000000001</v>
      </c>
      <c r="GU14" s="26">
        <v>0.58389999999999997</v>
      </c>
      <c r="GV14" s="26">
        <v>6.09</v>
      </c>
      <c r="GW14" s="26">
        <v>8.8779999999999998E-2</v>
      </c>
      <c r="GX14" s="46" t="s">
        <v>15</v>
      </c>
      <c r="GY14" s="46" t="s">
        <v>15</v>
      </c>
      <c r="GZ14" s="46">
        <v>0</v>
      </c>
      <c r="HA14" s="46">
        <v>0</v>
      </c>
      <c r="HB14" s="64">
        <v>5.6669999999999998</v>
      </c>
      <c r="HC14" s="64">
        <v>0.15720000000000001</v>
      </c>
      <c r="HD14" s="24">
        <v>8.1050000000000004</v>
      </c>
      <c r="HE14" s="24">
        <v>0.31659999999999999</v>
      </c>
      <c r="HF14" s="24">
        <v>73.98</v>
      </c>
      <c r="HG14" s="24">
        <v>9.9550000000000001</v>
      </c>
      <c r="HH14" s="24">
        <v>8.0730000000000004</v>
      </c>
      <c r="HI14" s="24">
        <v>0.25729999999999997</v>
      </c>
      <c r="HJ14" s="24">
        <v>6.8010000000000002</v>
      </c>
      <c r="HK14" s="24">
        <v>0.21740000000000001</v>
      </c>
      <c r="HL14" s="24">
        <v>29.16</v>
      </c>
      <c r="HM14" s="24">
        <v>3.0110000000000001</v>
      </c>
      <c r="HN14" s="24">
        <v>5.9859999999999998</v>
      </c>
      <c r="HO14" s="24">
        <v>0.158</v>
      </c>
      <c r="HP14" s="24">
        <v>6.9269999999999996</v>
      </c>
      <c r="HQ14" s="24">
        <v>9.2020000000000005E-2</v>
      </c>
      <c r="HR14" s="24">
        <v>59.63</v>
      </c>
      <c r="HS14" s="24">
        <v>2.65</v>
      </c>
      <c r="HT14" s="24">
        <v>6.28</v>
      </c>
      <c r="HU14" s="24">
        <v>7.1540000000000006E-2</v>
      </c>
      <c r="HV14" s="24">
        <v>7.1059999999999999</v>
      </c>
      <c r="HW14" s="24">
        <v>0.1447</v>
      </c>
      <c r="HX14" s="24">
        <v>82.58</v>
      </c>
      <c r="HY14" s="24">
        <v>8.0839999999999996</v>
      </c>
      <c r="HZ14" s="24">
        <v>6.7119999999999997</v>
      </c>
      <c r="IA14" s="24">
        <v>7.3300000000000004E-2</v>
      </c>
      <c r="IB14" s="24">
        <v>6.9589999999999996</v>
      </c>
      <c r="IC14" s="24">
        <v>0.27850000000000003</v>
      </c>
      <c r="ID14" s="24">
        <v>117.2</v>
      </c>
      <c r="IE14" s="24">
        <v>16.04</v>
      </c>
      <c r="IF14" s="24">
        <v>6.3369999999999997</v>
      </c>
      <c r="IG14" s="24">
        <v>0.18740000000000001</v>
      </c>
    </row>
    <row r="15" spans="1:241" ht="17" thickTop="1" thickBot="1">
      <c r="A15" s="36" t="s">
        <v>28</v>
      </c>
      <c r="B15" s="23" t="s">
        <v>16</v>
      </c>
      <c r="C15" s="23" t="s">
        <v>16</v>
      </c>
      <c r="D15" s="23">
        <v>0</v>
      </c>
      <c r="E15" s="23">
        <v>0</v>
      </c>
      <c r="F15" s="23">
        <v>3.3039999999999998</v>
      </c>
      <c r="G15" s="23">
        <v>9.8119999999999999E-2</v>
      </c>
      <c r="H15" s="22" t="s">
        <v>15</v>
      </c>
      <c r="I15" s="22" t="s">
        <v>15</v>
      </c>
      <c r="J15" s="22">
        <v>0</v>
      </c>
      <c r="K15" s="22">
        <v>0</v>
      </c>
      <c r="L15" s="22">
        <v>0</v>
      </c>
      <c r="M15" s="22">
        <v>0</v>
      </c>
      <c r="N15" s="22" t="s">
        <v>15</v>
      </c>
      <c r="O15" s="22" t="s">
        <v>15</v>
      </c>
      <c r="P15" s="22">
        <v>0</v>
      </c>
      <c r="Q15" s="22">
        <v>0</v>
      </c>
      <c r="R15" s="23">
        <v>5.931</v>
      </c>
      <c r="S15" s="23">
        <v>0.27400000000000002</v>
      </c>
      <c r="T15" s="22" t="s">
        <v>15</v>
      </c>
      <c r="U15" s="22" t="s">
        <v>15</v>
      </c>
      <c r="V15" s="22">
        <v>0</v>
      </c>
      <c r="W15" s="22">
        <v>0</v>
      </c>
      <c r="X15" s="23">
        <v>6.1</v>
      </c>
      <c r="Y15" s="23">
        <v>0.1615</v>
      </c>
      <c r="Z15" s="23" t="s">
        <v>16</v>
      </c>
      <c r="AA15" s="23" t="s">
        <v>16</v>
      </c>
      <c r="AB15" s="23">
        <v>0</v>
      </c>
      <c r="AC15" s="23">
        <v>0</v>
      </c>
      <c r="AD15" s="23">
        <v>2.782</v>
      </c>
      <c r="AE15" s="23">
        <v>8.7940000000000004E-2</v>
      </c>
      <c r="AF15" s="24">
        <v>8.9749999999999996</v>
      </c>
      <c r="AG15" s="24">
        <v>6.3930000000000001E-2</v>
      </c>
      <c r="AH15" s="24">
        <v>95.22</v>
      </c>
      <c r="AI15" s="24">
        <v>5.1849999999999996</v>
      </c>
      <c r="AJ15" s="24">
        <v>8.9019999999999992</v>
      </c>
      <c r="AK15" s="24">
        <v>7.7219999999999997E-2</v>
      </c>
      <c r="AL15" s="25">
        <v>7.4589999999999996</v>
      </c>
      <c r="AM15" s="25">
        <v>0.1648</v>
      </c>
      <c r="AN15" s="25">
        <v>22.65</v>
      </c>
      <c r="AO15" s="25">
        <v>2.0920000000000001</v>
      </c>
      <c r="AP15" s="25">
        <v>6.0919999999999996</v>
      </c>
      <c r="AQ15" s="25">
        <v>0.12189999999999999</v>
      </c>
      <c r="AR15" s="24">
        <v>7.5170000000000003</v>
      </c>
      <c r="AS15" s="24">
        <v>0.14699999999999999</v>
      </c>
      <c r="AT15" s="24">
        <v>44.81</v>
      </c>
      <c r="AU15" s="24">
        <v>3.7570000000000001</v>
      </c>
      <c r="AV15" s="24">
        <v>6.7869999999999999</v>
      </c>
      <c r="AW15" s="24">
        <v>0.10829999999999999</v>
      </c>
      <c r="AX15" s="24">
        <v>8.06</v>
      </c>
      <c r="AY15" s="24">
        <v>4.9230000000000003E-2</v>
      </c>
      <c r="AZ15" s="24">
        <v>61.14</v>
      </c>
      <c r="BA15" s="24">
        <v>2.7810000000000001</v>
      </c>
      <c r="BB15" s="24">
        <v>7.673</v>
      </c>
      <c r="BC15" s="24">
        <v>5.0889999999999998E-2</v>
      </c>
      <c r="BD15" s="23">
        <v>7.9480000000000004</v>
      </c>
      <c r="BE15" s="23">
        <v>0.30649999999999999</v>
      </c>
      <c r="BF15" s="23">
        <v>35.130000000000003</v>
      </c>
      <c r="BG15" s="37">
        <v>7.1289999999999996</v>
      </c>
      <c r="BH15" s="24">
        <v>6.556</v>
      </c>
      <c r="BI15" s="24">
        <v>0.22770000000000001</v>
      </c>
      <c r="BJ15" s="22" t="s">
        <v>43</v>
      </c>
      <c r="BK15" s="22" t="s">
        <v>43</v>
      </c>
      <c r="BL15" s="22">
        <v>0</v>
      </c>
      <c r="BM15" s="22">
        <v>0</v>
      </c>
      <c r="BN15" s="22">
        <v>0</v>
      </c>
      <c r="BO15" s="22">
        <v>0</v>
      </c>
      <c r="BP15" s="22" t="s">
        <v>15</v>
      </c>
      <c r="BQ15" s="22" t="s">
        <v>15</v>
      </c>
      <c r="BR15" s="45">
        <v>0</v>
      </c>
      <c r="BS15" s="45">
        <v>0</v>
      </c>
      <c r="BT15" s="45">
        <v>0</v>
      </c>
      <c r="BU15" s="45">
        <v>0</v>
      </c>
      <c r="BV15" s="22" t="s">
        <v>15</v>
      </c>
      <c r="BW15" s="22" t="s">
        <v>15</v>
      </c>
      <c r="BX15" s="45">
        <v>0</v>
      </c>
      <c r="BY15" s="45">
        <v>0</v>
      </c>
      <c r="BZ15" s="45">
        <v>0</v>
      </c>
      <c r="CA15" s="45">
        <v>0</v>
      </c>
      <c r="CB15" s="22" t="s">
        <v>15</v>
      </c>
      <c r="CC15" s="22" t="s">
        <v>15</v>
      </c>
      <c r="CD15" s="22">
        <v>0</v>
      </c>
      <c r="CE15" s="22">
        <v>0</v>
      </c>
      <c r="CF15" s="23">
        <v>4.2119999999999997</v>
      </c>
      <c r="CG15" s="23">
        <v>0.28120000000000001</v>
      </c>
      <c r="CH15" s="22" t="s">
        <v>15</v>
      </c>
      <c r="CI15" s="22" t="s">
        <v>15</v>
      </c>
      <c r="CJ15" s="45">
        <v>0</v>
      </c>
      <c r="CK15" s="45">
        <v>0</v>
      </c>
      <c r="CL15" s="45">
        <v>0</v>
      </c>
      <c r="CM15" s="45">
        <v>0</v>
      </c>
      <c r="CN15" s="24">
        <v>7.0960000000000001</v>
      </c>
      <c r="CO15" s="24">
        <v>0.16489999999999999</v>
      </c>
      <c r="CP15" s="24">
        <v>118.1</v>
      </c>
      <c r="CQ15" s="24">
        <v>8.2170000000000005</v>
      </c>
      <c r="CR15" s="24">
        <v>6.8540000000000001</v>
      </c>
      <c r="CS15" s="24">
        <v>0.1525</v>
      </c>
      <c r="CT15" s="24">
        <v>5.8460000000000001</v>
      </c>
      <c r="CU15" s="24">
        <v>0.1686</v>
      </c>
      <c r="CV15" s="24">
        <f xml:space="preserve"> 29.6</f>
        <v>29.6</v>
      </c>
      <c r="CW15" s="23">
        <v>5.92</v>
      </c>
      <c r="CX15" s="24">
        <v>4.9690000000000003</v>
      </c>
      <c r="CY15" s="24">
        <v>0.1308</v>
      </c>
      <c r="CZ15" s="24">
        <v>7.1420000000000003</v>
      </c>
      <c r="DA15" s="24">
        <v>0.18240000000000001</v>
      </c>
      <c r="DB15" s="24">
        <v>68.209999999999994</v>
      </c>
      <c r="DC15" s="24">
        <v>8.423</v>
      </c>
      <c r="DD15" s="24">
        <v>7.1840000000000002</v>
      </c>
      <c r="DE15" s="24">
        <v>8.4870000000000001E-2</v>
      </c>
      <c r="DF15" s="24">
        <v>6.7409999999999997</v>
      </c>
      <c r="DG15" s="24">
        <v>0.28349999999999997</v>
      </c>
      <c r="DH15" s="24">
        <f xml:space="preserve"> 51.74</f>
        <v>51.74</v>
      </c>
      <c r="DI15" s="24">
        <v>8.75</v>
      </c>
      <c r="DJ15" s="24">
        <v>5.601</v>
      </c>
      <c r="DK15" s="24">
        <v>0.1447</v>
      </c>
      <c r="DL15" s="23">
        <v>7.3789999999999996</v>
      </c>
      <c r="DM15" s="23">
        <v>0.38990000000000002</v>
      </c>
      <c r="DN15" s="23">
        <v>29.96</v>
      </c>
      <c r="DO15" s="23">
        <v>5.8159999999999998</v>
      </c>
      <c r="DP15" s="24">
        <v>6.5430000000000001</v>
      </c>
      <c r="DQ15" s="24">
        <v>0.373</v>
      </c>
      <c r="DR15" s="46" t="s">
        <v>15</v>
      </c>
      <c r="DS15" s="46" t="s">
        <v>15</v>
      </c>
      <c r="DT15" s="23">
        <v>0</v>
      </c>
      <c r="DU15" s="23">
        <v>0</v>
      </c>
      <c r="DV15" s="23">
        <v>0</v>
      </c>
      <c r="DW15" s="23">
        <v>0</v>
      </c>
      <c r="DX15" s="46" t="s">
        <v>15</v>
      </c>
      <c r="DY15" s="46" t="s">
        <v>15</v>
      </c>
      <c r="DZ15" s="46">
        <v>0</v>
      </c>
      <c r="EA15" s="46">
        <v>0</v>
      </c>
      <c r="EB15" s="23">
        <v>5.4459999999999997</v>
      </c>
      <c r="EC15" s="23">
        <v>0.45960000000000001</v>
      </c>
      <c r="ED15" s="46" t="s">
        <v>15</v>
      </c>
      <c r="EE15" s="46" t="s">
        <v>15</v>
      </c>
      <c r="EF15" s="46">
        <v>0</v>
      </c>
      <c r="EG15" s="46">
        <v>0</v>
      </c>
      <c r="EH15" s="46">
        <v>0</v>
      </c>
      <c r="EI15" s="46">
        <v>0</v>
      </c>
      <c r="EJ15" s="46" t="s">
        <v>15</v>
      </c>
      <c r="EK15" s="46" t="s">
        <v>15</v>
      </c>
      <c r="EL15" s="46">
        <v>0</v>
      </c>
      <c r="EM15" s="46">
        <v>0</v>
      </c>
      <c r="EN15" s="46">
        <v>0</v>
      </c>
      <c r="EO15" s="46">
        <v>0</v>
      </c>
      <c r="EP15" s="46" t="s">
        <v>15</v>
      </c>
      <c r="EQ15" s="46" t="s">
        <v>15</v>
      </c>
      <c r="ER15" s="46">
        <v>0</v>
      </c>
      <c r="ES15" s="46">
        <v>0</v>
      </c>
      <c r="ET15" s="46">
        <v>0</v>
      </c>
      <c r="EU15" s="46">
        <v>0</v>
      </c>
      <c r="EV15" s="24">
        <v>8.32</v>
      </c>
      <c r="EW15" s="24">
        <v>8.1860000000000002E-2</v>
      </c>
      <c r="EX15" s="24">
        <v>104.1</v>
      </c>
      <c r="EY15" s="24">
        <v>4.1669999999999998</v>
      </c>
      <c r="EZ15" s="24">
        <v>8.1519999999999992</v>
      </c>
      <c r="FA15" s="24">
        <v>6.7140000000000005E-2</v>
      </c>
      <c r="FB15" s="24">
        <v>6.44</v>
      </c>
      <c r="FC15" s="24">
        <v>0.1615</v>
      </c>
      <c r="FD15" s="24">
        <v>23.48</v>
      </c>
      <c r="FE15" s="24">
        <v>1.782</v>
      </c>
      <c r="FF15" s="24">
        <v>5.04</v>
      </c>
      <c r="FG15" s="24">
        <v>0.12889999999999999</v>
      </c>
      <c r="FH15" s="24">
        <v>5.9119999999999999</v>
      </c>
      <c r="FI15" s="24">
        <v>0.253</v>
      </c>
      <c r="FJ15" s="24">
        <v>45.01</v>
      </c>
      <c r="FK15" s="24">
        <v>7.0750000000000002</v>
      </c>
      <c r="FL15" s="24">
        <v>5.3380000000000001</v>
      </c>
      <c r="FM15" s="24">
        <v>9.2759999999999995E-2</v>
      </c>
      <c r="FN15" s="24">
        <v>6.5309999999999997</v>
      </c>
      <c r="FO15" s="24">
        <v>0.13739999999999999</v>
      </c>
      <c r="FP15" s="24">
        <v>30.72</v>
      </c>
      <c r="FQ15" s="24">
        <v>1.9650000000000001</v>
      </c>
      <c r="FR15" s="24">
        <v>5.3680000000000003</v>
      </c>
      <c r="FS15" s="24">
        <v>0.1086</v>
      </c>
      <c r="FT15" s="24">
        <v>5.86</v>
      </c>
      <c r="FU15" s="24">
        <v>0.23760000000000001</v>
      </c>
      <c r="FV15" s="24">
        <v>45.81</v>
      </c>
      <c r="FW15" s="24">
        <v>4.7919999999999998</v>
      </c>
      <c r="FX15" s="23">
        <v>5.6189999999999998</v>
      </c>
      <c r="FY15" s="23">
        <v>0.1777</v>
      </c>
      <c r="FZ15" s="46" t="s">
        <v>15</v>
      </c>
      <c r="GA15" s="46" t="s">
        <v>15</v>
      </c>
      <c r="GB15" s="46">
        <v>0</v>
      </c>
      <c r="GC15" s="46">
        <v>0</v>
      </c>
      <c r="GD15" s="46">
        <v>0</v>
      </c>
      <c r="GE15" s="46">
        <v>0</v>
      </c>
      <c r="GF15" s="46" t="s">
        <v>15</v>
      </c>
      <c r="GG15" s="46" t="s">
        <v>15</v>
      </c>
      <c r="GH15" s="46">
        <v>0</v>
      </c>
      <c r="GI15" s="46">
        <v>0</v>
      </c>
      <c r="GJ15" s="64">
        <v>3.1619999999999999</v>
      </c>
      <c r="GK15" s="64">
        <v>0.21890000000000001</v>
      </c>
      <c r="GL15" s="46" t="s">
        <v>15</v>
      </c>
      <c r="GM15" s="46" t="s">
        <v>15</v>
      </c>
      <c r="GN15" s="46">
        <v>0</v>
      </c>
      <c r="GO15" s="46">
        <v>0</v>
      </c>
      <c r="GP15" s="64">
        <v>3.4180000000000001</v>
      </c>
      <c r="GQ15" s="64">
        <v>0.25829999999999997</v>
      </c>
      <c r="GR15" s="26">
        <v>6.0259999999999998</v>
      </c>
      <c r="GS15" s="26">
        <v>0.1734</v>
      </c>
      <c r="GT15" s="26">
        <v>5.7240000000000002</v>
      </c>
      <c r="GU15" s="26">
        <v>0.4768</v>
      </c>
      <c r="GV15" s="26">
        <v>4.6550000000000002</v>
      </c>
      <c r="GW15" s="26">
        <v>0.13009999999999999</v>
      </c>
      <c r="GX15" s="46" t="s">
        <v>15</v>
      </c>
      <c r="GY15" s="46" t="s">
        <v>15</v>
      </c>
      <c r="GZ15" s="46">
        <v>0</v>
      </c>
      <c r="HA15" s="46">
        <v>0</v>
      </c>
      <c r="HB15" s="64">
        <v>4.1509999999999998</v>
      </c>
      <c r="HC15" s="64">
        <v>0.18340000000000001</v>
      </c>
      <c r="HD15" s="24">
        <v>7.6189999999999998</v>
      </c>
      <c r="HE15" s="24">
        <v>9.01E-2</v>
      </c>
      <c r="HF15" s="24">
        <v>102</v>
      </c>
      <c r="HG15" s="24">
        <v>4.0599999999999996</v>
      </c>
      <c r="HH15" s="24">
        <v>7.56</v>
      </c>
      <c r="HI15" s="24">
        <v>6.6470000000000001E-2</v>
      </c>
      <c r="HJ15" s="46" t="s">
        <v>15</v>
      </c>
      <c r="HK15" s="46" t="s">
        <v>15</v>
      </c>
      <c r="HL15" s="46">
        <v>0</v>
      </c>
      <c r="HM15" s="46">
        <v>0</v>
      </c>
      <c r="HN15" s="23">
        <v>4.7830000000000004</v>
      </c>
      <c r="HO15" s="23">
        <v>0.1908</v>
      </c>
      <c r="HP15" s="24">
        <v>6.1879999999999997</v>
      </c>
      <c r="HQ15" s="24">
        <v>0.10580000000000001</v>
      </c>
      <c r="HR15" s="24">
        <v>52.28</v>
      </c>
      <c r="HS15" s="24">
        <v>2.843</v>
      </c>
      <c r="HT15" s="24">
        <v>5.1550000000000002</v>
      </c>
      <c r="HU15" s="24">
        <v>8.5300000000000001E-2</v>
      </c>
      <c r="HV15" s="24">
        <v>6.1710000000000003</v>
      </c>
      <c r="HW15" s="24">
        <v>8.2669999999999993E-2</v>
      </c>
      <c r="HX15" s="24">
        <v>28.4</v>
      </c>
      <c r="HY15" s="24">
        <v>1.115</v>
      </c>
      <c r="HZ15" s="24">
        <v>4.9080000000000004</v>
      </c>
      <c r="IA15" s="24">
        <v>6.5600000000000006E-2</v>
      </c>
      <c r="IB15" s="24">
        <v>6.2750000000000004</v>
      </c>
      <c r="IC15" s="24">
        <v>0.16739999999999999</v>
      </c>
      <c r="ID15" s="24">
        <v>80.569999999999993</v>
      </c>
      <c r="IE15" s="24">
        <v>6.6779999999999999</v>
      </c>
      <c r="IF15" s="24">
        <v>4.6239999999999997</v>
      </c>
      <c r="IG15" s="24">
        <v>0.13339999999999999</v>
      </c>
    </row>
    <row r="16" spans="1:241" ht="17" thickTop="1" thickBot="1">
      <c r="A16" s="36" t="s">
        <v>29</v>
      </c>
      <c r="B16" s="23">
        <v>7.03</v>
      </c>
      <c r="C16" s="28">
        <v>3.3840000000000002E-2</v>
      </c>
      <c r="D16" s="24">
        <v>103.5</v>
      </c>
      <c r="E16" s="28">
        <v>2.5350000000000001</v>
      </c>
      <c r="F16" s="24">
        <v>7.0579999999999998</v>
      </c>
      <c r="G16" s="24">
        <v>3.0769999999999999E-2</v>
      </c>
      <c r="H16" s="24">
        <v>7.0579999999999998</v>
      </c>
      <c r="I16" s="24">
        <v>4.0579999999999998E-2</v>
      </c>
      <c r="J16" s="24">
        <v>100.7</v>
      </c>
      <c r="K16" s="24">
        <v>2.9460000000000002</v>
      </c>
      <c r="L16" s="24">
        <v>7.0819999999999999</v>
      </c>
      <c r="M16" s="24">
        <v>3.5630000000000002E-2</v>
      </c>
      <c r="N16" s="24">
        <v>7.7409999999999997</v>
      </c>
      <c r="O16" s="24">
        <v>3.7679999999999998E-2</v>
      </c>
      <c r="P16" s="24">
        <v>101.3</v>
      </c>
      <c r="Q16" s="24">
        <v>1.9950000000000001</v>
      </c>
      <c r="R16" s="24">
        <v>7.7679999999999998</v>
      </c>
      <c r="S16" s="24">
        <v>2.5690000000000001E-2</v>
      </c>
      <c r="T16" s="24">
        <v>7.7629999999999999</v>
      </c>
      <c r="U16" s="24">
        <v>3.9280000000000002E-2</v>
      </c>
      <c r="V16" s="24">
        <v>99.19</v>
      </c>
      <c r="W16" s="24">
        <v>2.048</v>
      </c>
      <c r="X16" s="24">
        <v>7.7539999999999996</v>
      </c>
      <c r="Y16" s="24">
        <v>2.5680000000000001E-2</v>
      </c>
      <c r="Z16" s="24">
        <v>7.37</v>
      </c>
      <c r="AA16" s="24">
        <v>3.5920000000000001E-2</v>
      </c>
      <c r="AB16" s="24">
        <v>102.3</v>
      </c>
      <c r="AC16" s="24">
        <v>1.7889999999999999</v>
      </c>
      <c r="AD16" s="24">
        <v>7.38</v>
      </c>
      <c r="AE16" s="24">
        <v>2.3709999999999998E-2</v>
      </c>
      <c r="AF16" s="24">
        <v>11.07</v>
      </c>
      <c r="AG16" s="24">
        <v>5.2019999999999997E-2</v>
      </c>
      <c r="AH16" s="24">
        <v>90.32</v>
      </c>
      <c r="AI16" s="24">
        <v>3.786</v>
      </c>
      <c r="AJ16" s="24">
        <v>10.98</v>
      </c>
      <c r="AK16" s="24">
        <v>5.135E-2</v>
      </c>
      <c r="AL16" s="24">
        <v>7.9089999999999998</v>
      </c>
      <c r="AM16" s="24">
        <v>0.2195</v>
      </c>
      <c r="AN16" s="24">
        <v>117.6</v>
      </c>
      <c r="AO16" s="24">
        <v>16.12</v>
      </c>
      <c r="AP16" s="24">
        <v>7.9119999999999999</v>
      </c>
      <c r="AQ16" s="24">
        <v>7.739E-2</v>
      </c>
      <c r="AR16" s="24">
        <v>8.8040000000000003</v>
      </c>
      <c r="AS16" s="24">
        <v>0.18609999999999999</v>
      </c>
      <c r="AT16" s="24">
        <v>88.69</v>
      </c>
      <c r="AU16" s="24">
        <v>8.9380000000000006</v>
      </c>
      <c r="AV16" s="24">
        <v>8.9529999999999994</v>
      </c>
      <c r="AW16" s="24">
        <v>0.13719999999999999</v>
      </c>
      <c r="AX16" s="23">
        <v>8.8079999999999998</v>
      </c>
      <c r="AY16" s="23">
        <v>9.6659999999999996E-2</v>
      </c>
      <c r="AZ16" s="23">
        <v>107.6</v>
      </c>
      <c r="BA16" s="23">
        <v>6.5190000000000001</v>
      </c>
      <c r="BB16" s="23">
        <v>8.8239999999999998</v>
      </c>
      <c r="BC16" s="23">
        <v>6.5310000000000007E-2</v>
      </c>
      <c r="BD16" s="23">
        <v>9.0239999999999991</v>
      </c>
      <c r="BE16" s="23">
        <v>0.1119</v>
      </c>
      <c r="BF16" s="23">
        <v>131.19999999999999</v>
      </c>
      <c r="BG16" s="23">
        <v>8.4649999999999999</v>
      </c>
      <c r="BH16" s="24">
        <v>8.907</v>
      </c>
      <c r="BI16" s="24">
        <v>0.1021</v>
      </c>
      <c r="BJ16" s="24">
        <v>6.6989999999999998</v>
      </c>
      <c r="BK16" s="24">
        <v>5.4760000000000003E-2</v>
      </c>
      <c r="BL16" s="24">
        <v>114.3</v>
      </c>
      <c r="BM16" s="24">
        <v>3.0129999999999999</v>
      </c>
      <c r="BN16" s="24">
        <v>6.83</v>
      </c>
      <c r="BO16" s="24">
        <v>4.9399999999999999E-2</v>
      </c>
      <c r="BP16" s="24">
        <v>6.6849999999999996</v>
      </c>
      <c r="BQ16" s="24">
        <v>1.4570000000000001</v>
      </c>
      <c r="BR16" s="24">
        <v>89.8</v>
      </c>
      <c r="BS16" s="24">
        <v>2.0659999999999998</v>
      </c>
      <c r="BT16" s="24">
        <v>6.6449999999999996</v>
      </c>
      <c r="BU16" s="24">
        <v>3.6940000000000001E-2</v>
      </c>
      <c r="BV16" s="24">
        <v>7.3630000000000004</v>
      </c>
      <c r="BW16" s="24">
        <v>6.2719999999999998E-2</v>
      </c>
      <c r="BX16" s="24">
        <v>100.6</v>
      </c>
      <c r="BY16" s="24">
        <v>0.74750000000000005</v>
      </c>
      <c r="BZ16" s="24">
        <v>7.3540000000000001</v>
      </c>
      <c r="CA16" s="24">
        <v>4.224E-2</v>
      </c>
      <c r="CB16" s="24">
        <v>7.4210000000000003</v>
      </c>
      <c r="CC16" s="24">
        <v>3.5319999999999997E-2</v>
      </c>
      <c r="CD16" s="24">
        <v>101.7</v>
      </c>
      <c r="CE16" s="24">
        <v>1.762</v>
      </c>
      <c r="CF16" s="24">
        <v>7.4349999999999996</v>
      </c>
      <c r="CG16" s="24">
        <v>2.6419999999999999E-2</v>
      </c>
      <c r="CH16" s="24">
        <v>7.032</v>
      </c>
      <c r="CI16" s="24">
        <v>2.4559999999999998E-2</v>
      </c>
      <c r="CJ16" s="24">
        <v>95.76</v>
      </c>
      <c r="CK16" s="24">
        <v>1.1160000000000001</v>
      </c>
      <c r="CL16" s="23">
        <v>7.0190000000000001</v>
      </c>
      <c r="CM16" s="23">
        <v>1.7069999999999998E-2</v>
      </c>
      <c r="CN16" s="24">
        <v>10.02</v>
      </c>
      <c r="CO16" s="24">
        <v>0.21029999999999999</v>
      </c>
      <c r="CP16" s="24">
        <v>96.88</v>
      </c>
      <c r="CQ16" s="24">
        <v>8.7119999999999997</v>
      </c>
      <c r="CR16" s="24">
        <v>9.7710000000000008</v>
      </c>
      <c r="CS16" s="24">
        <v>0.20130000000000001</v>
      </c>
      <c r="CT16" s="24">
        <v>7.1589999999999998</v>
      </c>
      <c r="CU16" s="24">
        <v>0.14960000000000001</v>
      </c>
      <c r="CV16" s="24">
        <v>146.1</v>
      </c>
      <c r="CW16" s="24">
        <v>13.32</v>
      </c>
      <c r="CX16" s="24">
        <v>7.1479999999999997</v>
      </c>
      <c r="CY16" s="24">
        <v>7.3709999999999998E-2</v>
      </c>
      <c r="CZ16" s="24">
        <v>8.5069999999999997</v>
      </c>
      <c r="DA16" s="24">
        <v>0.15670000000000001</v>
      </c>
      <c r="DB16" s="24">
        <v>78.739999999999995</v>
      </c>
      <c r="DC16" s="24">
        <v>7.9829999999999997</v>
      </c>
      <c r="DD16" s="24">
        <v>7.7480000000000002</v>
      </c>
      <c r="DE16" s="24">
        <v>0.10589999999999999</v>
      </c>
      <c r="DF16" s="24">
        <v>7.3559999999999999</v>
      </c>
      <c r="DG16" s="24">
        <v>0.1353</v>
      </c>
      <c r="DH16" s="24">
        <v>193.7</v>
      </c>
      <c r="DI16" s="24">
        <v>15.98</v>
      </c>
      <c r="DJ16" s="24">
        <v>7.3259999999999996</v>
      </c>
      <c r="DK16" s="24">
        <v>7.1580000000000005E-2</v>
      </c>
      <c r="DL16" s="24">
        <v>8.9469999999999992</v>
      </c>
      <c r="DM16" s="24">
        <v>0.14510000000000001</v>
      </c>
      <c r="DN16" s="24">
        <v>120.7</v>
      </c>
      <c r="DO16" s="24">
        <v>8.5640000000000001</v>
      </c>
      <c r="DP16" s="24">
        <v>8.7899999999999991</v>
      </c>
      <c r="DQ16" s="24">
        <v>0.1273</v>
      </c>
      <c r="DR16" s="24">
        <v>5.508</v>
      </c>
      <c r="DS16" s="24">
        <v>5.1720000000000002E-2</v>
      </c>
      <c r="DT16" s="24">
        <v>61.18</v>
      </c>
      <c r="DU16" s="24">
        <v>1.8129999999999999</v>
      </c>
      <c r="DV16" s="24">
        <v>5.2350000000000003</v>
      </c>
      <c r="DW16" s="24">
        <v>4.9959999999999997E-2</v>
      </c>
      <c r="DX16" s="24">
        <v>5.5339999999999998</v>
      </c>
      <c r="DY16" s="24">
        <v>4.122E-2</v>
      </c>
      <c r="DZ16" s="24">
        <v>69.510000000000005</v>
      </c>
      <c r="EA16" s="24">
        <v>1.583</v>
      </c>
      <c r="EB16" s="24">
        <v>5.3780000000000001</v>
      </c>
      <c r="EC16" s="24">
        <v>3.8350000000000002E-2</v>
      </c>
      <c r="ED16" s="24">
        <v>5.7640000000000002</v>
      </c>
      <c r="EE16" s="24">
        <v>4.1070000000000002E-2</v>
      </c>
      <c r="EF16" s="24">
        <v>82.92</v>
      </c>
      <c r="EG16" s="24">
        <v>1.6850000000000001</v>
      </c>
      <c r="EH16" s="24">
        <v>3.6280000000000001</v>
      </c>
      <c r="EI16" s="24">
        <v>0.5454</v>
      </c>
      <c r="EJ16" s="24">
        <v>6.2190000000000003</v>
      </c>
      <c r="EK16" s="24">
        <v>3.6729999999999999E-2</v>
      </c>
      <c r="EL16" s="24">
        <v>98.63</v>
      </c>
      <c r="EM16" s="24">
        <v>2.2490000000000001</v>
      </c>
      <c r="EN16" s="24">
        <v>6.2309999999999999</v>
      </c>
      <c r="EO16" s="24">
        <v>2.3539999999999998E-2</v>
      </c>
      <c r="EP16" s="24">
        <v>6.0469999999999997</v>
      </c>
      <c r="EQ16" s="24">
        <v>3.2530000000000003E-2</v>
      </c>
      <c r="ER16" s="24">
        <v>88.98</v>
      </c>
      <c r="ES16" s="24">
        <v>1.4</v>
      </c>
      <c r="ET16" s="24">
        <v>5.9619999999999997</v>
      </c>
      <c r="EU16" s="24">
        <v>3.0269999999999998E-2</v>
      </c>
      <c r="EV16" s="24">
        <v>10.19</v>
      </c>
      <c r="EW16" s="24">
        <v>0.12720000000000001</v>
      </c>
      <c r="EX16" s="24">
        <v>86.96</v>
      </c>
      <c r="EY16" s="24">
        <v>5.1909999999999998</v>
      </c>
      <c r="EZ16" s="24">
        <v>9.93</v>
      </c>
      <c r="FA16" s="24">
        <v>0.1052</v>
      </c>
      <c r="FB16" s="24">
        <v>6.0720000000000001</v>
      </c>
      <c r="FC16" s="24">
        <v>0.1128</v>
      </c>
      <c r="FD16" s="24">
        <v>112.9</v>
      </c>
      <c r="FE16" s="24">
        <v>8.6</v>
      </c>
      <c r="FF16" s="24">
        <v>5.7450000000000001</v>
      </c>
      <c r="FG16" s="24">
        <v>6.0470000000000003E-2</v>
      </c>
      <c r="FH16" s="24">
        <v>6.5229999999999997</v>
      </c>
      <c r="FI16" s="24">
        <v>6.6780000000000006E-2</v>
      </c>
      <c r="FJ16" s="24">
        <v>108.8</v>
      </c>
      <c r="FK16" s="24">
        <v>4.6890000000000001</v>
      </c>
      <c r="FL16" s="24">
        <v>6.3289999999999997</v>
      </c>
      <c r="FM16" s="24">
        <v>4.0599999999999997E-2</v>
      </c>
      <c r="FN16" s="24">
        <v>6.7309999999999999</v>
      </c>
      <c r="FO16" s="24">
        <v>9.7430000000000003E-2</v>
      </c>
      <c r="FP16" s="24">
        <v>100.2</v>
      </c>
      <c r="FQ16" s="24">
        <v>4.7279999999999998</v>
      </c>
      <c r="FR16" s="24">
        <v>6.4710000000000001</v>
      </c>
      <c r="FS16" s="24">
        <v>7.2800000000000004E-2</v>
      </c>
      <c r="FT16" s="24">
        <v>6.6440000000000001</v>
      </c>
      <c r="FU16" s="24">
        <v>0.1351</v>
      </c>
      <c r="FV16" s="24">
        <v>95.05</v>
      </c>
      <c r="FW16" s="24">
        <v>6.2679999999999998</v>
      </c>
      <c r="FX16" s="23">
        <v>6.6790000000000003</v>
      </c>
      <c r="FY16" s="23">
        <v>9.8760000000000001E-2</v>
      </c>
      <c r="FZ16" s="24">
        <v>5.47</v>
      </c>
      <c r="GA16" s="24">
        <v>0.10730000000000001</v>
      </c>
      <c r="GB16" s="24">
        <v>49.29</v>
      </c>
      <c r="GC16" s="24">
        <v>2.7989999999999999</v>
      </c>
      <c r="GD16" s="24">
        <v>4.9950000000000001</v>
      </c>
      <c r="GE16" s="24">
        <v>8.5139999999999993E-2</v>
      </c>
      <c r="GF16" s="24">
        <v>5.7720000000000002</v>
      </c>
      <c r="GG16" s="24">
        <v>3.431E-2</v>
      </c>
      <c r="GH16" s="24">
        <v>55</v>
      </c>
      <c r="GI16" s="24">
        <v>1.069</v>
      </c>
      <c r="GJ16" s="24">
        <v>5.44</v>
      </c>
      <c r="GK16" s="24">
        <v>2.6939999999999999E-2</v>
      </c>
      <c r="GL16" s="24">
        <v>5.7430000000000003</v>
      </c>
      <c r="GM16" s="24">
        <v>3.6569999999999998E-2</v>
      </c>
      <c r="GN16" s="24">
        <v>65.540000000000006</v>
      </c>
      <c r="GO16" s="24">
        <v>1.3720000000000001</v>
      </c>
      <c r="GP16" s="24">
        <v>5.4560000000000004</v>
      </c>
      <c r="GQ16" s="24">
        <v>2.7820000000000001E-2</v>
      </c>
      <c r="GR16" s="24">
        <v>6.024</v>
      </c>
      <c r="GS16" s="24">
        <v>2.1600000000000001E-2</v>
      </c>
      <c r="GT16" s="24">
        <v>81.19</v>
      </c>
      <c r="GU16" s="24">
        <v>0.92190000000000005</v>
      </c>
      <c r="GV16" s="24">
        <v>5.8179999999999996</v>
      </c>
      <c r="GW16" s="24">
        <v>2.7140000000000001E-2</v>
      </c>
      <c r="GX16" s="24">
        <v>5.7290000000000001</v>
      </c>
      <c r="GY16" s="24">
        <v>2.743E-2</v>
      </c>
      <c r="GZ16" s="24">
        <v>82.14</v>
      </c>
      <c r="HA16" s="24">
        <v>1.1739999999999999</v>
      </c>
      <c r="HB16" s="24">
        <v>5.5970000000000004</v>
      </c>
      <c r="HC16" s="24">
        <v>2.767E-2</v>
      </c>
      <c r="HD16" s="24">
        <v>9.3759999999999994</v>
      </c>
      <c r="HE16" s="24">
        <v>6.8099999999999994E-2</v>
      </c>
      <c r="HF16" s="24">
        <v>99.4</v>
      </c>
      <c r="HG16" s="24">
        <v>3.0449999999999999</v>
      </c>
      <c r="HH16" s="24">
        <v>9.3249999999999993</v>
      </c>
      <c r="HI16" s="24">
        <v>5.5640000000000002E-2</v>
      </c>
      <c r="HJ16" s="24">
        <v>5.6109999999999998</v>
      </c>
      <c r="HK16" s="24">
        <v>6.8540000000000004E-2</v>
      </c>
      <c r="HL16" s="24">
        <v>132.69999999999999</v>
      </c>
      <c r="HM16" s="24">
        <v>4.6459999999999999</v>
      </c>
      <c r="HN16" s="24">
        <v>5.7069999999999999</v>
      </c>
      <c r="HO16" s="24">
        <v>5.3850000000000002E-2</v>
      </c>
      <c r="HP16" s="24">
        <v>5.8949999999999996</v>
      </c>
      <c r="HQ16" s="24">
        <v>0.11550000000000001</v>
      </c>
      <c r="HR16" s="24">
        <v>94.71</v>
      </c>
      <c r="HS16" s="24">
        <v>7.3449999999999998</v>
      </c>
      <c r="HT16" s="24">
        <v>5.6909999999999998</v>
      </c>
      <c r="HU16" s="24">
        <v>5.602E-2</v>
      </c>
      <c r="HV16" s="24">
        <v>6.0209999999999999</v>
      </c>
      <c r="HW16" s="24">
        <v>8.616E-2</v>
      </c>
      <c r="HX16" s="24">
        <v>120</v>
      </c>
      <c r="HY16" s="24">
        <v>7.0220000000000002</v>
      </c>
      <c r="HZ16" s="24">
        <v>6.2210000000000001</v>
      </c>
      <c r="IA16" s="24">
        <v>5.0259999999999999E-2</v>
      </c>
      <c r="IB16" s="24">
        <v>6.6070000000000002</v>
      </c>
      <c r="IC16" s="24">
        <v>9.622E-2</v>
      </c>
      <c r="ID16" s="24">
        <v>193.5</v>
      </c>
      <c r="IE16" s="24">
        <v>8.9250000000000007</v>
      </c>
      <c r="IF16" s="24">
        <v>6.0309999999999997</v>
      </c>
      <c r="IG16" s="24">
        <v>6.9839999999999999E-2</v>
      </c>
    </row>
    <row r="17" spans="1:241" ht="17" thickTop="1" thickBot="1">
      <c r="A17" s="36" t="s">
        <v>30</v>
      </c>
      <c r="B17" s="22" t="s">
        <v>15</v>
      </c>
      <c r="C17" s="22" t="s">
        <v>15</v>
      </c>
      <c r="D17" s="22">
        <v>0</v>
      </c>
      <c r="E17" s="22">
        <v>0</v>
      </c>
      <c r="F17" s="22">
        <v>0</v>
      </c>
      <c r="G17" s="22">
        <v>0</v>
      </c>
      <c r="H17" s="22" t="s">
        <v>15</v>
      </c>
      <c r="I17" s="22" t="s">
        <v>15</v>
      </c>
      <c r="J17" s="22">
        <v>0</v>
      </c>
      <c r="K17" s="22">
        <v>0</v>
      </c>
      <c r="L17" s="22">
        <v>0</v>
      </c>
      <c r="M17" s="22">
        <v>0</v>
      </c>
      <c r="N17" s="25">
        <v>7.3170000000000002</v>
      </c>
      <c r="O17" s="25">
        <v>0.1135</v>
      </c>
      <c r="P17" s="25">
        <v>16.420000000000002</v>
      </c>
      <c r="Q17" s="25">
        <v>0.90390000000000004</v>
      </c>
      <c r="R17" s="25">
        <v>6.617</v>
      </c>
      <c r="S17" s="25">
        <v>8.5629999999999998E-2</v>
      </c>
      <c r="T17" s="25">
        <v>7.4109999999999996</v>
      </c>
      <c r="U17" s="25">
        <v>9.6089999999999995E-2</v>
      </c>
      <c r="V17" s="25">
        <v>18.82</v>
      </c>
      <c r="W17" s="25">
        <v>0.88749999999999996</v>
      </c>
      <c r="X17" s="25">
        <v>6.7629999999999999</v>
      </c>
      <c r="Y17" s="25">
        <v>7.1300000000000002E-2</v>
      </c>
      <c r="Z17" s="26">
        <v>7.492</v>
      </c>
      <c r="AA17" s="26">
        <v>0.16950000000000001</v>
      </c>
      <c r="AB17" s="26">
        <v>7.3369999999999997</v>
      </c>
      <c r="AC17" s="26">
        <v>0.61799999999999999</v>
      </c>
      <c r="AD17" s="26">
        <v>6.3289999999999997</v>
      </c>
      <c r="AE17" s="26">
        <v>0.1439</v>
      </c>
      <c r="AF17" s="24">
        <v>8.9510000000000005</v>
      </c>
      <c r="AG17" s="24">
        <v>9.6500000000000002E-2</v>
      </c>
      <c r="AH17" s="23">
        <v>92.11</v>
      </c>
      <c r="AI17" s="24">
        <v>4.7320000000000002</v>
      </c>
      <c r="AJ17" s="24">
        <v>8.8550000000000004</v>
      </c>
      <c r="AK17" s="24">
        <v>7.6520000000000005E-2</v>
      </c>
      <c r="AL17" s="24">
        <v>6.6779999999999999</v>
      </c>
      <c r="AM17" s="24">
        <v>0.1981</v>
      </c>
      <c r="AN17" s="24">
        <v>57.37</v>
      </c>
      <c r="AO17" s="24">
        <v>7.7809999999999997</v>
      </c>
      <c r="AP17" s="24">
        <v>6.0389999999999997</v>
      </c>
      <c r="AQ17" s="24">
        <v>8.0530000000000004E-2</v>
      </c>
      <c r="AR17" s="24">
        <v>7.4240000000000004</v>
      </c>
      <c r="AS17" s="24">
        <v>0.1071</v>
      </c>
      <c r="AT17" s="24">
        <v>76.27</v>
      </c>
      <c r="AU17" s="24">
        <v>5.3810000000000002</v>
      </c>
      <c r="AV17" s="24">
        <v>7.0430000000000001</v>
      </c>
      <c r="AW17" s="24">
        <v>5.5969999999999999E-2</v>
      </c>
      <c r="AX17" s="24">
        <v>7.5839999999999996</v>
      </c>
      <c r="AY17" s="24">
        <v>7.8549999999999995E-2</v>
      </c>
      <c r="AZ17" s="24">
        <v>66.73</v>
      </c>
      <c r="BA17" s="24">
        <v>2.6269999999999998</v>
      </c>
      <c r="BB17" s="24">
        <v>7.2130000000000001</v>
      </c>
      <c r="BC17" s="24">
        <v>5.8569999999999997E-2</v>
      </c>
      <c r="BD17" s="23">
        <v>7.516</v>
      </c>
      <c r="BE17" s="23">
        <v>0.15140000000000001</v>
      </c>
      <c r="BF17" s="23">
        <v>55.64</v>
      </c>
      <c r="BG17" s="23">
        <v>4.0890000000000004</v>
      </c>
      <c r="BH17" s="24">
        <v>6.7679999999999998</v>
      </c>
      <c r="BI17" s="24">
        <v>0.1079</v>
      </c>
      <c r="BJ17" s="22" t="s">
        <v>43</v>
      </c>
      <c r="BK17" s="22" t="s">
        <v>43</v>
      </c>
      <c r="BL17" s="45">
        <v>0</v>
      </c>
      <c r="BM17" s="45">
        <v>0</v>
      </c>
      <c r="BN17" s="45">
        <v>0</v>
      </c>
      <c r="BO17" s="45">
        <v>0</v>
      </c>
      <c r="BP17" s="22" t="s">
        <v>15</v>
      </c>
      <c r="BQ17" s="22" t="s">
        <v>15</v>
      </c>
      <c r="BR17" s="45">
        <v>0</v>
      </c>
      <c r="BS17" s="45">
        <v>0</v>
      </c>
      <c r="BT17" s="45">
        <v>0</v>
      </c>
      <c r="BU17" s="45">
        <v>0</v>
      </c>
      <c r="BV17" s="23">
        <v>6.5869999999999997</v>
      </c>
      <c r="BW17" s="23">
        <v>0.20319999999999999</v>
      </c>
      <c r="BX17" s="23">
        <v>5.4509999999999996</v>
      </c>
      <c r="BY17" s="23">
        <v>0.53169999999999995</v>
      </c>
      <c r="BZ17" s="23">
        <v>5.633</v>
      </c>
      <c r="CA17" s="23">
        <v>0.14660000000000001</v>
      </c>
      <c r="CB17" s="26">
        <v>7.327</v>
      </c>
      <c r="CC17" s="26">
        <v>0.15160000000000001</v>
      </c>
      <c r="CD17" s="26">
        <v>8.3789999999999996</v>
      </c>
      <c r="CE17" s="26">
        <v>0.61660000000000004</v>
      </c>
      <c r="CF17" s="26">
        <v>6.0960000000000001</v>
      </c>
      <c r="CG17" s="26">
        <v>0.1512</v>
      </c>
      <c r="CH17" s="22" t="s">
        <v>15</v>
      </c>
      <c r="CI17" s="22" t="s">
        <v>15</v>
      </c>
      <c r="CJ17" s="22">
        <v>0</v>
      </c>
      <c r="CK17" s="22">
        <v>0</v>
      </c>
      <c r="CL17" s="23">
        <v>6.492</v>
      </c>
      <c r="CM17" s="23">
        <v>0.20710000000000001</v>
      </c>
      <c r="CN17" s="24">
        <v>7.4980000000000002</v>
      </c>
      <c r="CO17" s="24">
        <v>0.19839999999999999</v>
      </c>
      <c r="CP17" s="24">
        <v>113.6</v>
      </c>
      <c r="CQ17" s="24">
        <v>9.0280000000000005</v>
      </c>
      <c r="CR17" s="24">
        <v>7.2080000000000002</v>
      </c>
      <c r="CS17" s="24">
        <v>0.1812</v>
      </c>
      <c r="CT17" s="24">
        <v>6.3739999999999997</v>
      </c>
      <c r="CU17" s="24">
        <v>0.12620000000000001</v>
      </c>
      <c r="CV17" s="24">
        <v>55.17</v>
      </c>
      <c r="CW17" s="24">
        <v>3.4329999999999998</v>
      </c>
      <c r="CX17" s="24">
        <v>5.7060000000000004</v>
      </c>
      <c r="CY17" s="24">
        <v>9.6290000000000001E-2</v>
      </c>
      <c r="CZ17" s="24">
        <v>7.2140000000000004</v>
      </c>
      <c r="DA17" s="24">
        <v>0.12620000000000001</v>
      </c>
      <c r="DB17" s="24">
        <v>69.13</v>
      </c>
      <c r="DC17" s="24">
        <v>5.8230000000000004</v>
      </c>
      <c r="DD17" s="24">
        <v>7.032</v>
      </c>
      <c r="DE17" s="24">
        <v>7.0349999999999996E-2</v>
      </c>
      <c r="DF17" s="24">
        <v>6.8220000000000001</v>
      </c>
      <c r="DG17" s="24">
        <v>0.16139999999999999</v>
      </c>
      <c r="DH17" s="24">
        <v>84.8</v>
      </c>
      <c r="DI17" s="24">
        <v>7.048</v>
      </c>
      <c r="DJ17" s="24">
        <v>6.3179999999999996</v>
      </c>
      <c r="DK17" s="24">
        <v>0.1198</v>
      </c>
      <c r="DL17" s="24">
        <v>7.4539999999999997</v>
      </c>
      <c r="DM17" s="24">
        <v>0.1691</v>
      </c>
      <c r="DN17" s="24">
        <v>54.71</v>
      </c>
      <c r="DO17" s="24">
        <v>3.738</v>
      </c>
      <c r="DP17" s="24">
        <v>6.9329999999999998</v>
      </c>
      <c r="DQ17" s="24">
        <v>0.16489999999999999</v>
      </c>
      <c r="DR17" s="46" t="s">
        <v>15</v>
      </c>
      <c r="DS17" s="46" t="s">
        <v>15</v>
      </c>
      <c r="DT17" s="23">
        <v>0</v>
      </c>
      <c r="DU17" s="23">
        <v>0</v>
      </c>
      <c r="DV17" s="23">
        <v>0</v>
      </c>
      <c r="DW17" s="23">
        <v>0</v>
      </c>
      <c r="DX17" s="23" t="s">
        <v>16</v>
      </c>
      <c r="DY17" s="23" t="s">
        <v>16</v>
      </c>
      <c r="DZ17" s="23">
        <v>0</v>
      </c>
      <c r="EA17" s="23">
        <v>0</v>
      </c>
      <c r="EB17" s="23">
        <v>0</v>
      </c>
      <c r="EC17" s="23">
        <v>0</v>
      </c>
      <c r="ED17" s="46" t="s">
        <v>15</v>
      </c>
      <c r="EE17" s="46" t="s">
        <v>15</v>
      </c>
      <c r="EF17" s="46">
        <v>0</v>
      </c>
      <c r="EG17" s="46">
        <v>0</v>
      </c>
      <c r="EH17" s="23">
        <v>6.6840000000000002</v>
      </c>
      <c r="EI17" s="23">
        <v>0.51439999999999997</v>
      </c>
      <c r="EJ17" s="25">
        <v>6.19</v>
      </c>
      <c r="EK17" s="25">
        <v>9.4839999999999994E-2</v>
      </c>
      <c r="EL17" s="25">
        <v>11.94</v>
      </c>
      <c r="EM17" s="25">
        <v>0.57110000000000005</v>
      </c>
      <c r="EN17" s="25">
        <v>5.24</v>
      </c>
      <c r="EO17" s="25">
        <v>0.1164</v>
      </c>
      <c r="EP17" s="46" t="s">
        <v>15</v>
      </c>
      <c r="EQ17" s="46" t="s">
        <v>15</v>
      </c>
      <c r="ER17" s="46">
        <v>0</v>
      </c>
      <c r="ES17" s="46">
        <v>0</v>
      </c>
      <c r="ET17" s="24">
        <v>4.7640000000000002</v>
      </c>
      <c r="EU17" s="24">
        <v>0.20880000000000001</v>
      </c>
      <c r="EV17" s="24">
        <v>7.7160000000000002</v>
      </c>
      <c r="EW17" s="24">
        <v>0.1394</v>
      </c>
      <c r="EX17" s="24">
        <v>92.09</v>
      </c>
      <c r="EY17" s="24">
        <v>6.0039999999999996</v>
      </c>
      <c r="EZ17" s="24">
        <v>7.4749999999999996</v>
      </c>
      <c r="FA17" s="24">
        <v>0.1176</v>
      </c>
      <c r="FB17" s="24">
        <v>5.5510000000000002</v>
      </c>
      <c r="FC17" s="24">
        <v>0.21890000000000001</v>
      </c>
      <c r="FD17" s="24">
        <v>24.75</v>
      </c>
      <c r="FE17" s="24">
        <v>3.298</v>
      </c>
      <c r="FF17" s="24">
        <v>4.1559999999999997</v>
      </c>
      <c r="FG17" s="24">
        <v>0.15620000000000001</v>
      </c>
      <c r="FH17" s="24">
        <v>6.0869999999999997</v>
      </c>
      <c r="FI17" s="24">
        <v>0.1181</v>
      </c>
      <c r="FJ17" s="24">
        <v>42.93</v>
      </c>
      <c r="FK17" s="24">
        <v>2.6190000000000002</v>
      </c>
      <c r="FL17" s="24">
        <v>5.2830000000000004</v>
      </c>
      <c r="FM17" s="24">
        <v>8.7330000000000005E-2</v>
      </c>
      <c r="FN17" s="24">
        <v>5.8650000000000002</v>
      </c>
      <c r="FO17" s="24">
        <v>0.1479</v>
      </c>
      <c r="FP17" s="24">
        <v>42.57</v>
      </c>
      <c r="FQ17" s="24">
        <v>3.476</v>
      </c>
      <c r="FR17" s="24">
        <v>4.92</v>
      </c>
      <c r="FS17" s="24">
        <v>0.112</v>
      </c>
      <c r="FT17" s="24">
        <v>5.9660000000000002</v>
      </c>
      <c r="FU17" s="24">
        <v>0.307</v>
      </c>
      <c r="FV17" s="24">
        <v>32.1</v>
      </c>
      <c r="FW17" s="24">
        <v>5.0410000000000004</v>
      </c>
      <c r="FX17" s="23">
        <v>5.343</v>
      </c>
      <c r="FY17" s="23">
        <v>0.24879999999999999</v>
      </c>
      <c r="FZ17" s="46" t="s">
        <v>15</v>
      </c>
      <c r="GA17" s="46" t="s">
        <v>15</v>
      </c>
      <c r="GB17" s="46">
        <v>0</v>
      </c>
      <c r="GC17" s="46">
        <v>0</v>
      </c>
      <c r="GD17" s="46">
        <v>0</v>
      </c>
      <c r="GE17" s="46">
        <v>0</v>
      </c>
      <c r="GF17" s="46" t="s">
        <v>15</v>
      </c>
      <c r="GG17" s="46" t="s">
        <v>15</v>
      </c>
      <c r="GH17" s="62">
        <v>0</v>
      </c>
      <c r="GI17" s="63">
        <v>0</v>
      </c>
      <c r="GJ17" s="63">
        <v>0</v>
      </c>
      <c r="GK17" s="63">
        <v>0</v>
      </c>
      <c r="GL17" s="46" t="s">
        <v>15</v>
      </c>
      <c r="GM17" s="46" t="s">
        <v>15</v>
      </c>
      <c r="GN17" s="62">
        <v>0</v>
      </c>
      <c r="GO17" s="63">
        <v>0</v>
      </c>
      <c r="GP17" s="63">
        <v>0</v>
      </c>
      <c r="GQ17" s="63">
        <v>0</v>
      </c>
      <c r="GR17" s="46" t="s">
        <v>15</v>
      </c>
      <c r="GS17" s="46" t="s">
        <v>15</v>
      </c>
      <c r="GT17" s="46">
        <v>0</v>
      </c>
      <c r="GU17" s="46">
        <v>0</v>
      </c>
      <c r="GV17" s="64">
        <v>4.6100000000000003</v>
      </c>
      <c r="GW17" s="64">
        <v>0.24740000000000001</v>
      </c>
      <c r="GX17" s="46" t="s">
        <v>15</v>
      </c>
      <c r="GY17" s="46" t="s">
        <v>15</v>
      </c>
      <c r="GZ17" s="62">
        <v>0</v>
      </c>
      <c r="HA17" s="63">
        <v>0</v>
      </c>
      <c r="HB17" s="63">
        <v>0</v>
      </c>
      <c r="HC17" s="63">
        <v>0</v>
      </c>
      <c r="HD17" s="24">
        <v>6.7850000000000001</v>
      </c>
      <c r="HE17" s="24">
        <v>8.7309999999999999E-2</v>
      </c>
      <c r="HF17" s="24">
        <v>100.7</v>
      </c>
      <c r="HG17" s="24">
        <v>4.2480000000000002</v>
      </c>
      <c r="HH17" s="24">
        <v>6.7729999999999997</v>
      </c>
      <c r="HI17" s="24">
        <v>6.9919999999999996E-2</v>
      </c>
      <c r="HJ17" s="46" t="s">
        <v>15</v>
      </c>
      <c r="HK17" s="46" t="s">
        <v>15</v>
      </c>
      <c r="HL17" s="46">
        <v>0</v>
      </c>
      <c r="HM17" s="46">
        <v>0</v>
      </c>
      <c r="HN17" s="64">
        <v>3.8170000000000002</v>
      </c>
      <c r="HO17" s="64">
        <v>0.27439999999999998</v>
      </c>
      <c r="HP17" s="24">
        <v>6.2670000000000003</v>
      </c>
      <c r="HQ17" s="24">
        <v>0.18110000000000001</v>
      </c>
      <c r="HR17" s="24">
        <v>46.3</v>
      </c>
      <c r="HS17" s="24">
        <v>4.1760000000000002</v>
      </c>
      <c r="HT17" s="24">
        <v>5.4160000000000004</v>
      </c>
      <c r="HU17" s="24">
        <v>0.13650000000000001</v>
      </c>
      <c r="HV17" s="24">
        <v>5.5289999999999999</v>
      </c>
      <c r="HW17" s="24">
        <v>0.1033</v>
      </c>
      <c r="HX17" s="24">
        <v>40.18</v>
      </c>
      <c r="HY17" s="24">
        <v>2.6110000000000002</v>
      </c>
      <c r="HZ17" s="24">
        <v>4.4000000000000004</v>
      </c>
      <c r="IA17" s="24">
        <v>7.3529999999999998E-2</v>
      </c>
      <c r="IB17" s="24">
        <v>5.1470000000000002</v>
      </c>
      <c r="IC17" s="24">
        <v>0.16</v>
      </c>
      <c r="ID17" s="24">
        <v>108.7</v>
      </c>
      <c r="IE17" s="24">
        <v>13.74</v>
      </c>
      <c r="IF17" s="24">
        <v>3.8079999999999998</v>
      </c>
      <c r="IG17" s="24">
        <v>9.5839999999999995E-2</v>
      </c>
    </row>
    <row r="18" spans="1:241" ht="17" thickTop="1" thickBot="1">
      <c r="A18" s="36" t="s">
        <v>31</v>
      </c>
      <c r="B18" s="23">
        <v>5.1509999999999998</v>
      </c>
      <c r="C18" s="28">
        <v>0.1429</v>
      </c>
      <c r="D18" s="24">
        <v>118.1</v>
      </c>
      <c r="E18" s="28">
        <v>11.16</v>
      </c>
      <c r="F18" s="24">
        <v>5.3979999999999997</v>
      </c>
      <c r="G18" s="24">
        <v>4.2250000000000003E-2</v>
      </c>
      <c r="H18" s="23">
        <v>5.3140000000000001</v>
      </c>
      <c r="I18" s="23">
        <v>3.2669999999999998E-2</v>
      </c>
      <c r="J18" s="23">
        <v>101.2</v>
      </c>
      <c r="K18" s="23">
        <v>1.54</v>
      </c>
      <c r="L18" s="24">
        <v>5.5140000000000002</v>
      </c>
      <c r="M18" s="24">
        <v>3.3610000000000001E-2</v>
      </c>
      <c r="N18" s="24">
        <v>6.6</v>
      </c>
      <c r="O18" s="24">
        <v>4.3209999999999998E-2</v>
      </c>
      <c r="P18" s="24">
        <v>97.35</v>
      </c>
      <c r="Q18" s="24">
        <v>2.0299999999999998</v>
      </c>
      <c r="R18" s="24">
        <v>6.5830000000000002</v>
      </c>
      <c r="S18" s="24">
        <v>2.9700000000000001E-2</v>
      </c>
      <c r="T18" s="24">
        <v>6.5519999999999996</v>
      </c>
      <c r="U18" s="24">
        <v>3.2989999999999998E-2</v>
      </c>
      <c r="V18" s="24">
        <v>100.1</v>
      </c>
      <c r="W18" s="24">
        <v>1.5880000000000001</v>
      </c>
      <c r="X18" s="24">
        <v>6.5590000000000002</v>
      </c>
      <c r="Y18" s="24">
        <v>2.231E-2</v>
      </c>
      <c r="Z18" s="24">
        <v>6.1020000000000003</v>
      </c>
      <c r="AA18" s="24">
        <v>5.2819999999999999E-2</v>
      </c>
      <c r="AB18" s="23">
        <v>104.4</v>
      </c>
      <c r="AC18" s="24">
        <v>3.7530000000000001</v>
      </c>
      <c r="AD18" s="24">
        <v>6.1630000000000003</v>
      </c>
      <c r="AE18" s="24">
        <v>3.108E-2</v>
      </c>
      <c r="AF18" s="24">
        <v>9.5269999999999992</v>
      </c>
      <c r="AG18" s="24">
        <v>0.1071</v>
      </c>
      <c r="AH18" s="24">
        <v>81.84</v>
      </c>
      <c r="AI18" s="24">
        <v>5.5670000000000002</v>
      </c>
      <c r="AJ18" s="24">
        <v>9.3849999999999998</v>
      </c>
      <c r="AK18" s="24">
        <v>8.3220000000000002E-2</v>
      </c>
      <c r="AL18" s="24">
        <v>7.2469999999999999</v>
      </c>
      <c r="AM18" s="24">
        <v>0.11119999999999999</v>
      </c>
      <c r="AN18" s="24">
        <v>117</v>
      </c>
      <c r="AO18" s="24">
        <v>7.85</v>
      </c>
      <c r="AP18" s="24">
        <v>7.3360000000000003</v>
      </c>
      <c r="AQ18" s="24">
        <v>5.8709999999999998E-2</v>
      </c>
      <c r="AR18" s="24">
        <v>8.02</v>
      </c>
      <c r="AS18" s="24">
        <v>0.161</v>
      </c>
      <c r="AT18" s="24">
        <v>107.5</v>
      </c>
      <c r="AU18" s="24">
        <v>9.8699999999999992</v>
      </c>
      <c r="AV18" s="24">
        <v>8.09</v>
      </c>
      <c r="AW18" s="24">
        <v>6.6009999999999999E-2</v>
      </c>
      <c r="AX18" s="24">
        <v>8.1869999999999994</v>
      </c>
      <c r="AY18" s="23">
        <v>8.2909999999999998E-2</v>
      </c>
      <c r="AZ18" s="24">
        <v>113.5</v>
      </c>
      <c r="BA18" s="24">
        <v>6.3380000000000001</v>
      </c>
      <c r="BB18" s="24">
        <v>8.1449999999999996</v>
      </c>
      <c r="BC18" s="24">
        <v>7.1620000000000003E-2</v>
      </c>
      <c r="BD18" s="23">
        <v>7.4560000000000004</v>
      </c>
      <c r="BE18" s="23">
        <v>0.18909999999999999</v>
      </c>
      <c r="BF18" s="23">
        <f>151.5</f>
        <v>151.5</v>
      </c>
      <c r="BG18" s="23">
        <v>7.87</v>
      </c>
      <c r="BH18" s="24">
        <v>7.3120000000000003</v>
      </c>
      <c r="BI18" s="24">
        <v>0.1066</v>
      </c>
      <c r="BJ18" s="28">
        <v>5.1150000000000002</v>
      </c>
      <c r="BK18" s="28">
        <v>6.2059999999999997E-2</v>
      </c>
      <c r="BL18" s="28">
        <v>91.69</v>
      </c>
      <c r="BM18" s="28">
        <v>2.57</v>
      </c>
      <c r="BN18" s="28">
        <v>5.0629999999999997</v>
      </c>
      <c r="BO18" s="28">
        <v>5.4399999999999997E-2</v>
      </c>
      <c r="BP18" s="24">
        <v>5.0620000000000003</v>
      </c>
      <c r="BQ18" s="24">
        <v>5.8939999999999999E-2</v>
      </c>
      <c r="BR18" s="24">
        <v>96.17</v>
      </c>
      <c r="BS18" s="23">
        <v>2.61</v>
      </c>
      <c r="BT18" s="24">
        <v>5.1719999999999997</v>
      </c>
      <c r="BU18" s="24">
        <v>5.398E-2</v>
      </c>
      <c r="BV18" s="23">
        <v>6.085</v>
      </c>
      <c r="BW18" s="23">
        <v>5.5379999999999999E-2</v>
      </c>
      <c r="BX18" s="23">
        <v>107.6</v>
      </c>
      <c r="BY18" s="23">
        <v>4.0460000000000003</v>
      </c>
      <c r="BZ18" s="23">
        <v>6.2080000000000002</v>
      </c>
      <c r="CA18" s="23">
        <v>3.211E-2</v>
      </c>
      <c r="CB18" s="24">
        <v>6.1849999999999996</v>
      </c>
      <c r="CC18" s="24">
        <v>4.3189999999999999E-2</v>
      </c>
      <c r="CD18" s="24">
        <v>105.8</v>
      </c>
      <c r="CE18" s="24">
        <v>3.1</v>
      </c>
      <c r="CF18" s="24">
        <v>6.2930000000000001</v>
      </c>
      <c r="CG18" s="24">
        <v>2.8080000000000001E-2</v>
      </c>
      <c r="CH18" s="24">
        <v>5.5979999999999999</v>
      </c>
      <c r="CI18" s="24">
        <v>7.2040000000000007E-2</v>
      </c>
      <c r="CJ18" s="24">
        <v>109.4</v>
      </c>
      <c r="CK18" s="24">
        <v>5.4240000000000004</v>
      </c>
      <c r="CL18" s="23">
        <v>5.806</v>
      </c>
      <c r="CM18" s="23">
        <v>3.2349999999999997E-2</v>
      </c>
      <c r="CN18" s="24">
        <v>11.49</v>
      </c>
      <c r="CO18" s="24">
        <v>0.17899999999999999</v>
      </c>
      <c r="CP18" s="24">
        <v>84.49</v>
      </c>
      <c r="CQ18" s="24">
        <v>4.8609999999999998</v>
      </c>
      <c r="CR18" s="24">
        <v>10.99</v>
      </c>
      <c r="CS18" s="24">
        <v>0.18099999999999999</v>
      </c>
      <c r="CT18" s="24">
        <v>6.7869999999999999</v>
      </c>
      <c r="CU18" s="24">
        <v>0.12859999999999999</v>
      </c>
      <c r="CV18" s="24">
        <v>157</v>
      </c>
      <c r="CW18" s="24">
        <v>12.6</v>
      </c>
      <c r="CX18" s="24">
        <v>6.9779999999999998</v>
      </c>
      <c r="CY18" s="24">
        <v>6.9599999999999995E-2</v>
      </c>
      <c r="CZ18" s="24">
        <v>7.47</v>
      </c>
      <c r="DA18" s="24">
        <v>0.14729999999999999</v>
      </c>
      <c r="DB18" s="24">
        <v>99.83</v>
      </c>
      <c r="DC18" s="24">
        <v>8.8279999999999994</v>
      </c>
      <c r="DD18" s="24">
        <v>7.63</v>
      </c>
      <c r="DE18" s="24">
        <v>7.1199999999999999E-2</v>
      </c>
      <c r="DF18" s="24">
        <v>6.8920000000000003</v>
      </c>
      <c r="DG18" s="24">
        <v>0.15709999999999999</v>
      </c>
      <c r="DH18" s="24">
        <v>198.5</v>
      </c>
      <c r="DI18" s="24">
        <v>19.079999999999998</v>
      </c>
      <c r="DJ18" s="24">
        <v>6.9020000000000001</v>
      </c>
      <c r="DK18" s="24">
        <v>7.2709999999999997E-2</v>
      </c>
      <c r="DL18" s="24">
        <v>7.8470000000000004</v>
      </c>
      <c r="DM18" s="24">
        <v>0.17899999999999999</v>
      </c>
      <c r="DN18" s="24">
        <v>95.61</v>
      </c>
      <c r="DO18" s="24">
        <v>8.0419999999999998</v>
      </c>
      <c r="DP18" s="24">
        <v>7.6369999999999996</v>
      </c>
      <c r="DQ18" s="24">
        <v>0.14960000000000001</v>
      </c>
      <c r="DR18" s="24">
        <v>4.2309999999999999</v>
      </c>
      <c r="DS18" s="24">
        <v>5.6610000000000001E-2</v>
      </c>
      <c r="DT18" s="24">
        <f xml:space="preserve"> 24.84</f>
        <v>24.84</v>
      </c>
      <c r="DU18" s="39">
        <v>2.08</v>
      </c>
      <c r="DV18" s="24">
        <v>3.4620000000000002</v>
      </c>
      <c r="DW18" s="24">
        <v>4.5940000000000002E-2</v>
      </c>
      <c r="DX18" s="24">
        <v>4.3849999999999998</v>
      </c>
      <c r="DY18" s="24">
        <v>0.12189999999999999</v>
      </c>
      <c r="DZ18" s="24">
        <f xml:space="preserve"> 27.07</f>
        <v>27.07</v>
      </c>
      <c r="EA18" s="24">
        <v>2.88</v>
      </c>
      <c r="EB18" s="24">
        <v>3.4809999999999999</v>
      </c>
      <c r="EC18" s="24">
        <v>5.0180000000000002E-2</v>
      </c>
      <c r="ED18" s="24">
        <v>4.1399999999999997</v>
      </c>
      <c r="EE18" s="24">
        <v>0.1348</v>
      </c>
      <c r="EF18" s="23">
        <v>55.56</v>
      </c>
      <c r="EG18" s="23">
        <v>9.0890000000000004</v>
      </c>
      <c r="EH18" s="24">
        <v>3.8559999999999999</v>
      </c>
      <c r="EI18" s="24">
        <v>6.4909999999999995E-2</v>
      </c>
      <c r="EJ18" s="24">
        <v>4.5010000000000003</v>
      </c>
      <c r="EK18" s="24">
        <v>5.2990000000000002E-2</v>
      </c>
      <c r="EL18" s="24">
        <v>67.61</v>
      </c>
      <c r="EM18" s="24">
        <v>3.2669999999999999</v>
      </c>
      <c r="EN18" s="24">
        <v>4.117</v>
      </c>
      <c r="EO18" s="24">
        <v>3.134E-2</v>
      </c>
      <c r="EP18" s="24">
        <v>4.415</v>
      </c>
      <c r="EQ18" s="24">
        <v>5.058E-2</v>
      </c>
      <c r="ER18" s="24">
        <f xml:space="preserve"> 44.61</f>
        <v>44.61</v>
      </c>
      <c r="ES18" s="23">
        <v>2.2599999999999998</v>
      </c>
      <c r="ET18" s="24">
        <v>3.8740000000000001</v>
      </c>
      <c r="EU18" s="24">
        <v>2.137E-2</v>
      </c>
      <c r="EV18" s="24">
        <v>7.1870000000000003</v>
      </c>
      <c r="EW18" s="24">
        <v>0.14349999999999999</v>
      </c>
      <c r="EX18" s="24">
        <v>93.08</v>
      </c>
      <c r="EY18" s="24">
        <v>6.27</v>
      </c>
      <c r="EZ18" s="24">
        <v>7.0019999999999998</v>
      </c>
      <c r="FA18" s="24">
        <v>0.1162</v>
      </c>
      <c r="FB18" s="24">
        <v>4.9829999999999997</v>
      </c>
      <c r="FC18" s="24">
        <v>9.393E-2</v>
      </c>
      <c r="FD18" s="24">
        <v>115.5</v>
      </c>
      <c r="FE18" s="24">
        <v>8.5009999999999994</v>
      </c>
      <c r="FF18" s="24">
        <v>4.681</v>
      </c>
      <c r="FG18" s="24">
        <v>3.6889999999999999E-2</v>
      </c>
      <c r="FH18" s="24">
        <v>5.3559999999999999</v>
      </c>
      <c r="FI18" s="24">
        <v>6.3619999999999996E-2</v>
      </c>
      <c r="FJ18" s="24">
        <v>100.6</v>
      </c>
      <c r="FK18" s="24">
        <v>3.3919999999999999</v>
      </c>
      <c r="FL18" s="24">
        <v>5.2110000000000003</v>
      </c>
      <c r="FM18" s="24">
        <v>3.7100000000000001E-2</v>
      </c>
      <c r="FN18" s="24">
        <v>5.2789999999999999</v>
      </c>
      <c r="FO18" s="24">
        <v>7.7649999999999997E-2</v>
      </c>
      <c r="FP18" s="24">
        <v>115.4</v>
      </c>
      <c r="FQ18" s="24">
        <v>5.0270000000000001</v>
      </c>
      <c r="FR18" s="24">
        <v>5.0629999999999997</v>
      </c>
      <c r="FS18" s="24">
        <v>4.6519999999999999E-2</v>
      </c>
      <c r="FT18" s="24">
        <v>5.0430000000000001</v>
      </c>
      <c r="FU18" s="24">
        <v>6.454E-2</v>
      </c>
      <c r="FV18" s="24">
        <f xml:space="preserve"> 136.5</f>
        <v>136.5</v>
      </c>
      <c r="FW18" s="23">
        <v>6.6</v>
      </c>
      <c r="FX18" s="23">
        <v>5.4720000000000004</v>
      </c>
      <c r="FY18" s="23">
        <v>0.1018</v>
      </c>
      <c r="FZ18" s="25">
        <v>4.4779999999999998</v>
      </c>
      <c r="GA18" s="25">
        <v>0.159</v>
      </c>
      <c r="GB18" s="25">
        <f xml:space="preserve"> 18.74</f>
        <v>18.739999999999998</v>
      </c>
      <c r="GC18" s="34">
        <v>4.6500000000000004</v>
      </c>
      <c r="GD18" s="25">
        <v>3.4950000000000001</v>
      </c>
      <c r="GE18" s="25">
        <v>0.1963</v>
      </c>
      <c r="GF18" s="24">
        <v>4.8360000000000003</v>
      </c>
      <c r="GG18" s="24">
        <v>5.0700000000000002E-2</v>
      </c>
      <c r="GH18" s="24">
        <v>26.79</v>
      </c>
      <c r="GI18" s="24">
        <v>1.7370000000000001</v>
      </c>
      <c r="GJ18" s="24">
        <v>5.3220000000000001</v>
      </c>
      <c r="GK18" s="24">
        <v>0.19950000000000001</v>
      </c>
      <c r="GL18" s="24">
        <v>4.3449999999999998</v>
      </c>
      <c r="GM18" s="24">
        <v>6.5509999999999999E-2</v>
      </c>
      <c r="GN18" s="24">
        <v>54.2</v>
      </c>
      <c r="GO18" s="24">
        <v>3.476</v>
      </c>
      <c r="GP18" s="24">
        <v>3.9140000000000001</v>
      </c>
      <c r="GQ18" s="24">
        <v>3.8390000000000001E-2</v>
      </c>
      <c r="GR18" s="24">
        <v>4.6079999999999997</v>
      </c>
      <c r="GS18" s="24">
        <v>2.6159999999999999E-2</v>
      </c>
      <c r="GT18" s="24">
        <f xml:space="preserve"> 58.31</f>
        <v>58.31</v>
      </c>
      <c r="GU18" s="23">
        <v>1.3</v>
      </c>
      <c r="GV18" s="24">
        <v>4.2169999999999996</v>
      </c>
      <c r="GW18" s="24">
        <v>3.8620000000000002E-2</v>
      </c>
      <c r="GX18" s="24">
        <v>4.2709999999999999</v>
      </c>
      <c r="GY18" s="24">
        <v>7.3139999999999997E-2</v>
      </c>
      <c r="GZ18" s="24">
        <v>55.14</v>
      </c>
      <c r="HA18" s="24">
        <v>4.1550000000000002</v>
      </c>
      <c r="HB18" s="24">
        <v>3.9209999999999998</v>
      </c>
      <c r="HC18" s="24">
        <v>6.3750000000000001E-2</v>
      </c>
      <c r="HD18" s="24">
        <v>5.2249999999999996</v>
      </c>
      <c r="HE18" s="24">
        <v>0.51649999999999996</v>
      </c>
      <c r="HF18" s="24">
        <v>117.7</v>
      </c>
      <c r="HG18" s="23">
        <v>32.49</v>
      </c>
      <c r="HH18" s="24">
        <v>5.6079999999999997</v>
      </c>
      <c r="HI18" s="24">
        <v>0.43020000000000003</v>
      </c>
      <c r="HJ18" s="24">
        <v>4.7409999999999997</v>
      </c>
      <c r="HK18" s="24">
        <v>7.145E-2</v>
      </c>
      <c r="HL18" s="24">
        <v>111</v>
      </c>
      <c r="HM18" s="24">
        <v>5.9029999999999996</v>
      </c>
      <c r="HN18" s="24">
        <v>4.5039999999999996</v>
      </c>
      <c r="HO18" s="24">
        <v>3.5200000000000002E-2</v>
      </c>
      <c r="HP18" s="24">
        <v>5.3239999999999998</v>
      </c>
      <c r="HQ18" s="24">
        <v>0.10150000000000001</v>
      </c>
      <c r="HR18" s="24">
        <v>105.8</v>
      </c>
      <c r="HS18" s="24">
        <v>5.8929999999999998</v>
      </c>
      <c r="HT18" s="24">
        <v>5.4290000000000003</v>
      </c>
      <c r="HU18" s="24">
        <v>8.2379999999999995E-2</v>
      </c>
      <c r="HV18" s="24">
        <v>4.9800000000000004</v>
      </c>
      <c r="HW18" s="24">
        <v>4.9390000000000003E-2</v>
      </c>
      <c r="HX18" s="24">
        <v>111.7</v>
      </c>
      <c r="HY18" s="24">
        <v>3.7589999999999999</v>
      </c>
      <c r="HZ18" s="24">
        <v>5.0460000000000003</v>
      </c>
      <c r="IA18" s="24">
        <v>4.6929999999999999E-2</v>
      </c>
      <c r="IB18" s="24">
        <v>5.0949999999999998</v>
      </c>
      <c r="IC18" s="24">
        <v>8.9980000000000004E-2</v>
      </c>
      <c r="ID18" s="24">
        <v>284.60000000000002</v>
      </c>
      <c r="IE18" s="24">
        <v>16.62</v>
      </c>
      <c r="IF18" s="24">
        <v>4.4279999999999999</v>
      </c>
      <c r="IG18" s="24">
        <v>4.5679999999999998E-2</v>
      </c>
    </row>
    <row r="19" spans="1:241" ht="17" thickTop="1" thickBot="1">
      <c r="A19" s="36" t="s">
        <v>32</v>
      </c>
      <c r="B19" s="23">
        <v>4.9359999999999999</v>
      </c>
      <c r="C19" s="28">
        <v>0.21379999999999999</v>
      </c>
      <c r="D19" s="24">
        <v>41.84</v>
      </c>
      <c r="E19" s="28">
        <v>8.1470000000000002</v>
      </c>
      <c r="F19" s="24">
        <v>4.649</v>
      </c>
      <c r="G19" s="24">
        <v>0.12540000000000001</v>
      </c>
      <c r="H19" s="23">
        <v>4.7370000000000001</v>
      </c>
      <c r="I19" s="23">
        <v>8.6860000000000007E-2</v>
      </c>
      <c r="J19" s="23">
        <v>39.229999999999997</v>
      </c>
      <c r="K19" s="23">
        <v>1.54</v>
      </c>
      <c r="L19" s="24">
        <v>4.1429999999999998</v>
      </c>
      <c r="M19" s="24">
        <v>9.1730000000000006E-2</v>
      </c>
      <c r="N19" s="24">
        <v>5.1260000000000003</v>
      </c>
      <c r="O19" s="24">
        <v>4.3990000000000001E-2</v>
      </c>
      <c r="P19" s="24">
        <v>76.98</v>
      </c>
      <c r="Q19" s="24">
        <v>3.1019999999999999</v>
      </c>
      <c r="R19" s="24">
        <v>5.0039999999999996</v>
      </c>
      <c r="S19" s="24">
        <v>3.3869999999999997E-2</v>
      </c>
      <c r="T19" s="24">
        <v>5.0789999999999997</v>
      </c>
      <c r="U19" s="24">
        <v>6.5000000000000002E-2</v>
      </c>
      <c r="V19" s="24">
        <v>81.760000000000005</v>
      </c>
      <c r="W19" s="24">
        <v>1.68</v>
      </c>
      <c r="X19" s="24">
        <v>5.008</v>
      </c>
      <c r="Y19" s="24">
        <v>4.4699999999999997E-2</v>
      </c>
      <c r="Z19" s="23">
        <v>4.9139999999999997</v>
      </c>
      <c r="AA19" s="23">
        <v>0.12529999999999999</v>
      </c>
      <c r="AB19" s="23">
        <v>70.430000000000007</v>
      </c>
      <c r="AC19" s="23">
        <v>5.82</v>
      </c>
      <c r="AD19" s="24">
        <v>4.8129999999999997</v>
      </c>
      <c r="AE19" s="24">
        <v>8.7209999999999996E-2</v>
      </c>
      <c r="AF19" s="23">
        <v>8.2840000000000007</v>
      </c>
      <c r="AG19" s="24">
        <v>0.12909999999999999</v>
      </c>
      <c r="AH19" s="24">
        <v>92.16</v>
      </c>
      <c r="AI19" s="24">
        <v>5.63</v>
      </c>
      <c r="AJ19" s="24">
        <v>8.1289999999999996</v>
      </c>
      <c r="AK19" s="24">
        <v>9.375E-2</v>
      </c>
      <c r="AL19" s="24">
        <v>6.556</v>
      </c>
      <c r="AM19" s="24">
        <v>6.3280000000000003E-2</v>
      </c>
      <c r="AN19" s="24">
        <v>95.28</v>
      </c>
      <c r="AO19" s="24">
        <v>2.855</v>
      </c>
      <c r="AP19" s="24">
        <v>6.343</v>
      </c>
      <c r="AQ19" s="24">
        <v>5.7450000000000001E-2</v>
      </c>
      <c r="AR19" s="24">
        <v>6.8250000000000002</v>
      </c>
      <c r="AS19" s="24">
        <v>6.9339999999999999E-2</v>
      </c>
      <c r="AT19" s="24">
        <v>98.85</v>
      </c>
      <c r="AU19" s="24">
        <v>4.4390000000000001</v>
      </c>
      <c r="AV19" s="24">
        <v>6.7450000000000001</v>
      </c>
      <c r="AW19" s="24">
        <v>4.5650000000000003E-2</v>
      </c>
      <c r="AX19" s="24">
        <v>7.4050000000000002</v>
      </c>
      <c r="AY19" s="24">
        <v>9.7780000000000006E-2</v>
      </c>
      <c r="AZ19" s="24">
        <v>89.68</v>
      </c>
      <c r="BA19" s="24">
        <v>4.8540000000000001</v>
      </c>
      <c r="BB19" s="24">
        <v>7.1959999999999997</v>
      </c>
      <c r="BC19" s="24">
        <v>7.6319999999999999E-2</v>
      </c>
      <c r="BD19" s="23">
        <v>5.7279999999999998</v>
      </c>
      <c r="BE19" s="23">
        <v>0.18160000000000001</v>
      </c>
      <c r="BF19" s="23">
        <f xml:space="preserve"> 181.3</f>
        <v>181.3</v>
      </c>
      <c r="BG19" s="30">
        <v>7.87</v>
      </c>
      <c r="BH19" s="24">
        <v>5.9690000000000003</v>
      </c>
      <c r="BI19" s="24">
        <v>6.9800000000000001E-2</v>
      </c>
      <c r="BJ19" s="24">
        <v>4.45</v>
      </c>
      <c r="BK19" s="24">
        <v>0.22900000000000001</v>
      </c>
      <c r="BL19" s="23">
        <f xml:space="preserve"> 26.44</f>
        <v>26.44</v>
      </c>
      <c r="BM19" s="39">
        <v>2.57</v>
      </c>
      <c r="BN19" s="24">
        <v>3.4039999999999999</v>
      </c>
      <c r="BO19" s="24">
        <v>0.1231</v>
      </c>
      <c r="BP19" s="25">
        <v>4.5869999999999997</v>
      </c>
      <c r="BQ19" s="25">
        <v>0.1242</v>
      </c>
      <c r="BR19" s="25">
        <v>16.43</v>
      </c>
      <c r="BS19" s="25">
        <v>2.2839999999999998</v>
      </c>
      <c r="BT19" s="25">
        <v>3.8610000000000002</v>
      </c>
      <c r="BU19" s="25">
        <v>0.15670000000000001</v>
      </c>
      <c r="BV19" s="24">
        <v>4.8179999999999996</v>
      </c>
      <c r="BW19" s="24">
        <v>6.4189999999999997E-2</v>
      </c>
      <c r="BX19" s="24">
        <v>68.650000000000006</v>
      </c>
      <c r="BY19" s="24">
        <v>3.069</v>
      </c>
      <c r="BZ19" s="24">
        <v>4.694</v>
      </c>
      <c r="CA19" s="24">
        <v>4.335E-2</v>
      </c>
      <c r="CB19" s="24">
        <v>4.9340000000000002</v>
      </c>
      <c r="CC19" s="24">
        <v>5.2400000000000002E-2</v>
      </c>
      <c r="CD19" s="24">
        <v>63.45</v>
      </c>
      <c r="CE19" s="24">
        <v>2.1680000000000001</v>
      </c>
      <c r="CF19" s="24">
        <v>4.7720000000000002</v>
      </c>
      <c r="CG19" s="24">
        <v>3.7949999999999998E-2</v>
      </c>
      <c r="CH19" s="24">
        <v>4.8259999999999996</v>
      </c>
      <c r="CI19" s="24">
        <v>5.1429999999999997E-2</v>
      </c>
      <c r="CJ19" s="24">
        <f xml:space="preserve"> 38.39</f>
        <v>38.39</v>
      </c>
      <c r="CK19" s="23">
        <v>1.99</v>
      </c>
      <c r="CL19" s="23">
        <v>4.4340000000000002</v>
      </c>
      <c r="CM19" s="23">
        <v>6.003E-2</v>
      </c>
      <c r="CN19" s="24">
        <v>6.4770000000000003</v>
      </c>
      <c r="CO19" s="24">
        <v>0.27460000000000001</v>
      </c>
      <c r="CP19" s="24">
        <v>125</v>
      </c>
      <c r="CQ19" s="24">
        <v>15.03</v>
      </c>
      <c r="CR19" s="24">
        <v>6.2839999999999998</v>
      </c>
      <c r="CS19" s="24">
        <v>0.2324</v>
      </c>
      <c r="CT19" s="24">
        <v>5.6289999999999996</v>
      </c>
      <c r="CU19" s="24">
        <v>0.15579999999999999</v>
      </c>
      <c r="CV19" s="24">
        <v>196.6</v>
      </c>
      <c r="CW19" s="24">
        <v>21.48</v>
      </c>
      <c r="CX19" s="24">
        <v>5.9669999999999996</v>
      </c>
      <c r="CY19" s="24">
        <v>8.3129999999999996E-2</v>
      </c>
      <c r="CZ19" s="24">
        <v>6.5229999999999997</v>
      </c>
      <c r="DA19" s="24">
        <v>6.5030000000000004E-2</v>
      </c>
      <c r="DB19" s="24">
        <v>103.5</v>
      </c>
      <c r="DC19" s="24">
        <v>4.5060000000000002</v>
      </c>
      <c r="DD19" s="24">
        <v>6.6760000000000002</v>
      </c>
      <c r="DE19" s="24">
        <v>5.7369999999999997E-2</v>
      </c>
      <c r="DF19" s="24">
        <v>6.1349999999999998</v>
      </c>
      <c r="DG19" s="24">
        <v>0.1021</v>
      </c>
      <c r="DH19" s="24">
        <v>200.1</v>
      </c>
      <c r="DI19" s="24">
        <v>14.1</v>
      </c>
      <c r="DJ19" s="24">
        <v>6.1159999999999997</v>
      </c>
      <c r="DK19" s="24">
        <v>6.1949999999999998E-2</v>
      </c>
      <c r="DL19" s="24">
        <v>5.306</v>
      </c>
      <c r="DM19" s="24">
        <v>0.1041</v>
      </c>
      <c r="DN19" s="24">
        <v>256.8</v>
      </c>
      <c r="DO19" s="24">
        <v>14.74</v>
      </c>
      <c r="DP19" s="24">
        <v>5.9</v>
      </c>
      <c r="DQ19" s="24">
        <v>0.22289999999999999</v>
      </c>
      <c r="DR19" s="24">
        <v>6.5940000000000003</v>
      </c>
      <c r="DS19" s="24">
        <v>6.1609999999999998E-2</v>
      </c>
      <c r="DT19" s="24">
        <v>89.97</v>
      </c>
      <c r="DU19" s="24">
        <v>2.6869999999999998</v>
      </c>
      <c r="DV19" s="24">
        <v>6.6379999999999999</v>
      </c>
      <c r="DW19" s="24">
        <v>5.3679999999999999E-2</v>
      </c>
      <c r="DX19" s="24">
        <v>6.577</v>
      </c>
      <c r="DY19" s="24">
        <v>7.7899999999999997E-2</v>
      </c>
      <c r="DZ19" s="24">
        <v>109.3</v>
      </c>
      <c r="EA19" s="24">
        <v>5.0419999999999998</v>
      </c>
      <c r="EB19" s="24">
        <v>6.6520000000000001</v>
      </c>
      <c r="EC19" s="24">
        <v>4.8030000000000003E-2</v>
      </c>
      <c r="ED19" s="24">
        <v>6.8</v>
      </c>
      <c r="EE19" s="24">
        <v>8.5720000000000005E-2</v>
      </c>
      <c r="EF19" s="24">
        <v>104.6</v>
      </c>
      <c r="EG19" s="24">
        <v>5.1879999999999997</v>
      </c>
      <c r="EH19" s="24">
        <v>6.8140000000000001</v>
      </c>
      <c r="EI19" s="24">
        <v>5.0049999999999997E-2</v>
      </c>
      <c r="EJ19" s="24">
        <v>7.1829999999999998</v>
      </c>
      <c r="EK19" s="24">
        <v>6.3789999999999999E-2</v>
      </c>
      <c r="EL19" s="24">
        <v>90.22</v>
      </c>
      <c r="EM19" s="24">
        <v>3.32</v>
      </c>
      <c r="EN19" s="24">
        <v>7.0190000000000001</v>
      </c>
      <c r="EO19" s="24">
        <v>4.2290000000000001E-2</v>
      </c>
      <c r="EP19" s="24">
        <v>6.9320000000000004</v>
      </c>
      <c r="EQ19" s="24">
        <v>6.1949999999999998E-2</v>
      </c>
      <c r="ER19" s="24">
        <v>88.63</v>
      </c>
      <c r="ES19" s="24">
        <v>2.5129999999999999</v>
      </c>
      <c r="ET19" s="24">
        <v>6.78</v>
      </c>
      <c r="EU19" s="24">
        <v>5.2780000000000001E-2</v>
      </c>
      <c r="EV19" s="24">
        <v>9.0809999999999995</v>
      </c>
      <c r="EW19" s="24">
        <v>8.2479999999999998E-2</v>
      </c>
      <c r="EX19" s="24">
        <v>98.71</v>
      </c>
      <c r="EY19" s="24">
        <v>4.5</v>
      </c>
      <c r="EZ19" s="24">
        <v>9.0030000000000001</v>
      </c>
      <c r="FA19" s="24">
        <v>7.016E-2</v>
      </c>
      <c r="FB19" s="24">
        <v>8.0530000000000008</v>
      </c>
      <c r="FC19" s="24">
        <v>4.36E-2</v>
      </c>
      <c r="FD19" s="24">
        <v>140.80000000000001</v>
      </c>
      <c r="FE19" s="24">
        <v>4.585</v>
      </c>
      <c r="FF19" s="24">
        <v>7.9320000000000004</v>
      </c>
      <c r="FG19" s="24">
        <v>3.773E-2</v>
      </c>
      <c r="FH19" s="24">
        <v>8.1950000000000003</v>
      </c>
      <c r="FI19" s="24">
        <v>5.5509999999999997E-2</v>
      </c>
      <c r="FJ19" s="24">
        <v>121.6</v>
      </c>
      <c r="FK19" s="24">
        <v>5.1260000000000003</v>
      </c>
      <c r="FL19" s="24">
        <v>8.173</v>
      </c>
      <c r="FM19" s="24">
        <v>4.2950000000000002E-2</v>
      </c>
      <c r="FN19" s="24">
        <v>8.41</v>
      </c>
      <c r="FO19" s="24">
        <v>7.8409999999999994E-2</v>
      </c>
      <c r="FP19" s="24">
        <v>126.3</v>
      </c>
      <c r="FQ19" s="24">
        <v>4.883</v>
      </c>
      <c r="FR19" s="24">
        <v>8.3550000000000004</v>
      </c>
      <c r="FS19" s="24">
        <v>6.1409999999999999E-2</v>
      </c>
      <c r="FT19" s="24">
        <v>8.4890000000000008</v>
      </c>
      <c r="FU19" s="24">
        <v>0.1153</v>
      </c>
      <c r="FV19" s="24">
        <v>102.3</v>
      </c>
      <c r="FW19" s="24">
        <v>5.8639999999999999</v>
      </c>
      <c r="FX19" s="23">
        <v>8.4749999999999996</v>
      </c>
      <c r="FY19" s="23">
        <v>8.3510000000000001E-2</v>
      </c>
      <c r="FZ19" s="24">
        <v>6.6529999999999996</v>
      </c>
      <c r="GA19" s="24">
        <v>7.6569999999999999E-2</v>
      </c>
      <c r="GB19" s="24">
        <v>75.36</v>
      </c>
      <c r="GC19" s="24">
        <v>2.9220000000000002</v>
      </c>
      <c r="GD19" s="24">
        <v>6.452</v>
      </c>
      <c r="GE19" s="24">
        <v>5.9810000000000002E-2</v>
      </c>
      <c r="GF19" s="24">
        <v>6.7889999999999997</v>
      </c>
      <c r="GG19" s="24">
        <v>3.5290000000000002E-2</v>
      </c>
      <c r="GH19" s="24">
        <v>88.38</v>
      </c>
      <c r="GI19" s="24">
        <v>1.542</v>
      </c>
      <c r="GJ19" s="24">
        <v>6.6740000000000004</v>
      </c>
      <c r="GK19" s="24">
        <v>3.1890000000000002E-2</v>
      </c>
      <c r="GL19" s="24">
        <v>6.8440000000000003</v>
      </c>
      <c r="GM19" s="24">
        <v>3.0370000000000001E-2</v>
      </c>
      <c r="GN19" s="24">
        <v>95.13</v>
      </c>
      <c r="GO19" s="24">
        <v>1.417</v>
      </c>
      <c r="GP19" s="24">
        <v>6.7729999999999997</v>
      </c>
      <c r="GQ19" s="24">
        <v>2.2409999999999999E-2</v>
      </c>
      <c r="GR19" s="24">
        <v>7.4240000000000004</v>
      </c>
      <c r="GS19" s="24">
        <v>3.0009999999999998E-2</v>
      </c>
      <c r="GT19" s="24">
        <v>93.48</v>
      </c>
      <c r="GU19" s="24">
        <v>1.962</v>
      </c>
      <c r="GV19" s="24">
        <v>7.3620000000000001</v>
      </c>
      <c r="GW19" s="24">
        <v>2.0039999999999999E-2</v>
      </c>
      <c r="GX19" s="24">
        <v>7.2030000000000003</v>
      </c>
      <c r="GY19" s="24">
        <v>3.7249999999999998E-2</v>
      </c>
      <c r="GZ19" s="24">
        <v>85.56</v>
      </c>
      <c r="HA19" s="24">
        <v>1.5309999999999999</v>
      </c>
      <c r="HB19" s="24">
        <v>7.0369999999999999</v>
      </c>
      <c r="HC19" s="24">
        <v>3.3110000000000001E-2</v>
      </c>
      <c r="HD19" s="24">
        <v>8.9009999999999998</v>
      </c>
      <c r="HE19" s="24">
        <v>6.6530000000000006E-2</v>
      </c>
      <c r="HF19" s="24">
        <v>104.2</v>
      </c>
      <c r="HG19" s="24">
        <v>3.5990000000000002</v>
      </c>
      <c r="HH19" s="24">
        <v>8.8520000000000003</v>
      </c>
      <c r="HI19" s="24">
        <v>4.7940000000000003E-2</v>
      </c>
      <c r="HJ19" s="24">
        <v>7.4779999999999998</v>
      </c>
      <c r="HK19" s="24">
        <v>6.1780000000000002E-2</v>
      </c>
      <c r="HL19" s="24">
        <v>104.9</v>
      </c>
      <c r="HM19" s="66">
        <v>3.1259999999999999</v>
      </c>
      <c r="HN19" s="24">
        <v>7.2329999999999997</v>
      </c>
      <c r="HO19" s="24">
        <v>4.9259999999999998E-2</v>
      </c>
      <c r="HP19" s="24">
        <v>8.4580000000000002</v>
      </c>
      <c r="HQ19" s="24">
        <v>0.15359999999999999</v>
      </c>
      <c r="HR19" s="24">
        <f xml:space="preserve"> 95.01</f>
        <v>95.01</v>
      </c>
      <c r="HS19" s="23">
        <v>4.7699999999999996</v>
      </c>
      <c r="HT19" s="24">
        <v>8.26</v>
      </c>
      <c r="HU19" s="24">
        <v>0.14979999999999999</v>
      </c>
      <c r="HV19" s="24">
        <v>7.7789999999999999</v>
      </c>
      <c r="HW19" s="24">
        <v>0.107</v>
      </c>
      <c r="HX19" s="24">
        <v>85.83</v>
      </c>
      <c r="HY19" s="24">
        <v>4.4420000000000002</v>
      </c>
      <c r="HZ19" s="24">
        <v>7.59</v>
      </c>
      <c r="IA19" s="24">
        <v>8.8209999999999997E-2</v>
      </c>
      <c r="IB19" s="24">
        <v>8.1820000000000004</v>
      </c>
      <c r="IC19" s="24">
        <v>0.14480000000000001</v>
      </c>
      <c r="ID19" s="24">
        <v>172.6</v>
      </c>
      <c r="IE19" s="24">
        <v>12.72</v>
      </c>
      <c r="IF19" s="24">
        <v>7.335</v>
      </c>
      <c r="IG19" s="24">
        <v>0.1036</v>
      </c>
    </row>
    <row r="20" spans="1:241" ht="17" thickTop="1" thickBot="1">
      <c r="A20" s="36" t="s">
        <v>33</v>
      </c>
      <c r="B20" s="22" t="s">
        <v>15</v>
      </c>
      <c r="C20" s="22" t="s">
        <v>15</v>
      </c>
      <c r="D20" s="22">
        <v>0</v>
      </c>
      <c r="E20" s="22">
        <v>0</v>
      </c>
      <c r="F20" s="22">
        <v>0</v>
      </c>
      <c r="G20" s="22">
        <v>0</v>
      </c>
      <c r="H20" s="23" t="s">
        <v>16</v>
      </c>
      <c r="I20" s="23" t="s">
        <v>16</v>
      </c>
      <c r="J20" s="23">
        <v>0</v>
      </c>
      <c r="K20" s="23">
        <v>0</v>
      </c>
      <c r="L20" s="22">
        <v>0</v>
      </c>
      <c r="M20" s="22">
        <v>0</v>
      </c>
      <c r="N20" s="25">
        <v>7.0419999999999998</v>
      </c>
      <c r="O20" s="25">
        <v>0.1043</v>
      </c>
      <c r="P20" s="25">
        <v>17.59</v>
      </c>
      <c r="Q20" s="25">
        <v>0.87270000000000003</v>
      </c>
      <c r="R20" s="25">
        <v>6.3550000000000004</v>
      </c>
      <c r="S20" s="25">
        <v>8.0360000000000001E-2</v>
      </c>
      <c r="T20" s="25">
        <v>7.1929999999999996</v>
      </c>
      <c r="U20" s="25">
        <v>6.3939999999999997E-2</v>
      </c>
      <c r="V20" s="25">
        <v>16.78</v>
      </c>
      <c r="W20" s="25">
        <v>0.80669999999999997</v>
      </c>
      <c r="X20" s="25">
        <v>6.5220000000000002</v>
      </c>
      <c r="Y20" s="25">
        <v>6.2820000000000001E-2</v>
      </c>
      <c r="Z20" s="26">
        <v>6.6219999999999999</v>
      </c>
      <c r="AA20" s="26">
        <v>0.1013</v>
      </c>
      <c r="AB20" s="26">
        <v>7.5410000000000004</v>
      </c>
      <c r="AC20" s="26">
        <v>0.6159</v>
      </c>
      <c r="AD20" s="26">
        <v>5.69</v>
      </c>
      <c r="AE20" s="26">
        <v>0.1195</v>
      </c>
      <c r="AF20" s="24">
        <v>9.1530000000000005</v>
      </c>
      <c r="AG20" s="24">
        <v>0.1179</v>
      </c>
      <c r="AH20" s="24">
        <v>89.75</v>
      </c>
      <c r="AI20" s="24">
        <v>5.9</v>
      </c>
      <c r="AJ20" s="24">
        <v>9.0280000000000005</v>
      </c>
      <c r="AK20" s="24">
        <v>9.2789999999999997E-2</v>
      </c>
      <c r="AL20" s="24">
        <v>7.5679999999999996</v>
      </c>
      <c r="AM20" s="24">
        <v>0.11260000000000001</v>
      </c>
      <c r="AN20" s="24">
        <v>45.57</v>
      </c>
      <c r="AO20" s="24">
        <v>2.5649999999999999</v>
      </c>
      <c r="AP20" s="24">
        <v>6.7750000000000004</v>
      </c>
      <c r="AQ20" s="24">
        <v>8.6510000000000004E-2</v>
      </c>
      <c r="AR20" s="24">
        <v>8.016</v>
      </c>
      <c r="AS20" s="24">
        <v>0.1179</v>
      </c>
      <c r="AT20" s="24">
        <v>64.8</v>
      </c>
      <c r="AU20" s="24">
        <v>4.1630000000000003</v>
      </c>
      <c r="AV20" s="24">
        <v>7.74</v>
      </c>
      <c r="AW20" s="24">
        <v>8.4140000000000006E-2</v>
      </c>
      <c r="AX20" s="24">
        <v>8.3979999999999997</v>
      </c>
      <c r="AY20" s="24">
        <v>9.3869999999999995E-2</v>
      </c>
      <c r="AZ20" s="24">
        <v>79.23</v>
      </c>
      <c r="BA20" s="24">
        <v>4.633</v>
      </c>
      <c r="BB20" s="24">
        <v>8.1</v>
      </c>
      <c r="BC20" s="24">
        <v>6.8489999999999995E-2</v>
      </c>
      <c r="BD20" s="23">
        <v>7.8380000000000001</v>
      </c>
      <c r="BE20" s="23">
        <v>0.2109</v>
      </c>
      <c r="BF20" s="23">
        <v>55.83</v>
      </c>
      <c r="BG20" s="23">
        <v>6.1710000000000003</v>
      </c>
      <c r="BH20" s="24">
        <v>7.01</v>
      </c>
      <c r="BI20" s="24">
        <v>0.15029999999999999</v>
      </c>
      <c r="BJ20" s="22" t="s">
        <v>43</v>
      </c>
      <c r="BK20" s="22" t="s">
        <v>43</v>
      </c>
      <c r="BL20" s="45">
        <v>0</v>
      </c>
      <c r="BM20" s="45">
        <v>0</v>
      </c>
      <c r="BN20" s="45">
        <v>0</v>
      </c>
      <c r="BO20" s="45">
        <v>0</v>
      </c>
      <c r="BP20" s="22" t="s">
        <v>15</v>
      </c>
      <c r="BQ20" s="22" t="s">
        <v>15</v>
      </c>
      <c r="BR20" s="45">
        <v>0</v>
      </c>
      <c r="BS20" s="45">
        <v>0</v>
      </c>
      <c r="BT20" s="45">
        <v>0</v>
      </c>
      <c r="BU20" s="45">
        <v>0</v>
      </c>
      <c r="BV20" s="22" t="s">
        <v>15</v>
      </c>
      <c r="BW20" s="22" t="s">
        <v>15</v>
      </c>
      <c r="BX20" s="22">
        <v>0</v>
      </c>
      <c r="BY20" s="22">
        <v>0</v>
      </c>
      <c r="BZ20" s="23">
        <v>5.73</v>
      </c>
      <c r="CA20" s="23">
        <v>0.16070000000000001</v>
      </c>
      <c r="CB20" s="22" t="s">
        <v>15</v>
      </c>
      <c r="CC20" s="22" t="s">
        <v>15</v>
      </c>
      <c r="CD20" s="22">
        <v>0</v>
      </c>
      <c r="CE20" s="22">
        <v>0</v>
      </c>
      <c r="CF20" s="23">
        <v>5.9619999999999997</v>
      </c>
      <c r="CG20" s="23">
        <v>0.1812</v>
      </c>
      <c r="CH20" s="22" t="s">
        <v>15</v>
      </c>
      <c r="CI20" s="22" t="s">
        <v>15</v>
      </c>
      <c r="CJ20" s="22">
        <v>0</v>
      </c>
      <c r="CK20" s="22">
        <v>0</v>
      </c>
      <c r="CL20" s="23">
        <v>5.74</v>
      </c>
      <c r="CM20" s="23">
        <v>0.21260000000000001</v>
      </c>
      <c r="CN20" s="24">
        <v>7.383</v>
      </c>
      <c r="CO20" s="24">
        <v>0.27450000000000002</v>
      </c>
      <c r="CP20" s="24">
        <v>105.9</v>
      </c>
      <c r="CQ20" s="24">
        <v>13.46</v>
      </c>
      <c r="CR20" s="24">
        <v>7.0730000000000004</v>
      </c>
      <c r="CS20" s="24">
        <v>0.156</v>
      </c>
      <c r="CT20" s="47">
        <v>7.4109999999999996</v>
      </c>
      <c r="CU20" s="47">
        <v>0.2316</v>
      </c>
      <c r="CV20" s="47">
        <v>39.06</v>
      </c>
      <c r="CW20" s="47">
        <v>4.9000000000000004</v>
      </c>
      <c r="CX20" s="47">
        <v>6.5579999999999998</v>
      </c>
      <c r="CY20" s="47">
        <v>0.15279999999999999</v>
      </c>
      <c r="CZ20" s="24">
        <v>7.8410000000000002</v>
      </c>
      <c r="DA20" s="24">
        <v>9.5019999999999993E-2</v>
      </c>
      <c r="DB20" s="24">
        <v>61.44</v>
      </c>
      <c r="DC20" s="24">
        <v>3.1890000000000001</v>
      </c>
      <c r="DD20" s="24">
        <v>7.1520000000000001</v>
      </c>
      <c r="DE20" s="24">
        <v>6.9989999999999997E-2</v>
      </c>
      <c r="DF20" s="47">
        <v>6.9660000000000002</v>
      </c>
      <c r="DG20" s="47">
        <v>0.15559999999999999</v>
      </c>
      <c r="DH20" s="47">
        <v>68.819999999999993</v>
      </c>
      <c r="DI20" s="47">
        <v>5.5869999999999997</v>
      </c>
      <c r="DJ20" s="47">
        <v>6.1210000000000004</v>
      </c>
      <c r="DK20" s="47">
        <v>0.1145</v>
      </c>
      <c r="DL20" s="24">
        <v>8.109</v>
      </c>
      <c r="DM20" s="24">
        <v>0.3377</v>
      </c>
      <c r="DN20" s="24">
        <v>78.55</v>
      </c>
      <c r="DO20" s="24">
        <v>14.45</v>
      </c>
      <c r="DP20" s="24">
        <v>7.7670000000000003</v>
      </c>
      <c r="DQ20" s="24">
        <v>0.31290000000000001</v>
      </c>
      <c r="DR20" s="46" t="s">
        <v>15</v>
      </c>
      <c r="DS20" s="46" t="s">
        <v>15</v>
      </c>
      <c r="DT20" s="46">
        <v>0</v>
      </c>
      <c r="DU20" s="46">
        <v>0</v>
      </c>
      <c r="DV20" s="23">
        <v>4.7249999999999996</v>
      </c>
      <c r="DW20" s="23">
        <v>0.39200000000000002</v>
      </c>
      <c r="DX20" s="46" t="s">
        <v>15</v>
      </c>
      <c r="DY20" s="46" t="s">
        <v>15</v>
      </c>
      <c r="DZ20" s="46">
        <v>0</v>
      </c>
      <c r="EA20" s="46">
        <v>0</v>
      </c>
      <c r="EB20" s="46">
        <v>0</v>
      </c>
      <c r="EC20" s="46">
        <v>0</v>
      </c>
      <c r="ED20" s="26">
        <v>6.1029999999999998</v>
      </c>
      <c r="EE20" s="26">
        <v>0.14219999999999999</v>
      </c>
      <c r="EF20" s="26">
        <v>9.3089999999999993</v>
      </c>
      <c r="EG20" s="26">
        <v>0.62949999999999995</v>
      </c>
      <c r="EH20" s="26">
        <v>5.2939999999999996</v>
      </c>
      <c r="EI20" s="26">
        <v>0.1429</v>
      </c>
      <c r="EJ20" s="24">
        <v>6.5410000000000004</v>
      </c>
      <c r="EK20" s="24">
        <v>0.1023</v>
      </c>
      <c r="EL20" s="24">
        <v>28.74</v>
      </c>
      <c r="EM20" s="24">
        <v>1.3320000000000001</v>
      </c>
      <c r="EN20" s="24">
        <v>5.907</v>
      </c>
      <c r="EO20" s="24">
        <v>8.2839999999999997E-2</v>
      </c>
      <c r="EP20" s="25">
        <v>6.3159999999999998</v>
      </c>
      <c r="EQ20" s="25">
        <v>0.14199999999999999</v>
      </c>
      <c r="ER20" s="25">
        <v>16.190000000000001</v>
      </c>
      <c r="ES20" s="25">
        <v>1.0529999999999999</v>
      </c>
      <c r="ET20" s="25">
        <v>5.4089999999999998</v>
      </c>
      <c r="EU20" s="25">
        <v>0.114</v>
      </c>
      <c r="EV20" s="24">
        <v>9.1419999999999995</v>
      </c>
      <c r="EW20" s="24">
        <v>9.1910000000000006E-2</v>
      </c>
      <c r="EX20" s="24">
        <v>93.77</v>
      </c>
      <c r="EY20" s="24">
        <v>4.8520000000000003</v>
      </c>
      <c r="EZ20" s="24">
        <v>8.9949999999999992</v>
      </c>
      <c r="FA20" s="24">
        <v>7.671E-2</v>
      </c>
      <c r="FB20" s="24">
        <v>6.5069999999999997</v>
      </c>
      <c r="FC20" s="24">
        <v>0.158</v>
      </c>
      <c r="FD20" s="24">
        <v>52.16</v>
      </c>
      <c r="FE20" s="24">
        <v>3.9580000000000002</v>
      </c>
      <c r="FF20" s="24">
        <v>5.6219999999999999</v>
      </c>
      <c r="FG20" s="24">
        <v>0.1246</v>
      </c>
      <c r="FH20" s="24">
        <v>6.8109999999999999</v>
      </c>
      <c r="FI20" s="24">
        <v>7.3510000000000006E-2</v>
      </c>
      <c r="FJ20" s="24">
        <v>56.36</v>
      </c>
      <c r="FK20" s="24">
        <v>2.004</v>
      </c>
      <c r="FL20" s="24">
        <v>6.1950000000000003</v>
      </c>
      <c r="FM20" s="24">
        <v>5.6980000000000003E-2</v>
      </c>
      <c r="FN20" s="24">
        <v>6.8520000000000003</v>
      </c>
      <c r="FO20" s="24">
        <v>0.15970000000000001</v>
      </c>
      <c r="FP20" s="24">
        <v>62.52</v>
      </c>
      <c r="FQ20" s="24">
        <v>4.8499999999999996</v>
      </c>
      <c r="FR20" s="24">
        <v>6.2910000000000004</v>
      </c>
      <c r="FS20" s="24">
        <v>0.1202</v>
      </c>
      <c r="FT20" s="24">
        <v>6.6550000000000002</v>
      </c>
      <c r="FU20" s="24">
        <v>0.13300000000000001</v>
      </c>
      <c r="FV20" s="24">
        <v>64.11</v>
      </c>
      <c r="FW20" s="24">
        <v>4.09</v>
      </c>
      <c r="FX20" s="23">
        <v>6.4349999999999996</v>
      </c>
      <c r="FY20" s="23">
        <v>0.10059999999999999</v>
      </c>
      <c r="FZ20" s="46" t="s">
        <v>15</v>
      </c>
      <c r="GA20" s="46" t="s">
        <v>15</v>
      </c>
      <c r="GB20" s="46">
        <v>0</v>
      </c>
      <c r="GC20" s="46">
        <v>0</v>
      </c>
      <c r="GD20" s="64">
        <v>6.4989999999999997</v>
      </c>
      <c r="GE20" s="64">
        <v>0.30509999999999998</v>
      </c>
      <c r="GF20" s="46" t="s">
        <v>15</v>
      </c>
      <c r="GG20" s="46" t="s">
        <v>15</v>
      </c>
      <c r="GH20" s="62">
        <v>0</v>
      </c>
      <c r="GI20" s="63">
        <v>0</v>
      </c>
      <c r="GJ20" s="63">
        <v>0</v>
      </c>
      <c r="GK20" s="63">
        <v>0</v>
      </c>
      <c r="GL20" s="26">
        <v>6.5940000000000003</v>
      </c>
      <c r="GM20" s="26">
        <v>0.13220000000000001</v>
      </c>
      <c r="GN20" s="26">
        <v>8.84</v>
      </c>
      <c r="GO20" s="26">
        <v>0.56169999999999998</v>
      </c>
      <c r="GP20" s="26">
        <v>5.2969999999999997</v>
      </c>
      <c r="GQ20" s="26">
        <v>0.1028</v>
      </c>
      <c r="GR20" s="25">
        <v>6.6790000000000003</v>
      </c>
      <c r="GS20" s="25">
        <v>0.16320000000000001</v>
      </c>
      <c r="GT20" s="25">
        <v>14.35</v>
      </c>
      <c r="GU20" s="25">
        <v>1.119</v>
      </c>
      <c r="GV20" s="25">
        <v>5.6660000000000004</v>
      </c>
      <c r="GW20" s="25">
        <v>0.1227</v>
      </c>
      <c r="GX20" s="25">
        <v>6.609</v>
      </c>
      <c r="GY20" s="25">
        <v>0.14610000000000001</v>
      </c>
      <c r="GZ20" s="25">
        <v>10.83</v>
      </c>
      <c r="HA20" s="25">
        <v>0.75919999999999999</v>
      </c>
      <c r="HB20" s="25">
        <v>5.4290000000000003</v>
      </c>
      <c r="HC20" s="25">
        <v>0.11210000000000001</v>
      </c>
      <c r="HD20" s="24">
        <v>8.6319999999999997</v>
      </c>
      <c r="HE20" s="24">
        <v>0.26960000000000001</v>
      </c>
      <c r="HF20" s="24">
        <v>79.38</v>
      </c>
      <c r="HG20" s="24">
        <v>8.9420000000000002</v>
      </c>
      <c r="HH20" s="24">
        <v>8.4559999999999995</v>
      </c>
      <c r="HI20" s="24">
        <v>0.21629999999999999</v>
      </c>
      <c r="HJ20" s="24">
        <v>5.8410000000000002</v>
      </c>
      <c r="HK20" s="24">
        <v>0.15620000000000001</v>
      </c>
      <c r="HL20" s="24">
        <v>55.42</v>
      </c>
      <c r="HM20" s="24">
        <v>4.758</v>
      </c>
      <c r="HN20" s="24">
        <v>5.1139999999999999</v>
      </c>
      <c r="HO20" s="24">
        <v>0.11169999999999999</v>
      </c>
      <c r="HP20" s="24">
        <v>7.1849999999999996</v>
      </c>
      <c r="HQ20" s="24">
        <v>0.25409999999999999</v>
      </c>
      <c r="HR20" s="24">
        <v>61.98</v>
      </c>
      <c r="HS20" s="24">
        <v>8.2319999999999993</v>
      </c>
      <c r="HT20" s="24">
        <v>6.6749999999999998</v>
      </c>
      <c r="HU20" s="24">
        <v>0.1857</v>
      </c>
      <c r="HV20" s="24">
        <v>6.8760000000000003</v>
      </c>
      <c r="HW20" s="24">
        <v>0.18920000000000001</v>
      </c>
      <c r="HX20" s="24">
        <v>43.86</v>
      </c>
      <c r="HY20" s="24">
        <v>4.1280000000000001</v>
      </c>
      <c r="HZ20" s="24">
        <v>5.9770000000000003</v>
      </c>
      <c r="IA20" s="24">
        <v>0.1358</v>
      </c>
      <c r="IB20" s="24">
        <v>6.73</v>
      </c>
      <c r="IC20" s="24">
        <v>0.18179999999999999</v>
      </c>
      <c r="ID20" s="24">
        <v>110.4</v>
      </c>
      <c r="IE20" s="24">
        <v>10.27</v>
      </c>
      <c r="IF20" s="24">
        <v>5.5229999999999997</v>
      </c>
      <c r="IG20" s="24">
        <v>0.1212</v>
      </c>
    </row>
    <row r="21" spans="1:241" ht="17" thickTop="1" thickBot="1">
      <c r="A21" s="36" t="s">
        <v>34</v>
      </c>
      <c r="B21" s="25">
        <v>4.6719999999999997</v>
      </c>
      <c r="C21" s="25">
        <v>0.1142</v>
      </c>
      <c r="D21" s="25">
        <v>14.82</v>
      </c>
      <c r="E21" s="34">
        <v>3.12</v>
      </c>
      <c r="F21" s="25">
        <v>3.8140000000000001</v>
      </c>
      <c r="G21" s="25">
        <v>0.14510000000000001</v>
      </c>
      <c r="H21" s="25">
        <v>4.915</v>
      </c>
      <c r="I21" s="25">
        <v>0.1573</v>
      </c>
      <c r="J21" s="25">
        <v>10.31</v>
      </c>
      <c r="K21" s="25">
        <v>1.0649999999999999</v>
      </c>
      <c r="L21" s="25">
        <v>3.919</v>
      </c>
      <c r="M21" s="25">
        <v>0.11459999999999999</v>
      </c>
      <c r="N21" s="24">
        <v>5.3129999999999997</v>
      </c>
      <c r="O21" s="24">
        <v>6.7460000000000006E-2</v>
      </c>
      <c r="P21" s="24">
        <v>57.12</v>
      </c>
      <c r="Q21" s="24">
        <v>2.137</v>
      </c>
      <c r="R21" s="24">
        <v>5.1550000000000002</v>
      </c>
      <c r="S21" s="24">
        <v>5.0049999999999997E-2</v>
      </c>
      <c r="T21" s="23">
        <v>5.27</v>
      </c>
      <c r="U21" s="23">
        <v>7.2940000000000005E-2</v>
      </c>
      <c r="V21" s="23">
        <v>56.46</v>
      </c>
      <c r="W21" s="23">
        <v>2.3180000000000001</v>
      </c>
      <c r="X21" s="24">
        <v>5.0789999999999997</v>
      </c>
      <c r="Y21" s="24">
        <v>5.407E-2</v>
      </c>
      <c r="Z21" s="23">
        <v>4.984</v>
      </c>
      <c r="AA21" s="23">
        <v>6.7790000000000003E-2</v>
      </c>
      <c r="AB21" s="23">
        <v>36.32</v>
      </c>
      <c r="AC21" s="23">
        <v>1.5640000000000001</v>
      </c>
      <c r="AD21" s="24">
        <v>4.6529999999999996</v>
      </c>
      <c r="AE21" s="24">
        <v>4.7820000000000001E-2</v>
      </c>
      <c r="AF21" s="24">
        <v>8.7110000000000003</v>
      </c>
      <c r="AG21" s="24">
        <v>0.12189999999999999</v>
      </c>
      <c r="AH21" s="24">
        <v>98.45</v>
      </c>
      <c r="AI21" s="24">
        <v>6.1310000000000002</v>
      </c>
      <c r="AJ21" s="24">
        <v>8.6419999999999995</v>
      </c>
      <c r="AK21" s="24">
        <v>9.2119999999999994E-2</v>
      </c>
      <c r="AL21" s="24">
        <v>6.3109999999999999</v>
      </c>
      <c r="AM21" s="24">
        <v>0.1242</v>
      </c>
      <c r="AN21" s="24">
        <v>66.95</v>
      </c>
      <c r="AO21" s="24">
        <v>3.9239999999999999</v>
      </c>
      <c r="AP21" s="24">
        <v>5.8630000000000004</v>
      </c>
      <c r="AQ21" s="24">
        <v>9.7470000000000001E-2</v>
      </c>
      <c r="AR21" s="24">
        <v>6.9829999999999997</v>
      </c>
      <c r="AS21" s="24">
        <v>8.9590000000000003E-2</v>
      </c>
      <c r="AT21" s="24">
        <v>88.86</v>
      </c>
      <c r="AU21" s="24">
        <v>5.0469999999999997</v>
      </c>
      <c r="AV21" s="24">
        <v>6.7809999999999997</v>
      </c>
      <c r="AW21" s="24">
        <v>5.74E-2</v>
      </c>
      <c r="AX21" s="24">
        <v>7.0860000000000003</v>
      </c>
      <c r="AY21" s="24">
        <v>7.3099999999999998E-2</v>
      </c>
      <c r="AZ21" s="24">
        <v>84.08</v>
      </c>
      <c r="BA21" s="24">
        <v>3.113</v>
      </c>
      <c r="BB21" s="24">
        <v>6.8159999999999998</v>
      </c>
      <c r="BC21" s="24">
        <v>5.5649999999999998E-2</v>
      </c>
      <c r="BD21" s="23">
        <v>6.0529999999999999</v>
      </c>
      <c r="BE21" s="23">
        <v>0.21779999999999999</v>
      </c>
      <c r="BF21" s="23">
        <f xml:space="preserve"> 147.4</f>
        <v>147.4</v>
      </c>
      <c r="BG21" s="30">
        <v>7.87</v>
      </c>
      <c r="BH21" s="24">
        <v>5.9829999999999997</v>
      </c>
      <c r="BI21" s="24">
        <v>0.1094</v>
      </c>
      <c r="BJ21" s="22" t="s">
        <v>43</v>
      </c>
      <c r="BK21" s="22" t="s">
        <v>43</v>
      </c>
      <c r="BL21" s="45">
        <v>0</v>
      </c>
      <c r="BM21" s="45">
        <v>0</v>
      </c>
      <c r="BN21" s="45">
        <v>0</v>
      </c>
      <c r="BO21" s="45">
        <v>0</v>
      </c>
      <c r="BP21" s="23">
        <v>4.3559999999999999</v>
      </c>
      <c r="BQ21" s="23">
        <v>0.49919999999999998</v>
      </c>
      <c r="BR21" s="23">
        <v>15.21</v>
      </c>
      <c r="BS21" s="23">
        <v>7.3730000000000002</v>
      </c>
      <c r="BT21" s="23">
        <v>5</v>
      </c>
      <c r="BU21" s="23">
        <v>0.31069999999999998</v>
      </c>
      <c r="BV21" s="24">
        <v>4.9489999999999998</v>
      </c>
      <c r="BW21" s="24">
        <v>0.13789999999999999</v>
      </c>
      <c r="BX21" s="24">
        <v>44.65</v>
      </c>
      <c r="BY21" s="24">
        <v>4.3680000000000003</v>
      </c>
      <c r="BZ21" s="24">
        <v>4.8609999999999998</v>
      </c>
      <c r="CA21" s="24">
        <v>4.317E-2</v>
      </c>
      <c r="CB21" s="24">
        <v>5.62</v>
      </c>
      <c r="CC21" s="24">
        <v>9.0749999999999997E-2</v>
      </c>
      <c r="CD21" s="24">
        <v>35.44</v>
      </c>
      <c r="CE21" s="24">
        <v>1.752</v>
      </c>
      <c r="CF21" s="24">
        <v>5.1550000000000002</v>
      </c>
      <c r="CG21" s="24">
        <v>7.6859999999999998E-2</v>
      </c>
      <c r="CH21" s="24">
        <v>5.2030000000000003</v>
      </c>
      <c r="CI21" s="24">
        <v>0.1188</v>
      </c>
      <c r="CJ21" s="24">
        <v>21.3</v>
      </c>
      <c r="CK21" s="24">
        <v>1.46</v>
      </c>
      <c r="CL21" s="23">
        <v>4.6529999999999996</v>
      </c>
      <c r="CM21" s="23">
        <v>8.6349999999999996E-2</v>
      </c>
      <c r="CN21" s="24">
        <v>5.5629999999999997</v>
      </c>
      <c r="CO21" s="24">
        <v>0.1983</v>
      </c>
      <c r="CP21" s="24">
        <v>124.4</v>
      </c>
      <c r="CQ21" s="24">
        <v>11.56</v>
      </c>
      <c r="CR21" s="24">
        <v>5.3490000000000002</v>
      </c>
      <c r="CS21" s="24">
        <v>0.1694</v>
      </c>
      <c r="CT21" s="24">
        <v>6.069</v>
      </c>
      <c r="CU21" s="24">
        <v>0.15679999999999999</v>
      </c>
      <c r="CV21" s="24">
        <f xml:space="preserve"> 91.28</f>
        <v>91.28</v>
      </c>
      <c r="CW21" s="23">
        <v>5.92</v>
      </c>
      <c r="CX21" s="24">
        <v>5.7990000000000004</v>
      </c>
      <c r="CY21" s="24">
        <v>9.6189999999999998E-2</v>
      </c>
      <c r="CZ21" s="24">
        <v>6.5540000000000003</v>
      </c>
      <c r="DA21" s="24">
        <v>5.833E-2</v>
      </c>
      <c r="DB21" s="24">
        <v>89.32</v>
      </c>
      <c r="DC21" s="24">
        <v>3.395</v>
      </c>
      <c r="DD21" s="24">
        <v>6.5039999999999996</v>
      </c>
      <c r="DE21" s="24">
        <v>3.6490000000000002E-2</v>
      </c>
      <c r="DF21" s="24">
        <v>5.9450000000000003</v>
      </c>
      <c r="DG21" s="24">
        <v>0.10780000000000001</v>
      </c>
      <c r="DH21" s="24">
        <v>100.3</v>
      </c>
      <c r="DI21" s="24">
        <v>5.2489999999999997</v>
      </c>
      <c r="DJ21" s="24">
        <v>5.35</v>
      </c>
      <c r="DK21" s="24">
        <v>9.0139999999999998E-2</v>
      </c>
      <c r="DL21" s="24">
        <v>5.1050000000000004</v>
      </c>
      <c r="DM21" s="24">
        <v>0.105</v>
      </c>
      <c r="DN21" s="24">
        <f xml:space="preserve"> 124.4</f>
        <v>124.4</v>
      </c>
      <c r="DO21" s="30">
        <v>8.6</v>
      </c>
      <c r="DP21" s="24">
        <v>4.9370000000000003</v>
      </c>
      <c r="DQ21" s="24">
        <v>8.4860000000000005E-2</v>
      </c>
      <c r="DR21" s="24">
        <v>4.8230000000000004</v>
      </c>
      <c r="DS21" s="24">
        <v>5.3609999999999998E-2</v>
      </c>
      <c r="DT21" s="24">
        <f xml:space="preserve"> 21.85</f>
        <v>21.85</v>
      </c>
      <c r="DU21" s="39">
        <v>2.08</v>
      </c>
      <c r="DV21" s="24">
        <v>4.18</v>
      </c>
      <c r="DW21" s="24">
        <v>0.2424</v>
      </c>
      <c r="DX21" s="24">
        <v>4.5519999999999996</v>
      </c>
      <c r="DY21" s="24">
        <v>0.1454</v>
      </c>
      <c r="DZ21" s="24">
        <f xml:space="preserve"> 20.7</f>
        <v>20.7</v>
      </c>
      <c r="EA21" s="23">
        <v>2.88</v>
      </c>
      <c r="EB21" s="24">
        <v>3.7130000000000001</v>
      </c>
      <c r="EC21" s="24">
        <v>0.16669999999999999</v>
      </c>
      <c r="ED21" s="24">
        <v>5.0789999999999997</v>
      </c>
      <c r="EE21" s="24">
        <v>0.25019999999999998</v>
      </c>
      <c r="EF21" s="24">
        <v>21.14</v>
      </c>
      <c r="EG21" s="24">
        <v>3.4729999999999999</v>
      </c>
      <c r="EH21" s="24">
        <v>4.3230000000000004</v>
      </c>
      <c r="EI21" s="24">
        <v>0.17749999999999999</v>
      </c>
      <c r="EJ21" s="24">
        <v>4.6349999999999998</v>
      </c>
      <c r="EK21" s="24">
        <v>0.1108</v>
      </c>
      <c r="EL21" s="24">
        <f xml:space="preserve"> 45.8</f>
        <v>45.8</v>
      </c>
      <c r="EM21" s="23">
        <v>2.2799999999999998</v>
      </c>
      <c r="EN21" s="24">
        <v>3.9460000000000002</v>
      </c>
      <c r="EO21" s="24">
        <v>0.12790000000000001</v>
      </c>
      <c r="EP21" s="24">
        <v>4.2699999999999996</v>
      </c>
      <c r="EQ21" s="24">
        <v>4.7160000000000001E-2</v>
      </c>
      <c r="ER21" s="24">
        <f xml:space="preserve"> 35.77</f>
        <v>35.770000000000003</v>
      </c>
      <c r="ES21" s="24">
        <v>2.2599999999999998</v>
      </c>
      <c r="ET21" s="24">
        <v>4.0289999999999999</v>
      </c>
      <c r="EU21" s="24">
        <v>0.151</v>
      </c>
      <c r="EV21" s="24">
        <v>6.266</v>
      </c>
      <c r="EW21" s="24">
        <v>0.16470000000000001</v>
      </c>
      <c r="EX21" s="24">
        <v>96.75</v>
      </c>
      <c r="EY21" s="24">
        <v>9.6229999999999993</v>
      </c>
      <c r="EZ21" s="24">
        <v>6.351</v>
      </c>
      <c r="FA21" s="24">
        <v>9.9669999999999995E-2</v>
      </c>
      <c r="FB21" s="24">
        <v>5.782</v>
      </c>
      <c r="FC21" s="24">
        <v>5.518E-2</v>
      </c>
      <c r="FD21" s="24">
        <v>100.7</v>
      </c>
      <c r="FE21" s="24">
        <v>3.15</v>
      </c>
      <c r="FF21" s="24">
        <v>5.3529999999999998</v>
      </c>
      <c r="FG21" s="24">
        <v>4.3499999999999997E-2</v>
      </c>
      <c r="FH21" s="24">
        <v>5.9550000000000001</v>
      </c>
      <c r="FI21" s="24">
        <v>6.0019999999999997E-2</v>
      </c>
      <c r="FJ21" s="24">
        <v>110.4</v>
      </c>
      <c r="FK21" s="24">
        <v>4.8659999999999997</v>
      </c>
      <c r="FL21" s="24">
        <v>5.8639999999999999</v>
      </c>
      <c r="FM21" s="24">
        <v>2.845E-2</v>
      </c>
      <c r="FN21" s="24">
        <v>5.9089999999999998</v>
      </c>
      <c r="FO21" s="24">
        <v>8.387E-2</v>
      </c>
      <c r="FP21" s="24">
        <v>113.5</v>
      </c>
      <c r="FQ21" s="24">
        <v>5.3120000000000003</v>
      </c>
      <c r="FR21" s="24">
        <v>5.673</v>
      </c>
      <c r="FS21" s="24">
        <v>5.2639999999999999E-2</v>
      </c>
      <c r="FT21" s="24">
        <v>5.827</v>
      </c>
      <c r="FU21" s="24">
        <v>9.393E-2</v>
      </c>
      <c r="FV21" s="24">
        <v>150.6</v>
      </c>
      <c r="FW21" s="24">
        <v>8.1259999999999994</v>
      </c>
      <c r="FX21" s="23">
        <v>6.0439999999999996</v>
      </c>
      <c r="FY21" s="23">
        <v>6.8169999999999994E-2</v>
      </c>
      <c r="FZ21" s="46" t="s">
        <v>15</v>
      </c>
      <c r="GA21" s="46" t="s">
        <v>15</v>
      </c>
      <c r="GB21" s="46">
        <v>0</v>
      </c>
      <c r="GC21" s="46">
        <v>0</v>
      </c>
      <c r="GD21" s="64">
        <v>6.1680000000000001</v>
      </c>
      <c r="GE21" s="64">
        <v>0.4849</v>
      </c>
      <c r="GF21" s="46" t="s">
        <v>15</v>
      </c>
      <c r="GG21" s="46" t="s">
        <v>15</v>
      </c>
      <c r="GH21" s="62">
        <v>0</v>
      </c>
      <c r="GI21" s="63">
        <v>0</v>
      </c>
      <c r="GJ21" s="63">
        <v>0</v>
      </c>
      <c r="GK21" s="63">
        <v>0</v>
      </c>
      <c r="GL21" s="23" t="s">
        <v>16</v>
      </c>
      <c r="GM21" s="23" t="s">
        <v>16</v>
      </c>
      <c r="GN21" s="62">
        <v>0</v>
      </c>
      <c r="GO21" s="63">
        <v>0</v>
      </c>
      <c r="GP21" s="63">
        <v>0</v>
      </c>
      <c r="GQ21" s="63">
        <v>0</v>
      </c>
      <c r="GR21" s="46" t="s">
        <v>15</v>
      </c>
      <c r="GS21" s="46" t="s">
        <v>15</v>
      </c>
      <c r="GT21" s="46">
        <v>0</v>
      </c>
      <c r="GU21" s="46">
        <v>0</v>
      </c>
      <c r="GV21" s="64">
        <v>3.8460000000000001</v>
      </c>
      <c r="GW21" s="64">
        <v>0.2422</v>
      </c>
      <c r="GX21" s="46" t="s">
        <v>15</v>
      </c>
      <c r="GY21" s="46" t="s">
        <v>15</v>
      </c>
      <c r="GZ21" s="46">
        <v>0</v>
      </c>
      <c r="HA21" s="46">
        <v>0</v>
      </c>
      <c r="HB21" s="64">
        <v>2.2149999999999999</v>
      </c>
      <c r="HC21" s="64">
        <v>0.1714</v>
      </c>
      <c r="HD21" s="24">
        <v>4.8719999999999999</v>
      </c>
      <c r="HE21" s="24">
        <v>0.2429</v>
      </c>
      <c r="HF21" s="24">
        <v>84.48</v>
      </c>
      <c r="HG21" s="24">
        <v>12.75</v>
      </c>
      <c r="HH21" s="24">
        <v>4.8339999999999996</v>
      </c>
      <c r="HI21" s="24">
        <v>0.183</v>
      </c>
      <c r="HJ21" s="24">
        <v>4.5750000000000002</v>
      </c>
      <c r="HK21" s="24">
        <v>0.2107</v>
      </c>
      <c r="HL21" s="24">
        <v>25.31</v>
      </c>
      <c r="HM21" s="24">
        <v>4.1980000000000004</v>
      </c>
      <c r="HN21" s="24">
        <v>3.4239999999999999</v>
      </c>
      <c r="HO21" s="24">
        <v>0.12870000000000001</v>
      </c>
      <c r="HP21" s="24">
        <v>5.0609999999999999</v>
      </c>
      <c r="HQ21" s="24">
        <v>0.14849999999999999</v>
      </c>
      <c r="HR21" s="24">
        <v>82.44</v>
      </c>
      <c r="HS21" s="24">
        <v>7.4690000000000003</v>
      </c>
      <c r="HT21" s="24">
        <v>4.7270000000000003</v>
      </c>
      <c r="HU21" s="24">
        <v>7.8600000000000003E-2</v>
      </c>
      <c r="HV21" s="24">
        <v>4.9409999999999998</v>
      </c>
      <c r="HW21" s="24">
        <v>0.1638</v>
      </c>
      <c r="HX21" s="24">
        <v>44.08</v>
      </c>
      <c r="HY21" s="24">
        <v>4.6900000000000004</v>
      </c>
      <c r="HZ21" s="24">
        <v>3.9140000000000001</v>
      </c>
      <c r="IA21" s="24">
        <v>0.12180000000000001</v>
      </c>
      <c r="IB21" s="24">
        <v>5.1740000000000004</v>
      </c>
      <c r="IC21" s="24">
        <v>0.1033</v>
      </c>
      <c r="ID21" s="24">
        <v>187.1</v>
      </c>
      <c r="IE21" s="24">
        <v>14.98</v>
      </c>
      <c r="IF21" s="24">
        <v>4.2009999999999996</v>
      </c>
      <c r="IG21" s="24">
        <v>8.6080000000000004E-2</v>
      </c>
    </row>
    <row r="22" spans="1:241" ht="17" thickTop="1" thickBot="1">
      <c r="A22" s="36" t="s">
        <v>35</v>
      </c>
      <c r="B22" s="22" t="s">
        <v>15</v>
      </c>
      <c r="C22" s="22" t="s">
        <v>15</v>
      </c>
      <c r="D22" s="22">
        <v>0</v>
      </c>
      <c r="E22" s="22">
        <v>0</v>
      </c>
      <c r="F22" s="22">
        <v>0</v>
      </c>
      <c r="G22" s="22">
        <v>0</v>
      </c>
      <c r="H22" s="22" t="s">
        <v>15</v>
      </c>
      <c r="I22" s="22" t="s">
        <v>15</v>
      </c>
      <c r="J22" s="22">
        <v>0</v>
      </c>
      <c r="K22" s="22">
        <v>0</v>
      </c>
      <c r="L22" s="22">
        <v>0</v>
      </c>
      <c r="M22" s="22">
        <v>0</v>
      </c>
      <c r="N22" s="25">
        <v>5.3920000000000003</v>
      </c>
      <c r="O22" s="25">
        <v>0.13919999999999999</v>
      </c>
      <c r="P22" s="25">
        <v>15.34</v>
      </c>
      <c r="Q22" s="25">
        <v>1.155</v>
      </c>
      <c r="R22" s="25">
        <v>4.68</v>
      </c>
      <c r="S22" s="25">
        <v>0.105</v>
      </c>
      <c r="T22" s="25">
        <v>5.74</v>
      </c>
      <c r="U22" s="25">
        <v>0.12690000000000001</v>
      </c>
      <c r="V22" s="25">
        <v>17.05</v>
      </c>
      <c r="W22" s="25">
        <v>1.079</v>
      </c>
      <c r="X22" s="25">
        <v>5.0469999999999997</v>
      </c>
      <c r="Y22" s="25">
        <v>9.8059999999999994E-2</v>
      </c>
      <c r="Z22" s="26">
        <v>5.5449999999999999</v>
      </c>
      <c r="AA22" s="26">
        <v>0.14130000000000001</v>
      </c>
      <c r="AB22" s="26">
        <v>6.3360000000000003</v>
      </c>
      <c r="AC22" s="26">
        <v>0.46489999999999998</v>
      </c>
      <c r="AD22" s="26">
        <v>4.532</v>
      </c>
      <c r="AE22" s="26">
        <v>0.106</v>
      </c>
      <c r="AF22" s="24">
        <v>8.1340000000000003</v>
      </c>
      <c r="AG22" s="24">
        <v>0.1255</v>
      </c>
      <c r="AH22" s="24">
        <v>96.03</v>
      </c>
      <c r="AI22" s="24">
        <v>5.6920000000000002</v>
      </c>
      <c r="AJ22" s="24">
        <v>8.1359999999999992</v>
      </c>
      <c r="AK22" s="24">
        <v>9.4500000000000001E-2</v>
      </c>
      <c r="AL22" s="24">
        <v>6.4669999999999996</v>
      </c>
      <c r="AM22" s="24">
        <v>9.6280000000000004E-2</v>
      </c>
      <c r="AN22" s="23">
        <v>60.38</v>
      </c>
      <c r="AO22" s="24">
        <v>2.7450000000000001</v>
      </c>
      <c r="AP22" s="24">
        <v>5.8689999999999998</v>
      </c>
      <c r="AQ22" s="24">
        <v>7.8380000000000005E-2</v>
      </c>
      <c r="AR22" s="24">
        <v>6.1989999999999998</v>
      </c>
      <c r="AS22" s="24">
        <v>0.1169</v>
      </c>
      <c r="AT22" s="24">
        <v>88.64</v>
      </c>
      <c r="AU22" s="24">
        <v>6.7720000000000002</v>
      </c>
      <c r="AV22" s="24">
        <v>5.98</v>
      </c>
      <c r="AW22" s="24">
        <v>5.9490000000000001E-2</v>
      </c>
      <c r="AX22" s="24">
        <v>6.9379999999999997</v>
      </c>
      <c r="AY22" s="24">
        <v>8.0119999999999997E-2</v>
      </c>
      <c r="AZ22" s="24">
        <v>88.38</v>
      </c>
      <c r="BA22" s="24">
        <v>3.4860000000000002</v>
      </c>
      <c r="BB22" s="24">
        <v>6.6970000000000001</v>
      </c>
      <c r="BC22" s="24">
        <v>6.3399999999999998E-2</v>
      </c>
      <c r="BD22" s="23">
        <v>6.1740000000000004</v>
      </c>
      <c r="BE22" s="23">
        <v>0.10970000000000001</v>
      </c>
      <c r="BF22" s="23">
        <v>77.39</v>
      </c>
      <c r="BG22" s="23">
        <v>3.9830000000000001</v>
      </c>
      <c r="BH22" s="24">
        <v>5.4950000000000001</v>
      </c>
      <c r="BI22" s="24">
        <v>9.2499999999999999E-2</v>
      </c>
      <c r="BJ22" s="22" t="s">
        <v>43</v>
      </c>
      <c r="BK22" s="22" t="s">
        <v>43</v>
      </c>
      <c r="BL22" s="22">
        <v>0</v>
      </c>
      <c r="BM22" s="22">
        <v>0</v>
      </c>
      <c r="BN22" s="23">
        <v>4.5540000000000003</v>
      </c>
      <c r="BO22" s="23">
        <v>0.30620000000000003</v>
      </c>
      <c r="BP22" s="22" t="s">
        <v>15</v>
      </c>
      <c r="BQ22" s="22" t="s">
        <v>15</v>
      </c>
      <c r="BR22" s="45">
        <v>0</v>
      </c>
      <c r="BS22" s="45">
        <v>0</v>
      </c>
      <c r="BT22" s="45">
        <v>0</v>
      </c>
      <c r="BU22" s="45">
        <v>0</v>
      </c>
      <c r="BV22" s="22" t="s">
        <v>15</v>
      </c>
      <c r="BW22" s="22" t="s">
        <v>15</v>
      </c>
      <c r="BX22" s="22">
        <v>0</v>
      </c>
      <c r="BY22" s="22">
        <v>0</v>
      </c>
      <c r="BZ22" s="23">
        <v>4.335</v>
      </c>
      <c r="CA22" s="23">
        <v>0.1457</v>
      </c>
      <c r="CB22" s="25">
        <v>5.4269999999999996</v>
      </c>
      <c r="CC22" s="25">
        <v>6.1589999999999999E-2</v>
      </c>
      <c r="CD22" s="25">
        <v>12.02</v>
      </c>
      <c r="CE22" s="25">
        <v>0.62709999999999999</v>
      </c>
      <c r="CF22" s="25">
        <v>4.4420000000000002</v>
      </c>
      <c r="CG22" s="25">
        <v>9.0630000000000002E-2</v>
      </c>
      <c r="CH22" s="22" t="s">
        <v>15</v>
      </c>
      <c r="CI22" s="22" t="s">
        <v>15</v>
      </c>
      <c r="CJ22" s="22">
        <v>0</v>
      </c>
      <c r="CK22" s="22">
        <v>0</v>
      </c>
      <c r="CL22" s="23">
        <v>3.8660000000000001</v>
      </c>
      <c r="CM22" s="23">
        <v>0.26479999999999998</v>
      </c>
      <c r="CN22" s="24">
        <v>7.4619999999999997</v>
      </c>
      <c r="CO22" s="24">
        <v>0.2702</v>
      </c>
      <c r="CP22" s="24">
        <v>119</v>
      </c>
      <c r="CQ22" s="24">
        <v>15.7</v>
      </c>
      <c r="CR22" s="24">
        <v>7.0149999999999997</v>
      </c>
      <c r="CS22" s="24">
        <v>0.1386</v>
      </c>
      <c r="CT22" s="24">
        <v>5.9340000000000002</v>
      </c>
      <c r="CU22" s="24">
        <v>0.1484</v>
      </c>
      <c r="CV22" s="24">
        <v>79.41</v>
      </c>
      <c r="CW22" s="24">
        <v>5.7169999999999996</v>
      </c>
      <c r="CX22" s="24">
        <v>5.4560000000000004</v>
      </c>
      <c r="CY22" s="24">
        <v>0.11550000000000001</v>
      </c>
      <c r="CZ22" s="24">
        <v>6.46</v>
      </c>
      <c r="DA22" s="24">
        <v>0.11890000000000001</v>
      </c>
      <c r="DB22" s="24">
        <v>92.3</v>
      </c>
      <c r="DC22" s="24">
        <v>7.0640000000000001</v>
      </c>
      <c r="DD22" s="24">
        <v>6.4139999999999997</v>
      </c>
      <c r="DE22" s="24">
        <v>5.9420000000000001E-2</v>
      </c>
      <c r="DF22" s="24">
        <v>6.4290000000000003</v>
      </c>
      <c r="DG22" s="24">
        <v>8.6709999999999995E-2</v>
      </c>
      <c r="DH22" s="24">
        <v>143.80000000000001</v>
      </c>
      <c r="DI22" s="24">
        <v>5.9450000000000003</v>
      </c>
      <c r="DJ22" s="24">
        <v>6.109</v>
      </c>
      <c r="DK22" s="24">
        <v>7.22E-2</v>
      </c>
      <c r="DL22" s="24">
        <v>6.6509999999999998</v>
      </c>
      <c r="DM22" s="24">
        <v>0.24260000000000001</v>
      </c>
      <c r="DN22" s="24">
        <v>51.63</v>
      </c>
      <c r="DO22" s="24">
        <v>6.1710000000000003</v>
      </c>
      <c r="DP22" s="24">
        <v>6.1289999999999996</v>
      </c>
      <c r="DQ22" s="24">
        <v>0.19689999999999999</v>
      </c>
      <c r="DR22" s="24">
        <v>6.0880000000000001</v>
      </c>
      <c r="DS22" s="24">
        <v>4.709E-2</v>
      </c>
      <c r="DT22" s="24">
        <v>89.44</v>
      </c>
      <c r="DU22" s="24">
        <v>2.76</v>
      </c>
      <c r="DV22" s="24">
        <v>5.9960000000000004</v>
      </c>
      <c r="DW22" s="24">
        <v>5.1200000000000002E-2</v>
      </c>
      <c r="DX22" s="24">
        <v>6.1180000000000003</v>
      </c>
      <c r="DY22" s="24">
        <v>3.141E-2</v>
      </c>
      <c r="DZ22" s="24">
        <v>98.3</v>
      </c>
      <c r="EA22" s="24">
        <v>1.444</v>
      </c>
      <c r="EB22" s="24">
        <v>6.1040000000000001</v>
      </c>
      <c r="EC22" s="24">
        <v>2.282E-2</v>
      </c>
      <c r="ED22" s="24">
        <v>6.383</v>
      </c>
      <c r="EE22" s="24">
        <v>2.3140000000000001E-2</v>
      </c>
      <c r="EF22" s="24">
        <v>94.42</v>
      </c>
      <c r="EG22" s="24">
        <v>1.03</v>
      </c>
      <c r="EH22" s="24">
        <v>6.3029999999999999</v>
      </c>
      <c r="EI22" s="24">
        <v>2.972E-2</v>
      </c>
      <c r="EJ22" s="24">
        <v>6.8049999999999997</v>
      </c>
      <c r="EK22" s="24">
        <v>4.0820000000000002E-2</v>
      </c>
      <c r="EL22" s="24">
        <v>100.3</v>
      </c>
      <c r="EM22" s="24">
        <v>1.863</v>
      </c>
      <c r="EN22" s="24">
        <v>6.859</v>
      </c>
      <c r="EO22" s="24">
        <v>3.644E-2</v>
      </c>
      <c r="EP22" s="24">
        <v>6.6609999999999996</v>
      </c>
      <c r="EQ22" s="24">
        <v>4.5220000000000003E-2</v>
      </c>
      <c r="ER22" s="24">
        <v>94.29</v>
      </c>
      <c r="ES22" s="24">
        <v>1.9319999999999999</v>
      </c>
      <c r="ET22" s="24">
        <v>6.6529999999999996</v>
      </c>
      <c r="EU22" s="24">
        <v>3.3439999999999998E-2</v>
      </c>
      <c r="EV22" s="24">
        <v>9.5879999999999992</v>
      </c>
      <c r="EW22" s="24">
        <v>0.1278</v>
      </c>
      <c r="EX22" s="24">
        <v>86.77</v>
      </c>
      <c r="EY22" s="24">
        <v>7.0279999999999996</v>
      </c>
      <c r="EZ22" s="24">
        <v>9.3469999999999995</v>
      </c>
      <c r="FA22" s="24">
        <v>0.11260000000000001</v>
      </c>
      <c r="FB22" s="24">
        <v>6.9459999999999997</v>
      </c>
      <c r="FC22" s="24">
        <v>8.5279999999999995E-2</v>
      </c>
      <c r="FD22" s="24">
        <v>116.5</v>
      </c>
      <c r="FE22" s="24">
        <v>6.1870000000000003</v>
      </c>
      <c r="FF22" s="24">
        <v>6.6740000000000004</v>
      </c>
      <c r="FG22" s="24">
        <v>4.9880000000000001E-2</v>
      </c>
      <c r="FH22" s="24">
        <v>7.3</v>
      </c>
      <c r="FI22" s="24">
        <v>0.1056</v>
      </c>
      <c r="FJ22" s="24">
        <v>118.8</v>
      </c>
      <c r="FK22" s="24">
        <v>7.4859999999999998</v>
      </c>
      <c r="FL22" s="24">
        <v>7.133</v>
      </c>
      <c r="FM22" s="24">
        <v>5.382E-2</v>
      </c>
      <c r="FN22" s="24">
        <v>7.1859999999999999</v>
      </c>
      <c r="FO22" s="24">
        <v>9.9390000000000006E-2</v>
      </c>
      <c r="FP22" s="24">
        <v>96.18</v>
      </c>
      <c r="FQ22" s="24">
        <v>4.9119999999999999</v>
      </c>
      <c r="FR22" s="24">
        <v>6.9450000000000003</v>
      </c>
      <c r="FS22" s="24">
        <v>7.2559999999999999E-2</v>
      </c>
      <c r="FT22" s="24">
        <v>7.4329999999999998</v>
      </c>
      <c r="FU22" s="24">
        <v>0.13669999999999999</v>
      </c>
      <c r="FV22" s="24">
        <v>111.4</v>
      </c>
      <c r="FW22" s="24">
        <v>8.3450000000000006</v>
      </c>
      <c r="FX22" s="23">
        <v>7.4039999999999999</v>
      </c>
      <c r="FY22" s="23">
        <v>8.4110000000000004E-2</v>
      </c>
      <c r="FZ22" s="24">
        <v>6.3250000000000002</v>
      </c>
      <c r="GA22" s="24">
        <v>6.7089999999999997E-2</v>
      </c>
      <c r="GB22" s="24">
        <v>95.74</v>
      </c>
      <c r="GC22" s="24">
        <v>3.0790000000000002</v>
      </c>
      <c r="GD22" s="24">
        <v>6.2670000000000003</v>
      </c>
      <c r="GE22" s="24">
        <v>4.956E-2</v>
      </c>
      <c r="GF22" s="24">
        <v>6.2990000000000004</v>
      </c>
      <c r="GG22" s="24">
        <v>3.0370000000000001E-2</v>
      </c>
      <c r="GH22" s="24">
        <v>88.02</v>
      </c>
      <c r="GI22" s="24">
        <v>1.2649999999999999</v>
      </c>
      <c r="GJ22" s="24">
        <v>6.1559999999999997</v>
      </c>
      <c r="GK22" s="24">
        <v>2.8680000000000001E-2</v>
      </c>
      <c r="GL22" s="24">
        <v>6.407</v>
      </c>
      <c r="GM22" s="24">
        <v>3.5479999999999998E-2</v>
      </c>
      <c r="GN22" s="24">
        <v>101.7</v>
      </c>
      <c r="GO22" s="24">
        <v>2.4129999999999998</v>
      </c>
      <c r="GP22" s="24">
        <v>6.3620000000000001</v>
      </c>
      <c r="GQ22" s="24">
        <v>2.3130000000000001E-2</v>
      </c>
      <c r="GR22" s="24">
        <v>6.8019999999999996</v>
      </c>
      <c r="GS22" s="24">
        <v>3.7949999999999998E-2</v>
      </c>
      <c r="GT22" s="24">
        <v>105.8</v>
      </c>
      <c r="GU22" s="24">
        <v>2.6040000000000001</v>
      </c>
      <c r="GV22" s="24">
        <v>6.8620000000000001</v>
      </c>
      <c r="GW22" s="24">
        <v>2.6270000000000002E-2</v>
      </c>
      <c r="GX22" s="24">
        <v>6.65</v>
      </c>
      <c r="GY22" s="24">
        <v>3.5290000000000002E-2</v>
      </c>
      <c r="GZ22" s="24">
        <v>96.88</v>
      </c>
      <c r="HA22" s="24">
        <v>1.498</v>
      </c>
      <c r="HB22" s="24">
        <v>6.5940000000000003</v>
      </c>
      <c r="HC22" s="24">
        <v>4.8509999999999998E-2</v>
      </c>
      <c r="HD22" s="24">
        <v>9.8219999999999992</v>
      </c>
      <c r="HE22" s="24">
        <v>7.8409999999999994E-2</v>
      </c>
      <c r="HF22" s="24">
        <v>101.9</v>
      </c>
      <c r="HG22" s="24">
        <v>3.8690000000000002</v>
      </c>
      <c r="HH22" s="24">
        <v>10.199999999999999</v>
      </c>
      <c r="HI22" s="24">
        <v>6.2810000000000005E-2</v>
      </c>
      <c r="HJ22" s="24">
        <v>6.4980000000000002</v>
      </c>
      <c r="HK22" s="24">
        <v>8.5279999999999995E-2</v>
      </c>
      <c r="HL22" s="24">
        <v>105.8</v>
      </c>
      <c r="HM22" s="24">
        <v>4.4009999999999998</v>
      </c>
      <c r="HN22" s="24">
        <v>6.258</v>
      </c>
      <c r="HO22" s="24">
        <v>5.6750000000000002E-2</v>
      </c>
      <c r="HP22" s="24">
        <v>7.085</v>
      </c>
      <c r="HQ22" s="24">
        <v>0.10970000000000001</v>
      </c>
      <c r="HR22" s="24">
        <v>97.72</v>
      </c>
      <c r="HS22" s="24">
        <v>5.7050000000000001</v>
      </c>
      <c r="HT22" s="24">
        <v>6.8449999999999998</v>
      </c>
      <c r="HU22" s="24">
        <v>7.0480000000000001E-2</v>
      </c>
      <c r="HV22" s="24">
        <v>6.891</v>
      </c>
      <c r="HW22" s="24">
        <v>0.1211</v>
      </c>
      <c r="HX22" s="24">
        <f xml:space="preserve"> 123.5</f>
        <v>123.5</v>
      </c>
      <c r="HY22" s="23">
        <v>7.66</v>
      </c>
      <c r="HZ22" s="24">
        <v>7.016</v>
      </c>
      <c r="IA22" s="24">
        <v>7.0680000000000007E-2</v>
      </c>
      <c r="IB22" s="24">
        <v>7.1740000000000004</v>
      </c>
      <c r="IC22" s="24">
        <v>0.1484</v>
      </c>
      <c r="ID22" s="24">
        <v>110.6</v>
      </c>
      <c r="IE22" s="24">
        <v>8.6760000000000002</v>
      </c>
      <c r="IF22" s="24">
        <v>6.06</v>
      </c>
      <c r="IG22" s="24">
        <v>0.1065</v>
      </c>
    </row>
    <row r="23" spans="1:241" ht="17" thickTop="1" thickBot="1">
      <c r="A23" s="36" t="s">
        <v>36</v>
      </c>
      <c r="B23" s="25">
        <v>5.1820000000000004</v>
      </c>
      <c r="C23" s="25">
        <v>0.1</v>
      </c>
      <c r="D23" s="25">
        <v>17.46</v>
      </c>
      <c r="E23" s="34">
        <v>3.12</v>
      </c>
      <c r="F23" s="25">
        <v>4.9610000000000003</v>
      </c>
      <c r="G23" s="25">
        <v>0.1163</v>
      </c>
      <c r="H23" s="22">
        <v>5.3879999999999999</v>
      </c>
      <c r="I23" s="22">
        <v>0.29499999999999998</v>
      </c>
      <c r="J23" s="22">
        <v>0</v>
      </c>
      <c r="K23" s="22">
        <v>0</v>
      </c>
      <c r="L23" s="22">
        <v>5.0940000000000003</v>
      </c>
      <c r="M23" s="22">
        <v>8.4599999999999995E-2</v>
      </c>
      <c r="N23" s="24">
        <v>6.5129999999999999</v>
      </c>
      <c r="O23" s="24">
        <v>8.047E-2</v>
      </c>
      <c r="P23" s="24">
        <v>66.12</v>
      </c>
      <c r="Q23" s="24">
        <v>2.5110000000000001</v>
      </c>
      <c r="R23" s="24">
        <v>6.4029999999999996</v>
      </c>
      <c r="S23" s="24">
        <v>6.0409999999999998E-2</v>
      </c>
      <c r="T23" s="24">
        <v>6.4980000000000002</v>
      </c>
      <c r="U23" s="24">
        <v>6.7599999999999993E-2</v>
      </c>
      <c r="V23" s="24">
        <v>65.83</v>
      </c>
      <c r="W23" s="24">
        <v>2.0990000000000002</v>
      </c>
      <c r="X23" s="24">
        <v>6.3730000000000002</v>
      </c>
      <c r="Y23" s="24">
        <v>5.1339999999999997E-2</v>
      </c>
      <c r="Z23" s="24">
        <v>6.0250000000000004</v>
      </c>
      <c r="AA23" s="24">
        <v>8.9359999999999995E-2</v>
      </c>
      <c r="AB23" s="24">
        <v>49.53</v>
      </c>
      <c r="AC23" s="24">
        <v>8.9359999999999995E-2</v>
      </c>
      <c r="AD23" s="24">
        <v>5.9109999999999996</v>
      </c>
      <c r="AE23" s="24">
        <v>5.1229999999999998E-2</v>
      </c>
      <c r="AF23" s="24">
        <v>9.0690000000000008</v>
      </c>
      <c r="AG23" s="24">
        <v>0.1351</v>
      </c>
      <c r="AH23" s="24">
        <v>93.65</v>
      </c>
      <c r="AI23" s="24">
        <v>6.9690000000000003</v>
      </c>
      <c r="AJ23" s="24">
        <v>8.9949999999999992</v>
      </c>
      <c r="AK23" s="24">
        <v>0.1028</v>
      </c>
      <c r="AL23" s="24">
        <v>7.6440000000000001</v>
      </c>
      <c r="AM23" s="24">
        <v>7.5899999999999995E-2</v>
      </c>
      <c r="AN23" s="24">
        <v>81.27</v>
      </c>
      <c r="AO23" s="24">
        <v>3.7090000000000001</v>
      </c>
      <c r="AP23" s="24">
        <v>7.3540000000000001</v>
      </c>
      <c r="AQ23" s="24">
        <v>9.2319999999999999E-2</v>
      </c>
      <c r="AR23" s="24">
        <v>7.726</v>
      </c>
      <c r="AS23" s="24">
        <v>0.18429999999999999</v>
      </c>
      <c r="AT23" s="24">
        <v>93.05</v>
      </c>
      <c r="AU23" s="24">
        <v>10.41</v>
      </c>
      <c r="AV23" s="24">
        <v>7.476</v>
      </c>
      <c r="AW23" s="24">
        <v>9.4079999999999997E-2</v>
      </c>
      <c r="AX23" s="24">
        <v>8.36</v>
      </c>
      <c r="AY23" s="24">
        <v>8.1490000000000007E-2</v>
      </c>
      <c r="AZ23" s="24">
        <v>119.3</v>
      </c>
      <c r="BA23" s="24">
        <v>6.4710000000000001</v>
      </c>
      <c r="BB23" s="24">
        <v>8.4819999999999993</v>
      </c>
      <c r="BC23" s="24">
        <v>7.8909999999999994E-2</v>
      </c>
      <c r="BD23" s="23">
        <v>7.024</v>
      </c>
      <c r="BE23" s="23">
        <v>0.25319999999999998</v>
      </c>
      <c r="BF23" s="23">
        <f xml:space="preserve"> 159.7</f>
        <v>159.69999999999999</v>
      </c>
      <c r="BG23" s="23">
        <v>7.87</v>
      </c>
      <c r="BH23" s="24">
        <v>7.048</v>
      </c>
      <c r="BI23" s="24">
        <v>0.12609999999999999</v>
      </c>
      <c r="BJ23" s="25">
        <v>4.5369999999999999</v>
      </c>
      <c r="BK23" s="25">
        <v>0.24429999999999999</v>
      </c>
      <c r="BL23" s="25">
        <v>14.81</v>
      </c>
      <c r="BM23" s="34">
        <v>2.57</v>
      </c>
      <c r="BN23" s="25">
        <v>3.8929999999999998</v>
      </c>
      <c r="BO23" s="25">
        <v>0.2414</v>
      </c>
      <c r="BP23" s="25">
        <v>4.6459999999999999</v>
      </c>
      <c r="BQ23" s="25">
        <v>0.27400000000000002</v>
      </c>
      <c r="BR23" s="25">
        <v>13.88</v>
      </c>
      <c r="BS23" s="25">
        <v>2.9590000000000001</v>
      </c>
      <c r="BT23" s="25">
        <v>4.1980000000000004</v>
      </c>
      <c r="BU23" s="25">
        <v>0.17749999999999999</v>
      </c>
      <c r="BV23" s="24">
        <v>6.2910000000000004</v>
      </c>
      <c r="BW23" s="24">
        <v>4.8480000000000002E-2</v>
      </c>
      <c r="BX23" s="24">
        <v>42.92</v>
      </c>
      <c r="BY23" s="24">
        <v>0.98250000000000004</v>
      </c>
      <c r="BZ23" s="24">
        <v>6.008</v>
      </c>
      <c r="CA23" s="24">
        <v>3.7089999999999998E-2</v>
      </c>
      <c r="CB23" s="24">
        <v>6.4390000000000001</v>
      </c>
      <c r="CC23" s="24">
        <v>6.4089999999999994E-2</v>
      </c>
      <c r="CD23" s="24">
        <v>53.63</v>
      </c>
      <c r="CE23" s="24">
        <v>2.27</v>
      </c>
      <c r="CF23" s="24">
        <v>6.2569999999999997</v>
      </c>
      <c r="CG23" s="24">
        <v>4.1230000000000003E-2</v>
      </c>
      <c r="CH23" s="24">
        <v>5.944</v>
      </c>
      <c r="CI23" s="24">
        <v>0.11169999999999999</v>
      </c>
      <c r="CJ23" s="24">
        <v>32.58</v>
      </c>
      <c r="CK23" s="24">
        <v>2.4049999999999998</v>
      </c>
      <c r="CL23" s="23">
        <v>5.7450000000000001</v>
      </c>
      <c r="CM23" s="23">
        <v>5.3280000000000001E-2</v>
      </c>
      <c r="CN23" s="24">
        <v>7.36</v>
      </c>
      <c r="CO23" s="24">
        <v>0.25719999999999998</v>
      </c>
      <c r="CP23" s="24">
        <v>94.44</v>
      </c>
      <c r="CQ23" s="24">
        <v>9.9619999999999997</v>
      </c>
      <c r="CR23" s="24">
        <v>6.9530000000000003</v>
      </c>
      <c r="CS23" s="24">
        <v>0.21870000000000001</v>
      </c>
      <c r="CT23" s="24">
        <v>6.9729999999999999</v>
      </c>
      <c r="CU23" s="24">
        <v>0.15679999999999999</v>
      </c>
      <c r="CV23" s="24">
        <v>94.2</v>
      </c>
      <c r="CW23" s="24">
        <v>7.2809999999999997</v>
      </c>
      <c r="CX23" s="24">
        <v>6.6449999999999996</v>
      </c>
      <c r="CY23" s="24">
        <v>0.1201</v>
      </c>
      <c r="CZ23" s="24">
        <v>7.4240000000000004</v>
      </c>
      <c r="DA23" s="24">
        <v>7.6219999999999996E-2</v>
      </c>
      <c r="DB23" s="24">
        <v>89.07</v>
      </c>
      <c r="DC23" s="24">
        <v>4.32</v>
      </c>
      <c r="DD23" s="24">
        <v>7.2359999999999998</v>
      </c>
      <c r="DE23" s="24">
        <v>5.1279999999999999E-2</v>
      </c>
      <c r="DF23" s="24">
        <v>7.2850000000000001</v>
      </c>
      <c r="DG23" s="24">
        <v>9.2630000000000004E-2</v>
      </c>
      <c r="DH23" s="24">
        <v>143.1</v>
      </c>
      <c r="DI23" s="24">
        <v>6.9690000000000003</v>
      </c>
      <c r="DJ23" s="24">
        <v>7.0780000000000003</v>
      </c>
      <c r="DK23" s="24">
        <v>7.0650000000000004E-2</v>
      </c>
      <c r="DL23" s="23">
        <v>7.7809999999999997</v>
      </c>
      <c r="DM23" s="23">
        <v>0.20349999999999999</v>
      </c>
      <c r="DN23" s="23">
        <v>97.36</v>
      </c>
      <c r="DO23" s="23">
        <v>10.85</v>
      </c>
      <c r="DP23" s="24">
        <v>7.5890000000000004</v>
      </c>
      <c r="DQ23" s="24">
        <v>0.1658</v>
      </c>
      <c r="DR23" s="23" t="s">
        <v>16</v>
      </c>
      <c r="DS23" s="23" t="s">
        <v>16</v>
      </c>
      <c r="DT23" s="53">
        <v>0</v>
      </c>
      <c r="DU23" s="53">
        <v>0</v>
      </c>
      <c r="DV23" s="53">
        <v>0</v>
      </c>
      <c r="DW23" s="53">
        <v>0</v>
      </c>
      <c r="DX23" s="23" t="s">
        <v>16</v>
      </c>
      <c r="DY23" s="23" t="s">
        <v>16</v>
      </c>
      <c r="DZ23" s="53">
        <v>0</v>
      </c>
      <c r="EA23" s="53">
        <v>0</v>
      </c>
      <c r="EB23" s="53">
        <v>0</v>
      </c>
      <c r="EC23" s="53">
        <v>0</v>
      </c>
      <c r="ED23" s="46" t="s">
        <v>15</v>
      </c>
      <c r="EE23" s="46" t="s">
        <v>15</v>
      </c>
      <c r="EF23" s="53">
        <v>0</v>
      </c>
      <c r="EG23" s="53">
        <v>0</v>
      </c>
      <c r="EH23" s="53">
        <v>0</v>
      </c>
      <c r="EI23" s="53">
        <v>0</v>
      </c>
      <c r="EJ23" s="46" t="s">
        <v>15</v>
      </c>
      <c r="EK23" s="46" t="s">
        <v>15</v>
      </c>
      <c r="EL23" s="53">
        <v>0</v>
      </c>
      <c r="EM23" s="53">
        <v>0</v>
      </c>
      <c r="EN23" s="53">
        <v>0</v>
      </c>
      <c r="EO23" s="53">
        <v>0</v>
      </c>
      <c r="EP23" s="46" t="s">
        <v>15</v>
      </c>
      <c r="EQ23" s="46" t="s">
        <v>15</v>
      </c>
      <c r="ER23" s="53">
        <v>0</v>
      </c>
      <c r="ES23" s="54">
        <v>0</v>
      </c>
      <c r="ET23" s="54">
        <v>0</v>
      </c>
      <c r="EU23" s="54">
        <v>0</v>
      </c>
      <c r="EV23" s="24">
        <v>7.5289999999999999</v>
      </c>
      <c r="EW23" s="24">
        <v>0.12239999999999999</v>
      </c>
      <c r="EX23" s="24">
        <v>81.72</v>
      </c>
      <c r="EY23" s="24">
        <v>4.8540000000000001</v>
      </c>
      <c r="EZ23" s="24">
        <v>7.3259999999999996</v>
      </c>
      <c r="FA23" s="24">
        <v>0.1069</v>
      </c>
      <c r="FB23" s="24">
        <v>5.383</v>
      </c>
      <c r="FC23" s="24">
        <v>0.2366</v>
      </c>
      <c r="FD23" s="24">
        <v>28.79</v>
      </c>
      <c r="FE23" s="24">
        <v>5.5410000000000004</v>
      </c>
      <c r="FF23" s="24">
        <v>4.2110000000000003</v>
      </c>
      <c r="FG23" s="24">
        <v>0.1444</v>
      </c>
      <c r="FH23" s="24">
        <v>6.92</v>
      </c>
      <c r="FI23" s="24">
        <v>0.14829999999999999</v>
      </c>
      <c r="FJ23" s="24">
        <v>30.52</v>
      </c>
      <c r="FK23" s="24">
        <v>2.21</v>
      </c>
      <c r="FL23" s="24">
        <v>5.8529999999999998</v>
      </c>
      <c r="FM23" s="24">
        <v>0.1239</v>
      </c>
      <c r="FN23" s="24">
        <v>6.7519999999999998</v>
      </c>
      <c r="FO23" s="24">
        <v>0.22550000000000001</v>
      </c>
      <c r="FP23" s="24">
        <v>19.37</v>
      </c>
      <c r="FQ23" s="24">
        <v>2.2589999999999999</v>
      </c>
      <c r="FR23" s="24">
        <v>5.3529999999999998</v>
      </c>
      <c r="FS23" s="24">
        <v>0.1636</v>
      </c>
      <c r="FT23" s="24">
        <v>5.468</v>
      </c>
      <c r="FU23" s="24">
        <v>0.15989999999999999</v>
      </c>
      <c r="FV23" s="24">
        <f xml:space="preserve"> 43.79</f>
        <v>43.79</v>
      </c>
      <c r="FW23" s="24">
        <v>6.6</v>
      </c>
      <c r="FX23" s="23">
        <v>5.0640000000000001</v>
      </c>
      <c r="FY23" s="23">
        <v>0.2039</v>
      </c>
      <c r="FZ23" s="46" t="s">
        <v>15</v>
      </c>
      <c r="GA23" s="46" t="s">
        <v>15</v>
      </c>
      <c r="GB23" s="46">
        <v>0</v>
      </c>
      <c r="GC23" s="46">
        <v>0</v>
      </c>
      <c r="GD23" s="46">
        <v>0</v>
      </c>
      <c r="GE23" s="46">
        <v>0</v>
      </c>
      <c r="GF23" s="46" t="s">
        <v>15</v>
      </c>
      <c r="GG23" s="46" t="s">
        <v>15</v>
      </c>
      <c r="GH23" s="46">
        <v>0</v>
      </c>
      <c r="GI23" s="46">
        <v>0</v>
      </c>
      <c r="GJ23" s="64">
        <v>2.5590000000000002</v>
      </c>
      <c r="GK23" s="64">
        <v>0.23169999999999999</v>
      </c>
      <c r="GL23" s="23" t="s">
        <v>16</v>
      </c>
      <c r="GM23" s="23" t="s">
        <v>16</v>
      </c>
      <c r="GN23" s="62">
        <v>0</v>
      </c>
      <c r="GO23" s="63">
        <v>0</v>
      </c>
      <c r="GP23" s="63">
        <v>0</v>
      </c>
      <c r="GQ23" s="63">
        <v>0</v>
      </c>
      <c r="GR23" s="46" t="s">
        <v>15</v>
      </c>
      <c r="GS23" s="46" t="s">
        <v>15</v>
      </c>
      <c r="GT23" s="46">
        <v>0</v>
      </c>
      <c r="GU23" s="46">
        <v>0</v>
      </c>
      <c r="GV23" s="23">
        <v>0</v>
      </c>
      <c r="GW23" s="23">
        <v>0</v>
      </c>
      <c r="GX23" s="23" t="s">
        <v>16</v>
      </c>
      <c r="GY23" s="23" t="s">
        <v>16</v>
      </c>
      <c r="GZ23" s="62">
        <v>0</v>
      </c>
      <c r="HA23" s="63">
        <v>0</v>
      </c>
      <c r="HB23" s="63">
        <v>0</v>
      </c>
      <c r="HC23" s="63">
        <v>0</v>
      </c>
      <c r="HD23" s="24">
        <v>5.15</v>
      </c>
      <c r="HE23" s="24">
        <v>0.19320000000000001</v>
      </c>
      <c r="HF23" s="24">
        <v>118.8</v>
      </c>
      <c r="HG23" s="24">
        <v>13.61</v>
      </c>
      <c r="HH23" s="24">
        <v>5.319</v>
      </c>
      <c r="HI23" s="24">
        <v>0.14410000000000001</v>
      </c>
      <c r="HJ23" s="24">
        <v>4.7370000000000001</v>
      </c>
      <c r="HK23" s="24">
        <v>0.26</v>
      </c>
      <c r="HL23" s="24">
        <v>31.87</v>
      </c>
      <c r="HM23" s="24">
        <v>5.95</v>
      </c>
      <c r="HN23" s="24">
        <v>3.6890000000000001</v>
      </c>
      <c r="HO23" s="24">
        <v>0.17080000000000001</v>
      </c>
      <c r="HP23" s="24">
        <v>5.9509999999999996</v>
      </c>
      <c r="HQ23" s="24">
        <v>0.18559999999999999</v>
      </c>
      <c r="HR23" s="24">
        <v>35.96</v>
      </c>
      <c r="HS23" s="24">
        <v>3.2949999999999999</v>
      </c>
      <c r="HT23" s="24">
        <v>4.9390000000000001</v>
      </c>
      <c r="HU23" s="24">
        <v>0.1416</v>
      </c>
      <c r="HV23" s="24">
        <v>5.22</v>
      </c>
      <c r="HW23" s="24">
        <v>0.153</v>
      </c>
      <c r="HX23" s="24">
        <v>41.97</v>
      </c>
      <c r="HY23" s="24">
        <v>3.68</v>
      </c>
      <c r="HZ23" s="24">
        <v>4.1289999999999996</v>
      </c>
      <c r="IA23" s="24">
        <v>0.1091</v>
      </c>
      <c r="IB23" s="24">
        <v>4.6379999999999999</v>
      </c>
      <c r="IC23" s="24">
        <v>0.13819999999999999</v>
      </c>
      <c r="ID23" s="24">
        <v>168</v>
      </c>
      <c r="IE23" s="24">
        <v>19.170000000000002</v>
      </c>
      <c r="IF23" s="24">
        <v>3.6269999999999998</v>
      </c>
      <c r="IG23" s="24">
        <v>9.3399999999999997E-2</v>
      </c>
    </row>
    <row r="24" spans="1:241" ht="17" thickTop="1" thickBot="1">
      <c r="A24" s="36" t="s">
        <v>37</v>
      </c>
      <c r="B24" s="23">
        <v>5.077</v>
      </c>
      <c r="C24" s="28">
        <v>9.0300000000000005E-2</v>
      </c>
      <c r="D24" s="24">
        <v>52.62</v>
      </c>
      <c r="E24" s="28">
        <v>2.8889999999999998</v>
      </c>
      <c r="F24" s="24">
        <v>4.8940000000000001</v>
      </c>
      <c r="G24" s="24">
        <v>6.3729999999999995E-2</v>
      </c>
      <c r="H24" s="24">
        <v>4.8819999999999997</v>
      </c>
      <c r="I24" s="24">
        <v>7.3370000000000005E-2</v>
      </c>
      <c r="J24" s="24">
        <v>68.959999999999994</v>
      </c>
      <c r="K24" s="24">
        <v>3.3940000000000001</v>
      </c>
      <c r="L24" s="24">
        <v>4.7370000000000001</v>
      </c>
      <c r="M24" s="24">
        <v>5.0599999999999999E-2</v>
      </c>
      <c r="N24" s="24">
        <v>5.7110000000000003</v>
      </c>
      <c r="O24" s="24">
        <v>7.0069999999999993E-2</v>
      </c>
      <c r="P24" s="24">
        <v>93.47</v>
      </c>
      <c r="Q24" s="24">
        <v>3.2839999999999998</v>
      </c>
      <c r="R24" s="24">
        <v>5.6790000000000003</v>
      </c>
      <c r="S24" s="24">
        <v>5.3409999999999999E-2</v>
      </c>
      <c r="T24" s="24">
        <v>5.6360000000000001</v>
      </c>
      <c r="U24" s="24">
        <v>8.1490000000000007E-2</v>
      </c>
      <c r="V24" s="24">
        <v>95.3</v>
      </c>
      <c r="W24" s="24">
        <v>3.9180000000000001</v>
      </c>
      <c r="X24" s="24">
        <v>5.617</v>
      </c>
      <c r="Y24" s="24">
        <v>6.2199999999999998E-2</v>
      </c>
      <c r="Z24" s="24">
        <v>5.3280000000000003</v>
      </c>
      <c r="AA24" s="24">
        <v>6.5070000000000003E-2</v>
      </c>
      <c r="AB24" s="23">
        <v>85.82</v>
      </c>
      <c r="AC24" s="24">
        <v>2.9870000000000001</v>
      </c>
      <c r="AD24" s="24">
        <v>5.2809999999999997</v>
      </c>
      <c r="AE24" s="24">
        <v>4.8520000000000001E-2</v>
      </c>
      <c r="AF24" s="24">
        <v>8.5649999999999995</v>
      </c>
      <c r="AG24" s="24">
        <v>0.1439</v>
      </c>
      <c r="AH24" s="24">
        <v>97.54</v>
      </c>
      <c r="AI24" s="24">
        <v>6.734</v>
      </c>
      <c r="AJ24" s="24">
        <v>8.5500000000000007</v>
      </c>
      <c r="AK24" s="24">
        <v>0.1087</v>
      </c>
      <c r="AL24" s="24">
        <v>7.157</v>
      </c>
      <c r="AM24" s="23">
        <v>8.7220000000000006E-2</v>
      </c>
      <c r="AN24" s="24">
        <v>72.7</v>
      </c>
      <c r="AO24" s="23">
        <v>3.262</v>
      </c>
      <c r="AP24" s="24">
        <v>6.7619999999999996</v>
      </c>
      <c r="AQ24" s="24">
        <v>7.4329999999999993E-2</v>
      </c>
      <c r="AR24" s="24">
        <v>6.7560000000000002</v>
      </c>
      <c r="AS24" s="24">
        <v>9.2090000000000005E-2</v>
      </c>
      <c r="AT24" s="24">
        <v>94.85</v>
      </c>
      <c r="AU24" s="24">
        <v>5.5540000000000003</v>
      </c>
      <c r="AV24" s="24">
        <v>6.5529999999999999</v>
      </c>
      <c r="AW24" s="24">
        <v>5.9380000000000002E-2</v>
      </c>
      <c r="AX24" s="24">
        <v>7.3529999999999998</v>
      </c>
      <c r="AY24" s="24">
        <v>0.1017</v>
      </c>
      <c r="AZ24" s="24">
        <v>95.72</v>
      </c>
      <c r="BA24" s="24">
        <v>5.2969999999999997</v>
      </c>
      <c r="BB24" s="24">
        <v>7.1769999999999996</v>
      </c>
      <c r="BC24" s="24">
        <v>7.7960000000000002E-2</v>
      </c>
      <c r="BD24" s="23">
        <v>6.7489999999999997</v>
      </c>
      <c r="BE24" s="23">
        <v>0.1071</v>
      </c>
      <c r="BF24" s="23">
        <v>115.1</v>
      </c>
      <c r="BG24" s="23">
        <v>5.9260000000000002</v>
      </c>
      <c r="BH24" s="24">
        <v>6.4009999999999998</v>
      </c>
      <c r="BI24" s="24">
        <v>9.9529999999999993E-2</v>
      </c>
      <c r="BJ24" s="24">
        <v>4.9509999999999996</v>
      </c>
      <c r="BK24" s="24">
        <v>5.8090000000000003E-2</v>
      </c>
      <c r="BL24" s="24">
        <v>52.85</v>
      </c>
      <c r="BM24" s="24">
        <v>3.48</v>
      </c>
      <c r="BN24" s="24">
        <v>4.6550000000000002</v>
      </c>
      <c r="BO24" s="24">
        <v>6.9959999999999994E-2</v>
      </c>
      <c r="BP24" s="24">
        <v>5.3140000000000001</v>
      </c>
      <c r="BQ24" s="24">
        <v>0.1361</v>
      </c>
      <c r="BR24" s="24">
        <v>36.82</v>
      </c>
      <c r="BS24" s="24">
        <v>2.907</v>
      </c>
      <c r="BT24" s="24">
        <v>4.9279999999999999</v>
      </c>
      <c r="BU24" s="24">
        <v>0.1009</v>
      </c>
      <c r="BV24" s="24">
        <v>5.6849999999999996</v>
      </c>
      <c r="BW24" s="24">
        <v>6.6400000000000001E-2</v>
      </c>
      <c r="BX24" s="24">
        <v>75.44</v>
      </c>
      <c r="BY24" s="24">
        <v>3.9990000000000001</v>
      </c>
      <c r="BZ24" s="24">
        <v>5.54</v>
      </c>
      <c r="CA24" s="24">
        <v>6.7449999999999996E-2</v>
      </c>
      <c r="CB24" s="24">
        <v>5.83</v>
      </c>
      <c r="CC24" s="24">
        <v>3.3840000000000002E-2</v>
      </c>
      <c r="CD24" s="24">
        <v>85.67</v>
      </c>
      <c r="CE24" s="24">
        <v>2.3380000000000001</v>
      </c>
      <c r="CF24" s="24">
        <v>6.2359999999999998</v>
      </c>
      <c r="CG24" s="24">
        <v>2.2380000000000001E-2</v>
      </c>
      <c r="CH24" s="24">
        <v>5.4509999999999996</v>
      </c>
      <c r="CI24" s="24">
        <v>0.13100000000000001</v>
      </c>
      <c r="CJ24" s="24">
        <v>70.37</v>
      </c>
      <c r="CK24" s="24">
        <v>4.9039999999999999</v>
      </c>
      <c r="CL24" s="24">
        <v>5.3170000000000002</v>
      </c>
      <c r="CM24" s="24">
        <v>9.9159999999999998E-2</v>
      </c>
      <c r="CN24" s="24">
        <v>6.2009999999999996</v>
      </c>
      <c r="CO24" s="24">
        <v>0.24399999999999999</v>
      </c>
      <c r="CP24" s="24">
        <v>122</v>
      </c>
      <c r="CQ24" s="24">
        <v>13.2</v>
      </c>
      <c r="CR24" s="24">
        <v>5.9859999999999998</v>
      </c>
      <c r="CS24" s="24">
        <v>0.22389999999999999</v>
      </c>
      <c r="CT24" s="24">
        <v>6.5810000000000004</v>
      </c>
      <c r="CU24" s="24">
        <v>0.13619999999999999</v>
      </c>
      <c r="CV24" s="24">
        <v>108.5</v>
      </c>
      <c r="CW24" s="24">
        <v>6.9889999999999999</v>
      </c>
      <c r="CX24" s="24">
        <v>6.3419999999999996</v>
      </c>
      <c r="CY24" s="24">
        <v>0.10879999999999999</v>
      </c>
      <c r="CZ24" s="24">
        <v>6.8079999999999998</v>
      </c>
      <c r="DA24" s="24">
        <v>5.8000000000000003E-2</v>
      </c>
      <c r="DB24" s="24">
        <v>91.94</v>
      </c>
      <c r="DC24" s="24">
        <v>2.5760000000000001</v>
      </c>
      <c r="DD24" s="24">
        <v>6.8159999999999998</v>
      </c>
      <c r="DE24" s="24">
        <v>4.786E-2</v>
      </c>
      <c r="DF24" s="24">
        <v>6.6420000000000003</v>
      </c>
      <c r="DG24" s="24">
        <v>0.1057</v>
      </c>
      <c r="DH24" s="24">
        <v>142.9</v>
      </c>
      <c r="DI24" s="24">
        <v>7.1710000000000003</v>
      </c>
      <c r="DJ24" s="24">
        <v>6.4290000000000003</v>
      </c>
      <c r="DK24" s="24">
        <v>8.4059999999999996E-2</v>
      </c>
      <c r="DL24" s="24">
        <v>4.8090000000000002</v>
      </c>
      <c r="DM24" s="24">
        <v>0.19500000000000001</v>
      </c>
      <c r="DN24" s="24">
        <v>226</v>
      </c>
      <c r="DO24" s="24">
        <v>25.72</v>
      </c>
      <c r="DP24" s="24">
        <v>5.2869999999999999</v>
      </c>
      <c r="DQ24" s="24">
        <v>0.24310000000000001</v>
      </c>
      <c r="DR24" s="23" t="s">
        <v>16</v>
      </c>
      <c r="DS24" s="23" t="s">
        <v>16</v>
      </c>
      <c r="DT24" s="53">
        <v>0</v>
      </c>
      <c r="DU24" s="53">
        <v>0</v>
      </c>
      <c r="DV24" s="53">
        <v>0</v>
      </c>
      <c r="DW24" s="53">
        <v>0</v>
      </c>
      <c r="DX24" s="23" t="s">
        <v>16</v>
      </c>
      <c r="DY24" s="23" t="s">
        <v>16</v>
      </c>
      <c r="DZ24" s="53">
        <v>0</v>
      </c>
      <c r="EA24" s="53">
        <v>0</v>
      </c>
      <c r="EB24" s="53">
        <v>0</v>
      </c>
      <c r="EC24" s="53">
        <v>0</v>
      </c>
      <c r="ED24" s="23" t="s">
        <v>16</v>
      </c>
      <c r="EE24" s="23" t="s">
        <v>16</v>
      </c>
      <c r="EF24" s="53">
        <v>0</v>
      </c>
      <c r="EG24" s="53">
        <v>0</v>
      </c>
      <c r="EH24" s="53">
        <v>0</v>
      </c>
      <c r="EI24" s="53">
        <v>0</v>
      </c>
      <c r="EJ24" s="23" t="s">
        <v>16</v>
      </c>
      <c r="EK24" s="23" t="s">
        <v>16</v>
      </c>
      <c r="EL24" s="53">
        <v>0</v>
      </c>
      <c r="EM24" s="53">
        <v>0</v>
      </c>
      <c r="EN24" s="53">
        <v>0</v>
      </c>
      <c r="EO24" s="53">
        <v>0</v>
      </c>
      <c r="EP24" s="23" t="s">
        <v>16</v>
      </c>
      <c r="EQ24" s="23" t="s">
        <v>16</v>
      </c>
      <c r="ER24" s="55">
        <v>0</v>
      </c>
      <c r="ES24" s="56">
        <v>0</v>
      </c>
      <c r="ET24" s="56">
        <v>0</v>
      </c>
      <c r="EU24" s="56">
        <v>0</v>
      </c>
      <c r="EV24" s="24">
        <v>6.1349999999999998</v>
      </c>
      <c r="EW24" s="24">
        <v>0.13089999999999999</v>
      </c>
      <c r="EX24" s="24">
        <v>122.2</v>
      </c>
      <c r="EY24" s="24">
        <v>10.24</v>
      </c>
      <c r="EZ24" s="24">
        <v>6.43</v>
      </c>
      <c r="FA24" s="24">
        <v>0.10199999999999999</v>
      </c>
      <c r="FB24" s="24">
        <v>5.4429999999999996</v>
      </c>
      <c r="FC24" s="24">
        <v>0.2041</v>
      </c>
      <c r="FD24" s="24">
        <v>23.93</v>
      </c>
      <c r="FE24" s="24">
        <v>3.3809999999999998</v>
      </c>
      <c r="FF24" s="24">
        <v>4.0259999999999998</v>
      </c>
      <c r="FG24" s="24">
        <v>0.14449999999999999</v>
      </c>
      <c r="FH24" s="24">
        <v>5.6840000000000002</v>
      </c>
      <c r="FI24" s="24">
        <v>0.14849999999999999</v>
      </c>
      <c r="FJ24" s="24">
        <v>33.97</v>
      </c>
      <c r="FK24" s="24">
        <v>2.601</v>
      </c>
      <c r="FL24" s="24">
        <v>4.7670000000000003</v>
      </c>
      <c r="FM24" s="24">
        <v>0.11360000000000001</v>
      </c>
      <c r="FN24" s="24">
        <v>5.2969999999999997</v>
      </c>
      <c r="FO24" s="24">
        <v>0.14960000000000001</v>
      </c>
      <c r="FP24" s="24">
        <v>63.03</v>
      </c>
      <c r="FQ24" s="24">
        <v>5.5</v>
      </c>
      <c r="FR24" s="24">
        <v>4.6289999999999996</v>
      </c>
      <c r="FS24" s="24">
        <v>0.1118</v>
      </c>
      <c r="FT24" s="24">
        <v>5.1539999999999999</v>
      </c>
      <c r="FU24" s="24">
        <v>0.26569999999999999</v>
      </c>
      <c r="FV24" s="24">
        <v>50.66</v>
      </c>
      <c r="FW24" s="24">
        <v>8.016</v>
      </c>
      <c r="FX24" s="23">
        <v>4.9320000000000004</v>
      </c>
      <c r="FY24" s="23">
        <v>0.18629999999999999</v>
      </c>
      <c r="FZ24" s="46" t="s">
        <v>15</v>
      </c>
      <c r="GA24" s="46" t="s">
        <v>15</v>
      </c>
      <c r="GB24" s="46">
        <v>0</v>
      </c>
      <c r="GC24" s="46">
        <v>0</v>
      </c>
      <c r="GD24" s="46">
        <v>0</v>
      </c>
      <c r="GE24" s="46">
        <v>0</v>
      </c>
      <c r="GF24" s="46" t="s">
        <v>15</v>
      </c>
      <c r="GG24" s="46" t="s">
        <v>15</v>
      </c>
      <c r="GH24" s="46">
        <v>0</v>
      </c>
      <c r="GI24" s="46">
        <v>0</v>
      </c>
      <c r="GJ24" s="64">
        <v>3.0070000000000001</v>
      </c>
      <c r="GK24" s="64">
        <v>0.13730000000000001</v>
      </c>
      <c r="GL24" s="46" t="s">
        <v>15</v>
      </c>
      <c r="GM24" s="46" t="s">
        <v>15</v>
      </c>
      <c r="GN24" s="46">
        <v>0</v>
      </c>
      <c r="GO24" s="46">
        <v>0</v>
      </c>
      <c r="GP24" s="64">
        <v>3.2</v>
      </c>
      <c r="GQ24" s="64">
        <v>0.12039999999999999</v>
      </c>
      <c r="GR24" s="25">
        <v>4.8860000000000001</v>
      </c>
      <c r="GS24" s="25">
        <v>0.151</v>
      </c>
      <c r="GT24" s="25">
        <v>12.99</v>
      </c>
      <c r="GU24" s="25">
        <v>1.3560000000000001</v>
      </c>
      <c r="GV24" s="25">
        <v>3.633</v>
      </c>
      <c r="GW24" s="25">
        <v>0.109</v>
      </c>
      <c r="GX24" s="25">
        <v>4.3719999999999999</v>
      </c>
      <c r="GY24" s="25">
        <v>0.21929999999999999</v>
      </c>
      <c r="GZ24" s="25">
        <v>14.01</v>
      </c>
      <c r="HA24" s="25">
        <v>3.0110000000000001</v>
      </c>
      <c r="HB24" s="25">
        <v>3.2850000000000001</v>
      </c>
      <c r="HC24" s="25">
        <v>0.11409999999999999</v>
      </c>
      <c r="HD24" s="24">
        <v>4.92</v>
      </c>
      <c r="HE24" s="24">
        <v>0.2442</v>
      </c>
      <c r="HF24" s="24">
        <v>116.1</v>
      </c>
      <c r="HG24" s="24">
        <v>17.399999999999999</v>
      </c>
      <c r="HH24" s="23">
        <v>4.9029999999999996</v>
      </c>
      <c r="HI24" s="23">
        <v>0.17599999999999999</v>
      </c>
      <c r="HJ24" s="24">
        <v>4.7670000000000003</v>
      </c>
      <c r="HK24" s="24">
        <v>0.1004</v>
      </c>
      <c r="HL24" s="24">
        <v>110.1</v>
      </c>
      <c r="HM24" s="24">
        <v>8.4719999999999995</v>
      </c>
      <c r="HN24" s="24">
        <v>4.5229999999999997</v>
      </c>
      <c r="HO24" s="24">
        <v>4.9730000000000003E-2</v>
      </c>
      <c r="HP24" s="24">
        <v>5.8540000000000001</v>
      </c>
      <c r="HQ24" s="24">
        <v>0.1825</v>
      </c>
      <c r="HR24" s="24">
        <v>52.41</v>
      </c>
      <c r="HS24" s="24">
        <v>4.7190000000000003</v>
      </c>
      <c r="HT24" s="24">
        <v>5.242</v>
      </c>
      <c r="HU24" s="24">
        <v>0.14149999999999999</v>
      </c>
      <c r="HV24" s="24">
        <v>5.0819999999999999</v>
      </c>
      <c r="HW24" s="24">
        <v>8.1850000000000006E-2</v>
      </c>
      <c r="HX24" s="24">
        <v>95.8</v>
      </c>
      <c r="HY24" s="24">
        <v>4.7549999999999999</v>
      </c>
      <c r="HZ24" s="24">
        <v>4.8620000000000001</v>
      </c>
      <c r="IA24" s="24">
        <v>6.5500000000000003E-2</v>
      </c>
      <c r="IB24" s="24">
        <v>5.2839999999999998</v>
      </c>
      <c r="IC24" s="24">
        <v>0.1229</v>
      </c>
      <c r="ID24" s="24">
        <v>151.9</v>
      </c>
      <c r="IE24" s="24">
        <v>11.66</v>
      </c>
      <c r="IF24" s="24">
        <v>4.298</v>
      </c>
      <c r="IG24" s="24">
        <v>9.3770000000000006E-2</v>
      </c>
    </row>
    <row r="25" spans="1:241" ht="17" thickTop="1" thickBot="1">
      <c r="A25" s="36" t="s">
        <v>38</v>
      </c>
      <c r="B25" s="22" t="s">
        <v>15</v>
      </c>
      <c r="C25" s="22" t="s">
        <v>15</v>
      </c>
      <c r="D25" s="22">
        <v>0</v>
      </c>
      <c r="E25" s="22">
        <v>0</v>
      </c>
      <c r="F25" s="23">
        <v>4.6349999999999998</v>
      </c>
      <c r="G25" s="23">
        <v>0.19209999999999999</v>
      </c>
      <c r="H25" s="22" t="s">
        <v>15</v>
      </c>
      <c r="I25" s="22" t="s">
        <v>15</v>
      </c>
      <c r="J25" s="22">
        <v>0</v>
      </c>
      <c r="K25" s="22">
        <v>0</v>
      </c>
      <c r="L25" s="22">
        <v>0</v>
      </c>
      <c r="M25" s="22">
        <v>0</v>
      </c>
      <c r="N25" s="22" t="s">
        <v>15</v>
      </c>
      <c r="O25" s="22" t="s">
        <v>15</v>
      </c>
      <c r="P25" s="22">
        <v>0</v>
      </c>
      <c r="Q25" s="22">
        <v>0</v>
      </c>
      <c r="R25" s="23">
        <v>4.5970000000000004</v>
      </c>
      <c r="S25" s="23">
        <v>0.3206</v>
      </c>
      <c r="T25" s="22" t="s">
        <v>15</v>
      </c>
      <c r="U25" s="22" t="s">
        <v>15</v>
      </c>
      <c r="V25" s="22">
        <v>0</v>
      </c>
      <c r="W25" s="22">
        <v>0</v>
      </c>
      <c r="X25" s="23">
        <v>5.1820000000000004</v>
      </c>
      <c r="Y25" s="23">
        <v>0.32340000000000002</v>
      </c>
      <c r="Z25" s="22" t="s">
        <v>15</v>
      </c>
      <c r="AA25" s="22" t="s">
        <v>15</v>
      </c>
      <c r="AB25" s="22">
        <v>0</v>
      </c>
      <c r="AC25" s="22">
        <v>0</v>
      </c>
      <c r="AD25" s="23">
        <v>4.6180000000000003</v>
      </c>
      <c r="AE25" s="23">
        <v>0.43690000000000001</v>
      </c>
      <c r="AF25" s="24">
        <v>9.2029999999999994</v>
      </c>
      <c r="AG25" s="24">
        <v>0.14319999999999999</v>
      </c>
      <c r="AH25" s="24">
        <v>90.29</v>
      </c>
      <c r="AI25" s="24">
        <v>7.407</v>
      </c>
      <c r="AJ25" s="24">
        <v>9.109</v>
      </c>
      <c r="AK25" s="24">
        <v>0.10929999999999999</v>
      </c>
      <c r="AL25" s="24">
        <v>6.1829999999999998</v>
      </c>
      <c r="AM25" s="24">
        <v>0.1777</v>
      </c>
      <c r="AN25" s="24">
        <v>48.39</v>
      </c>
      <c r="AO25" s="24">
        <v>4.0750000000000002</v>
      </c>
      <c r="AP25" s="24">
        <v>5.585</v>
      </c>
      <c r="AQ25" s="24">
        <v>0.13039999999999999</v>
      </c>
      <c r="AR25" s="24">
        <v>7.4039999999999999</v>
      </c>
      <c r="AS25" s="24">
        <v>0.14380000000000001</v>
      </c>
      <c r="AT25" s="23">
        <v>40.67</v>
      </c>
      <c r="AU25" s="24">
        <v>3.2349999999999999</v>
      </c>
      <c r="AV25" s="24">
        <v>6.6260000000000003</v>
      </c>
      <c r="AW25" s="24">
        <v>0.1099</v>
      </c>
      <c r="AX25" s="38">
        <v>7.6059999999999999</v>
      </c>
      <c r="AY25" s="38">
        <v>7.7710000000000001E-2</v>
      </c>
      <c r="AZ25" s="38">
        <v>56.52</v>
      </c>
      <c r="BA25" s="38">
        <v>4.45</v>
      </c>
      <c r="BB25" s="38">
        <v>6.8630000000000004</v>
      </c>
      <c r="BC25" s="38">
        <v>0.1028</v>
      </c>
      <c r="BD25" s="23">
        <v>6.1</v>
      </c>
      <c r="BE25" s="23">
        <v>0.44719999999999999</v>
      </c>
      <c r="BF25" s="23">
        <v>-25.54</v>
      </c>
      <c r="BG25" s="23">
        <v>5.4279999999999999</v>
      </c>
      <c r="BH25" s="39">
        <v>0</v>
      </c>
      <c r="BI25" s="39">
        <v>0</v>
      </c>
      <c r="BJ25" s="25">
        <v>5.6109999999999998</v>
      </c>
      <c r="BK25" s="25">
        <v>0.22559999999999999</v>
      </c>
      <c r="BL25" s="25">
        <v>19.100000000000001</v>
      </c>
      <c r="BM25" s="25">
        <v>2.2269999999999999</v>
      </c>
      <c r="BN25" s="25">
        <v>4.8220000000000001</v>
      </c>
      <c r="BO25" s="25">
        <v>0.2165</v>
      </c>
      <c r="BP25" s="22" t="s">
        <v>15</v>
      </c>
      <c r="BQ25" s="22" t="s">
        <v>15</v>
      </c>
      <c r="BR25" s="45">
        <v>0</v>
      </c>
      <c r="BS25" s="45">
        <v>0</v>
      </c>
      <c r="BT25" s="45">
        <v>0</v>
      </c>
      <c r="BU25" s="45">
        <v>0</v>
      </c>
      <c r="BV25" s="22" t="s">
        <v>15</v>
      </c>
      <c r="BW25" s="22" t="s">
        <v>15</v>
      </c>
      <c r="BX25" s="22">
        <v>0</v>
      </c>
      <c r="BY25" s="22">
        <v>0</v>
      </c>
      <c r="BZ25" s="23">
        <v>4.3929999999999998</v>
      </c>
      <c r="CA25" s="23">
        <v>0.42259999999999998</v>
      </c>
      <c r="CB25" s="22" t="s">
        <v>15</v>
      </c>
      <c r="CC25" s="22" t="s">
        <v>15</v>
      </c>
      <c r="CD25" s="45">
        <v>0</v>
      </c>
      <c r="CE25" s="45">
        <v>0</v>
      </c>
      <c r="CF25" s="45">
        <v>0</v>
      </c>
      <c r="CG25" s="45">
        <v>0</v>
      </c>
      <c r="CH25" s="22" t="s">
        <v>15</v>
      </c>
      <c r="CI25" s="22" t="s">
        <v>15</v>
      </c>
      <c r="CJ25" s="22">
        <v>0</v>
      </c>
      <c r="CK25" s="22">
        <v>0</v>
      </c>
      <c r="CL25" s="23">
        <v>2.8780000000000001</v>
      </c>
      <c r="CM25" s="23">
        <v>0.32869999999999999</v>
      </c>
      <c r="CN25" s="24">
        <v>7.5910000000000002</v>
      </c>
      <c r="CO25" s="24">
        <v>0.25380000000000003</v>
      </c>
      <c r="CP25" s="24">
        <v>83.9</v>
      </c>
      <c r="CQ25" s="24">
        <v>8.4670000000000005</v>
      </c>
      <c r="CR25" s="24">
        <v>7.04</v>
      </c>
      <c r="CS25" s="24">
        <v>0.2198</v>
      </c>
      <c r="CT25" s="24">
        <v>5.9829999999999997</v>
      </c>
      <c r="CU25" s="24">
        <v>0.1721</v>
      </c>
      <c r="CV25" s="24">
        <v>50.63</v>
      </c>
      <c r="CW25" s="24">
        <v>4.2009999999999996</v>
      </c>
      <c r="CX25" s="24">
        <v>5.2990000000000004</v>
      </c>
      <c r="CY25" s="24">
        <v>0.1356</v>
      </c>
      <c r="CZ25" s="24">
        <v>6.8090000000000002</v>
      </c>
      <c r="DA25" s="24">
        <v>0.1007</v>
      </c>
      <c r="DB25" s="24">
        <v>58.02</v>
      </c>
      <c r="DC25" s="24">
        <v>2.823</v>
      </c>
      <c r="DD25" s="24">
        <v>6.3979999999999997</v>
      </c>
      <c r="DE25" s="24">
        <v>7.8219999999999998E-2</v>
      </c>
      <c r="DF25" s="24">
        <v>6.3070000000000004</v>
      </c>
      <c r="DG25" s="24">
        <v>0.1474</v>
      </c>
      <c r="DH25" s="24">
        <v>75.98</v>
      </c>
      <c r="DI25" s="24">
        <v>5.3440000000000003</v>
      </c>
      <c r="DJ25" s="24">
        <v>5.6950000000000003</v>
      </c>
      <c r="DK25" s="24">
        <v>0.1111</v>
      </c>
      <c r="DL25" s="23">
        <v>6.7460000000000004</v>
      </c>
      <c r="DM25" s="23">
        <v>0.26619999999999999</v>
      </c>
      <c r="DN25" s="23">
        <v>51.6</v>
      </c>
      <c r="DO25" s="23">
        <v>6.45</v>
      </c>
      <c r="DP25" s="24">
        <v>6.31</v>
      </c>
      <c r="DQ25" s="24">
        <v>0.21679999999999999</v>
      </c>
      <c r="DR25" s="23" t="s">
        <v>16</v>
      </c>
      <c r="DS25" s="23" t="s">
        <v>16</v>
      </c>
      <c r="DT25" s="53">
        <v>0</v>
      </c>
      <c r="DU25" s="53">
        <v>0</v>
      </c>
      <c r="DV25" s="53">
        <v>0</v>
      </c>
      <c r="DW25" s="53">
        <v>0</v>
      </c>
      <c r="DX25" s="23" t="s">
        <v>16</v>
      </c>
      <c r="DY25" s="23" t="s">
        <v>16</v>
      </c>
      <c r="DZ25" s="53">
        <v>0</v>
      </c>
      <c r="EA25" s="53">
        <v>0</v>
      </c>
      <c r="EB25" s="53">
        <v>0</v>
      </c>
      <c r="EC25" s="53">
        <v>0</v>
      </c>
      <c r="ED25" s="23" t="s">
        <v>16</v>
      </c>
      <c r="EE25" s="23" t="s">
        <v>16</v>
      </c>
      <c r="EF25" s="53">
        <v>0</v>
      </c>
      <c r="EG25" s="53">
        <v>0</v>
      </c>
      <c r="EH25" s="53">
        <v>0</v>
      </c>
      <c r="EI25" s="53">
        <v>0</v>
      </c>
      <c r="EJ25" s="46" t="s">
        <v>15</v>
      </c>
      <c r="EK25" s="46" t="s">
        <v>15</v>
      </c>
      <c r="EL25" s="53">
        <v>0</v>
      </c>
      <c r="EM25" s="53">
        <v>0</v>
      </c>
      <c r="EN25" s="53">
        <v>0</v>
      </c>
      <c r="EO25" s="53">
        <v>0</v>
      </c>
      <c r="EP25" s="23" t="s">
        <v>16</v>
      </c>
      <c r="EQ25" s="23" t="s">
        <v>16</v>
      </c>
      <c r="ER25" s="55">
        <v>0</v>
      </c>
      <c r="ES25" s="56">
        <v>0</v>
      </c>
      <c r="ET25" s="56">
        <v>0</v>
      </c>
      <c r="EU25" s="56">
        <v>0</v>
      </c>
      <c r="EV25" s="24">
        <v>6.3079999999999998</v>
      </c>
      <c r="EW25" s="24">
        <v>0.1376</v>
      </c>
      <c r="EX25" s="24">
        <v>100</v>
      </c>
      <c r="EY25" s="24">
        <v>8.1440000000000001</v>
      </c>
      <c r="EZ25" s="24">
        <v>6.3550000000000004</v>
      </c>
      <c r="FA25" s="24">
        <v>8.8859999999999995E-2</v>
      </c>
      <c r="FB25" s="23" t="s">
        <v>16</v>
      </c>
      <c r="FC25" s="23" t="s">
        <v>16</v>
      </c>
      <c r="FD25" s="57">
        <v>0</v>
      </c>
      <c r="FE25" s="57">
        <v>0</v>
      </c>
      <c r="FF25" s="57">
        <v>0</v>
      </c>
      <c r="FG25" s="57">
        <v>0</v>
      </c>
      <c r="FH25" s="23" t="s">
        <v>16</v>
      </c>
      <c r="FI25" s="23" t="s">
        <v>16</v>
      </c>
      <c r="FJ25" s="57">
        <v>0</v>
      </c>
      <c r="FK25" s="57">
        <v>0</v>
      </c>
      <c r="FL25" s="57">
        <v>0</v>
      </c>
      <c r="FM25" s="57">
        <v>0</v>
      </c>
      <c r="FN25" s="23" t="s">
        <v>16</v>
      </c>
      <c r="FO25" s="23" t="s">
        <v>16</v>
      </c>
      <c r="FP25" s="57">
        <v>0</v>
      </c>
      <c r="FQ25" s="57">
        <v>0</v>
      </c>
      <c r="FR25" s="57">
        <v>0</v>
      </c>
      <c r="FS25" s="57">
        <v>0</v>
      </c>
      <c r="FT25" s="23" t="s">
        <v>16</v>
      </c>
      <c r="FU25" s="23" t="s">
        <v>16</v>
      </c>
      <c r="FV25" s="57">
        <v>0</v>
      </c>
      <c r="FW25" s="57">
        <v>0</v>
      </c>
      <c r="FX25" s="57">
        <v>0</v>
      </c>
      <c r="FY25" s="57">
        <v>0</v>
      </c>
      <c r="FZ25" s="46" t="s">
        <v>15</v>
      </c>
      <c r="GA25" s="46" t="s">
        <v>15</v>
      </c>
      <c r="GB25" s="46">
        <v>0</v>
      </c>
      <c r="GC25" s="46">
        <v>0</v>
      </c>
      <c r="GD25" s="64">
        <v>6.2149999999999999</v>
      </c>
      <c r="GE25" s="64">
        <v>0.39679999999999999</v>
      </c>
      <c r="GF25" s="46" t="s">
        <v>15</v>
      </c>
      <c r="GG25" s="46" t="s">
        <v>15</v>
      </c>
      <c r="GH25" s="62">
        <v>0</v>
      </c>
      <c r="GI25" s="63">
        <v>0</v>
      </c>
      <c r="GJ25" s="63">
        <v>0</v>
      </c>
      <c r="GK25" s="63">
        <v>0</v>
      </c>
      <c r="GL25" s="23" t="s">
        <v>16</v>
      </c>
      <c r="GM25" s="23" t="s">
        <v>16</v>
      </c>
      <c r="GN25" s="62">
        <v>0</v>
      </c>
      <c r="GO25" s="63">
        <v>0</v>
      </c>
      <c r="GP25" s="63">
        <v>0</v>
      </c>
      <c r="GQ25" s="63">
        <v>0</v>
      </c>
      <c r="GR25" s="23" t="s">
        <v>16</v>
      </c>
      <c r="GS25" s="23" t="s">
        <v>16</v>
      </c>
      <c r="GT25" s="62">
        <v>0</v>
      </c>
      <c r="GU25" s="63">
        <v>0</v>
      </c>
      <c r="GV25" s="63">
        <v>0</v>
      </c>
      <c r="GW25" s="63">
        <v>0</v>
      </c>
      <c r="GX25" s="23" t="s">
        <v>16</v>
      </c>
      <c r="GY25" s="23" t="s">
        <v>16</v>
      </c>
      <c r="GZ25" s="62">
        <v>0</v>
      </c>
      <c r="HA25" s="63">
        <v>0</v>
      </c>
      <c r="HB25" s="63">
        <v>0</v>
      </c>
      <c r="HC25" s="63">
        <v>0</v>
      </c>
      <c r="HD25" s="24">
        <v>5.9409999999999998</v>
      </c>
      <c r="HE25" s="24">
        <v>0.21290000000000001</v>
      </c>
      <c r="HF25" s="24">
        <v>110.7</v>
      </c>
      <c r="HG25" s="24">
        <v>11.46</v>
      </c>
      <c r="HH25" s="24">
        <v>5.9379999999999997</v>
      </c>
      <c r="HI25" s="24">
        <v>0.1706</v>
      </c>
      <c r="HJ25" s="24">
        <v>4.8650000000000002</v>
      </c>
      <c r="HK25" s="24">
        <v>0.2858</v>
      </c>
      <c r="HL25" s="24">
        <v>30.43</v>
      </c>
      <c r="HM25" s="24">
        <v>5.7119999999999997</v>
      </c>
      <c r="HN25" s="24">
        <v>3.7679999999999998</v>
      </c>
      <c r="HO25" s="24">
        <v>0.19350000000000001</v>
      </c>
      <c r="HP25" s="24">
        <v>6.1150000000000002</v>
      </c>
      <c r="HQ25" s="24">
        <v>0.1898</v>
      </c>
      <c r="HR25" s="24">
        <v>33.659999999999997</v>
      </c>
      <c r="HS25" s="24">
        <v>3.1579999999999999</v>
      </c>
      <c r="HT25" s="24">
        <v>5.1420000000000003</v>
      </c>
      <c r="HU25" s="24">
        <v>0.1416</v>
      </c>
      <c r="HV25" s="24">
        <v>4.9219999999999997</v>
      </c>
      <c r="HW25" s="24">
        <v>0.1343</v>
      </c>
      <c r="HX25" s="24">
        <v>48.12</v>
      </c>
      <c r="HY25" s="24">
        <v>4.2329999999999997</v>
      </c>
      <c r="HZ25" s="24">
        <v>3.9790000000000001</v>
      </c>
      <c r="IA25" s="24">
        <v>0.1016</v>
      </c>
      <c r="IB25" s="46" t="s">
        <v>15</v>
      </c>
      <c r="IC25" s="46" t="s">
        <v>15</v>
      </c>
      <c r="ID25" s="62">
        <v>0</v>
      </c>
      <c r="IE25" s="63">
        <v>0</v>
      </c>
      <c r="IF25" s="63">
        <v>0</v>
      </c>
      <c r="IG25" s="63">
        <v>0</v>
      </c>
    </row>
    <row r="26" spans="1:241" ht="17" thickTop="1" thickBot="1">
      <c r="A26" s="36" t="s">
        <v>39</v>
      </c>
      <c r="B26" s="22" t="s">
        <v>15</v>
      </c>
      <c r="C26" s="22" t="s">
        <v>15</v>
      </c>
      <c r="D26" s="22">
        <v>0</v>
      </c>
      <c r="E26" s="22">
        <v>0</v>
      </c>
      <c r="F26" s="22">
        <v>0</v>
      </c>
      <c r="G26" s="22">
        <v>0</v>
      </c>
      <c r="H26" s="23" t="s">
        <v>16</v>
      </c>
      <c r="I26" s="23" t="s">
        <v>16</v>
      </c>
      <c r="J26" s="23">
        <v>0</v>
      </c>
      <c r="K26" s="23">
        <v>0</v>
      </c>
      <c r="L26" s="23">
        <v>0</v>
      </c>
      <c r="M26" s="23">
        <v>0</v>
      </c>
      <c r="N26" s="40">
        <v>4.077</v>
      </c>
      <c r="O26" s="40">
        <v>0.14000000000000001</v>
      </c>
      <c r="P26" s="40">
        <v>21.73</v>
      </c>
      <c r="Q26" s="40">
        <v>1.87</v>
      </c>
      <c r="R26" s="40">
        <v>3.9550000000000001</v>
      </c>
      <c r="S26" s="40">
        <v>0.1492</v>
      </c>
      <c r="T26" s="25">
        <v>5.0389999999999997</v>
      </c>
      <c r="U26" s="25">
        <v>0.109</v>
      </c>
      <c r="V26" s="25">
        <v>15.72</v>
      </c>
      <c r="W26" s="25">
        <v>1.68</v>
      </c>
      <c r="X26" s="25">
        <v>4.5069999999999997</v>
      </c>
      <c r="Y26" s="25">
        <v>0.12839999999999999</v>
      </c>
      <c r="Z26" s="22" t="s">
        <v>15</v>
      </c>
      <c r="AA26" s="22" t="s">
        <v>15</v>
      </c>
      <c r="AB26" s="22">
        <v>0</v>
      </c>
      <c r="AC26" s="22">
        <v>0</v>
      </c>
      <c r="AD26" s="23">
        <v>3.9430000000000001</v>
      </c>
      <c r="AE26" s="23">
        <v>0.1739</v>
      </c>
      <c r="AF26" s="24">
        <v>8.6739999999999995</v>
      </c>
      <c r="AG26" s="24">
        <v>0.11749999999999999</v>
      </c>
      <c r="AH26" s="24">
        <v>92.98</v>
      </c>
      <c r="AI26" s="24">
        <v>5.47</v>
      </c>
      <c r="AJ26" s="24">
        <v>8.5220000000000002</v>
      </c>
      <c r="AK26" s="24">
        <v>9.0660000000000004E-2</v>
      </c>
      <c r="AL26" s="24">
        <v>6.2160000000000002</v>
      </c>
      <c r="AM26" s="24">
        <v>0.2873</v>
      </c>
      <c r="AN26" s="24">
        <v>66.23</v>
      </c>
      <c r="AO26" s="24">
        <v>11.75</v>
      </c>
      <c r="AP26" s="24">
        <v>5.8460000000000001</v>
      </c>
      <c r="AQ26" s="24">
        <v>0.10290000000000001</v>
      </c>
      <c r="AR26" s="24">
        <v>6.2210000000000001</v>
      </c>
      <c r="AS26" s="24">
        <v>0.13730000000000001</v>
      </c>
      <c r="AT26" s="24">
        <v>79.92</v>
      </c>
      <c r="AU26" s="24">
        <v>7.0359999999999996</v>
      </c>
      <c r="AV26" s="24">
        <v>5.9290000000000003</v>
      </c>
      <c r="AW26" s="24">
        <v>6.5369999999999998E-2</v>
      </c>
      <c r="AX26" s="38">
        <v>6.806</v>
      </c>
      <c r="AY26" s="38">
        <v>0.1026</v>
      </c>
      <c r="AZ26" s="38">
        <v>62.38</v>
      </c>
      <c r="BA26" s="38">
        <v>3.1579999999999999</v>
      </c>
      <c r="BB26" s="38">
        <v>6.1349999999999998</v>
      </c>
      <c r="BC26" s="38">
        <v>9.6149999999999999E-2</v>
      </c>
      <c r="BD26" s="23">
        <v>4.8360000000000003</v>
      </c>
      <c r="BE26" s="23">
        <v>8.2019999999999996E-2</v>
      </c>
      <c r="BF26" s="23">
        <f xml:space="preserve"> 102.5</f>
        <v>102.5</v>
      </c>
      <c r="BG26" s="23">
        <v>7.87</v>
      </c>
      <c r="BH26" s="24">
        <v>4.3780000000000001</v>
      </c>
      <c r="BI26" s="24">
        <v>6.9250000000000006E-2</v>
      </c>
      <c r="BJ26" s="22" t="s">
        <v>43</v>
      </c>
      <c r="BK26" s="22" t="s">
        <v>43</v>
      </c>
      <c r="BL26" s="45">
        <v>0</v>
      </c>
      <c r="BM26" s="45">
        <v>0</v>
      </c>
      <c r="BN26" s="45">
        <v>0</v>
      </c>
      <c r="BO26" s="45">
        <v>0</v>
      </c>
      <c r="BP26" s="22" t="s">
        <v>15</v>
      </c>
      <c r="BQ26" s="22" t="s">
        <v>15</v>
      </c>
      <c r="BR26" s="45">
        <v>0</v>
      </c>
      <c r="BS26" s="45">
        <v>0</v>
      </c>
      <c r="BT26" s="45">
        <v>0</v>
      </c>
      <c r="BU26" s="45">
        <v>0</v>
      </c>
      <c r="BV26" s="26">
        <v>5.2569999999999997</v>
      </c>
      <c r="BW26" s="26">
        <v>0.2102</v>
      </c>
      <c r="BX26" s="26">
        <f xml:space="preserve"> 6.437</f>
        <v>6.4370000000000003</v>
      </c>
      <c r="BY26" s="26">
        <v>2.1</v>
      </c>
      <c r="BZ26" s="26">
        <v>4.1109999999999998</v>
      </c>
      <c r="CA26" s="26">
        <v>0.1923</v>
      </c>
      <c r="CB26" s="25">
        <v>5.1360000000000001</v>
      </c>
      <c r="CC26" s="25">
        <v>0.13569999999999999</v>
      </c>
      <c r="CD26" s="25">
        <v>10.02</v>
      </c>
      <c r="CE26" s="25">
        <v>0.80569999999999997</v>
      </c>
      <c r="CF26" s="25">
        <v>4.0830000000000002</v>
      </c>
      <c r="CG26" s="25">
        <v>0.11700000000000001</v>
      </c>
      <c r="CH26" s="22" t="s">
        <v>15</v>
      </c>
      <c r="CI26" s="22" t="s">
        <v>15</v>
      </c>
      <c r="CJ26" s="22">
        <v>0</v>
      </c>
      <c r="CK26" s="22">
        <v>0</v>
      </c>
      <c r="CL26" s="23">
        <v>3.4740000000000002</v>
      </c>
      <c r="CM26" s="23">
        <v>0.32619999999999999</v>
      </c>
      <c r="CN26" s="24">
        <v>6.8179999999999996</v>
      </c>
      <c r="CO26" s="24">
        <v>0.39129999999999998</v>
      </c>
      <c r="CP26" s="24">
        <v>61.75</v>
      </c>
      <c r="CQ26" s="24">
        <v>8.1890000000000001</v>
      </c>
      <c r="CR26" s="24">
        <v>6.2270000000000003</v>
      </c>
      <c r="CS26" s="24">
        <v>0.33489999999999998</v>
      </c>
      <c r="CT26" s="24">
        <v>5.76</v>
      </c>
      <c r="CU26" s="24">
        <v>0.20549999999999999</v>
      </c>
      <c r="CV26" s="24">
        <f xml:space="preserve"> 64.82</f>
        <v>64.819999999999993</v>
      </c>
      <c r="CW26" s="24">
        <v>5.92</v>
      </c>
      <c r="CX26" s="24">
        <v>5.5170000000000003</v>
      </c>
      <c r="CY26" s="24">
        <v>0.1275</v>
      </c>
      <c r="CZ26" s="24">
        <v>6.6559999999999997</v>
      </c>
      <c r="DA26" s="24">
        <v>0.1023</v>
      </c>
      <c r="DB26" s="24">
        <v>74.290000000000006</v>
      </c>
      <c r="DC26" s="24">
        <v>3.6139999999999999</v>
      </c>
      <c r="DD26" s="24">
        <v>6.4749999999999996</v>
      </c>
      <c r="DE26" s="24">
        <v>7.5190000000000007E-2</v>
      </c>
      <c r="DF26" s="24">
        <v>6.2309999999999999</v>
      </c>
      <c r="DG26" s="24">
        <v>0.28789999999999999</v>
      </c>
      <c r="DH26" s="24">
        <v>89.05</v>
      </c>
      <c r="DI26" s="24">
        <v>15.93</v>
      </c>
      <c r="DJ26" s="24">
        <v>5.7069999999999999</v>
      </c>
      <c r="DK26" s="24">
        <v>0.1245</v>
      </c>
      <c r="DL26" s="23">
        <v>8.2490000000000006</v>
      </c>
      <c r="DM26" s="23">
        <v>0.85729999999999995</v>
      </c>
      <c r="DN26" s="23">
        <v>20.98</v>
      </c>
      <c r="DO26" s="23">
        <v>8.0060000000000002</v>
      </c>
      <c r="DP26" s="24">
        <v>7.33</v>
      </c>
      <c r="DQ26" s="24">
        <v>0.72989999999999999</v>
      </c>
      <c r="DR26" s="23" t="s">
        <v>16</v>
      </c>
      <c r="DS26" s="23" t="s">
        <v>16</v>
      </c>
      <c r="DT26" s="53">
        <v>0</v>
      </c>
      <c r="DU26" s="53">
        <v>0</v>
      </c>
      <c r="DV26" s="53">
        <v>0</v>
      </c>
      <c r="DW26" s="53">
        <v>0</v>
      </c>
      <c r="DX26" s="46" t="s">
        <v>15</v>
      </c>
      <c r="DY26" s="46" t="s">
        <v>15</v>
      </c>
      <c r="DZ26" s="53">
        <v>0</v>
      </c>
      <c r="EA26" s="53">
        <v>0</v>
      </c>
      <c r="EB26" s="53">
        <v>0</v>
      </c>
      <c r="EC26" s="53">
        <v>0</v>
      </c>
      <c r="ED26" s="46" t="s">
        <v>15</v>
      </c>
      <c r="EE26" s="46" t="s">
        <v>15</v>
      </c>
      <c r="EF26" s="53">
        <v>0</v>
      </c>
      <c r="EG26" s="53">
        <v>0</v>
      </c>
      <c r="EH26" s="53">
        <v>0</v>
      </c>
      <c r="EI26" s="53">
        <v>0</v>
      </c>
      <c r="EJ26" s="46" t="s">
        <v>15</v>
      </c>
      <c r="EK26" s="46" t="s">
        <v>15</v>
      </c>
      <c r="EL26" s="53">
        <v>0</v>
      </c>
      <c r="EM26" s="53">
        <v>0</v>
      </c>
      <c r="EN26" s="53">
        <v>0</v>
      </c>
      <c r="EO26" s="53">
        <v>0</v>
      </c>
      <c r="EP26" s="46" t="s">
        <v>15</v>
      </c>
      <c r="EQ26" s="46" t="s">
        <v>15</v>
      </c>
      <c r="ER26" s="55">
        <v>0</v>
      </c>
      <c r="ES26" s="56">
        <v>0</v>
      </c>
      <c r="ET26" s="56">
        <v>0</v>
      </c>
      <c r="EU26" s="56">
        <v>0</v>
      </c>
      <c r="EV26" s="46" t="s">
        <v>16</v>
      </c>
      <c r="EW26" s="46" t="s">
        <v>16</v>
      </c>
      <c r="EX26" s="46">
        <v>0</v>
      </c>
      <c r="EY26" s="46">
        <v>0</v>
      </c>
      <c r="EZ26" s="46">
        <v>0</v>
      </c>
      <c r="FA26" s="46">
        <v>0</v>
      </c>
      <c r="FB26" s="25">
        <v>5.3940000000000001</v>
      </c>
      <c r="FC26" s="25">
        <v>0.36280000000000001</v>
      </c>
      <c r="FD26" s="25">
        <v>12.9</v>
      </c>
      <c r="FE26" s="25">
        <v>2.5190000000000001</v>
      </c>
      <c r="FF26" s="25">
        <v>3.6819999999999999</v>
      </c>
      <c r="FG26" s="25">
        <v>0.26090000000000002</v>
      </c>
      <c r="FH26" s="25">
        <v>6.6150000000000002</v>
      </c>
      <c r="FI26" s="25">
        <v>0.25790000000000002</v>
      </c>
      <c r="FJ26" s="25">
        <v>13.04</v>
      </c>
      <c r="FK26" s="25">
        <v>1.627</v>
      </c>
      <c r="FL26" s="24">
        <v>5.2249999999999996</v>
      </c>
      <c r="FM26" s="24">
        <v>0.188</v>
      </c>
      <c r="FN26" s="24">
        <v>7.8440000000000003</v>
      </c>
      <c r="FO26" s="24">
        <v>0.37890000000000001</v>
      </c>
      <c r="FP26" s="24">
        <v>-18.73</v>
      </c>
      <c r="FQ26" s="24">
        <v>4.4820000000000002</v>
      </c>
      <c r="FR26" s="23">
        <v>0</v>
      </c>
      <c r="FS26" s="23">
        <v>0</v>
      </c>
      <c r="FT26" s="23">
        <v>4.7050000000000001</v>
      </c>
      <c r="FU26" s="23">
        <v>0.36809999999999998</v>
      </c>
      <c r="FV26" s="23">
        <f xml:space="preserve"> 29</f>
        <v>29</v>
      </c>
      <c r="FW26" s="23">
        <v>6.6</v>
      </c>
      <c r="FX26" s="23">
        <v>3.9129999999999998</v>
      </c>
      <c r="FY26" s="23">
        <v>0.15379999999999999</v>
      </c>
      <c r="FZ26" s="46" t="s">
        <v>15</v>
      </c>
      <c r="GA26" s="46" t="s">
        <v>15</v>
      </c>
      <c r="GB26" s="46">
        <v>0</v>
      </c>
      <c r="GC26" s="46">
        <v>0</v>
      </c>
      <c r="GD26" s="46">
        <v>0</v>
      </c>
      <c r="GE26" s="46">
        <v>0</v>
      </c>
      <c r="GF26" s="23" t="s">
        <v>16</v>
      </c>
      <c r="GG26" s="23" t="s">
        <v>16</v>
      </c>
      <c r="GH26" s="62">
        <v>0</v>
      </c>
      <c r="GI26" s="63">
        <v>0</v>
      </c>
      <c r="GJ26" s="63">
        <v>0</v>
      </c>
      <c r="GK26" s="63">
        <v>0</v>
      </c>
      <c r="GL26" s="23" t="s">
        <v>16</v>
      </c>
      <c r="GM26" s="23" t="s">
        <v>16</v>
      </c>
      <c r="GN26" s="62">
        <v>0</v>
      </c>
      <c r="GO26" s="63">
        <v>0</v>
      </c>
      <c r="GP26" s="63">
        <v>0</v>
      </c>
      <c r="GQ26" s="63">
        <v>0</v>
      </c>
      <c r="GR26" s="46" t="s">
        <v>15</v>
      </c>
      <c r="GS26" s="46" t="s">
        <v>15</v>
      </c>
      <c r="GT26" s="62">
        <v>0</v>
      </c>
      <c r="GU26" s="63">
        <v>0</v>
      </c>
      <c r="GV26" s="63">
        <v>0</v>
      </c>
      <c r="GW26" s="63">
        <v>0</v>
      </c>
      <c r="GX26" s="46" t="s">
        <v>15</v>
      </c>
      <c r="GY26" s="46" t="s">
        <v>15</v>
      </c>
      <c r="GZ26" s="62">
        <v>0</v>
      </c>
      <c r="HA26" s="63">
        <v>0</v>
      </c>
      <c r="HB26" s="63">
        <v>0</v>
      </c>
      <c r="HC26" s="63">
        <v>0</v>
      </c>
      <c r="HD26" s="24">
        <v>4.9800000000000004</v>
      </c>
      <c r="HE26" s="24">
        <v>0.48709999999999998</v>
      </c>
      <c r="HF26" s="24">
        <v>-63.49</v>
      </c>
      <c r="HG26" s="24">
        <v>18.57</v>
      </c>
      <c r="HH26" s="23">
        <v>0</v>
      </c>
      <c r="HI26" s="23">
        <v>0</v>
      </c>
      <c r="HJ26" s="24">
        <v>7.1980000000000004</v>
      </c>
      <c r="HK26" s="24">
        <v>0.46400000000000002</v>
      </c>
      <c r="HL26" s="24">
        <v>-20</v>
      </c>
      <c r="HM26" s="24">
        <v>5.0060000000000002</v>
      </c>
      <c r="HN26" s="23">
        <v>0</v>
      </c>
      <c r="HO26" s="23">
        <v>0</v>
      </c>
      <c r="HP26" s="24">
        <v>6.6890000000000001</v>
      </c>
      <c r="HQ26" s="24">
        <v>0.22919999999999999</v>
      </c>
      <c r="HR26" s="24">
        <v>23.56</v>
      </c>
      <c r="HS26" s="24">
        <v>2.5030000000000001</v>
      </c>
      <c r="HT26" s="24">
        <v>5.3289999999999997</v>
      </c>
      <c r="HU26" s="24">
        <v>0.17949999999999999</v>
      </c>
      <c r="HV26" s="24">
        <v>6.8289999999999997</v>
      </c>
      <c r="HW26" s="24">
        <v>0.38319999999999999</v>
      </c>
      <c r="HX26" s="24">
        <v>-13.81</v>
      </c>
      <c r="HY26" s="24">
        <v>2.6230000000000002</v>
      </c>
      <c r="HZ26" s="24">
        <v>0</v>
      </c>
      <c r="IA26" s="24">
        <v>0</v>
      </c>
      <c r="IB26" s="24">
        <v>4.5890000000000004</v>
      </c>
      <c r="IC26" s="24">
        <v>0.19139999999999999</v>
      </c>
      <c r="ID26" s="24">
        <f xml:space="preserve"> 133.9</f>
        <v>133.9</v>
      </c>
      <c r="IE26" s="23">
        <v>11.9</v>
      </c>
      <c r="IF26" s="24">
        <v>3.5649999999999999</v>
      </c>
      <c r="IG26" s="24">
        <v>0.21160000000000001</v>
      </c>
    </row>
    <row r="27" spans="1:241" ht="17" thickTop="1" thickBot="1">
      <c r="A27" s="36" t="s">
        <v>40</v>
      </c>
      <c r="B27" s="22" t="s">
        <v>15</v>
      </c>
      <c r="C27" s="22" t="s">
        <v>15</v>
      </c>
      <c r="D27" s="22">
        <v>0</v>
      </c>
      <c r="E27" s="22">
        <v>0</v>
      </c>
      <c r="F27" s="23">
        <v>5.3730000000000002</v>
      </c>
      <c r="G27" s="23">
        <v>0.15670000000000001</v>
      </c>
      <c r="H27" s="25">
        <v>5.7919999999999998</v>
      </c>
      <c r="I27" s="25">
        <v>0.15989999999999999</v>
      </c>
      <c r="J27" s="25">
        <v>10.76</v>
      </c>
      <c r="K27" s="25">
        <v>0.85719999999999996</v>
      </c>
      <c r="L27" s="25">
        <v>4.8739999999999997</v>
      </c>
      <c r="M27" s="25">
        <v>0.1229</v>
      </c>
      <c r="N27" s="24">
        <v>6.3959999999999999</v>
      </c>
      <c r="O27" s="24">
        <v>5.8459999999999998E-2</v>
      </c>
      <c r="P27" s="24">
        <v>59.56</v>
      </c>
      <c r="Q27" s="24">
        <v>1.6519999999999999</v>
      </c>
      <c r="R27" s="24">
        <v>6.2069999999999999</v>
      </c>
      <c r="S27" s="24">
        <v>4.4110000000000003E-2</v>
      </c>
      <c r="T27" s="24">
        <v>6.2830000000000004</v>
      </c>
      <c r="U27" s="24">
        <v>9.357E-2</v>
      </c>
      <c r="V27" s="24">
        <v>54.16</v>
      </c>
      <c r="W27" s="24">
        <v>2.407</v>
      </c>
      <c r="X27" s="24">
        <v>6.06</v>
      </c>
      <c r="Y27" s="24">
        <v>7.1989999999999998E-2</v>
      </c>
      <c r="Z27" s="24">
        <v>6.0940000000000003</v>
      </c>
      <c r="AA27" s="24">
        <v>8.6860000000000007E-2</v>
      </c>
      <c r="AB27" s="24">
        <v>30.37</v>
      </c>
      <c r="AC27" s="24">
        <v>1.2649999999999999</v>
      </c>
      <c r="AD27" s="24">
        <v>5.6580000000000004</v>
      </c>
      <c r="AE27" s="24">
        <v>6.6930000000000003E-2</v>
      </c>
      <c r="AF27" s="24">
        <v>9.5109999999999992</v>
      </c>
      <c r="AG27" s="24">
        <v>0.1138</v>
      </c>
      <c r="AH27" s="24">
        <v>99.02</v>
      </c>
      <c r="AI27" s="24">
        <v>6.3710000000000004</v>
      </c>
      <c r="AJ27" s="24">
        <v>9.4510000000000005</v>
      </c>
      <c r="AK27" s="24">
        <v>5.9400000000000001E-2</v>
      </c>
      <c r="AL27" s="24">
        <v>7.6820000000000004</v>
      </c>
      <c r="AM27" s="24">
        <v>8.3830000000000002E-2</v>
      </c>
      <c r="AN27" s="24">
        <v>70.81</v>
      </c>
      <c r="AO27" s="24">
        <v>3.0219999999999998</v>
      </c>
      <c r="AP27" s="24">
        <v>7.2709999999999999</v>
      </c>
      <c r="AQ27" s="24">
        <v>6.6210000000000005E-2</v>
      </c>
      <c r="AR27" s="24">
        <v>7.6239999999999997</v>
      </c>
      <c r="AS27" s="24">
        <v>9.5119999999999996E-2</v>
      </c>
      <c r="AT27" s="24">
        <v>90.18</v>
      </c>
      <c r="AU27" s="24">
        <v>5.569</v>
      </c>
      <c r="AV27" s="24">
        <v>7.383</v>
      </c>
      <c r="AW27" s="24">
        <v>5.2609999999999997E-2</v>
      </c>
      <c r="AX27" s="24">
        <v>8.0609999999999999</v>
      </c>
      <c r="AY27" s="24">
        <v>8.4930000000000005E-2</v>
      </c>
      <c r="AZ27" s="24">
        <v>96.07</v>
      </c>
      <c r="BA27" s="24">
        <v>4.5010000000000003</v>
      </c>
      <c r="BB27" s="24">
        <v>7.9</v>
      </c>
      <c r="BC27" s="24">
        <v>6.2939999999999996E-2</v>
      </c>
      <c r="BD27" s="23">
        <v>7.4009999999999998</v>
      </c>
      <c r="BE27" s="23">
        <v>0.15229999999999999</v>
      </c>
      <c r="BF27" s="23">
        <v>79.97</v>
      </c>
      <c r="BG27" s="23">
        <v>6.0510000000000002</v>
      </c>
      <c r="BH27" s="24">
        <v>6.9089999999999998</v>
      </c>
      <c r="BI27" s="24">
        <v>0.1129</v>
      </c>
      <c r="BJ27" s="22" t="s">
        <v>43</v>
      </c>
      <c r="BK27" s="22" t="s">
        <v>43</v>
      </c>
      <c r="BL27" s="22">
        <v>0</v>
      </c>
      <c r="BM27" s="22">
        <v>0</v>
      </c>
      <c r="BN27" s="23">
        <v>5.859</v>
      </c>
      <c r="BO27" s="23">
        <v>0.32790000000000002</v>
      </c>
      <c r="BP27" s="22" t="s">
        <v>15</v>
      </c>
      <c r="BQ27" s="22" t="s">
        <v>15</v>
      </c>
      <c r="BR27" s="22">
        <v>0</v>
      </c>
      <c r="BS27" s="22">
        <v>0</v>
      </c>
      <c r="BT27" s="23">
        <v>5.0620000000000003</v>
      </c>
      <c r="BU27" s="23">
        <v>0.23949999999999999</v>
      </c>
      <c r="BV27" s="24">
        <v>6.3369999999999997</v>
      </c>
      <c r="BW27" s="24">
        <v>0.1016</v>
      </c>
      <c r="BX27" s="24">
        <v>45.49</v>
      </c>
      <c r="BY27" s="24">
        <v>3.2149999999999999</v>
      </c>
      <c r="BZ27" s="24">
        <v>6.202</v>
      </c>
      <c r="CA27" s="24">
        <v>5.0639999999999998E-2</v>
      </c>
      <c r="CB27" s="24">
        <v>6.73</v>
      </c>
      <c r="CC27" s="24">
        <v>8.3930000000000005E-2</v>
      </c>
      <c r="CD27" s="24">
        <v>45.74</v>
      </c>
      <c r="CE27" s="24">
        <v>1.8280000000000001</v>
      </c>
      <c r="CF27" s="24">
        <v>6.4649999999999999</v>
      </c>
      <c r="CG27" s="24">
        <v>6.4199999999999993E-2</v>
      </c>
      <c r="CH27" s="24">
        <v>6.4109999999999996</v>
      </c>
      <c r="CI27" s="24">
        <v>0.10290000000000001</v>
      </c>
      <c r="CJ27" s="24">
        <v>24.14</v>
      </c>
      <c r="CK27" s="24">
        <v>1.2130000000000001</v>
      </c>
      <c r="CL27" s="23">
        <v>5.9050000000000002</v>
      </c>
      <c r="CM27" s="23">
        <v>7.7509999999999996E-2</v>
      </c>
      <c r="CN27" s="24">
        <v>15.48</v>
      </c>
      <c r="CO27" s="24">
        <v>0.3528</v>
      </c>
      <c r="CP27" s="24">
        <v>57.29</v>
      </c>
      <c r="CQ27" s="24">
        <v>7.8789999999999996</v>
      </c>
      <c r="CR27" s="24">
        <v>14.65</v>
      </c>
      <c r="CS27" s="24">
        <v>0.35410000000000003</v>
      </c>
      <c r="CT27" s="24">
        <v>7.7060000000000004</v>
      </c>
      <c r="CU27" s="24">
        <v>0.10829999999999999</v>
      </c>
      <c r="CV27" s="24">
        <v>86.15</v>
      </c>
      <c r="CW27" s="24">
        <v>5.1449999999999996</v>
      </c>
      <c r="CX27" s="24">
        <v>7.3940000000000001</v>
      </c>
      <c r="CY27" s="24">
        <v>7.9119999999999996E-2</v>
      </c>
      <c r="CZ27" s="24">
        <v>7.734</v>
      </c>
      <c r="DA27" s="24">
        <v>7.5670000000000001E-2</v>
      </c>
      <c r="DB27" s="24">
        <v>98.77</v>
      </c>
      <c r="DC27" s="24">
        <v>4.8280000000000003</v>
      </c>
      <c r="DD27" s="24">
        <v>7.6150000000000002</v>
      </c>
      <c r="DE27" s="24">
        <v>3.9019999999999999E-2</v>
      </c>
      <c r="DF27" s="24">
        <v>7.9569999999999999</v>
      </c>
      <c r="DG27" s="24">
        <v>0.1263</v>
      </c>
      <c r="DH27" s="24">
        <v>110.6</v>
      </c>
      <c r="DI27" s="24">
        <v>7.7530000000000001</v>
      </c>
      <c r="DJ27" s="24">
        <v>7.5119999999999996</v>
      </c>
      <c r="DK27" s="24">
        <v>9.307E-2</v>
      </c>
      <c r="DL27" s="23">
        <v>8.2029999999999994</v>
      </c>
      <c r="DM27" s="23">
        <v>0.17460000000000001</v>
      </c>
      <c r="DN27" s="23">
        <v>115.9</v>
      </c>
      <c r="DO27" s="23">
        <v>13.75</v>
      </c>
      <c r="DP27" s="24">
        <v>7.766</v>
      </c>
      <c r="DQ27" s="24">
        <v>0.13589999999999999</v>
      </c>
      <c r="DR27" s="23" t="s">
        <v>16</v>
      </c>
      <c r="DS27" s="23" t="s">
        <v>16</v>
      </c>
      <c r="DT27" s="53">
        <v>0</v>
      </c>
      <c r="DU27" s="53">
        <v>0</v>
      </c>
      <c r="DV27" s="53">
        <v>0</v>
      </c>
      <c r="DW27" s="53">
        <v>0</v>
      </c>
      <c r="DX27" s="23" t="s">
        <v>16</v>
      </c>
      <c r="DY27" s="23" t="s">
        <v>16</v>
      </c>
      <c r="DZ27" s="53">
        <v>0</v>
      </c>
      <c r="EA27" s="53">
        <v>0</v>
      </c>
      <c r="EB27" s="53">
        <v>0</v>
      </c>
      <c r="EC27" s="53">
        <v>0</v>
      </c>
      <c r="ED27" s="23" t="s">
        <v>16</v>
      </c>
      <c r="EE27" s="23" t="s">
        <v>16</v>
      </c>
      <c r="EF27" s="53">
        <v>0</v>
      </c>
      <c r="EG27" s="53">
        <v>0</v>
      </c>
      <c r="EH27" s="53">
        <v>0</v>
      </c>
      <c r="EI27" s="53">
        <v>0</v>
      </c>
      <c r="EJ27" s="23" t="s">
        <v>16</v>
      </c>
      <c r="EK27" s="23" t="s">
        <v>16</v>
      </c>
      <c r="EL27" s="53">
        <v>0</v>
      </c>
      <c r="EM27" s="53">
        <v>0</v>
      </c>
      <c r="EN27" s="53">
        <v>0</v>
      </c>
      <c r="EO27" s="53">
        <v>0</v>
      </c>
      <c r="EP27" s="23" t="s">
        <v>16</v>
      </c>
      <c r="EQ27" s="23" t="s">
        <v>16</v>
      </c>
      <c r="ER27" s="55">
        <v>0</v>
      </c>
      <c r="ES27" s="56">
        <v>0</v>
      </c>
      <c r="ET27" s="56">
        <v>0</v>
      </c>
      <c r="EU27" s="56">
        <v>0</v>
      </c>
      <c r="EV27" s="24">
        <v>8.4</v>
      </c>
      <c r="EW27" s="24">
        <v>0.16259999999999999</v>
      </c>
      <c r="EX27" s="24">
        <v>85.33</v>
      </c>
      <c r="EY27" s="24">
        <v>6.6280000000000001</v>
      </c>
      <c r="EZ27" s="24">
        <v>8.1020000000000003</v>
      </c>
      <c r="FA27" s="24">
        <v>0.1459</v>
      </c>
      <c r="FB27" s="24">
        <v>5.601</v>
      </c>
      <c r="FC27" s="24">
        <v>0.23980000000000001</v>
      </c>
      <c r="FD27" s="24">
        <v>21.87</v>
      </c>
      <c r="FE27" s="24">
        <v>3.18</v>
      </c>
      <c r="FF27" s="24">
        <v>4.0659999999999998</v>
      </c>
      <c r="FG27" s="24">
        <v>0.1</v>
      </c>
      <c r="FH27" s="24">
        <v>6.9880000000000004</v>
      </c>
      <c r="FI27" s="24">
        <v>0.2341</v>
      </c>
      <c r="FJ27" s="24">
        <v>29.57</v>
      </c>
      <c r="FK27" s="24">
        <v>3.286</v>
      </c>
      <c r="FL27" s="24">
        <v>5.9660000000000002</v>
      </c>
      <c r="FM27" s="24">
        <v>0.17760000000000001</v>
      </c>
      <c r="FN27" s="24">
        <v>6.5190000000000001</v>
      </c>
      <c r="FO27" s="24">
        <v>0.24460000000000001</v>
      </c>
      <c r="FP27" s="24">
        <v>34.450000000000003</v>
      </c>
      <c r="FQ27" s="24">
        <v>4.1470000000000002</v>
      </c>
      <c r="FR27" s="24">
        <v>5.4379999999999997</v>
      </c>
      <c r="FS27" s="24">
        <v>0.18740000000000001</v>
      </c>
      <c r="FT27" s="23">
        <v>7.66</v>
      </c>
      <c r="FU27" s="23">
        <v>0.30620000000000003</v>
      </c>
      <c r="FV27" s="23">
        <v>61.34</v>
      </c>
      <c r="FW27" s="23">
        <v>9.9060000000000006</v>
      </c>
      <c r="FX27" s="23">
        <v>7.8810000000000002</v>
      </c>
      <c r="FY27" s="23">
        <v>0.21429999999999999</v>
      </c>
      <c r="FZ27" s="46" t="s">
        <v>15</v>
      </c>
      <c r="GA27" s="46" t="s">
        <v>15</v>
      </c>
      <c r="GB27" s="46">
        <v>0</v>
      </c>
      <c r="GC27" s="46">
        <v>0</v>
      </c>
      <c r="GD27" s="46">
        <v>0</v>
      </c>
      <c r="GE27" s="46">
        <v>0</v>
      </c>
      <c r="GF27" s="23" t="s">
        <v>16</v>
      </c>
      <c r="GG27" s="23" t="s">
        <v>16</v>
      </c>
      <c r="GH27" s="62">
        <v>0</v>
      </c>
      <c r="GI27" s="63">
        <v>0</v>
      </c>
      <c r="GJ27" s="63">
        <v>0</v>
      </c>
      <c r="GK27" s="63">
        <v>0</v>
      </c>
      <c r="GL27" s="23" t="s">
        <v>16</v>
      </c>
      <c r="GM27" s="23" t="s">
        <v>16</v>
      </c>
      <c r="GN27" s="62">
        <v>0</v>
      </c>
      <c r="GO27" s="63">
        <v>0</v>
      </c>
      <c r="GP27" s="63">
        <v>0</v>
      </c>
      <c r="GQ27" s="63">
        <v>0</v>
      </c>
      <c r="GR27" s="46" t="s">
        <v>15</v>
      </c>
      <c r="GS27" s="46" t="s">
        <v>15</v>
      </c>
      <c r="GT27" s="62">
        <v>0</v>
      </c>
      <c r="GU27" s="63">
        <v>0</v>
      </c>
      <c r="GV27" s="63">
        <v>0</v>
      </c>
      <c r="GW27" s="63">
        <v>0</v>
      </c>
      <c r="GX27" s="23" t="s">
        <v>16</v>
      </c>
      <c r="GY27" s="23" t="s">
        <v>16</v>
      </c>
      <c r="GZ27" s="62">
        <v>0</v>
      </c>
      <c r="HA27" s="63">
        <v>0</v>
      </c>
      <c r="HB27" s="63">
        <v>0</v>
      </c>
      <c r="HC27" s="63">
        <v>0</v>
      </c>
      <c r="HD27" s="24">
        <v>6.4870000000000001</v>
      </c>
      <c r="HE27" s="24">
        <v>0.25180000000000002</v>
      </c>
      <c r="HF27" s="24">
        <v>59.36</v>
      </c>
      <c r="HG27" s="24">
        <v>6.1319999999999997</v>
      </c>
      <c r="HH27" s="24">
        <v>6.3419999999999996</v>
      </c>
      <c r="HI27" s="24">
        <v>0.20180000000000001</v>
      </c>
      <c r="HJ27" s="24">
        <v>6.3559999999999999</v>
      </c>
      <c r="HK27" s="24">
        <v>0.19259999999999999</v>
      </c>
      <c r="HL27" s="24">
        <v>28.33</v>
      </c>
      <c r="HM27" s="24">
        <v>2.6739999999999999</v>
      </c>
      <c r="HN27" s="24">
        <v>5.2619999999999996</v>
      </c>
      <c r="HO27" s="24">
        <v>0.1421</v>
      </c>
      <c r="HP27" s="24">
        <v>6.9980000000000002</v>
      </c>
      <c r="HQ27" s="24">
        <v>0.13539999999999999</v>
      </c>
      <c r="HR27" s="24">
        <v>53.45</v>
      </c>
      <c r="HS27" s="24">
        <v>3.5329999999999999</v>
      </c>
      <c r="HT27" s="24">
        <v>6.3079999999999998</v>
      </c>
      <c r="HU27" s="24">
        <v>9.8070000000000004E-2</v>
      </c>
      <c r="HV27" s="24">
        <v>6.3440000000000003</v>
      </c>
      <c r="HW27" s="24">
        <v>0.13980000000000001</v>
      </c>
      <c r="HX27" s="24">
        <v>48.57</v>
      </c>
      <c r="HY27" s="24">
        <v>3.343</v>
      </c>
      <c r="HZ27" s="24">
        <v>5.4669999999999996</v>
      </c>
      <c r="IA27" s="24">
        <v>0.1076</v>
      </c>
      <c r="IB27" s="46" t="s">
        <v>15</v>
      </c>
      <c r="IC27" s="46" t="s">
        <v>15</v>
      </c>
      <c r="ID27" s="62">
        <v>0</v>
      </c>
      <c r="IE27" s="63">
        <v>0</v>
      </c>
      <c r="IF27" s="63">
        <v>0</v>
      </c>
      <c r="IG27" s="63">
        <v>0</v>
      </c>
    </row>
    <row r="28" spans="1:241" ht="16" thickTop="1">
      <c r="B28" s="41" t="s">
        <v>41</v>
      </c>
      <c r="C28" s="41" t="s">
        <v>41</v>
      </c>
      <c r="D28" s="41" t="s">
        <v>41</v>
      </c>
      <c r="E28" s="41" t="s">
        <v>41</v>
      </c>
      <c r="F28" s="41" t="s">
        <v>41</v>
      </c>
      <c r="G28" s="41" t="s">
        <v>41</v>
      </c>
      <c r="H28" s="41" t="s">
        <v>41</v>
      </c>
      <c r="I28" s="41" t="s">
        <v>41</v>
      </c>
      <c r="J28" s="41" t="s">
        <v>41</v>
      </c>
      <c r="K28" s="41" t="s">
        <v>41</v>
      </c>
      <c r="L28" s="41" t="s">
        <v>41</v>
      </c>
      <c r="M28" s="41" t="s">
        <v>41</v>
      </c>
      <c r="N28" s="41" t="s">
        <v>41</v>
      </c>
      <c r="O28" s="41" t="s">
        <v>41</v>
      </c>
      <c r="P28" s="41" t="s">
        <v>41</v>
      </c>
      <c r="Q28" s="41" t="s">
        <v>41</v>
      </c>
      <c r="R28" s="41" t="s">
        <v>41</v>
      </c>
      <c r="S28" s="41" t="s">
        <v>41</v>
      </c>
      <c r="T28" s="41" t="s">
        <v>41</v>
      </c>
      <c r="U28" s="41" t="s">
        <v>41</v>
      </c>
      <c r="V28" s="41" t="s">
        <v>41</v>
      </c>
      <c r="W28" s="41" t="s">
        <v>41</v>
      </c>
      <c r="X28" s="41" t="s">
        <v>41</v>
      </c>
      <c r="Y28" s="41" t="s">
        <v>41</v>
      </c>
      <c r="Z28" s="41" t="s">
        <v>41</v>
      </c>
      <c r="AA28" s="41" t="s">
        <v>41</v>
      </c>
      <c r="AB28" s="41" t="s">
        <v>41</v>
      </c>
      <c r="AC28" s="41" t="s">
        <v>41</v>
      </c>
      <c r="AD28" s="41" t="s">
        <v>41</v>
      </c>
      <c r="AE28" s="41" t="s">
        <v>41</v>
      </c>
      <c r="AF28" s="41" t="s">
        <v>41</v>
      </c>
      <c r="AG28" s="41" t="s">
        <v>41</v>
      </c>
      <c r="AH28" s="41" t="s">
        <v>41</v>
      </c>
      <c r="AI28" s="41" t="s">
        <v>41</v>
      </c>
      <c r="AJ28" s="41" t="s">
        <v>41</v>
      </c>
      <c r="AK28" s="41" t="s">
        <v>41</v>
      </c>
      <c r="AL28" s="41" t="s">
        <v>41</v>
      </c>
      <c r="AM28" s="41" t="s">
        <v>41</v>
      </c>
      <c r="AN28" s="41" t="s">
        <v>41</v>
      </c>
      <c r="AO28" s="41" t="s">
        <v>41</v>
      </c>
      <c r="AP28" s="41" t="s">
        <v>41</v>
      </c>
      <c r="AQ28" s="41" t="s">
        <v>41</v>
      </c>
      <c r="AR28" s="41" t="s">
        <v>41</v>
      </c>
      <c r="AS28" s="41" t="s">
        <v>41</v>
      </c>
      <c r="AT28" s="41" t="s">
        <v>41</v>
      </c>
      <c r="AU28" s="41" t="s">
        <v>41</v>
      </c>
      <c r="AV28" s="41" t="s">
        <v>41</v>
      </c>
      <c r="AW28" s="41" t="s">
        <v>41</v>
      </c>
      <c r="AX28" s="41" t="s">
        <v>41</v>
      </c>
      <c r="AY28" s="41" t="s">
        <v>41</v>
      </c>
      <c r="AZ28" s="41" t="s">
        <v>41</v>
      </c>
      <c r="BA28" s="41" t="s">
        <v>41</v>
      </c>
      <c r="BB28" s="41" t="s">
        <v>41</v>
      </c>
      <c r="BC28" s="41" t="s">
        <v>41</v>
      </c>
      <c r="BD28" s="41" t="s">
        <v>41</v>
      </c>
      <c r="BE28" s="41" t="s">
        <v>41</v>
      </c>
      <c r="BF28" s="41" t="s">
        <v>41</v>
      </c>
      <c r="BG28" s="41" t="s">
        <v>41</v>
      </c>
      <c r="BH28" s="41" t="s">
        <v>41</v>
      </c>
      <c r="BI28" s="41" t="s">
        <v>41</v>
      </c>
      <c r="BJ28" s="41" t="s">
        <v>44</v>
      </c>
      <c r="BK28" s="41" t="s">
        <v>44</v>
      </c>
      <c r="BL28" s="41" t="s">
        <v>44</v>
      </c>
      <c r="BM28" s="41" t="s">
        <v>44</v>
      </c>
      <c r="BN28" s="41" t="s">
        <v>44</v>
      </c>
      <c r="BO28" s="41" t="s">
        <v>44</v>
      </c>
      <c r="BP28" s="41" t="s">
        <v>44</v>
      </c>
      <c r="BQ28" s="41" t="s">
        <v>44</v>
      </c>
      <c r="BR28" s="41" t="s">
        <v>44</v>
      </c>
      <c r="BS28" s="41" t="s">
        <v>44</v>
      </c>
      <c r="BT28" s="41" t="s">
        <v>44</v>
      </c>
      <c r="BU28" s="41" t="s">
        <v>44</v>
      </c>
      <c r="BV28" s="41" t="s">
        <v>44</v>
      </c>
      <c r="BW28" s="41" t="s">
        <v>44</v>
      </c>
      <c r="BX28" s="41" t="s">
        <v>44</v>
      </c>
      <c r="BY28" s="41" t="s">
        <v>44</v>
      </c>
      <c r="BZ28" s="41" t="s">
        <v>44</v>
      </c>
      <c r="CA28" s="41" t="s">
        <v>44</v>
      </c>
      <c r="CB28" s="41" t="s">
        <v>44</v>
      </c>
      <c r="CC28" s="41" t="s">
        <v>44</v>
      </c>
      <c r="CD28" s="41" t="s">
        <v>44</v>
      </c>
      <c r="CE28" s="41" t="s">
        <v>44</v>
      </c>
      <c r="CF28" s="41" t="s">
        <v>44</v>
      </c>
      <c r="CG28" s="41" t="s">
        <v>44</v>
      </c>
      <c r="CH28" s="41" t="s">
        <v>44</v>
      </c>
      <c r="CI28" s="41" t="s">
        <v>44</v>
      </c>
      <c r="CJ28" s="41" t="s">
        <v>44</v>
      </c>
      <c r="CK28" s="41" t="s">
        <v>44</v>
      </c>
      <c r="CL28" s="41" t="s">
        <v>44</v>
      </c>
      <c r="CM28" s="41" t="s">
        <v>44</v>
      </c>
      <c r="CN28" s="41" t="s">
        <v>44</v>
      </c>
      <c r="CO28" s="41" t="s">
        <v>44</v>
      </c>
      <c r="CP28" s="41" t="s">
        <v>44</v>
      </c>
      <c r="CQ28" s="41" t="s">
        <v>44</v>
      </c>
      <c r="CR28" s="41" t="s">
        <v>44</v>
      </c>
      <c r="CS28" s="41" t="s">
        <v>44</v>
      </c>
      <c r="CT28" s="41" t="s">
        <v>44</v>
      </c>
      <c r="CU28" s="41" t="s">
        <v>44</v>
      </c>
      <c r="CV28" s="41" t="s">
        <v>44</v>
      </c>
      <c r="CW28" s="41" t="s">
        <v>44</v>
      </c>
      <c r="CX28" s="41" t="s">
        <v>44</v>
      </c>
      <c r="CY28" s="41" t="s">
        <v>44</v>
      </c>
      <c r="CZ28" s="41" t="s">
        <v>44</v>
      </c>
      <c r="DA28" s="41" t="s">
        <v>44</v>
      </c>
      <c r="DB28" s="41" t="s">
        <v>44</v>
      </c>
      <c r="DC28" s="41" t="s">
        <v>44</v>
      </c>
      <c r="DD28" s="41" t="s">
        <v>44</v>
      </c>
      <c r="DE28" s="41" t="s">
        <v>44</v>
      </c>
      <c r="DF28" s="41" t="s">
        <v>44</v>
      </c>
      <c r="DG28" s="41" t="s">
        <v>44</v>
      </c>
      <c r="DH28" s="41" t="s">
        <v>44</v>
      </c>
      <c r="DI28" s="41" t="s">
        <v>44</v>
      </c>
      <c r="DJ28" s="41" t="s">
        <v>44</v>
      </c>
      <c r="DK28" s="41" t="s">
        <v>44</v>
      </c>
      <c r="DL28" s="41" t="s">
        <v>44</v>
      </c>
      <c r="DM28" s="41" t="s">
        <v>44</v>
      </c>
      <c r="DN28" s="41" t="s">
        <v>44</v>
      </c>
      <c r="DO28" s="41" t="s">
        <v>44</v>
      </c>
      <c r="DP28" s="41" t="s">
        <v>44</v>
      </c>
      <c r="DQ28" s="41" t="s">
        <v>44</v>
      </c>
      <c r="DR28" s="58" t="s">
        <v>45</v>
      </c>
      <c r="DS28" s="58" t="s">
        <v>45</v>
      </c>
      <c r="DT28" s="58" t="s">
        <v>45</v>
      </c>
      <c r="DU28" s="58" t="s">
        <v>45</v>
      </c>
      <c r="DV28" s="58" t="s">
        <v>45</v>
      </c>
      <c r="DW28" s="58" t="s">
        <v>45</v>
      </c>
      <c r="DX28" s="58" t="s">
        <v>45</v>
      </c>
      <c r="DY28" s="58" t="s">
        <v>45</v>
      </c>
      <c r="DZ28" s="58" t="s">
        <v>45</v>
      </c>
      <c r="EA28" s="58" t="s">
        <v>45</v>
      </c>
      <c r="EB28" s="58" t="s">
        <v>45</v>
      </c>
      <c r="EC28" s="58" t="s">
        <v>45</v>
      </c>
      <c r="ED28" s="58" t="s">
        <v>45</v>
      </c>
      <c r="EE28" s="58" t="s">
        <v>45</v>
      </c>
      <c r="EF28" s="58" t="s">
        <v>45</v>
      </c>
      <c r="EG28" s="58" t="s">
        <v>45</v>
      </c>
      <c r="EH28" s="58" t="s">
        <v>45</v>
      </c>
      <c r="EI28" s="58" t="s">
        <v>45</v>
      </c>
      <c r="EJ28" s="58" t="s">
        <v>45</v>
      </c>
      <c r="EK28" s="58" t="s">
        <v>45</v>
      </c>
      <c r="EL28" s="58" t="s">
        <v>45</v>
      </c>
      <c r="EM28" s="58" t="s">
        <v>45</v>
      </c>
      <c r="EN28" s="58" t="s">
        <v>45</v>
      </c>
      <c r="EO28" s="58" t="s">
        <v>45</v>
      </c>
      <c r="EP28" s="58" t="s">
        <v>45</v>
      </c>
      <c r="EQ28" s="58" t="s">
        <v>45</v>
      </c>
      <c r="ER28" s="58" t="s">
        <v>45</v>
      </c>
      <c r="ES28" s="58" t="s">
        <v>45</v>
      </c>
      <c r="ET28" s="58" t="s">
        <v>45</v>
      </c>
      <c r="EU28" s="58" t="s">
        <v>45</v>
      </c>
      <c r="EV28" s="58" t="s">
        <v>45</v>
      </c>
      <c r="EW28" s="58" t="s">
        <v>45</v>
      </c>
      <c r="EX28" s="58" t="s">
        <v>45</v>
      </c>
      <c r="EY28" s="58" t="s">
        <v>45</v>
      </c>
      <c r="EZ28" s="58" t="s">
        <v>45</v>
      </c>
      <c r="FA28" s="58" t="s">
        <v>45</v>
      </c>
      <c r="FB28" s="58" t="s">
        <v>45</v>
      </c>
      <c r="FC28" s="58" t="s">
        <v>45</v>
      </c>
      <c r="FD28" s="58" t="s">
        <v>45</v>
      </c>
      <c r="FE28" s="58" t="s">
        <v>45</v>
      </c>
      <c r="FF28" s="58" t="s">
        <v>45</v>
      </c>
      <c r="FG28" s="58" t="s">
        <v>45</v>
      </c>
      <c r="FH28" s="58" t="s">
        <v>45</v>
      </c>
      <c r="FI28" s="58" t="s">
        <v>45</v>
      </c>
      <c r="FJ28" s="58" t="s">
        <v>45</v>
      </c>
      <c r="FK28" s="58" t="s">
        <v>45</v>
      </c>
      <c r="FL28" s="58" t="s">
        <v>45</v>
      </c>
      <c r="FM28" s="58" t="s">
        <v>45</v>
      </c>
      <c r="FN28" s="58" t="s">
        <v>45</v>
      </c>
      <c r="FO28" s="58" t="s">
        <v>45</v>
      </c>
      <c r="FP28" s="58" t="s">
        <v>45</v>
      </c>
      <c r="FQ28" s="58" t="s">
        <v>45</v>
      </c>
      <c r="FR28" s="58" t="s">
        <v>45</v>
      </c>
      <c r="FS28" s="58" t="s">
        <v>45</v>
      </c>
      <c r="FT28" s="58" t="s">
        <v>45</v>
      </c>
      <c r="FU28" s="58" t="s">
        <v>45</v>
      </c>
      <c r="FV28" s="58" t="s">
        <v>45</v>
      </c>
      <c r="FW28" s="58" t="s">
        <v>45</v>
      </c>
      <c r="FX28" s="58" t="s">
        <v>45</v>
      </c>
      <c r="FY28" s="58" t="s">
        <v>45</v>
      </c>
      <c r="FZ28" s="67" t="s">
        <v>46</v>
      </c>
      <c r="GA28" s="67" t="s">
        <v>46</v>
      </c>
      <c r="GB28" s="67" t="s">
        <v>46</v>
      </c>
      <c r="GC28" s="67" t="s">
        <v>46</v>
      </c>
      <c r="GD28" s="67" t="s">
        <v>46</v>
      </c>
      <c r="GE28" s="67" t="s">
        <v>46</v>
      </c>
      <c r="GF28" s="67" t="s">
        <v>46</v>
      </c>
      <c r="GG28" s="67" t="s">
        <v>46</v>
      </c>
      <c r="GH28" s="67" t="s">
        <v>46</v>
      </c>
      <c r="GI28" s="67" t="s">
        <v>46</v>
      </c>
      <c r="GJ28" s="67" t="s">
        <v>46</v>
      </c>
      <c r="GK28" s="67" t="s">
        <v>46</v>
      </c>
      <c r="GL28" s="67" t="s">
        <v>46</v>
      </c>
      <c r="GM28" s="67" t="s">
        <v>46</v>
      </c>
      <c r="GN28" s="67" t="s">
        <v>46</v>
      </c>
      <c r="GO28" s="67" t="s">
        <v>46</v>
      </c>
      <c r="GP28" s="67" t="s">
        <v>46</v>
      </c>
      <c r="GQ28" s="67" t="s">
        <v>46</v>
      </c>
      <c r="GR28" s="67" t="s">
        <v>46</v>
      </c>
      <c r="GS28" s="67" t="s">
        <v>46</v>
      </c>
      <c r="GT28" s="67" t="s">
        <v>46</v>
      </c>
      <c r="GU28" s="67" t="s">
        <v>46</v>
      </c>
      <c r="GV28" s="67" t="s">
        <v>46</v>
      </c>
      <c r="GW28" s="67" t="s">
        <v>46</v>
      </c>
      <c r="GX28" s="67" t="s">
        <v>46</v>
      </c>
      <c r="GY28" s="67" t="s">
        <v>46</v>
      </c>
      <c r="GZ28" s="67" t="s">
        <v>46</v>
      </c>
      <c r="HA28" s="67" t="s">
        <v>46</v>
      </c>
      <c r="HB28" s="67" t="s">
        <v>46</v>
      </c>
      <c r="HC28" s="67" t="s">
        <v>46</v>
      </c>
      <c r="HD28" s="67" t="s">
        <v>46</v>
      </c>
      <c r="HE28" s="67" t="s">
        <v>46</v>
      </c>
      <c r="HF28" s="67" t="s">
        <v>46</v>
      </c>
      <c r="HG28" s="67" t="s">
        <v>46</v>
      </c>
      <c r="HH28" s="67" t="s">
        <v>46</v>
      </c>
      <c r="HI28" s="67" t="s">
        <v>46</v>
      </c>
      <c r="HJ28" s="67" t="s">
        <v>46</v>
      </c>
      <c r="HK28" s="67" t="s">
        <v>46</v>
      </c>
      <c r="HL28" s="67" t="s">
        <v>46</v>
      </c>
      <c r="HM28" s="67" t="s">
        <v>46</v>
      </c>
      <c r="HN28" s="67" t="s">
        <v>46</v>
      </c>
      <c r="HO28" s="67" t="s">
        <v>46</v>
      </c>
      <c r="HP28" s="67" t="s">
        <v>46</v>
      </c>
      <c r="HQ28" s="67" t="s">
        <v>46</v>
      </c>
      <c r="HR28" s="67" t="s">
        <v>46</v>
      </c>
      <c r="HS28" s="67" t="s">
        <v>46</v>
      </c>
      <c r="HT28" s="67" t="s">
        <v>46</v>
      </c>
      <c r="HU28" s="67" t="s">
        <v>46</v>
      </c>
      <c r="HV28" s="67" t="s">
        <v>46</v>
      </c>
      <c r="HW28" s="67" t="s">
        <v>46</v>
      </c>
      <c r="HX28" s="67" t="s">
        <v>46</v>
      </c>
      <c r="HY28" s="67" t="s">
        <v>46</v>
      </c>
      <c r="HZ28" s="67" t="s">
        <v>46</v>
      </c>
      <c r="IA28" s="67" t="s">
        <v>46</v>
      </c>
      <c r="IB28" s="67" t="s">
        <v>46</v>
      </c>
      <c r="IC28" s="67" t="s">
        <v>46</v>
      </c>
      <c r="ID28" s="67" t="s">
        <v>46</v>
      </c>
      <c r="IE28" s="67" t="s">
        <v>46</v>
      </c>
      <c r="IF28" s="67" t="s">
        <v>46</v>
      </c>
      <c r="IG28" s="67" t="s">
        <v>46</v>
      </c>
    </row>
  </sheetData>
  <mergeCells count="40">
    <mergeCell ref="HJ1:HO1"/>
    <mergeCell ref="HP1:HU1"/>
    <mergeCell ref="HV1:IA1"/>
    <mergeCell ref="IB1:IG1"/>
    <mergeCell ref="FZ1:GE1"/>
    <mergeCell ref="GF1:GK1"/>
    <mergeCell ref="GL1:GQ1"/>
    <mergeCell ref="GR1:GW1"/>
    <mergeCell ref="GX1:HC1"/>
    <mergeCell ref="HD1:HI1"/>
    <mergeCell ref="EP1:EU1"/>
    <mergeCell ref="EV1:FA1"/>
    <mergeCell ref="FB1:FG1"/>
    <mergeCell ref="FH1:FM1"/>
    <mergeCell ref="FN1:FS1"/>
    <mergeCell ref="FT1:FY1"/>
    <mergeCell ref="DF1:DK1"/>
    <mergeCell ref="DL1:DQ1"/>
    <mergeCell ref="DR1:DW1"/>
    <mergeCell ref="DX1:EC1"/>
    <mergeCell ref="ED1:EI1"/>
    <mergeCell ref="EJ1:EO1"/>
    <mergeCell ref="BV1:CA1"/>
    <mergeCell ref="CB1:CG1"/>
    <mergeCell ref="CH1:CM1"/>
    <mergeCell ref="CN1:CS1"/>
    <mergeCell ref="CT1:CY1"/>
    <mergeCell ref="CZ1:DE1"/>
    <mergeCell ref="AL1:AQ1"/>
    <mergeCell ref="AR1:AW1"/>
    <mergeCell ref="AX1:BC1"/>
    <mergeCell ref="BD1:BI1"/>
    <mergeCell ref="BJ1:BO1"/>
    <mergeCell ref="BP1:BU1"/>
    <mergeCell ref="B1:G1"/>
    <mergeCell ref="H1:M1"/>
    <mergeCell ref="N1:S1"/>
    <mergeCell ref="T1:Y1"/>
    <mergeCell ref="Z1:AE1"/>
    <mergeCell ref="AF1:AK1"/>
  </mergeCells>
  <conditionalFormatting sqref="BP17:BQ17 BJ18:DQ19 BJ1:DQ2 BJ17:BK17 BJ23:DQ24 BJ20:BK21 BP21:DQ21 BJ27:DQ27 BJ26:BK26 BP26:BQ26 BJ9:DQ10 BJ8:BQ8 BV8:BW8 BJ16:DQ16 BJ11:BQ15 BV11:DQ11 BV17:DQ17 BP20:BQ20 BV20:DQ20 BJ22:BQ22 BV22:DQ22 BJ25:BQ25 BV26:DQ26 CB8:CC8 BV13:CI13 BV12:BW12 CB12:CC12 BV14:BW15 CB15:CI15 CH8:CI8 CH12:CI12 CB14:CC14 CH14:CI14 BV25:CC25 CH25:DQ25 BJ4:DQ7 BJ3:CI3 CN3:DQ3 CN8:DQ8 CN12:DQ1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BI28 BJ28:DQ2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X23:DY27 DR23:DS27 DR1:FY3 DR6:FY7 DR9:FY11 DR13:FY22 ED23:EE27 EJ23:EK27 EP23:EQ27 EV23:FY27 DR28:FY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D1:IG3 FZ18:HC19 FZ1:HC2 FZ6:IG7 FZ9:IG11 HP13:IG20 FZ3:GG3 GL3:GM3 FZ17:GG17 GL17:GM17 FZ22:HC22 HD22:IG24 FZ20:GG21 GL20:HO20 FZ25:GG27 GR3:GS3 GR17:GY17 GL21:GM21 GR21:IG21 FZ24:HC24 FZ23:GM23 GR23:GY23 GL25:GM27 GR25:GS27 GX3:GY3 FZ14:HC16 FZ13:GY13 GX25:GY27 HD14:HO19 HD13:HK13 HD26:IG26 HD25:IC25 HD27:IC27 FZ28:IG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Z1:IG3 FZ6:IG7 FZ9:IG11 FZ13:IG2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4:IG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8:IG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R12:IG1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6"/>
  <sheetViews>
    <sheetView topLeftCell="AB1" workbookViewId="0">
      <selection activeCell="AO25" sqref="A1:AO25"/>
    </sheetView>
  </sheetViews>
  <sheetFormatPr baseColWidth="10" defaultRowHeight="15" x14ac:dyDescent="0"/>
  <sheetData>
    <row r="1" spans="1:41" ht="17" thickTop="1" thickBot="1">
      <c r="A1" s="21" t="s">
        <v>14</v>
      </c>
      <c r="B1" s="23">
        <v>4</v>
      </c>
      <c r="C1" s="23">
        <v>4</v>
      </c>
      <c r="D1" s="25">
        <v>4</v>
      </c>
      <c r="E1" s="25">
        <v>4</v>
      </c>
      <c r="F1" s="23">
        <v>4</v>
      </c>
      <c r="G1" s="23">
        <v>5</v>
      </c>
      <c r="H1" s="23">
        <v>4</v>
      </c>
      <c r="I1" s="23">
        <v>5</v>
      </c>
      <c r="J1" s="23">
        <v>4</v>
      </c>
      <c r="K1" s="23">
        <v>6</v>
      </c>
      <c r="L1" s="23">
        <v>4</v>
      </c>
      <c r="M1" s="23">
        <v>3</v>
      </c>
      <c r="N1" s="23">
        <v>3</v>
      </c>
      <c r="O1" s="23">
        <v>3</v>
      </c>
      <c r="P1" s="23">
        <v>3</v>
      </c>
      <c r="Q1" s="23">
        <v>5</v>
      </c>
      <c r="R1" s="23">
        <v>4</v>
      </c>
      <c r="S1" s="23">
        <v>4</v>
      </c>
      <c r="T1" s="23">
        <v>4</v>
      </c>
      <c r="U1" s="23">
        <v>3</v>
      </c>
      <c r="V1" s="23">
        <v>3</v>
      </c>
      <c r="W1" s="23">
        <v>3</v>
      </c>
      <c r="X1" s="23">
        <v>3</v>
      </c>
      <c r="Y1" s="23">
        <v>4</v>
      </c>
      <c r="Z1" s="23">
        <v>4</v>
      </c>
      <c r="AA1" s="23">
        <v>7</v>
      </c>
      <c r="AB1" s="26">
        <v>5</v>
      </c>
      <c r="AC1" s="23">
        <v>4</v>
      </c>
      <c r="AD1" s="23">
        <v>5</v>
      </c>
      <c r="AE1" s="23">
        <v>6</v>
      </c>
      <c r="AF1" s="23">
        <v>3</v>
      </c>
      <c r="AG1" s="23">
        <v>3</v>
      </c>
      <c r="AH1" s="23">
        <v>3</v>
      </c>
      <c r="AI1" s="23">
        <v>3</v>
      </c>
      <c r="AJ1" s="39">
        <v>3</v>
      </c>
      <c r="AK1" s="23">
        <v>5</v>
      </c>
      <c r="AL1" s="25">
        <v>3</v>
      </c>
      <c r="AM1" s="23">
        <v>5</v>
      </c>
      <c r="AN1" s="23">
        <v>4</v>
      </c>
      <c r="AO1" s="23">
        <v>7</v>
      </c>
    </row>
    <row r="2" spans="1:41" ht="17" thickTop="1" thickBot="1">
      <c r="A2" s="27" t="s">
        <v>17</v>
      </c>
      <c r="B2" s="39">
        <v>4</v>
      </c>
      <c r="C2" s="39">
        <v>3</v>
      </c>
      <c r="D2" s="39">
        <v>3</v>
      </c>
      <c r="E2" s="39">
        <v>3</v>
      </c>
      <c r="F2" s="39">
        <v>3</v>
      </c>
      <c r="G2" s="39">
        <v>5</v>
      </c>
      <c r="H2" s="39">
        <v>4</v>
      </c>
      <c r="I2" s="39">
        <v>4</v>
      </c>
      <c r="J2" s="39">
        <v>4</v>
      </c>
      <c r="K2" s="39">
        <v>7</v>
      </c>
      <c r="L2" s="23">
        <v>4</v>
      </c>
      <c r="M2" s="39">
        <v>3</v>
      </c>
      <c r="N2" s="39">
        <v>3</v>
      </c>
      <c r="O2" s="23">
        <v>3</v>
      </c>
      <c r="P2" s="23">
        <v>3</v>
      </c>
      <c r="Q2" s="39">
        <v>13</v>
      </c>
      <c r="R2" s="39">
        <v>4</v>
      </c>
      <c r="S2" s="23">
        <v>4</v>
      </c>
      <c r="T2" s="39">
        <v>5</v>
      </c>
      <c r="U2" s="39">
        <v>7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  <c r="AK2">
        <v>3</v>
      </c>
      <c r="AL2">
        <v>3</v>
      </c>
      <c r="AM2">
        <v>3</v>
      </c>
      <c r="AN2">
        <v>3</v>
      </c>
      <c r="AO2">
        <v>3</v>
      </c>
    </row>
    <row r="3" spans="1:41" ht="17" thickTop="1" thickBot="1">
      <c r="A3" s="27" t="s">
        <v>18</v>
      </c>
      <c r="B3" s="39">
        <v>4</v>
      </c>
      <c r="C3" s="39">
        <v>4</v>
      </c>
      <c r="D3" s="39">
        <v>4</v>
      </c>
      <c r="E3" s="39">
        <v>4</v>
      </c>
      <c r="F3" s="39">
        <v>4</v>
      </c>
      <c r="G3" s="39">
        <v>11</v>
      </c>
      <c r="H3" s="23">
        <v>4</v>
      </c>
      <c r="I3" s="23">
        <v>4</v>
      </c>
      <c r="J3" s="23">
        <v>4</v>
      </c>
      <c r="K3" s="23">
        <v>7</v>
      </c>
      <c r="L3" s="23">
        <v>4</v>
      </c>
      <c r="M3" s="39">
        <v>3</v>
      </c>
      <c r="N3" s="39">
        <v>3</v>
      </c>
      <c r="O3" s="23">
        <v>3</v>
      </c>
      <c r="P3" s="23">
        <v>3</v>
      </c>
      <c r="Q3" s="39">
        <v>9</v>
      </c>
      <c r="R3" s="24">
        <v>4</v>
      </c>
      <c r="S3" s="23">
        <v>4</v>
      </c>
      <c r="T3" s="39">
        <v>5</v>
      </c>
      <c r="U3" s="23">
        <v>5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  <c r="AK3">
        <v>3</v>
      </c>
      <c r="AL3">
        <v>3</v>
      </c>
      <c r="AM3">
        <v>3</v>
      </c>
      <c r="AN3">
        <v>3</v>
      </c>
      <c r="AO3">
        <v>3</v>
      </c>
    </row>
    <row r="4" spans="1:41" ht="17" thickTop="1" thickBot="1">
      <c r="A4" s="27" t="s">
        <v>19</v>
      </c>
      <c r="B4" s="39">
        <v>4</v>
      </c>
      <c r="C4" s="39">
        <v>4</v>
      </c>
      <c r="D4" s="39">
        <v>4</v>
      </c>
      <c r="E4" s="39">
        <v>4</v>
      </c>
      <c r="F4" s="39">
        <v>4</v>
      </c>
      <c r="G4" s="39">
        <v>11</v>
      </c>
      <c r="H4" s="39">
        <v>4</v>
      </c>
      <c r="I4" s="39">
        <v>4</v>
      </c>
      <c r="J4" s="23">
        <v>4</v>
      </c>
      <c r="K4" s="23">
        <v>7</v>
      </c>
      <c r="L4" s="23">
        <v>4</v>
      </c>
      <c r="M4" s="39">
        <v>3</v>
      </c>
      <c r="N4" s="39">
        <v>3</v>
      </c>
      <c r="O4" s="23">
        <v>3</v>
      </c>
      <c r="P4" s="23">
        <v>3</v>
      </c>
      <c r="Q4" s="39">
        <v>7</v>
      </c>
      <c r="R4" s="39">
        <v>4</v>
      </c>
      <c r="S4" s="23">
        <v>4</v>
      </c>
      <c r="T4" s="39">
        <v>5</v>
      </c>
      <c r="U4" s="23">
        <v>4</v>
      </c>
      <c r="V4" s="39">
        <v>4</v>
      </c>
      <c r="W4" s="39">
        <v>3</v>
      </c>
      <c r="X4" s="23">
        <v>3</v>
      </c>
      <c r="Y4" s="39">
        <v>5</v>
      </c>
      <c r="Z4" s="39">
        <v>5</v>
      </c>
      <c r="AA4" s="39">
        <v>16</v>
      </c>
      <c r="AB4" s="39">
        <v>5</v>
      </c>
      <c r="AC4" s="39">
        <v>4</v>
      </c>
      <c r="AD4" s="23">
        <v>5</v>
      </c>
      <c r="AE4" s="23">
        <v>5</v>
      </c>
      <c r="AF4" s="39">
        <v>3</v>
      </c>
      <c r="AG4" s="39">
        <v>3</v>
      </c>
      <c r="AH4" s="26">
        <v>3</v>
      </c>
      <c r="AI4" s="34">
        <v>3</v>
      </c>
      <c r="AJ4" s="34">
        <v>3</v>
      </c>
      <c r="AK4" s="59">
        <v>1</v>
      </c>
      <c r="AL4" s="34">
        <v>4</v>
      </c>
      <c r="AM4" s="23">
        <v>5</v>
      </c>
      <c r="AN4" s="23">
        <v>4</v>
      </c>
      <c r="AO4" s="23">
        <v>2</v>
      </c>
    </row>
    <row r="5" spans="1:41" ht="17" thickTop="1" thickBot="1">
      <c r="A5" s="27" t="s">
        <v>20</v>
      </c>
      <c r="B5" s="39">
        <v>4</v>
      </c>
      <c r="C5" s="39">
        <v>3</v>
      </c>
      <c r="D5" s="39">
        <v>3</v>
      </c>
      <c r="E5" s="39">
        <v>3</v>
      </c>
      <c r="F5" s="39">
        <v>3</v>
      </c>
      <c r="G5" s="39">
        <v>5</v>
      </c>
      <c r="H5" s="39">
        <v>4</v>
      </c>
      <c r="I5" s="39">
        <v>4</v>
      </c>
      <c r="J5" s="23">
        <v>4</v>
      </c>
      <c r="K5" s="39">
        <v>7</v>
      </c>
      <c r="L5" s="23">
        <v>4</v>
      </c>
      <c r="M5" s="39">
        <v>6</v>
      </c>
      <c r="N5" s="39">
        <v>3</v>
      </c>
      <c r="O5" s="39">
        <v>6</v>
      </c>
      <c r="P5" s="39">
        <v>6</v>
      </c>
      <c r="Q5" s="39">
        <v>12</v>
      </c>
      <c r="R5" s="39">
        <v>4</v>
      </c>
      <c r="S5" s="23">
        <v>4</v>
      </c>
      <c r="T5" s="39">
        <v>5</v>
      </c>
      <c r="U5" s="39">
        <v>7</v>
      </c>
      <c r="V5" s="39">
        <v>3</v>
      </c>
      <c r="W5" s="39">
        <v>3</v>
      </c>
      <c r="X5" s="23">
        <v>3</v>
      </c>
      <c r="Y5" s="39">
        <v>4</v>
      </c>
      <c r="Z5" s="39">
        <v>4</v>
      </c>
      <c r="AA5" s="39">
        <v>16</v>
      </c>
      <c r="AB5" s="39">
        <v>5</v>
      </c>
      <c r="AC5" s="39">
        <v>4</v>
      </c>
      <c r="AD5" s="23">
        <v>5</v>
      </c>
      <c r="AE5" s="39">
        <v>5</v>
      </c>
      <c r="AF5" s="39">
        <v>3</v>
      </c>
      <c r="AG5" s="39">
        <v>3</v>
      </c>
      <c r="AH5" s="23">
        <v>3</v>
      </c>
      <c r="AI5" s="39">
        <v>3</v>
      </c>
      <c r="AJ5" s="39">
        <v>3</v>
      </c>
      <c r="AK5" s="39">
        <v>3</v>
      </c>
      <c r="AL5" s="39">
        <v>4</v>
      </c>
      <c r="AM5" s="23">
        <v>5</v>
      </c>
      <c r="AN5" s="23">
        <v>4</v>
      </c>
      <c r="AO5" s="39">
        <v>4</v>
      </c>
    </row>
    <row r="6" spans="1:41" ht="17" thickTop="1" thickBot="1">
      <c r="A6" s="27" t="s">
        <v>21</v>
      </c>
      <c r="B6" s="39">
        <v>4</v>
      </c>
      <c r="C6" s="39">
        <v>4</v>
      </c>
      <c r="D6" s="42">
        <v>4</v>
      </c>
      <c r="E6" s="42">
        <v>4</v>
      </c>
      <c r="F6" s="39">
        <v>4</v>
      </c>
      <c r="G6" s="39">
        <v>5</v>
      </c>
      <c r="H6" s="39">
        <v>4</v>
      </c>
      <c r="I6" s="39">
        <v>4</v>
      </c>
      <c r="J6" s="23">
        <v>4</v>
      </c>
      <c r="K6" s="39">
        <v>7</v>
      </c>
      <c r="L6" s="39">
        <v>4</v>
      </c>
      <c r="M6" s="39">
        <v>3</v>
      </c>
      <c r="N6" s="39">
        <v>3</v>
      </c>
      <c r="O6" s="39">
        <v>15</v>
      </c>
      <c r="P6" s="39">
        <v>3</v>
      </c>
      <c r="Q6" s="39">
        <v>9</v>
      </c>
      <c r="R6" s="39">
        <v>9</v>
      </c>
      <c r="S6" s="23">
        <v>4</v>
      </c>
      <c r="T6" s="39">
        <v>5</v>
      </c>
      <c r="U6" s="28">
        <v>7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  <c r="AK6">
        <v>3</v>
      </c>
      <c r="AL6">
        <v>3</v>
      </c>
      <c r="AM6">
        <v>3</v>
      </c>
      <c r="AN6">
        <v>3</v>
      </c>
      <c r="AO6">
        <v>3</v>
      </c>
    </row>
    <row r="7" spans="1:41" ht="17" thickTop="1" thickBot="1">
      <c r="A7" s="31" t="s">
        <v>22</v>
      </c>
      <c r="B7" s="33">
        <v>18</v>
      </c>
      <c r="C7" s="33">
        <v>16</v>
      </c>
      <c r="D7" s="33">
        <v>16</v>
      </c>
      <c r="E7" s="33">
        <v>16</v>
      </c>
      <c r="F7" s="33">
        <v>16</v>
      </c>
      <c r="G7" s="33">
        <v>29</v>
      </c>
      <c r="H7" s="33">
        <v>20</v>
      </c>
      <c r="I7" s="33">
        <v>21</v>
      </c>
      <c r="J7" s="33">
        <v>21</v>
      </c>
      <c r="K7" s="33">
        <v>20</v>
      </c>
      <c r="L7" s="33">
        <v>18</v>
      </c>
      <c r="M7" s="33">
        <v>15</v>
      </c>
      <c r="N7" s="33">
        <v>15</v>
      </c>
      <c r="O7" s="33">
        <v>3</v>
      </c>
      <c r="P7" s="33">
        <v>15</v>
      </c>
      <c r="Q7" s="33">
        <v>31</v>
      </c>
      <c r="R7" s="33">
        <v>22</v>
      </c>
      <c r="S7" s="33">
        <v>16</v>
      </c>
      <c r="T7" s="33">
        <v>18</v>
      </c>
      <c r="U7" s="48">
        <v>44</v>
      </c>
      <c r="V7" s="33">
        <v>16</v>
      </c>
      <c r="W7" s="33">
        <v>18</v>
      </c>
      <c r="X7" s="33">
        <v>18</v>
      </c>
      <c r="Y7" s="33">
        <v>15</v>
      </c>
      <c r="Z7" s="33">
        <v>15</v>
      </c>
      <c r="AA7" s="33">
        <v>37</v>
      </c>
      <c r="AB7" s="33">
        <v>22</v>
      </c>
      <c r="AC7" s="33">
        <v>22</v>
      </c>
      <c r="AD7" s="33">
        <v>25</v>
      </c>
      <c r="AE7" s="33">
        <v>17</v>
      </c>
      <c r="AF7" s="33">
        <v>18</v>
      </c>
      <c r="AG7" s="33">
        <v>15</v>
      </c>
      <c r="AH7" s="33">
        <v>14</v>
      </c>
      <c r="AI7" s="33">
        <v>15</v>
      </c>
      <c r="AJ7" s="33">
        <v>15</v>
      </c>
      <c r="AK7" s="33">
        <v>31</v>
      </c>
      <c r="AL7" s="33">
        <v>21</v>
      </c>
      <c r="AM7" s="33">
        <v>21</v>
      </c>
      <c r="AN7" s="33">
        <v>21</v>
      </c>
      <c r="AO7" s="33">
        <v>18</v>
      </c>
    </row>
    <row r="8" spans="1:41" ht="17" thickTop="1" thickBot="1">
      <c r="A8" s="27" t="s">
        <v>23</v>
      </c>
      <c r="B8" s="39">
        <v>4</v>
      </c>
      <c r="C8" s="39">
        <v>3</v>
      </c>
      <c r="D8" s="39">
        <v>3</v>
      </c>
      <c r="E8" s="39">
        <v>3</v>
      </c>
      <c r="F8" s="39">
        <v>3</v>
      </c>
      <c r="G8" s="39">
        <v>5</v>
      </c>
      <c r="H8" s="39">
        <v>4</v>
      </c>
      <c r="I8" s="39">
        <v>4</v>
      </c>
      <c r="J8" s="39">
        <v>6</v>
      </c>
      <c r="K8" s="39">
        <v>7</v>
      </c>
      <c r="L8" s="39">
        <v>4</v>
      </c>
      <c r="M8" s="39">
        <v>3</v>
      </c>
      <c r="N8" s="39">
        <v>3</v>
      </c>
      <c r="O8" s="39">
        <v>3</v>
      </c>
      <c r="P8" s="39">
        <v>3</v>
      </c>
      <c r="Q8" s="39">
        <v>9</v>
      </c>
      <c r="R8" s="39">
        <v>4</v>
      </c>
      <c r="S8" s="23">
        <v>4</v>
      </c>
      <c r="T8" s="39">
        <v>8</v>
      </c>
      <c r="U8" s="49">
        <v>7</v>
      </c>
      <c r="V8" s="39">
        <v>3</v>
      </c>
      <c r="W8" s="39">
        <v>3</v>
      </c>
      <c r="X8" s="39">
        <v>3</v>
      </c>
      <c r="Y8" s="39">
        <v>4</v>
      </c>
      <c r="Z8" s="39">
        <v>4</v>
      </c>
      <c r="AA8" s="39">
        <v>16</v>
      </c>
      <c r="AB8" s="39">
        <v>5</v>
      </c>
      <c r="AC8" s="39">
        <v>4</v>
      </c>
      <c r="AD8" s="23">
        <v>5</v>
      </c>
      <c r="AE8" s="39">
        <v>6</v>
      </c>
      <c r="AF8" s="39">
        <v>3</v>
      </c>
      <c r="AG8" s="39">
        <v>7</v>
      </c>
      <c r="AH8" s="60">
        <v>6</v>
      </c>
      <c r="AI8" s="34">
        <v>6</v>
      </c>
      <c r="AJ8" s="34">
        <v>6</v>
      </c>
      <c r="AK8" s="39">
        <v>7</v>
      </c>
      <c r="AL8" s="39">
        <v>4</v>
      </c>
      <c r="AM8" s="23">
        <v>5</v>
      </c>
      <c r="AN8" s="23">
        <v>4</v>
      </c>
      <c r="AO8" s="39">
        <v>2</v>
      </c>
    </row>
    <row r="9" spans="1:41" ht="17" thickTop="1" thickBot="1">
      <c r="A9" s="27" t="s">
        <v>24</v>
      </c>
      <c r="B9" s="39">
        <v>4</v>
      </c>
      <c r="C9" s="39">
        <v>7</v>
      </c>
      <c r="D9" s="39">
        <v>7</v>
      </c>
      <c r="E9" s="39">
        <v>7</v>
      </c>
      <c r="F9" s="39">
        <v>7</v>
      </c>
      <c r="G9" s="39">
        <v>5</v>
      </c>
      <c r="H9" s="39">
        <v>4</v>
      </c>
      <c r="I9" s="39">
        <v>5</v>
      </c>
      <c r="J9" s="39">
        <v>4</v>
      </c>
      <c r="K9" s="39">
        <v>7</v>
      </c>
      <c r="L9" s="39">
        <v>4</v>
      </c>
      <c r="M9" s="39">
        <v>6</v>
      </c>
      <c r="N9" s="39">
        <v>6</v>
      </c>
      <c r="O9" s="39">
        <v>3</v>
      </c>
      <c r="P9" s="39">
        <v>6</v>
      </c>
      <c r="Q9" s="39">
        <v>7</v>
      </c>
      <c r="R9" s="23">
        <v>4</v>
      </c>
      <c r="S9" s="23">
        <v>4</v>
      </c>
      <c r="T9" s="39">
        <v>4</v>
      </c>
      <c r="U9" s="39">
        <v>5</v>
      </c>
      <c r="V9" s="39">
        <v>3</v>
      </c>
      <c r="W9" s="39">
        <v>3</v>
      </c>
      <c r="X9" s="39">
        <v>3</v>
      </c>
      <c r="Y9" s="39">
        <v>4</v>
      </c>
      <c r="Z9" s="39">
        <v>4</v>
      </c>
      <c r="AA9" s="39">
        <v>16</v>
      </c>
      <c r="AB9" s="39">
        <v>5</v>
      </c>
      <c r="AC9" s="39">
        <v>4</v>
      </c>
      <c r="AD9" s="23">
        <v>5</v>
      </c>
      <c r="AE9" s="39">
        <v>4</v>
      </c>
      <c r="AF9" s="39">
        <v>3</v>
      </c>
      <c r="AG9" s="39">
        <v>3</v>
      </c>
      <c r="AH9" s="39">
        <v>3</v>
      </c>
      <c r="AI9" s="34">
        <v>3</v>
      </c>
      <c r="AJ9" s="34">
        <v>3</v>
      </c>
      <c r="AK9" s="39">
        <v>3</v>
      </c>
      <c r="AL9" s="39">
        <v>4</v>
      </c>
      <c r="AM9" s="23">
        <v>5</v>
      </c>
      <c r="AN9" s="23">
        <v>4</v>
      </c>
      <c r="AO9" s="39">
        <v>3</v>
      </c>
    </row>
    <row r="10" spans="1:41" ht="17" thickTop="1" thickBot="1">
      <c r="A10" s="27" t="s">
        <v>25</v>
      </c>
      <c r="B10" s="39">
        <v>4</v>
      </c>
      <c r="C10" s="23">
        <v>4</v>
      </c>
      <c r="D10" s="23">
        <v>4</v>
      </c>
      <c r="E10" s="23">
        <v>3</v>
      </c>
      <c r="F10" s="23">
        <v>4</v>
      </c>
      <c r="G10" s="23">
        <v>10</v>
      </c>
      <c r="H10" s="23">
        <v>4</v>
      </c>
      <c r="I10" s="23">
        <v>5</v>
      </c>
      <c r="J10" s="23">
        <v>4</v>
      </c>
      <c r="K10" s="23">
        <v>5</v>
      </c>
      <c r="L10" s="39">
        <v>4</v>
      </c>
      <c r="M10" s="23">
        <v>3</v>
      </c>
      <c r="N10" s="23">
        <v>3</v>
      </c>
      <c r="O10" s="39">
        <v>3</v>
      </c>
      <c r="P10" s="23">
        <v>3</v>
      </c>
      <c r="Q10" s="23">
        <v>9</v>
      </c>
      <c r="R10" s="23">
        <v>5</v>
      </c>
      <c r="S10" s="23">
        <v>4</v>
      </c>
      <c r="T10" s="23">
        <v>8</v>
      </c>
      <c r="U10" s="39">
        <v>6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>
        <v>3</v>
      </c>
      <c r="AN10">
        <v>3</v>
      </c>
      <c r="AO10">
        <v>3</v>
      </c>
    </row>
    <row r="11" spans="1:41" ht="17" thickTop="1" thickBot="1">
      <c r="A11" s="35" t="s">
        <v>26</v>
      </c>
      <c r="B11" s="39">
        <v>5</v>
      </c>
      <c r="C11" s="39">
        <v>3</v>
      </c>
      <c r="D11" s="34">
        <v>3</v>
      </c>
      <c r="E11" s="39">
        <v>3</v>
      </c>
      <c r="F11" s="23">
        <v>3</v>
      </c>
      <c r="G11" s="23">
        <v>5</v>
      </c>
      <c r="H11" s="23">
        <v>6</v>
      </c>
      <c r="I11" s="23">
        <v>5</v>
      </c>
      <c r="J11" s="23">
        <v>4</v>
      </c>
      <c r="K11" s="23">
        <v>5</v>
      </c>
      <c r="L11" s="39">
        <v>3</v>
      </c>
      <c r="M11" s="39">
        <v>3</v>
      </c>
      <c r="N11" s="39">
        <v>3</v>
      </c>
      <c r="O11" s="39">
        <v>3</v>
      </c>
      <c r="P11" s="23">
        <v>3</v>
      </c>
      <c r="Q11" s="23">
        <v>5</v>
      </c>
      <c r="R11" s="23">
        <v>4</v>
      </c>
      <c r="S11" s="23">
        <v>4</v>
      </c>
      <c r="T11" s="23">
        <v>6</v>
      </c>
      <c r="U11" s="23">
        <v>1</v>
      </c>
      <c r="V11" s="39">
        <v>3</v>
      </c>
      <c r="W11" s="39">
        <v>3</v>
      </c>
      <c r="X11" s="39">
        <v>3</v>
      </c>
      <c r="Y11" s="39">
        <v>4</v>
      </c>
      <c r="Z11" s="23">
        <v>4</v>
      </c>
      <c r="AA11" s="23">
        <v>6</v>
      </c>
      <c r="AB11" s="23">
        <v>5</v>
      </c>
      <c r="AC11" s="23">
        <v>4</v>
      </c>
      <c r="AD11" s="23">
        <v>5</v>
      </c>
      <c r="AE11" s="23">
        <v>6</v>
      </c>
      <c r="AF11" s="39">
        <v>3</v>
      </c>
      <c r="AG11" s="39">
        <v>3</v>
      </c>
      <c r="AH11" s="39">
        <v>3</v>
      </c>
      <c r="AI11" s="39">
        <v>3</v>
      </c>
      <c r="AJ11" s="23">
        <v>3</v>
      </c>
      <c r="AK11" s="23">
        <v>3</v>
      </c>
      <c r="AL11" s="23">
        <v>4</v>
      </c>
      <c r="AM11" s="23">
        <v>5</v>
      </c>
      <c r="AN11" s="23">
        <v>4</v>
      </c>
      <c r="AO11" s="23">
        <v>3</v>
      </c>
    </row>
    <row r="12" spans="1:41" ht="17" thickTop="1" thickBot="1">
      <c r="A12" s="36" t="s">
        <v>27</v>
      </c>
      <c r="B12" s="39">
        <v>5</v>
      </c>
      <c r="C12" s="39">
        <v>3</v>
      </c>
      <c r="D12" s="42">
        <v>3</v>
      </c>
      <c r="E12" s="39">
        <v>3</v>
      </c>
      <c r="F12" s="39">
        <v>3</v>
      </c>
      <c r="G12" s="39">
        <v>10</v>
      </c>
      <c r="H12" s="39">
        <v>6</v>
      </c>
      <c r="I12" s="39">
        <v>5</v>
      </c>
      <c r="J12" s="23">
        <v>4</v>
      </c>
      <c r="K12" s="39">
        <v>6</v>
      </c>
      <c r="L12" s="39">
        <v>3</v>
      </c>
      <c r="M12" s="39">
        <v>3</v>
      </c>
      <c r="N12" s="39">
        <v>3</v>
      </c>
      <c r="O12" s="39">
        <v>3</v>
      </c>
      <c r="P12" s="23">
        <v>3</v>
      </c>
      <c r="Q12" s="39">
        <v>8</v>
      </c>
      <c r="R12" s="23">
        <v>4</v>
      </c>
      <c r="S12" s="23">
        <v>4</v>
      </c>
      <c r="T12" s="23">
        <v>3</v>
      </c>
      <c r="U12" s="39">
        <v>6</v>
      </c>
      <c r="V12" s="39">
        <v>3</v>
      </c>
      <c r="W12" s="39">
        <v>3</v>
      </c>
      <c r="X12" s="39">
        <v>3</v>
      </c>
      <c r="Y12" s="39">
        <v>3</v>
      </c>
      <c r="Z12" s="39">
        <v>3</v>
      </c>
      <c r="AA12" s="39">
        <v>7</v>
      </c>
      <c r="AB12" s="39">
        <v>5</v>
      </c>
      <c r="AC12" s="39">
        <v>7</v>
      </c>
      <c r="AD12" s="23">
        <v>5</v>
      </c>
      <c r="AE12" s="39">
        <v>9</v>
      </c>
      <c r="AF12" s="39">
        <v>3</v>
      </c>
      <c r="AG12" s="39">
        <v>3</v>
      </c>
      <c r="AH12" s="39">
        <v>3</v>
      </c>
      <c r="AI12" s="60">
        <v>3</v>
      </c>
      <c r="AJ12" s="23">
        <v>3</v>
      </c>
      <c r="AK12" s="39">
        <v>5</v>
      </c>
      <c r="AL12" s="39">
        <v>3</v>
      </c>
      <c r="AM12" s="39">
        <v>4</v>
      </c>
      <c r="AN12" s="23">
        <v>4</v>
      </c>
      <c r="AO12" s="39">
        <v>3</v>
      </c>
    </row>
    <row r="13" spans="1:41" ht="17" thickTop="1" thickBot="1">
      <c r="A13" s="36" t="s">
        <v>28</v>
      </c>
      <c r="B13" s="39">
        <v>5</v>
      </c>
      <c r="C13" s="39">
        <v>3</v>
      </c>
      <c r="D13" s="39">
        <v>3</v>
      </c>
      <c r="E13" s="39">
        <v>3</v>
      </c>
      <c r="F13" s="23">
        <v>3</v>
      </c>
      <c r="G13" s="23">
        <v>5</v>
      </c>
      <c r="H13" s="23">
        <v>4</v>
      </c>
      <c r="I13" s="23">
        <v>5</v>
      </c>
      <c r="J13" s="23">
        <v>4</v>
      </c>
      <c r="K13" s="23">
        <v>5</v>
      </c>
      <c r="L13" s="39">
        <v>3</v>
      </c>
      <c r="M13" s="39">
        <v>3</v>
      </c>
      <c r="N13" s="39">
        <v>3</v>
      </c>
      <c r="O13" s="39">
        <v>3</v>
      </c>
      <c r="P13" s="23">
        <v>3</v>
      </c>
      <c r="Q13" s="23">
        <v>5</v>
      </c>
      <c r="R13" s="23">
        <v>4</v>
      </c>
      <c r="S13" s="23">
        <v>4</v>
      </c>
      <c r="T13" s="23">
        <v>5</v>
      </c>
      <c r="U13" s="23">
        <v>6</v>
      </c>
      <c r="V13" s="39">
        <v>3</v>
      </c>
      <c r="W13" s="39">
        <v>3</v>
      </c>
      <c r="X13" s="39">
        <v>3</v>
      </c>
      <c r="Y13" s="39">
        <v>3</v>
      </c>
      <c r="Z13" s="39">
        <v>3</v>
      </c>
      <c r="AA13" s="39">
        <v>7</v>
      </c>
      <c r="AB13" s="23">
        <v>5</v>
      </c>
      <c r="AC13" s="23">
        <v>7</v>
      </c>
      <c r="AD13" s="23">
        <v>5</v>
      </c>
      <c r="AE13" s="23">
        <v>5</v>
      </c>
      <c r="AF13" s="39">
        <v>3</v>
      </c>
      <c r="AG13" s="39">
        <v>3</v>
      </c>
      <c r="AH13" s="39">
        <v>3</v>
      </c>
      <c r="AI13" s="60">
        <v>3</v>
      </c>
      <c r="AJ13" s="23">
        <v>3</v>
      </c>
      <c r="AK13" s="39">
        <v>9</v>
      </c>
      <c r="AL13" s="23">
        <v>4</v>
      </c>
      <c r="AM13" s="23">
        <v>4</v>
      </c>
      <c r="AN13" s="23">
        <v>4</v>
      </c>
      <c r="AO13" s="23">
        <v>3</v>
      </c>
    </row>
    <row r="14" spans="1:41" ht="17" thickTop="1" thickBot="1">
      <c r="A14" s="36" t="s">
        <v>29</v>
      </c>
      <c r="B14" s="39">
        <v>4</v>
      </c>
      <c r="C14" s="39">
        <v>3</v>
      </c>
      <c r="D14" s="39">
        <v>3</v>
      </c>
      <c r="E14" s="39">
        <v>3</v>
      </c>
      <c r="F14" s="39">
        <v>3</v>
      </c>
      <c r="G14" s="39">
        <v>6</v>
      </c>
      <c r="H14" s="39">
        <v>4</v>
      </c>
      <c r="I14" s="23">
        <v>7</v>
      </c>
      <c r="J14" s="23">
        <v>6</v>
      </c>
      <c r="K14" s="39">
        <v>4</v>
      </c>
      <c r="L14" s="39">
        <v>4</v>
      </c>
      <c r="M14" s="39">
        <v>3</v>
      </c>
      <c r="N14" s="39">
        <v>3</v>
      </c>
      <c r="O14" s="39">
        <v>3</v>
      </c>
      <c r="P14" s="23">
        <v>3</v>
      </c>
      <c r="Q14" s="39">
        <v>12</v>
      </c>
      <c r="R14" s="23">
        <v>5</v>
      </c>
      <c r="S14" s="23">
        <v>4</v>
      </c>
      <c r="T14" s="23">
        <v>4</v>
      </c>
      <c r="U14" s="39">
        <v>8</v>
      </c>
      <c r="V14" s="39">
        <v>3</v>
      </c>
      <c r="W14" s="39">
        <v>3</v>
      </c>
      <c r="X14" s="39">
        <v>3</v>
      </c>
      <c r="Y14" s="39">
        <v>3</v>
      </c>
      <c r="Z14" s="39">
        <v>3</v>
      </c>
      <c r="AA14" s="39">
        <v>7</v>
      </c>
      <c r="AB14" s="39">
        <v>3</v>
      </c>
      <c r="AC14" s="23">
        <v>4</v>
      </c>
      <c r="AD14" s="23">
        <v>6</v>
      </c>
      <c r="AE14" s="39">
        <v>5</v>
      </c>
      <c r="AF14" s="39">
        <v>3</v>
      </c>
      <c r="AG14" s="39">
        <v>3</v>
      </c>
      <c r="AH14" s="39">
        <v>3</v>
      </c>
      <c r="AI14" s="39">
        <v>3</v>
      </c>
      <c r="AJ14" s="23">
        <v>3</v>
      </c>
      <c r="AK14" s="39">
        <v>7</v>
      </c>
      <c r="AL14" s="39">
        <v>9</v>
      </c>
      <c r="AM14" s="23">
        <v>4</v>
      </c>
      <c r="AN14" s="23">
        <v>7</v>
      </c>
      <c r="AO14" s="39">
        <v>4</v>
      </c>
    </row>
    <row r="15" spans="1:41" ht="17" thickTop="1" thickBot="1">
      <c r="A15" s="36" t="s">
        <v>30</v>
      </c>
      <c r="B15" s="39">
        <v>5</v>
      </c>
      <c r="C15" s="39">
        <v>6</v>
      </c>
      <c r="D15" s="34">
        <v>6</v>
      </c>
      <c r="E15" s="34">
        <v>6</v>
      </c>
      <c r="F15" s="39">
        <v>6</v>
      </c>
      <c r="G15" s="39">
        <v>6</v>
      </c>
      <c r="H15" s="39">
        <v>4</v>
      </c>
      <c r="I15" s="39">
        <v>4</v>
      </c>
      <c r="J15" s="23">
        <v>4</v>
      </c>
      <c r="K15" s="39">
        <v>4</v>
      </c>
      <c r="L15" s="39">
        <v>3</v>
      </c>
      <c r="M15" s="39">
        <v>3</v>
      </c>
      <c r="N15" s="39">
        <v>3</v>
      </c>
      <c r="O15" s="39">
        <v>3</v>
      </c>
      <c r="P15" s="23">
        <v>3</v>
      </c>
      <c r="Q15" s="39">
        <v>5</v>
      </c>
      <c r="R15" s="23">
        <v>5</v>
      </c>
      <c r="S15" s="23">
        <v>4</v>
      </c>
      <c r="T15" s="23">
        <v>6</v>
      </c>
      <c r="U15" s="39">
        <v>3</v>
      </c>
      <c r="V15" s="39">
        <v>3</v>
      </c>
      <c r="W15" s="39">
        <v>3</v>
      </c>
      <c r="X15" s="39">
        <v>3</v>
      </c>
      <c r="Y15" s="34">
        <v>3</v>
      </c>
      <c r="Z15" s="39">
        <v>3</v>
      </c>
      <c r="AA15" s="39">
        <v>7</v>
      </c>
      <c r="AB15" s="39">
        <v>3</v>
      </c>
      <c r="AC15" s="23">
        <v>4</v>
      </c>
      <c r="AD15" s="23">
        <v>4</v>
      </c>
      <c r="AE15" s="39">
        <v>4</v>
      </c>
      <c r="AF15" s="39">
        <v>3</v>
      </c>
      <c r="AG15" s="39">
        <v>3</v>
      </c>
      <c r="AH15" s="39">
        <v>3</v>
      </c>
      <c r="AI15" s="39">
        <v>3</v>
      </c>
      <c r="AJ15" s="23">
        <v>3</v>
      </c>
      <c r="AK15" s="39">
        <v>8</v>
      </c>
      <c r="AL15" s="39">
        <v>4</v>
      </c>
      <c r="AM15" s="23">
        <v>4</v>
      </c>
      <c r="AN15" s="23">
        <v>4</v>
      </c>
      <c r="AO15" s="39">
        <v>2</v>
      </c>
    </row>
    <row r="16" spans="1:41" ht="17" thickTop="1" thickBot="1">
      <c r="A16" s="36" t="s">
        <v>31</v>
      </c>
      <c r="B16" s="39">
        <v>4</v>
      </c>
      <c r="C16" s="39">
        <v>6</v>
      </c>
      <c r="D16" s="39">
        <v>6</v>
      </c>
      <c r="E16" s="39">
        <v>6</v>
      </c>
      <c r="F16" s="39">
        <v>6</v>
      </c>
      <c r="G16" s="39">
        <v>6</v>
      </c>
      <c r="H16" s="39">
        <v>4</v>
      </c>
      <c r="I16" s="39">
        <v>4</v>
      </c>
      <c r="J16" s="23">
        <v>4</v>
      </c>
      <c r="K16" s="39">
        <v>5</v>
      </c>
      <c r="L16" s="39">
        <v>4</v>
      </c>
      <c r="M16" s="39">
        <v>6</v>
      </c>
      <c r="N16" s="39">
        <v>6</v>
      </c>
      <c r="O16" s="39">
        <v>6</v>
      </c>
      <c r="P16" s="39">
        <v>6</v>
      </c>
      <c r="Q16" s="39">
        <v>9</v>
      </c>
      <c r="R16" s="23">
        <v>4</v>
      </c>
      <c r="S16" s="23">
        <v>4</v>
      </c>
      <c r="T16" s="23">
        <v>4</v>
      </c>
      <c r="U16" s="39">
        <v>6</v>
      </c>
      <c r="V16" s="39">
        <v>3</v>
      </c>
      <c r="W16" s="39">
        <v>3</v>
      </c>
      <c r="X16" s="39">
        <v>3</v>
      </c>
      <c r="Y16" s="39">
        <v>3</v>
      </c>
      <c r="Z16" s="39">
        <v>3</v>
      </c>
      <c r="AA16" s="39">
        <v>7</v>
      </c>
      <c r="AB16" s="39">
        <v>3</v>
      </c>
      <c r="AC16" s="23">
        <v>4</v>
      </c>
      <c r="AD16" s="23">
        <v>4</v>
      </c>
      <c r="AE16" s="39">
        <v>4</v>
      </c>
      <c r="AF16" s="34">
        <v>3</v>
      </c>
      <c r="AG16" s="39">
        <v>3</v>
      </c>
      <c r="AH16" s="39">
        <v>3</v>
      </c>
      <c r="AI16" s="39">
        <v>3</v>
      </c>
      <c r="AJ16" s="23">
        <v>3</v>
      </c>
      <c r="AK16" s="39">
        <v>2</v>
      </c>
      <c r="AL16" s="39">
        <v>9</v>
      </c>
      <c r="AM16" s="23">
        <v>4</v>
      </c>
      <c r="AN16" s="23">
        <v>7</v>
      </c>
      <c r="AO16" s="39">
        <v>4</v>
      </c>
    </row>
    <row r="17" spans="1:41" ht="17" thickTop="1" thickBot="1">
      <c r="A17" s="36" t="s">
        <v>32</v>
      </c>
      <c r="B17" s="39">
        <v>5</v>
      </c>
      <c r="C17" s="39">
        <v>6</v>
      </c>
      <c r="D17" s="39">
        <v>6</v>
      </c>
      <c r="E17" s="39">
        <v>6</v>
      </c>
      <c r="F17" s="39">
        <v>6</v>
      </c>
      <c r="G17" s="39">
        <v>6</v>
      </c>
      <c r="H17" s="39">
        <v>4</v>
      </c>
      <c r="I17" s="39">
        <v>4</v>
      </c>
      <c r="J17" s="23">
        <v>4</v>
      </c>
      <c r="K17" s="39">
        <v>6</v>
      </c>
      <c r="L17" s="39">
        <v>3</v>
      </c>
      <c r="M17" s="39">
        <v>3</v>
      </c>
      <c r="N17" s="39">
        <v>3</v>
      </c>
      <c r="O17" s="39">
        <v>3</v>
      </c>
      <c r="P17" s="39">
        <v>3</v>
      </c>
      <c r="Q17" s="39">
        <v>4</v>
      </c>
      <c r="R17" s="23">
        <v>4</v>
      </c>
      <c r="S17" s="23">
        <v>4</v>
      </c>
      <c r="T17" s="23">
        <v>4</v>
      </c>
      <c r="U17" s="39">
        <v>4</v>
      </c>
      <c r="V17" s="39">
        <v>3</v>
      </c>
      <c r="W17" s="39">
        <v>3</v>
      </c>
      <c r="X17" s="39">
        <v>3</v>
      </c>
      <c r="Y17" s="39">
        <v>3</v>
      </c>
      <c r="Z17" s="39">
        <v>3</v>
      </c>
      <c r="AA17" s="39">
        <v>7</v>
      </c>
      <c r="AB17" s="39">
        <v>3</v>
      </c>
      <c r="AC17" s="23">
        <v>4</v>
      </c>
      <c r="AD17" s="23">
        <v>6</v>
      </c>
      <c r="AE17" s="39">
        <v>4</v>
      </c>
      <c r="AF17" s="39">
        <v>3</v>
      </c>
      <c r="AG17" s="39">
        <v>3</v>
      </c>
      <c r="AH17" s="39">
        <v>3</v>
      </c>
      <c r="AI17" s="39">
        <v>3</v>
      </c>
      <c r="AJ17" s="23">
        <v>3</v>
      </c>
      <c r="AK17" s="39">
        <v>6</v>
      </c>
      <c r="AL17" s="39">
        <v>8</v>
      </c>
      <c r="AM17" s="23">
        <v>3</v>
      </c>
      <c r="AN17" s="23">
        <v>7</v>
      </c>
      <c r="AO17" s="39">
        <v>4</v>
      </c>
    </row>
    <row r="18" spans="1:41" ht="17" thickTop="1" thickBot="1">
      <c r="A18" s="36" t="s">
        <v>33</v>
      </c>
      <c r="B18" s="39">
        <v>2</v>
      </c>
      <c r="C18" s="39">
        <v>3</v>
      </c>
      <c r="D18" s="34">
        <v>3</v>
      </c>
      <c r="E18" s="34">
        <v>3</v>
      </c>
      <c r="F18" s="39">
        <v>3</v>
      </c>
      <c r="G18" s="39">
        <v>6</v>
      </c>
      <c r="H18" s="39">
        <v>4</v>
      </c>
      <c r="I18" s="39">
        <v>4</v>
      </c>
      <c r="J18" s="23">
        <v>4</v>
      </c>
      <c r="K18" s="39">
        <v>4</v>
      </c>
      <c r="L18" s="39">
        <v>2</v>
      </c>
      <c r="M18" s="39">
        <v>3</v>
      </c>
      <c r="N18" s="39">
        <v>3</v>
      </c>
      <c r="O18" s="39">
        <v>3</v>
      </c>
      <c r="P18" s="39">
        <v>3</v>
      </c>
      <c r="Q18" s="39">
        <v>6</v>
      </c>
      <c r="R18" s="23">
        <v>9</v>
      </c>
      <c r="S18" s="23">
        <v>4</v>
      </c>
      <c r="T18" s="23">
        <v>4</v>
      </c>
      <c r="U18" s="39">
        <v>5</v>
      </c>
      <c r="V18" s="39">
        <v>3</v>
      </c>
      <c r="W18" s="39">
        <v>3</v>
      </c>
      <c r="X18" s="39">
        <v>3</v>
      </c>
      <c r="Y18" s="39">
        <v>3</v>
      </c>
      <c r="Z18" s="39">
        <v>3</v>
      </c>
      <c r="AA18" s="39">
        <v>7</v>
      </c>
      <c r="AB18" s="39">
        <v>3</v>
      </c>
      <c r="AC18" s="23">
        <v>4</v>
      </c>
      <c r="AD18" s="23">
        <v>4</v>
      </c>
      <c r="AE18" s="39">
        <v>4</v>
      </c>
      <c r="AF18" s="39">
        <v>3</v>
      </c>
      <c r="AG18" s="39">
        <v>4</v>
      </c>
      <c r="AH18" s="60">
        <v>3</v>
      </c>
      <c r="AI18" s="34">
        <v>3</v>
      </c>
      <c r="AJ18" s="25">
        <v>3</v>
      </c>
      <c r="AK18" s="39">
        <v>2</v>
      </c>
      <c r="AL18" s="39">
        <v>5</v>
      </c>
      <c r="AM18" s="23">
        <v>3</v>
      </c>
      <c r="AN18" s="23">
        <v>3</v>
      </c>
      <c r="AO18" s="39">
        <v>3</v>
      </c>
    </row>
    <row r="19" spans="1:41" ht="17" thickTop="1" thickBot="1">
      <c r="A19" s="36" t="s">
        <v>34</v>
      </c>
      <c r="B19" s="39">
        <v>5</v>
      </c>
      <c r="C19" s="39">
        <v>6</v>
      </c>
      <c r="D19" s="39">
        <v>6</v>
      </c>
      <c r="E19" s="39">
        <v>6</v>
      </c>
      <c r="F19" s="39">
        <v>6</v>
      </c>
      <c r="G19" s="39">
        <v>6</v>
      </c>
      <c r="H19" s="39">
        <v>4</v>
      </c>
      <c r="I19" s="39">
        <v>4</v>
      </c>
      <c r="J19" s="23">
        <v>4</v>
      </c>
      <c r="K19" s="39">
        <v>6</v>
      </c>
      <c r="L19" s="39">
        <v>3</v>
      </c>
      <c r="M19" s="39">
        <v>3</v>
      </c>
      <c r="N19" s="39">
        <v>3</v>
      </c>
      <c r="O19" s="39">
        <v>3</v>
      </c>
      <c r="P19" s="39">
        <v>3</v>
      </c>
      <c r="Q19" s="39">
        <v>4</v>
      </c>
      <c r="R19" s="23">
        <v>8</v>
      </c>
      <c r="S19" s="23">
        <v>4</v>
      </c>
      <c r="T19" s="23">
        <v>4</v>
      </c>
      <c r="U19" s="39">
        <v>4</v>
      </c>
      <c r="V19" s="39">
        <v>3</v>
      </c>
      <c r="W19" s="39">
        <v>3</v>
      </c>
      <c r="X19" s="39">
        <v>6</v>
      </c>
      <c r="Y19" s="39">
        <v>5</v>
      </c>
      <c r="Z19" s="39">
        <v>6</v>
      </c>
      <c r="AA19" s="39">
        <v>7</v>
      </c>
      <c r="AB19" s="39">
        <v>3</v>
      </c>
      <c r="AC19" s="23">
        <v>4</v>
      </c>
      <c r="AD19" s="23">
        <v>4</v>
      </c>
      <c r="AE19" s="39">
        <v>4</v>
      </c>
      <c r="AF19" s="39">
        <v>3</v>
      </c>
      <c r="AG19" s="39">
        <v>4</v>
      </c>
      <c r="AH19" s="39">
        <v>3</v>
      </c>
      <c r="AI19" s="39">
        <v>3</v>
      </c>
      <c r="AJ19" s="23">
        <v>3</v>
      </c>
      <c r="AK19" s="39">
        <v>3</v>
      </c>
      <c r="AL19" s="39">
        <v>3</v>
      </c>
      <c r="AM19" s="23">
        <v>3</v>
      </c>
      <c r="AN19" s="23">
        <v>3</v>
      </c>
      <c r="AO19" s="39">
        <v>3</v>
      </c>
    </row>
    <row r="20" spans="1:41" ht="17" thickTop="1" thickBot="1">
      <c r="A20" s="36" t="s">
        <v>35</v>
      </c>
      <c r="B20" s="39">
        <v>3</v>
      </c>
      <c r="C20" s="39">
        <v>4</v>
      </c>
      <c r="D20" s="34">
        <v>4</v>
      </c>
      <c r="E20" s="34">
        <v>4</v>
      </c>
      <c r="F20" s="23">
        <v>4</v>
      </c>
      <c r="G20" s="23">
        <v>7</v>
      </c>
      <c r="H20" s="23">
        <v>6</v>
      </c>
      <c r="I20" s="23">
        <v>5</v>
      </c>
      <c r="J20" s="23">
        <v>4</v>
      </c>
      <c r="K20" s="23">
        <v>7</v>
      </c>
      <c r="L20" s="39">
        <v>5</v>
      </c>
      <c r="M20" s="39">
        <v>3</v>
      </c>
      <c r="N20" s="39">
        <v>3</v>
      </c>
      <c r="O20" s="39">
        <v>3</v>
      </c>
      <c r="P20" s="39">
        <v>3</v>
      </c>
      <c r="Q20" s="23">
        <v>3</v>
      </c>
      <c r="R20" s="23">
        <v>4</v>
      </c>
      <c r="S20" s="23">
        <v>4</v>
      </c>
      <c r="T20" s="23">
        <v>4</v>
      </c>
      <c r="U20" s="23">
        <v>4</v>
      </c>
      <c r="V20" s="39">
        <v>3</v>
      </c>
      <c r="W20" s="39">
        <v>3</v>
      </c>
      <c r="X20" s="39">
        <v>3</v>
      </c>
      <c r="Y20" s="39">
        <v>3</v>
      </c>
      <c r="Z20" s="23">
        <v>3</v>
      </c>
      <c r="AA20" s="39">
        <v>5</v>
      </c>
      <c r="AB20" s="39">
        <v>4</v>
      </c>
      <c r="AC20" s="23">
        <v>3</v>
      </c>
      <c r="AD20" s="23">
        <v>4</v>
      </c>
      <c r="AE20" s="23">
        <v>3</v>
      </c>
      <c r="AF20" s="39">
        <v>3</v>
      </c>
      <c r="AG20" s="39">
        <v>3</v>
      </c>
      <c r="AH20" s="39">
        <v>3</v>
      </c>
      <c r="AI20" s="39">
        <v>3</v>
      </c>
      <c r="AJ20" s="23">
        <v>3</v>
      </c>
      <c r="AK20" s="39">
        <v>5</v>
      </c>
      <c r="AL20" s="39">
        <v>7</v>
      </c>
      <c r="AM20" s="23">
        <v>3</v>
      </c>
      <c r="AN20" s="23">
        <v>6</v>
      </c>
      <c r="AO20" s="23">
        <v>3</v>
      </c>
    </row>
    <row r="21" spans="1:41" ht="17" thickTop="1" thickBot="1">
      <c r="A21" s="36" t="s">
        <v>36</v>
      </c>
      <c r="B21" s="39">
        <v>3</v>
      </c>
      <c r="C21" s="39">
        <v>4</v>
      </c>
      <c r="D21" s="39">
        <v>4</v>
      </c>
      <c r="E21" s="39">
        <v>4</v>
      </c>
      <c r="F21" s="39">
        <v>4</v>
      </c>
      <c r="G21" s="39">
        <v>7</v>
      </c>
      <c r="H21" s="23">
        <v>6</v>
      </c>
      <c r="I21" s="23">
        <v>5</v>
      </c>
      <c r="J21" s="23">
        <v>4</v>
      </c>
      <c r="K21" s="23">
        <v>5</v>
      </c>
      <c r="L21" s="39">
        <v>5</v>
      </c>
      <c r="M21" s="39">
        <v>6</v>
      </c>
      <c r="N21" s="39">
        <v>6</v>
      </c>
      <c r="O21" s="39">
        <v>6</v>
      </c>
      <c r="P21" s="39">
        <v>6</v>
      </c>
      <c r="Q21" s="39">
        <v>3</v>
      </c>
      <c r="R21" s="23">
        <v>4</v>
      </c>
      <c r="S21" s="23">
        <v>4</v>
      </c>
      <c r="T21" s="23">
        <v>4</v>
      </c>
      <c r="U21" s="23">
        <v>4</v>
      </c>
      <c r="V21" s="39">
        <v>3</v>
      </c>
      <c r="W21" s="39">
        <v>3</v>
      </c>
      <c r="X21" s="39">
        <v>3</v>
      </c>
      <c r="Y21" s="39">
        <v>3</v>
      </c>
      <c r="Z21" s="23">
        <v>3</v>
      </c>
      <c r="AA21" s="23">
        <v>6</v>
      </c>
      <c r="AB21" s="23">
        <v>4</v>
      </c>
      <c r="AC21" s="23">
        <v>3</v>
      </c>
      <c r="AD21" s="23">
        <v>6</v>
      </c>
      <c r="AE21" s="23">
        <v>4</v>
      </c>
      <c r="AF21" s="39">
        <v>3</v>
      </c>
      <c r="AG21" s="39">
        <v>3</v>
      </c>
      <c r="AH21" s="39">
        <v>3</v>
      </c>
      <c r="AI21" s="39">
        <v>3</v>
      </c>
      <c r="AJ21" s="23">
        <v>3</v>
      </c>
      <c r="AK21" s="23">
        <v>5</v>
      </c>
      <c r="AL21" s="23">
        <v>4</v>
      </c>
      <c r="AM21" s="23">
        <v>3</v>
      </c>
      <c r="AN21" s="23">
        <v>6</v>
      </c>
      <c r="AO21" s="23">
        <v>4</v>
      </c>
    </row>
    <row r="22" spans="1:41" ht="17" thickTop="1" thickBot="1">
      <c r="A22" s="36" t="s">
        <v>37</v>
      </c>
      <c r="B22" s="39">
        <v>3</v>
      </c>
      <c r="C22" s="39">
        <v>4</v>
      </c>
      <c r="D22" s="39">
        <v>4</v>
      </c>
      <c r="E22" s="39">
        <v>4</v>
      </c>
      <c r="F22" s="39">
        <v>4</v>
      </c>
      <c r="G22" s="39">
        <v>7</v>
      </c>
      <c r="H22" s="23">
        <v>6</v>
      </c>
      <c r="I22" s="23">
        <v>5</v>
      </c>
      <c r="J22" s="23">
        <v>5</v>
      </c>
      <c r="K22" s="23">
        <v>7</v>
      </c>
      <c r="L22" s="39">
        <v>5</v>
      </c>
      <c r="M22" s="39">
        <v>3</v>
      </c>
      <c r="N22" s="39">
        <v>3</v>
      </c>
      <c r="O22" s="39">
        <v>3</v>
      </c>
      <c r="P22" s="39">
        <v>3</v>
      </c>
      <c r="Q22" s="39">
        <v>5</v>
      </c>
      <c r="R22" s="23">
        <v>4</v>
      </c>
      <c r="S22" s="23">
        <v>4</v>
      </c>
      <c r="T22" s="23">
        <v>4</v>
      </c>
      <c r="U22" s="23">
        <v>4</v>
      </c>
      <c r="V22" s="39">
        <v>3</v>
      </c>
      <c r="W22" s="39">
        <v>3</v>
      </c>
      <c r="X22" s="39">
        <v>3</v>
      </c>
      <c r="Y22" s="39">
        <v>3</v>
      </c>
      <c r="Z22" s="23">
        <v>3</v>
      </c>
      <c r="AA22" s="39">
        <v>5</v>
      </c>
      <c r="AB22" s="23">
        <v>4</v>
      </c>
      <c r="AC22" s="23">
        <v>3</v>
      </c>
      <c r="AD22" s="23">
        <v>6</v>
      </c>
      <c r="AE22" s="23">
        <v>4</v>
      </c>
      <c r="AF22" s="39">
        <v>3</v>
      </c>
      <c r="AG22" s="39">
        <v>7</v>
      </c>
      <c r="AH22" s="39">
        <v>6</v>
      </c>
      <c r="AI22" s="34">
        <v>6</v>
      </c>
      <c r="AJ22" s="25">
        <v>6</v>
      </c>
      <c r="AK22" s="39">
        <v>5</v>
      </c>
      <c r="AL22" s="23">
        <v>3</v>
      </c>
      <c r="AM22" s="23">
        <v>3</v>
      </c>
      <c r="AN22" s="23">
        <v>6</v>
      </c>
      <c r="AO22" s="23">
        <v>4</v>
      </c>
    </row>
    <row r="23" spans="1:41" ht="17" thickTop="1" thickBot="1">
      <c r="A23" s="36" t="s">
        <v>38</v>
      </c>
      <c r="B23" s="39">
        <v>3</v>
      </c>
      <c r="C23" s="39">
        <v>4</v>
      </c>
      <c r="D23" s="39">
        <v>4</v>
      </c>
      <c r="E23" s="39">
        <v>4</v>
      </c>
      <c r="F23" s="39">
        <v>4</v>
      </c>
      <c r="G23" s="39">
        <v>7</v>
      </c>
      <c r="H23" s="23">
        <v>6</v>
      </c>
      <c r="I23" s="23">
        <v>5</v>
      </c>
      <c r="J23" s="38">
        <v>4</v>
      </c>
      <c r="K23" s="23">
        <v>5</v>
      </c>
      <c r="L23" s="39">
        <v>5</v>
      </c>
      <c r="M23" s="39">
        <v>3</v>
      </c>
      <c r="N23" s="39">
        <v>3</v>
      </c>
      <c r="O23" s="39">
        <v>3</v>
      </c>
      <c r="P23" s="39">
        <v>3</v>
      </c>
      <c r="Q23" s="39">
        <v>6</v>
      </c>
      <c r="R23" s="23">
        <v>4</v>
      </c>
      <c r="S23" s="23">
        <v>4</v>
      </c>
      <c r="T23" s="23">
        <v>6</v>
      </c>
      <c r="U23" s="23">
        <v>4</v>
      </c>
      <c r="V23" s="39">
        <v>3</v>
      </c>
      <c r="W23" s="39">
        <v>3</v>
      </c>
      <c r="X23" s="39">
        <v>3</v>
      </c>
      <c r="Y23" s="39">
        <v>3</v>
      </c>
      <c r="Z23" s="23">
        <v>3</v>
      </c>
      <c r="AA23" s="39">
        <v>6</v>
      </c>
      <c r="AB23" s="57">
        <v>3</v>
      </c>
      <c r="AC23" s="57">
        <v>3</v>
      </c>
      <c r="AD23" s="57">
        <v>3</v>
      </c>
      <c r="AE23" s="57">
        <v>3</v>
      </c>
      <c r="AF23" s="39">
        <v>3</v>
      </c>
      <c r="AG23" s="39">
        <v>3</v>
      </c>
      <c r="AH23" s="39">
        <v>3</v>
      </c>
      <c r="AI23" s="39">
        <v>3</v>
      </c>
      <c r="AJ23" s="23">
        <v>3</v>
      </c>
      <c r="AK23" s="39">
        <v>5</v>
      </c>
      <c r="AL23" s="23">
        <v>4</v>
      </c>
      <c r="AM23" s="23">
        <v>3</v>
      </c>
      <c r="AN23" s="23">
        <v>6</v>
      </c>
      <c r="AO23" s="61">
        <v>4</v>
      </c>
    </row>
    <row r="24" spans="1:41" ht="17" thickTop="1" thickBot="1">
      <c r="A24" s="36" t="s">
        <v>39</v>
      </c>
      <c r="B24" s="39">
        <v>3</v>
      </c>
      <c r="C24" s="23">
        <v>4</v>
      </c>
      <c r="D24" s="34">
        <v>4</v>
      </c>
      <c r="E24" s="34">
        <v>4</v>
      </c>
      <c r="F24" s="39">
        <v>4</v>
      </c>
      <c r="G24" s="39">
        <v>7</v>
      </c>
      <c r="H24" s="23">
        <v>6</v>
      </c>
      <c r="I24" s="23">
        <v>5</v>
      </c>
      <c r="J24" s="38">
        <v>4</v>
      </c>
      <c r="K24" s="23">
        <v>5</v>
      </c>
      <c r="L24" s="39">
        <v>5</v>
      </c>
      <c r="M24" s="23">
        <v>3</v>
      </c>
      <c r="N24" s="39">
        <v>3</v>
      </c>
      <c r="O24" s="39">
        <v>3</v>
      </c>
      <c r="P24" s="39">
        <v>3</v>
      </c>
      <c r="Q24" s="39">
        <v>6</v>
      </c>
      <c r="R24" s="23">
        <v>8</v>
      </c>
      <c r="S24" s="23">
        <v>4</v>
      </c>
      <c r="T24" s="23">
        <v>7</v>
      </c>
      <c r="U24" s="23">
        <v>5</v>
      </c>
      <c r="V24" s="23">
        <v>3</v>
      </c>
      <c r="W24" s="23">
        <v>3</v>
      </c>
      <c r="X24" s="23">
        <v>3</v>
      </c>
      <c r="Y24" s="23">
        <v>3</v>
      </c>
      <c r="Z24" s="23">
        <v>3</v>
      </c>
      <c r="AA24" s="39">
        <v>7</v>
      </c>
      <c r="AB24" s="25">
        <v>4</v>
      </c>
      <c r="AC24" s="25">
        <v>3</v>
      </c>
      <c r="AD24" s="23">
        <v>6</v>
      </c>
      <c r="AE24" s="23">
        <v>5</v>
      </c>
      <c r="AF24" s="39">
        <v>3</v>
      </c>
      <c r="AG24" s="23">
        <v>3</v>
      </c>
      <c r="AH24" s="23">
        <v>3</v>
      </c>
      <c r="AI24" s="23">
        <v>3</v>
      </c>
      <c r="AJ24" s="23">
        <v>3</v>
      </c>
      <c r="AK24" s="39">
        <v>4</v>
      </c>
      <c r="AL24" s="23">
        <v>3</v>
      </c>
      <c r="AM24" s="23">
        <v>3</v>
      </c>
      <c r="AN24" s="23">
        <v>6</v>
      </c>
      <c r="AO24" s="23">
        <v>4</v>
      </c>
    </row>
    <row r="25" spans="1:41" ht="17" thickTop="1" thickBot="1">
      <c r="A25" s="36" t="s">
        <v>40</v>
      </c>
      <c r="B25" s="39">
        <v>3</v>
      </c>
      <c r="C25" s="39">
        <v>4</v>
      </c>
      <c r="D25" s="39">
        <v>4</v>
      </c>
      <c r="E25" s="39">
        <v>4</v>
      </c>
      <c r="F25" s="39">
        <v>4</v>
      </c>
      <c r="G25" s="39">
        <v>12</v>
      </c>
      <c r="H25" s="23">
        <v>6</v>
      </c>
      <c r="I25" s="23">
        <v>5</v>
      </c>
      <c r="J25" s="23">
        <v>4</v>
      </c>
      <c r="K25" s="23">
        <v>5</v>
      </c>
      <c r="L25" s="39">
        <v>5</v>
      </c>
      <c r="M25" s="39">
        <v>3</v>
      </c>
      <c r="N25" s="39">
        <v>6</v>
      </c>
      <c r="O25" s="39">
        <v>3</v>
      </c>
      <c r="P25" s="39">
        <v>6</v>
      </c>
      <c r="Q25" s="39">
        <v>8</v>
      </c>
      <c r="R25" s="23">
        <v>8</v>
      </c>
      <c r="S25" s="23">
        <v>4</v>
      </c>
      <c r="T25" s="23">
        <v>4</v>
      </c>
      <c r="U25" s="23">
        <v>4</v>
      </c>
      <c r="V25" s="39">
        <v>3</v>
      </c>
      <c r="W25" s="39">
        <v>3</v>
      </c>
      <c r="X25" s="39">
        <v>3</v>
      </c>
      <c r="Y25" s="39">
        <v>3</v>
      </c>
      <c r="Z25" s="23">
        <v>3</v>
      </c>
      <c r="AA25" s="39">
        <v>7</v>
      </c>
      <c r="AB25" s="23">
        <v>4</v>
      </c>
      <c r="AC25" s="23">
        <v>3</v>
      </c>
      <c r="AD25" s="23">
        <v>6</v>
      </c>
      <c r="AE25" s="23">
        <v>3</v>
      </c>
      <c r="AF25" s="39">
        <v>3</v>
      </c>
      <c r="AG25" s="39">
        <v>3</v>
      </c>
      <c r="AH25" s="39">
        <v>3</v>
      </c>
      <c r="AI25" s="39">
        <v>3</v>
      </c>
      <c r="AJ25" s="23">
        <v>3</v>
      </c>
      <c r="AK25" s="39">
        <v>3</v>
      </c>
      <c r="AL25" s="23">
        <v>4</v>
      </c>
      <c r="AM25" s="23">
        <v>3</v>
      </c>
      <c r="AN25" s="23">
        <v>6</v>
      </c>
      <c r="AO25" s="23">
        <v>3</v>
      </c>
    </row>
    <row r="26" spans="1:41" ht="16" thickTop="1">
      <c r="B26" t="s">
        <v>41</v>
      </c>
      <c r="C26" t="s">
        <v>41</v>
      </c>
      <c r="D26" t="s">
        <v>41</v>
      </c>
      <c r="E26" t="s">
        <v>41</v>
      </c>
      <c r="F26" t="s">
        <v>41</v>
      </c>
      <c r="G26" t="s">
        <v>41</v>
      </c>
      <c r="H26" t="s">
        <v>41</v>
      </c>
      <c r="I26" t="s">
        <v>41</v>
      </c>
      <c r="J26" t="s">
        <v>41</v>
      </c>
      <c r="K26" t="s">
        <v>41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44</v>
      </c>
      <c r="S26" t="s">
        <v>44</v>
      </c>
      <c r="T26" t="s">
        <v>44</v>
      </c>
      <c r="U26" t="s">
        <v>44</v>
      </c>
      <c r="V26" t="s">
        <v>45</v>
      </c>
      <c r="W26" t="s">
        <v>45</v>
      </c>
      <c r="X26" t="s">
        <v>45</v>
      </c>
      <c r="Y26" t="s">
        <v>45</v>
      </c>
      <c r="Z26" t="s">
        <v>45</v>
      </c>
      <c r="AA26" t="s">
        <v>45</v>
      </c>
      <c r="AB26" t="s">
        <v>45</v>
      </c>
      <c r="AC26" t="s">
        <v>45</v>
      </c>
      <c r="AD26" t="s">
        <v>45</v>
      </c>
      <c r="AE26" t="s">
        <v>45</v>
      </c>
      <c r="AF26" t="s">
        <v>46</v>
      </c>
      <c r="AG26" t="s">
        <v>46</v>
      </c>
      <c r="AH26" t="s">
        <v>46</v>
      </c>
      <c r="AI26" t="s">
        <v>46</v>
      </c>
      <c r="AJ26" t="s">
        <v>46</v>
      </c>
      <c r="AK26" t="s">
        <v>46</v>
      </c>
      <c r="AL26" t="s">
        <v>46</v>
      </c>
      <c r="AM26" t="s">
        <v>46</v>
      </c>
      <c r="AN26" t="s">
        <v>46</v>
      </c>
      <c r="AO26" t="s">
        <v>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replicates</vt:lpstr>
    </vt:vector>
  </TitlesOfParts>
  <Company>Baylor College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Gallion</dc:creator>
  <cp:lastModifiedBy>Jonathan Gallion</cp:lastModifiedBy>
  <dcterms:created xsi:type="dcterms:W3CDTF">2017-04-24T15:30:29Z</dcterms:created>
  <dcterms:modified xsi:type="dcterms:W3CDTF">2017-04-25T17:31:46Z</dcterms:modified>
</cp:coreProperties>
</file>