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ennesawedu-my.sharepoint.com/personal/jturn298_students_kennesaw_edu/Documents/"/>
    </mc:Choice>
  </mc:AlternateContent>
  <xr:revisionPtr revIDLastSave="13" documentId="13_ncr:40009_{08275453-2336-DC4F-8C8E-88C8F8EDB8EB}" xr6:coauthVersionLast="47" xr6:coauthVersionMax="47" xr10:uidLastSave="{EF96A0A9-7EAC-470F-BD23-C04F21F2D0FF}"/>
  <bookViews>
    <workbookView xWindow="-14505" yWindow="0" windowWidth="14610" windowHeight="16305" xr2:uid="{00000000-000D-0000-FFFF-FFFF00000000}"/>
  </bookViews>
  <sheets>
    <sheet name="WatermelonDataset-Exc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9" i="1" l="1"/>
  <c r="O6" i="1"/>
  <c r="N8" i="1"/>
  <c r="N58" i="1"/>
  <c r="N47" i="1"/>
  <c r="N36" i="1"/>
  <c r="N25" i="1"/>
  <c r="K47" i="1"/>
  <c r="L11" i="1"/>
  <c r="K8" i="1"/>
  <c r="M8" i="1" s="1"/>
  <c r="L63" i="1"/>
  <c r="K63" i="1"/>
  <c r="K66" i="1"/>
  <c r="L66" i="1"/>
  <c r="L52" i="1"/>
  <c r="L58" i="1"/>
  <c r="K58" i="1"/>
  <c r="L55" i="1"/>
  <c r="K55" i="1"/>
  <c r="K52" i="1"/>
  <c r="L44" i="1"/>
  <c r="K44" i="1"/>
  <c r="L41" i="1"/>
  <c r="K41" i="1"/>
  <c r="L47" i="1"/>
  <c r="K36" i="1"/>
  <c r="L36" i="1"/>
  <c r="L33" i="1"/>
  <c r="K33" i="1"/>
  <c r="L30" i="1"/>
  <c r="K30" i="1"/>
  <c r="M30" i="1" s="1"/>
  <c r="N31" i="1" s="1"/>
  <c r="L25" i="1"/>
  <c r="L22" i="1"/>
  <c r="K22" i="1"/>
  <c r="M22" i="1" s="1"/>
  <c r="L19" i="1"/>
  <c r="K19" i="1"/>
  <c r="M19" i="1" s="1"/>
  <c r="L14" i="1"/>
  <c r="K14" i="1"/>
  <c r="K11" i="1"/>
  <c r="M11" i="1" s="1"/>
  <c r="N11" i="1" s="1"/>
  <c r="L8" i="1"/>
  <c r="K3" i="1"/>
  <c r="L3" i="1"/>
  <c r="M41" i="1" l="1"/>
  <c r="N41" i="1" s="1"/>
  <c r="M55" i="1"/>
  <c r="N55" i="1" s="1"/>
  <c r="M52" i="1"/>
  <c r="N52" i="1" s="1"/>
  <c r="M66" i="1"/>
  <c r="N66" i="1" s="1"/>
  <c r="N19" i="1"/>
  <c r="M63" i="1"/>
  <c r="N63" i="1" s="1"/>
  <c r="M44" i="1"/>
  <c r="N44" i="1" s="1"/>
  <c r="N22" i="1"/>
  <c r="M14" i="1"/>
  <c r="M33" i="1"/>
  <c r="N33" i="1" s="1"/>
  <c r="M3" i="1"/>
  <c r="O17" i="1" l="1"/>
  <c r="O28" i="1"/>
  <c r="O50" i="1"/>
  <c r="O61" i="1"/>
  <c r="N14" i="1"/>
</calcChain>
</file>

<file path=xl/sharedStrings.xml><?xml version="1.0" encoding="utf-8"?>
<sst xmlns="http://schemas.openxmlformats.org/spreadsheetml/2006/main" count="613" uniqueCount="51">
  <si>
    <t>ID</t>
  </si>
  <si>
    <t>Color</t>
  </si>
  <si>
    <t>Root</t>
  </si>
  <si>
    <t>Sound</t>
  </si>
  <si>
    <t>Texture</t>
  </si>
  <si>
    <t>Umbilicus</t>
  </si>
  <si>
    <t>Surface</t>
  </si>
  <si>
    <t>Ripe</t>
  </si>
  <si>
    <t>Green</t>
  </si>
  <si>
    <t>Curly</t>
  </si>
  <si>
    <t>Muffled</t>
  </si>
  <si>
    <t>Clear</t>
  </si>
  <si>
    <t>Hollow</t>
  </si>
  <si>
    <t>Hard</t>
  </si>
  <si>
    <t>Dark</t>
  </si>
  <si>
    <t>Dull</t>
  </si>
  <si>
    <t>Light</t>
  </si>
  <si>
    <t>Slightly Curly</t>
  </si>
  <si>
    <t>Slightly Hollow</t>
  </si>
  <si>
    <t>Soft</t>
  </si>
  <si>
    <t>Slightly Blurry</t>
  </si>
  <si>
    <t>Straight</t>
  </si>
  <si>
    <t>Crisp</t>
  </si>
  <si>
    <t>Flat</t>
  </si>
  <si>
    <t>Blurry</t>
  </si>
  <si>
    <t>P+</t>
  </si>
  <si>
    <t>P-</t>
  </si>
  <si>
    <t>Current Entropy</t>
  </si>
  <si>
    <t>Ripeness</t>
  </si>
  <si>
    <t>{Green, Dark, Light}</t>
  </si>
  <si>
    <t>{Curly, Slightly Curly, Straight}</t>
  </si>
  <si>
    <t>{Muffled, Dull, Crisp}</t>
  </si>
  <si>
    <t>{Clear, Slightly Blurry, Blurry}</t>
  </si>
  <si>
    <t>{Hollow, Slightly Hollow, Flat}</t>
  </si>
  <si>
    <t>{Soft, Hard}</t>
  </si>
  <si>
    <t>Information Gain</t>
  </si>
  <si>
    <t>Entropy</t>
  </si>
  <si>
    <t>Sum/Total * Entropy</t>
  </si>
  <si>
    <t>Individual Gain</t>
  </si>
  <si>
    <t>Count</t>
  </si>
  <si>
    <t>Texture: Clear</t>
  </si>
  <si>
    <t>Texture: Slightly Blurry</t>
  </si>
  <si>
    <t>Texture: Blurry</t>
  </si>
  <si>
    <t>Umbilicus: Hollow</t>
  </si>
  <si>
    <t>Umbilicus: Slightly Hollow</t>
  </si>
  <si>
    <t>Umbilicus: Flat</t>
  </si>
  <si>
    <t>Surface: Soft</t>
  </si>
  <si>
    <t>Surface: Hard</t>
  </si>
  <si>
    <t>Color: Dark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</si>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</sst>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18" fillId="0" borderId="0" xfId="0" applyFon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"/>
  <sheetViews>
    <sheetView tabSelected="1" topLeftCell="I28" workbookViewId="0">
      <selection activeCell="O39" sqref="O39"/>
    </sheetView>
  </sheetViews>
  <sheetFormatPr defaultColWidth="11" defaultRowHeight="15.75" x14ac:dyDescent="0.25"/>
  <cols>
    <col min="1" max="1" width="18.625" customWidth="1"/>
    <col min="2" max="2" width="22.125" customWidth="1"/>
    <col min="3" max="3" width="25" customWidth="1"/>
    <col min="4" max="4" width="18.375" customWidth="1"/>
    <col min="5" max="5" width="26" customWidth="1"/>
    <col min="6" max="6" width="24" customWidth="1"/>
    <col min="7" max="7" width="12.125" customWidth="1"/>
    <col min="10" max="10" width="12" customWidth="1"/>
    <col min="12" max="12" width="21.125" customWidth="1"/>
    <col min="13" max="13" width="20.125" customWidth="1"/>
    <col min="14" max="14" width="21.5" customWidth="1"/>
    <col min="15" max="15" width="16.625" customWidth="1"/>
    <col min="18" max="18" width="17.625" customWidth="1"/>
    <col min="19" max="19" width="13.375" customWidth="1"/>
    <col min="20" max="20" width="17.125" customWidth="1"/>
    <col min="21" max="21" width="13.375" customWidth="1"/>
    <col min="22" max="22" width="10.87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1" t="s">
        <v>28</v>
      </c>
      <c r="N1" t="s">
        <v>37</v>
      </c>
    </row>
    <row r="2" spans="1:26" x14ac:dyDescent="0.25">
      <c r="A2" s="7">
        <v>1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b">
        <v>1</v>
      </c>
      <c r="I2" s="5" t="s">
        <v>49</v>
      </c>
      <c r="K2" t="s">
        <v>25</v>
      </c>
      <c r="L2" t="s">
        <v>26</v>
      </c>
      <c r="M2" t="s">
        <v>27</v>
      </c>
      <c r="N2" t="s">
        <v>38</v>
      </c>
    </row>
    <row r="3" spans="1:26" x14ac:dyDescent="0.25">
      <c r="A3" s="7">
        <v>2</v>
      </c>
      <c r="B3" s="7" t="s">
        <v>14</v>
      </c>
      <c r="C3" s="7" t="s">
        <v>9</v>
      </c>
      <c r="D3" s="7" t="s">
        <v>15</v>
      </c>
      <c r="E3" s="7" t="s">
        <v>11</v>
      </c>
      <c r="F3" s="7" t="s">
        <v>12</v>
      </c>
      <c r="G3" s="7" t="s">
        <v>13</v>
      </c>
      <c r="H3" s="7" t="b">
        <v>1</v>
      </c>
      <c r="I3" s="6" t="s">
        <v>50</v>
      </c>
      <c r="K3">
        <f>(8/17)</f>
        <v>0.47058823529411764</v>
      </c>
      <c r="L3">
        <f>(9/17)</f>
        <v>0.52941176470588236</v>
      </c>
      <c r="M3">
        <f>-K3*LOG(K3, 2)-L3*LOG(L3,2)</f>
        <v>0.99750254636911528</v>
      </c>
      <c r="V3" t="s">
        <v>4</v>
      </c>
      <c r="Z3" t="s">
        <v>4</v>
      </c>
    </row>
    <row r="4" spans="1:26" x14ac:dyDescent="0.25">
      <c r="A4" s="7">
        <v>3</v>
      </c>
      <c r="B4" s="7" t="s">
        <v>14</v>
      </c>
      <c r="C4" s="7" t="s">
        <v>9</v>
      </c>
      <c r="D4" s="7" t="s">
        <v>10</v>
      </c>
      <c r="E4" s="7" t="s">
        <v>11</v>
      </c>
      <c r="F4" s="7" t="s">
        <v>12</v>
      </c>
      <c r="G4" s="7" t="s">
        <v>13</v>
      </c>
      <c r="H4" s="7" t="b">
        <v>1</v>
      </c>
      <c r="S4" t="s">
        <v>11</v>
      </c>
      <c r="V4" t="s">
        <v>20</v>
      </c>
      <c r="W4" t="s">
        <v>24</v>
      </c>
      <c r="Z4" t="s">
        <v>5</v>
      </c>
    </row>
    <row r="5" spans="1:26" x14ac:dyDescent="0.25">
      <c r="A5" s="7">
        <v>4</v>
      </c>
      <c r="B5" s="7" t="s">
        <v>8</v>
      </c>
      <c r="C5" s="7" t="s">
        <v>9</v>
      </c>
      <c r="D5" s="7" t="s">
        <v>15</v>
      </c>
      <c r="E5" s="7" t="s">
        <v>11</v>
      </c>
      <c r="F5" s="7" t="s">
        <v>12</v>
      </c>
      <c r="G5" s="7" t="s">
        <v>13</v>
      </c>
      <c r="H5" s="7" t="b">
        <v>1</v>
      </c>
      <c r="K5" s="1" t="s">
        <v>1</v>
      </c>
      <c r="O5" t="s">
        <v>35</v>
      </c>
      <c r="S5" t="s">
        <v>5</v>
      </c>
      <c r="V5" t="s">
        <v>6</v>
      </c>
      <c r="W5" t="b">
        <v>0</v>
      </c>
      <c r="Z5" t="s">
        <v>6</v>
      </c>
    </row>
    <row r="6" spans="1:26" x14ac:dyDescent="0.25">
      <c r="A6" s="7">
        <v>5</v>
      </c>
      <c r="B6" s="7" t="s">
        <v>16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b">
        <v>1</v>
      </c>
      <c r="K6" t="s">
        <v>8</v>
      </c>
      <c r="O6">
        <f>M3-(N8+N11+N14)</f>
        <v>0.10812516526536531</v>
      </c>
      <c r="R6" t="s">
        <v>12</v>
      </c>
      <c r="S6" t="s">
        <v>18</v>
      </c>
      <c r="T6" t="s">
        <v>23</v>
      </c>
      <c r="U6" t="s">
        <v>19</v>
      </c>
      <c r="V6" t="s">
        <v>13</v>
      </c>
      <c r="Z6" t="s">
        <v>2</v>
      </c>
    </row>
    <row r="7" spans="1:26" x14ac:dyDescent="0.25">
      <c r="A7" s="7">
        <v>6</v>
      </c>
      <c r="B7" s="7" t="s">
        <v>8</v>
      </c>
      <c r="C7" s="7" t="s">
        <v>17</v>
      </c>
      <c r="D7" s="7" t="s">
        <v>10</v>
      </c>
      <c r="E7" s="7" t="s">
        <v>11</v>
      </c>
      <c r="F7" s="7" t="s">
        <v>18</v>
      </c>
      <c r="G7" s="7" t="s">
        <v>19</v>
      </c>
      <c r="H7" s="7" t="b">
        <v>1</v>
      </c>
      <c r="J7" t="s">
        <v>39</v>
      </c>
      <c r="K7" t="s">
        <v>25</v>
      </c>
      <c r="L7" t="s">
        <v>26</v>
      </c>
      <c r="M7" t="s">
        <v>36</v>
      </c>
      <c r="R7" t="b">
        <v>1</v>
      </c>
      <c r="S7" t="s">
        <v>6</v>
      </c>
      <c r="T7" t="b">
        <v>0</v>
      </c>
      <c r="U7" t="b">
        <v>1</v>
      </c>
      <c r="V7" t="b">
        <v>0</v>
      </c>
      <c r="Z7" t="s">
        <v>3</v>
      </c>
    </row>
    <row r="8" spans="1:26" x14ac:dyDescent="0.25">
      <c r="A8" s="7">
        <v>7</v>
      </c>
      <c r="B8" s="7" t="s">
        <v>14</v>
      </c>
      <c r="C8" s="7" t="s">
        <v>17</v>
      </c>
      <c r="D8" s="7" t="s">
        <v>10</v>
      </c>
      <c r="E8" s="7" t="s">
        <v>20</v>
      </c>
      <c r="F8" s="7" t="s">
        <v>18</v>
      </c>
      <c r="G8" s="7" t="s">
        <v>19</v>
      </c>
      <c r="H8" s="7" t="b">
        <v>1</v>
      </c>
      <c r="J8">
        <v>6</v>
      </c>
      <c r="K8">
        <f>3/6</f>
        <v>0.5</v>
      </c>
      <c r="L8">
        <f>(3/6)</f>
        <v>0.5</v>
      </c>
      <c r="M8">
        <f>-K8*LOG(K8, 2)-L8*LOG(L8,2)</f>
        <v>1</v>
      </c>
      <c r="N8">
        <f>(J8/17)*M8</f>
        <v>0.35294117647058826</v>
      </c>
      <c r="R8" t="s">
        <v>13</v>
      </c>
      <c r="S8" t="s">
        <v>19</v>
      </c>
      <c r="Z8" t="s">
        <v>1</v>
      </c>
    </row>
    <row r="9" spans="1:26" x14ac:dyDescent="0.25">
      <c r="A9" s="7">
        <v>8</v>
      </c>
      <c r="B9" s="7" t="s">
        <v>14</v>
      </c>
      <c r="C9" s="7" t="s">
        <v>17</v>
      </c>
      <c r="D9" s="7" t="s">
        <v>10</v>
      </c>
      <c r="E9" s="7" t="s">
        <v>11</v>
      </c>
      <c r="F9" s="7" t="s">
        <v>18</v>
      </c>
      <c r="G9" s="7" t="s">
        <v>13</v>
      </c>
      <c r="H9" s="7" t="b">
        <v>1</v>
      </c>
      <c r="K9" t="s">
        <v>16</v>
      </c>
      <c r="R9" t="b">
        <v>1</v>
      </c>
      <c r="S9" t="s">
        <v>1</v>
      </c>
    </row>
    <row r="10" spans="1:26" x14ac:dyDescent="0.25">
      <c r="A10" s="7">
        <v>9</v>
      </c>
      <c r="B10" s="7" t="s">
        <v>14</v>
      </c>
      <c r="C10" s="7" t="s">
        <v>17</v>
      </c>
      <c r="D10" s="7" t="s">
        <v>15</v>
      </c>
      <c r="E10" s="7" t="s">
        <v>20</v>
      </c>
      <c r="F10" s="7" t="s">
        <v>18</v>
      </c>
      <c r="G10" s="7" t="s">
        <v>13</v>
      </c>
      <c r="H10" s="7" t="b">
        <v>0</v>
      </c>
      <c r="K10" t="s">
        <v>25</v>
      </c>
      <c r="L10" t="s">
        <v>26</v>
      </c>
      <c r="R10" t="s">
        <v>8</v>
      </c>
      <c r="S10" t="s">
        <v>14</v>
      </c>
    </row>
    <row r="11" spans="1:26" x14ac:dyDescent="0.25">
      <c r="A11" s="7">
        <v>10</v>
      </c>
      <c r="B11" s="7" t="s">
        <v>8</v>
      </c>
      <c r="C11" s="7" t="s">
        <v>21</v>
      </c>
      <c r="D11" s="7" t="s">
        <v>22</v>
      </c>
      <c r="E11" s="7" t="s">
        <v>11</v>
      </c>
      <c r="F11" s="7" t="s">
        <v>23</v>
      </c>
      <c r="G11" s="7" t="s">
        <v>19</v>
      </c>
      <c r="H11" s="7" t="b">
        <v>0</v>
      </c>
      <c r="J11">
        <v>5</v>
      </c>
      <c r="K11">
        <f>1/5</f>
        <v>0.2</v>
      </c>
      <c r="L11">
        <f>4/5</f>
        <v>0.8</v>
      </c>
      <c r="M11">
        <f>-K11*LOG(K11, 2)-L11*LOG(L11,2)</f>
        <v>0.72192809488736231</v>
      </c>
      <c r="N11">
        <f>(J11/17)*M11</f>
        <v>0.21233179261393009</v>
      </c>
      <c r="R11" t="b">
        <v>1</v>
      </c>
      <c r="S11" t="b">
        <v>0</v>
      </c>
    </row>
    <row r="12" spans="1:26" x14ac:dyDescent="0.25">
      <c r="A12" s="7">
        <v>11</v>
      </c>
      <c r="B12" s="7" t="s">
        <v>16</v>
      </c>
      <c r="C12" s="7" t="s">
        <v>21</v>
      </c>
      <c r="D12" s="7" t="s">
        <v>22</v>
      </c>
      <c r="E12" s="7" t="s">
        <v>24</v>
      </c>
      <c r="F12" s="7" t="s">
        <v>23</v>
      </c>
      <c r="G12" s="7" t="s">
        <v>13</v>
      </c>
      <c r="H12" s="7" t="b">
        <v>0</v>
      </c>
      <c r="K12" t="s">
        <v>14</v>
      </c>
    </row>
    <row r="13" spans="1:26" x14ac:dyDescent="0.25">
      <c r="A13" s="7">
        <v>12</v>
      </c>
      <c r="B13" s="7" t="s">
        <v>16</v>
      </c>
      <c r="C13" s="7" t="s">
        <v>9</v>
      </c>
      <c r="D13" s="7" t="s">
        <v>10</v>
      </c>
      <c r="E13" s="7" t="s">
        <v>24</v>
      </c>
      <c r="F13" s="7" t="s">
        <v>23</v>
      </c>
      <c r="G13" s="7" t="s">
        <v>19</v>
      </c>
      <c r="H13" s="7" t="b">
        <v>0</v>
      </c>
      <c r="K13" t="s">
        <v>25</v>
      </c>
      <c r="L13" t="s">
        <v>26</v>
      </c>
    </row>
    <row r="14" spans="1:26" x14ac:dyDescent="0.25">
      <c r="A14" s="7">
        <v>13</v>
      </c>
      <c r="B14" s="7" t="s">
        <v>8</v>
      </c>
      <c r="C14" s="7" t="s">
        <v>17</v>
      </c>
      <c r="D14" s="7" t="s">
        <v>10</v>
      </c>
      <c r="E14" s="7" t="s">
        <v>20</v>
      </c>
      <c r="F14" s="7" t="s">
        <v>12</v>
      </c>
      <c r="G14" s="7" t="s">
        <v>13</v>
      </c>
      <c r="H14" s="7" t="b">
        <v>0</v>
      </c>
      <c r="J14">
        <v>6</v>
      </c>
      <c r="K14">
        <f>4/6</f>
        <v>0.66666666666666663</v>
      </c>
      <c r="L14">
        <f>2/6</f>
        <v>0.33333333333333331</v>
      </c>
      <c r="M14">
        <f>-K14*LOG(K14, 2)-L14*LOG(L14,2)</f>
        <v>0.91829583405448956</v>
      </c>
      <c r="N14">
        <f>(J14/17)*M14</f>
        <v>0.32410441201923162</v>
      </c>
    </row>
    <row r="15" spans="1:26" x14ac:dyDescent="0.25">
      <c r="A15" s="7">
        <v>14</v>
      </c>
      <c r="B15" s="7" t="s">
        <v>16</v>
      </c>
      <c r="C15" s="7" t="s">
        <v>17</v>
      </c>
      <c r="D15" s="7" t="s">
        <v>15</v>
      </c>
      <c r="E15" s="7" t="s">
        <v>20</v>
      </c>
      <c r="F15" s="7" t="s">
        <v>12</v>
      </c>
      <c r="G15" s="7" t="s">
        <v>13</v>
      </c>
      <c r="H15" s="7" t="b">
        <v>0</v>
      </c>
    </row>
    <row r="16" spans="1:26" x14ac:dyDescent="0.25">
      <c r="A16" s="7">
        <v>15</v>
      </c>
      <c r="B16" s="7" t="s">
        <v>14</v>
      </c>
      <c r="C16" s="7" t="s">
        <v>17</v>
      </c>
      <c r="D16" s="7" t="s">
        <v>10</v>
      </c>
      <c r="E16" s="7" t="s">
        <v>11</v>
      </c>
      <c r="F16" s="7" t="s">
        <v>18</v>
      </c>
      <c r="G16" s="7" t="s">
        <v>19</v>
      </c>
      <c r="H16" s="7" t="b">
        <v>0</v>
      </c>
      <c r="K16" s="1" t="s">
        <v>2</v>
      </c>
      <c r="O16" t="s">
        <v>35</v>
      </c>
    </row>
    <row r="17" spans="1:15" x14ac:dyDescent="0.25">
      <c r="A17" s="7">
        <v>16</v>
      </c>
      <c r="B17" s="7" t="s">
        <v>16</v>
      </c>
      <c r="C17" s="7" t="s">
        <v>9</v>
      </c>
      <c r="D17" s="7" t="s">
        <v>10</v>
      </c>
      <c r="E17" s="7" t="s">
        <v>24</v>
      </c>
      <c r="F17" s="7" t="s">
        <v>23</v>
      </c>
      <c r="G17" s="7" t="s">
        <v>13</v>
      </c>
      <c r="H17" s="7" t="b">
        <v>0</v>
      </c>
      <c r="K17" t="s">
        <v>9</v>
      </c>
      <c r="O17">
        <f>M3-(N19+N22+N25)</f>
        <v>0.14267495956679288</v>
      </c>
    </row>
    <row r="18" spans="1:15" x14ac:dyDescent="0.25">
      <c r="A18" s="7">
        <v>17</v>
      </c>
      <c r="B18" s="7" t="s">
        <v>8</v>
      </c>
      <c r="C18" s="7" t="s">
        <v>9</v>
      </c>
      <c r="D18" s="7" t="s">
        <v>15</v>
      </c>
      <c r="E18" s="7" t="s">
        <v>20</v>
      </c>
      <c r="F18" s="7" t="s">
        <v>18</v>
      </c>
      <c r="G18" s="7" t="s">
        <v>13</v>
      </c>
      <c r="H18" s="7" t="b">
        <v>0</v>
      </c>
      <c r="K18" t="s">
        <v>25</v>
      </c>
      <c r="L18" t="s">
        <v>26</v>
      </c>
      <c r="M18" t="s">
        <v>36</v>
      </c>
    </row>
    <row r="19" spans="1:15" x14ac:dyDescent="0.25">
      <c r="J19">
        <v>8</v>
      </c>
      <c r="K19">
        <f>5/8</f>
        <v>0.625</v>
      </c>
      <c r="L19">
        <f>3/8</f>
        <v>0.375</v>
      </c>
      <c r="M19">
        <f>-K19*LOG(K19, 2)-L19*LOG(L19,2)</f>
        <v>0.95443400292496494</v>
      </c>
      <c r="N19">
        <f>(J19/17)*M19</f>
        <v>0.44914541314115997</v>
      </c>
    </row>
    <row r="20" spans="1:15" x14ac:dyDescent="0.25">
      <c r="B20" t="s">
        <v>29</v>
      </c>
      <c r="C20" t="s">
        <v>30</v>
      </c>
      <c r="D20" t="s">
        <v>31</v>
      </c>
      <c r="E20" t="s">
        <v>32</v>
      </c>
      <c r="F20" t="s">
        <v>33</v>
      </c>
      <c r="G20" t="s">
        <v>34</v>
      </c>
      <c r="K20" t="s">
        <v>17</v>
      </c>
    </row>
    <row r="21" spans="1:15" x14ac:dyDescent="0.25">
      <c r="K21" t="s">
        <v>25</v>
      </c>
      <c r="L21" t="s">
        <v>26</v>
      </c>
    </row>
    <row r="22" spans="1:15" x14ac:dyDescent="0.25">
      <c r="A22" t="s">
        <v>40</v>
      </c>
      <c r="J22">
        <v>7</v>
      </c>
      <c r="K22">
        <f>3/7</f>
        <v>0.42857142857142855</v>
      </c>
      <c r="L22">
        <f>4/7</f>
        <v>0.5714285714285714</v>
      </c>
      <c r="M22">
        <f>-K22*LOG(K22, 2)-L22*LOG(L22,2)</f>
        <v>0.98522813603425163</v>
      </c>
      <c r="N22">
        <f>(J22/17)*M22</f>
        <v>0.40568217366116244</v>
      </c>
    </row>
    <row r="23" spans="1:15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K23" t="s">
        <v>21</v>
      </c>
    </row>
    <row r="24" spans="1:15" x14ac:dyDescent="0.25">
      <c r="A24">
        <v>1</v>
      </c>
      <c r="B24" t="s">
        <v>8</v>
      </c>
      <c r="C24" t="s">
        <v>9</v>
      </c>
      <c r="D24" t="s">
        <v>10</v>
      </c>
      <c r="E24" t="s">
        <v>11</v>
      </c>
      <c r="F24" t="s">
        <v>12</v>
      </c>
      <c r="G24" t="s">
        <v>13</v>
      </c>
      <c r="H24" t="b">
        <v>1</v>
      </c>
      <c r="K24" t="s">
        <v>25</v>
      </c>
      <c r="L24" t="s">
        <v>26</v>
      </c>
    </row>
    <row r="25" spans="1:15" x14ac:dyDescent="0.25">
      <c r="A25">
        <v>2</v>
      </c>
      <c r="B25" t="s">
        <v>14</v>
      </c>
      <c r="C25" t="s">
        <v>9</v>
      </c>
      <c r="D25" t="s">
        <v>15</v>
      </c>
      <c r="E25" t="s">
        <v>11</v>
      </c>
      <c r="F25" t="s">
        <v>12</v>
      </c>
      <c r="G25" t="s">
        <v>13</v>
      </c>
      <c r="H25" t="b">
        <v>1</v>
      </c>
      <c r="J25">
        <v>2</v>
      </c>
      <c r="K25">
        <v>0</v>
      </c>
      <c r="L25">
        <f>2/2</f>
        <v>1</v>
      </c>
      <c r="M25">
        <v>0</v>
      </c>
      <c r="N25">
        <f>(J25/17)*M25</f>
        <v>0</v>
      </c>
    </row>
    <row r="26" spans="1:15" x14ac:dyDescent="0.25">
      <c r="A26">
        <v>3</v>
      </c>
      <c r="B26" t="s">
        <v>14</v>
      </c>
      <c r="C26" t="s">
        <v>9</v>
      </c>
      <c r="D26" t="s">
        <v>10</v>
      </c>
      <c r="E26" t="s">
        <v>11</v>
      </c>
      <c r="F26" t="s">
        <v>12</v>
      </c>
      <c r="G26" t="s">
        <v>13</v>
      </c>
      <c r="H26" t="b">
        <v>1</v>
      </c>
    </row>
    <row r="27" spans="1:15" x14ac:dyDescent="0.25">
      <c r="A27">
        <v>4</v>
      </c>
      <c r="B27" t="s">
        <v>8</v>
      </c>
      <c r="C27" t="s">
        <v>9</v>
      </c>
      <c r="D27" t="s">
        <v>15</v>
      </c>
      <c r="E27" t="s">
        <v>11</v>
      </c>
      <c r="F27" t="s">
        <v>12</v>
      </c>
      <c r="G27" t="s">
        <v>13</v>
      </c>
      <c r="H27" t="b">
        <v>1</v>
      </c>
      <c r="K27" s="1" t="s">
        <v>3</v>
      </c>
      <c r="O27" t="s">
        <v>35</v>
      </c>
    </row>
    <row r="28" spans="1:15" x14ac:dyDescent="0.25">
      <c r="A28">
        <v>5</v>
      </c>
      <c r="B28" t="s">
        <v>16</v>
      </c>
      <c r="C28" t="s">
        <v>9</v>
      </c>
      <c r="D28" t="s">
        <v>10</v>
      </c>
      <c r="E28" t="s">
        <v>11</v>
      </c>
      <c r="F28" t="s">
        <v>12</v>
      </c>
      <c r="G28" t="s">
        <v>13</v>
      </c>
      <c r="H28" t="b">
        <v>1</v>
      </c>
      <c r="K28" t="s">
        <v>10</v>
      </c>
      <c r="O28">
        <f>M3-(N31+N33+N36)</f>
        <v>0.14078143361499584</v>
      </c>
    </row>
    <row r="29" spans="1:15" x14ac:dyDescent="0.25">
      <c r="A29">
        <v>6</v>
      </c>
      <c r="B29" t="s">
        <v>8</v>
      </c>
      <c r="C29" t="s">
        <v>17</v>
      </c>
      <c r="D29" t="s">
        <v>10</v>
      </c>
      <c r="E29" t="s">
        <v>11</v>
      </c>
      <c r="F29" t="s">
        <v>18</v>
      </c>
      <c r="G29" t="s">
        <v>19</v>
      </c>
      <c r="H29" t="b">
        <v>1</v>
      </c>
      <c r="K29" t="s">
        <v>25</v>
      </c>
      <c r="L29" t="s">
        <v>26</v>
      </c>
      <c r="M29" t="s">
        <v>36</v>
      </c>
    </row>
    <row r="30" spans="1:15" x14ac:dyDescent="0.25">
      <c r="A30">
        <v>8</v>
      </c>
      <c r="B30" t="s">
        <v>14</v>
      </c>
      <c r="C30" t="s">
        <v>17</v>
      </c>
      <c r="D30" t="s">
        <v>10</v>
      </c>
      <c r="E30" t="s">
        <v>11</v>
      </c>
      <c r="F30" t="s">
        <v>18</v>
      </c>
      <c r="G30" t="s">
        <v>13</v>
      </c>
      <c r="H30" t="b">
        <v>1</v>
      </c>
      <c r="J30">
        <v>10</v>
      </c>
      <c r="K30">
        <f>6/10</f>
        <v>0.6</v>
      </c>
      <c r="L30">
        <f>4/10</f>
        <v>0.4</v>
      </c>
      <c r="M30">
        <f t="shared" ref="M30" si="0">-K30*LOG(K30, 2)-L30*LOG(L30,2)</f>
        <v>0.97095059445466858</v>
      </c>
    </row>
    <row r="31" spans="1:15" x14ac:dyDescent="0.25">
      <c r="A31">
        <v>10</v>
      </c>
      <c r="B31" t="s">
        <v>8</v>
      </c>
      <c r="C31" t="s">
        <v>21</v>
      </c>
      <c r="D31" t="s">
        <v>22</v>
      </c>
      <c r="E31" t="s">
        <v>11</v>
      </c>
      <c r="F31" t="s">
        <v>23</v>
      </c>
      <c r="G31" t="s">
        <v>19</v>
      </c>
      <c r="H31" t="b">
        <v>0</v>
      </c>
      <c r="K31" t="s">
        <v>15</v>
      </c>
      <c r="N31">
        <f>(J30/17)*M30</f>
        <v>0.57114740850274626</v>
      </c>
    </row>
    <row r="32" spans="1:15" x14ac:dyDescent="0.25">
      <c r="A32">
        <v>15</v>
      </c>
      <c r="B32" t="s">
        <v>14</v>
      </c>
      <c r="C32" t="s">
        <v>17</v>
      </c>
      <c r="D32" t="s">
        <v>10</v>
      </c>
      <c r="E32" t="s">
        <v>11</v>
      </c>
      <c r="F32" t="s">
        <v>18</v>
      </c>
      <c r="G32" t="s">
        <v>19</v>
      </c>
      <c r="H32" t="b">
        <v>0</v>
      </c>
      <c r="K32" t="s">
        <v>25</v>
      </c>
      <c r="L32" t="s">
        <v>26</v>
      </c>
    </row>
    <row r="33" spans="1:15" x14ac:dyDescent="0.25">
      <c r="J33" s="2">
        <v>5</v>
      </c>
      <c r="K33">
        <f>2/5</f>
        <v>0.4</v>
      </c>
      <c r="L33">
        <f>3/5</f>
        <v>0.6</v>
      </c>
      <c r="M33">
        <f t="shared" ref="M33" si="1">-K33*LOG(K33, 2)-L33*LOG(L33,2)</f>
        <v>0.97095059445466858</v>
      </c>
      <c r="N33">
        <f>(J33/17)*M33</f>
        <v>0.28557370425137313</v>
      </c>
    </row>
    <row r="34" spans="1:15" x14ac:dyDescent="0.25">
      <c r="A34" t="s">
        <v>41</v>
      </c>
      <c r="K34" t="s">
        <v>22</v>
      </c>
    </row>
    <row r="35" spans="1:15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K35" t="s">
        <v>25</v>
      </c>
      <c r="L35" t="s">
        <v>26</v>
      </c>
    </row>
    <row r="36" spans="1:15" x14ac:dyDescent="0.25">
      <c r="A36">
        <v>7</v>
      </c>
      <c r="B36" t="s">
        <v>14</v>
      </c>
      <c r="C36" t="s">
        <v>17</v>
      </c>
      <c r="D36" t="s">
        <v>10</v>
      </c>
      <c r="E36" t="s">
        <v>20</v>
      </c>
      <c r="F36" t="s">
        <v>18</v>
      </c>
      <c r="G36" t="s">
        <v>19</v>
      </c>
      <c r="H36" t="b">
        <v>1</v>
      </c>
      <c r="J36">
        <v>2</v>
      </c>
      <c r="K36">
        <f>0/2</f>
        <v>0</v>
      </c>
      <c r="L36">
        <f>2/2</f>
        <v>1</v>
      </c>
      <c r="M36">
        <v>0</v>
      </c>
      <c r="N36">
        <f>(J36/17)*M36</f>
        <v>0</v>
      </c>
    </row>
    <row r="37" spans="1:15" x14ac:dyDescent="0.25">
      <c r="A37">
        <v>9</v>
      </c>
      <c r="B37" t="s">
        <v>14</v>
      </c>
      <c r="C37" t="s">
        <v>17</v>
      </c>
      <c r="D37" t="s">
        <v>15</v>
      </c>
      <c r="E37" t="s">
        <v>20</v>
      </c>
      <c r="F37" t="s">
        <v>18</v>
      </c>
      <c r="G37" t="s">
        <v>13</v>
      </c>
      <c r="H37" t="b">
        <v>0</v>
      </c>
    </row>
    <row r="38" spans="1:15" x14ac:dyDescent="0.25">
      <c r="A38">
        <v>13</v>
      </c>
      <c r="B38" t="s">
        <v>8</v>
      </c>
      <c r="C38" t="s">
        <v>17</v>
      </c>
      <c r="D38" t="s">
        <v>10</v>
      </c>
      <c r="E38" t="s">
        <v>20</v>
      </c>
      <c r="F38" t="s">
        <v>12</v>
      </c>
      <c r="G38" t="s">
        <v>13</v>
      </c>
      <c r="H38" t="b">
        <v>0</v>
      </c>
      <c r="K38" s="1" t="s">
        <v>4</v>
      </c>
      <c r="O38" t="s">
        <v>35</v>
      </c>
    </row>
    <row r="39" spans="1:15" x14ac:dyDescent="0.25">
      <c r="A39">
        <v>14</v>
      </c>
      <c r="B39" t="s">
        <v>16</v>
      </c>
      <c r="C39" t="s">
        <v>17</v>
      </c>
      <c r="D39" t="s">
        <v>15</v>
      </c>
      <c r="E39" t="s">
        <v>20</v>
      </c>
      <c r="F39" t="s">
        <v>12</v>
      </c>
      <c r="G39" t="s">
        <v>13</v>
      </c>
      <c r="H39" t="b">
        <v>0</v>
      </c>
      <c r="K39" t="s">
        <v>11</v>
      </c>
      <c r="O39">
        <f>M3-(N41+N44+N47)</f>
        <v>0.38059189736826859</v>
      </c>
    </row>
    <row r="40" spans="1:15" x14ac:dyDescent="0.25">
      <c r="A40">
        <v>17</v>
      </c>
      <c r="B40" t="s">
        <v>8</v>
      </c>
      <c r="C40" t="s">
        <v>9</v>
      </c>
      <c r="D40" t="s">
        <v>15</v>
      </c>
      <c r="E40" t="s">
        <v>20</v>
      </c>
      <c r="F40" t="s">
        <v>18</v>
      </c>
      <c r="G40" t="s">
        <v>13</v>
      </c>
      <c r="H40" t="b">
        <v>0</v>
      </c>
      <c r="K40" t="s">
        <v>25</v>
      </c>
      <c r="L40" t="s">
        <v>26</v>
      </c>
      <c r="M40" t="s">
        <v>36</v>
      </c>
    </row>
    <row r="41" spans="1:15" x14ac:dyDescent="0.25">
      <c r="J41">
        <v>9</v>
      </c>
      <c r="K41">
        <f>7/9</f>
        <v>0.77777777777777779</v>
      </c>
      <c r="L41">
        <f>2/9</f>
        <v>0.22222222222222221</v>
      </c>
      <c r="M41">
        <f t="shared" ref="M41" si="2">-K41*LOG(K41, 2)-L41*LOG(L41,2)</f>
        <v>0.76420450650862026</v>
      </c>
      <c r="N41">
        <f>(J41/17)*M41</f>
        <v>0.4045788563869166</v>
      </c>
    </row>
    <row r="42" spans="1:15" x14ac:dyDescent="0.25">
      <c r="A42" t="s">
        <v>42</v>
      </c>
      <c r="K42" t="s">
        <v>20</v>
      </c>
    </row>
    <row r="43" spans="1:15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K43" t="s">
        <v>25</v>
      </c>
      <c r="L43" t="s">
        <v>26</v>
      </c>
    </row>
    <row r="44" spans="1:15" x14ac:dyDescent="0.25">
      <c r="A44">
        <v>11</v>
      </c>
      <c r="B44" t="s">
        <v>16</v>
      </c>
      <c r="C44" t="s">
        <v>21</v>
      </c>
      <c r="D44" t="s">
        <v>22</v>
      </c>
      <c r="E44" s="3" t="s">
        <v>24</v>
      </c>
      <c r="F44" t="s">
        <v>23</v>
      </c>
      <c r="G44" t="s">
        <v>13</v>
      </c>
      <c r="H44" s="3" t="b">
        <v>0</v>
      </c>
      <c r="J44">
        <v>5</v>
      </c>
      <c r="K44">
        <f>1/5</f>
        <v>0.2</v>
      </c>
      <c r="L44">
        <f>4/5</f>
        <v>0.8</v>
      </c>
      <c r="M44">
        <f t="shared" ref="M44" si="3">-K44*LOG(K44, 2)-L44*LOG(L44,2)</f>
        <v>0.72192809488736231</v>
      </c>
      <c r="N44">
        <f>(J44/17)*M44</f>
        <v>0.21233179261393009</v>
      </c>
    </row>
    <row r="45" spans="1:15" x14ac:dyDescent="0.25">
      <c r="A45">
        <v>12</v>
      </c>
      <c r="B45" t="s">
        <v>16</v>
      </c>
      <c r="C45" t="s">
        <v>9</v>
      </c>
      <c r="D45" t="s">
        <v>10</v>
      </c>
      <c r="E45" s="3" t="s">
        <v>24</v>
      </c>
      <c r="F45" t="s">
        <v>23</v>
      </c>
      <c r="G45" t="s">
        <v>19</v>
      </c>
      <c r="H45" s="3" t="b">
        <v>0</v>
      </c>
      <c r="K45" t="s">
        <v>24</v>
      </c>
    </row>
    <row r="46" spans="1:15" x14ac:dyDescent="0.25">
      <c r="A46">
        <v>16</v>
      </c>
      <c r="B46" t="s">
        <v>16</v>
      </c>
      <c r="C46" t="s">
        <v>9</v>
      </c>
      <c r="D46" t="s">
        <v>10</v>
      </c>
      <c r="E46" s="3" t="s">
        <v>24</v>
      </c>
      <c r="F46" t="s">
        <v>23</v>
      </c>
      <c r="G46" t="s">
        <v>13</v>
      </c>
      <c r="H46" s="3" t="b">
        <v>0</v>
      </c>
      <c r="K46" t="s">
        <v>25</v>
      </c>
      <c r="L46" t="s">
        <v>26</v>
      </c>
    </row>
    <row r="47" spans="1:15" x14ac:dyDescent="0.25">
      <c r="J47">
        <v>3</v>
      </c>
      <c r="K47">
        <f>0/3</f>
        <v>0</v>
      </c>
      <c r="L47">
        <f>3/3</f>
        <v>1</v>
      </c>
      <c r="M47">
        <v>0</v>
      </c>
      <c r="N47">
        <f>(J47/17)*M47</f>
        <v>0</v>
      </c>
    </row>
    <row r="48" spans="1:15" x14ac:dyDescent="0.25">
      <c r="A48" t="s">
        <v>40</v>
      </c>
      <c r="B48" t="s">
        <v>43</v>
      </c>
    </row>
    <row r="49" spans="1:15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K49" s="1" t="s">
        <v>5</v>
      </c>
      <c r="O49" t="s">
        <v>35</v>
      </c>
    </row>
    <row r="50" spans="1:15" x14ac:dyDescent="0.25">
      <c r="A50">
        <v>1</v>
      </c>
      <c r="B50" t="s">
        <v>8</v>
      </c>
      <c r="C50" t="s">
        <v>9</v>
      </c>
      <c r="D50" t="s">
        <v>10</v>
      </c>
      <c r="E50" s="3" t="s">
        <v>11</v>
      </c>
      <c r="F50" t="s">
        <v>12</v>
      </c>
      <c r="G50" t="s">
        <v>13</v>
      </c>
      <c r="H50" s="3" t="b">
        <v>1</v>
      </c>
      <c r="K50" t="s">
        <v>12</v>
      </c>
      <c r="O50">
        <f>M3-(N52+N55+N58)</f>
        <v>0.28915878284167895</v>
      </c>
    </row>
    <row r="51" spans="1:15" x14ac:dyDescent="0.25">
      <c r="A51">
        <v>2</v>
      </c>
      <c r="B51" t="s">
        <v>14</v>
      </c>
      <c r="C51" t="s">
        <v>9</v>
      </c>
      <c r="D51" t="s">
        <v>15</v>
      </c>
      <c r="E51" s="3" t="s">
        <v>11</v>
      </c>
      <c r="F51" t="s">
        <v>12</v>
      </c>
      <c r="G51" t="s">
        <v>13</v>
      </c>
      <c r="H51" s="3" t="b">
        <v>1</v>
      </c>
      <c r="K51" t="s">
        <v>25</v>
      </c>
      <c r="L51" t="s">
        <v>26</v>
      </c>
      <c r="M51" t="s">
        <v>36</v>
      </c>
    </row>
    <row r="52" spans="1:15" x14ac:dyDescent="0.25">
      <c r="A52">
        <v>3</v>
      </c>
      <c r="B52" t="s">
        <v>14</v>
      </c>
      <c r="C52" t="s">
        <v>9</v>
      </c>
      <c r="D52" t="s">
        <v>10</v>
      </c>
      <c r="E52" s="3" t="s">
        <v>11</v>
      </c>
      <c r="F52" t="s">
        <v>12</v>
      </c>
      <c r="G52" t="s">
        <v>13</v>
      </c>
      <c r="H52" s="3" t="b">
        <v>1</v>
      </c>
      <c r="J52">
        <v>7</v>
      </c>
      <c r="K52">
        <f>5/7</f>
        <v>0.7142857142857143</v>
      </c>
      <c r="L52">
        <f>2/7</f>
        <v>0.2857142857142857</v>
      </c>
      <c r="M52">
        <f t="shared" ref="M52" si="4">-K52*LOG(K52, 2)-L52*LOG(L52,2)</f>
        <v>0.863120568566631</v>
      </c>
      <c r="N52">
        <f>(J52/17)*M52</f>
        <v>0.35540258705684802</v>
      </c>
    </row>
    <row r="53" spans="1:15" x14ac:dyDescent="0.25">
      <c r="A53">
        <v>4</v>
      </c>
      <c r="B53" t="s">
        <v>8</v>
      </c>
      <c r="C53" t="s">
        <v>9</v>
      </c>
      <c r="D53" t="s">
        <v>15</v>
      </c>
      <c r="E53" s="3" t="s">
        <v>11</v>
      </c>
      <c r="F53" t="s">
        <v>12</v>
      </c>
      <c r="G53" t="s">
        <v>13</v>
      </c>
      <c r="H53" s="3" t="b">
        <v>1</v>
      </c>
      <c r="K53" t="s">
        <v>18</v>
      </c>
    </row>
    <row r="54" spans="1:15" x14ac:dyDescent="0.25">
      <c r="A54">
        <v>5</v>
      </c>
      <c r="B54" t="s">
        <v>16</v>
      </c>
      <c r="C54" t="s">
        <v>9</v>
      </c>
      <c r="D54" t="s">
        <v>10</v>
      </c>
      <c r="E54" s="3" t="s">
        <v>11</v>
      </c>
      <c r="F54" t="s">
        <v>12</v>
      </c>
      <c r="G54" t="s">
        <v>13</v>
      </c>
      <c r="H54" s="3" t="b">
        <v>1</v>
      </c>
      <c r="K54" t="s">
        <v>25</v>
      </c>
      <c r="L54" t="s">
        <v>26</v>
      </c>
    </row>
    <row r="55" spans="1:15" x14ac:dyDescent="0.25">
      <c r="J55">
        <v>6</v>
      </c>
      <c r="K55">
        <f>3/6</f>
        <v>0.5</v>
      </c>
      <c r="L55">
        <f>3/6</f>
        <v>0.5</v>
      </c>
      <c r="M55">
        <f>-K55*LOG(K55, 2)-L55*LOG(L55,2)</f>
        <v>1</v>
      </c>
      <c r="N55">
        <f>(J55/17)*M55</f>
        <v>0.35294117647058826</v>
      </c>
    </row>
    <row r="56" spans="1:15" x14ac:dyDescent="0.25">
      <c r="A56" t="s">
        <v>40</v>
      </c>
      <c r="B56" t="s">
        <v>44</v>
      </c>
      <c r="K56" t="s">
        <v>23</v>
      </c>
    </row>
    <row r="57" spans="1:15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  <c r="K57" t="s">
        <v>25</v>
      </c>
      <c r="L57" t="s">
        <v>26</v>
      </c>
    </row>
    <row r="58" spans="1:15" x14ac:dyDescent="0.25">
      <c r="A58">
        <v>6</v>
      </c>
      <c r="B58" t="s">
        <v>8</v>
      </c>
      <c r="C58" t="s">
        <v>17</v>
      </c>
      <c r="D58" t="s">
        <v>10</v>
      </c>
      <c r="E58" t="s">
        <v>11</v>
      </c>
      <c r="F58" t="s">
        <v>18</v>
      </c>
      <c r="G58" t="s">
        <v>19</v>
      </c>
      <c r="H58" t="b">
        <v>1</v>
      </c>
      <c r="J58">
        <v>4</v>
      </c>
      <c r="K58">
        <f>0/4</f>
        <v>0</v>
      </c>
      <c r="L58">
        <f>4/4</f>
        <v>1</v>
      </c>
      <c r="M58">
        <v>0</v>
      </c>
      <c r="N58">
        <f>(J58/17)*M58</f>
        <v>0</v>
      </c>
    </row>
    <row r="59" spans="1:15" x14ac:dyDescent="0.25">
      <c r="A59">
        <v>8</v>
      </c>
      <c r="B59" t="s">
        <v>14</v>
      </c>
      <c r="C59" t="s">
        <v>17</v>
      </c>
      <c r="D59" t="s">
        <v>10</v>
      </c>
      <c r="E59" t="s">
        <v>11</v>
      </c>
      <c r="F59" t="s">
        <v>18</v>
      </c>
      <c r="G59" t="s">
        <v>13</v>
      </c>
      <c r="H59" t="b">
        <v>1</v>
      </c>
    </row>
    <row r="60" spans="1:15" x14ac:dyDescent="0.25">
      <c r="A60">
        <v>15</v>
      </c>
      <c r="B60" t="s">
        <v>14</v>
      </c>
      <c r="C60" t="s">
        <v>17</v>
      </c>
      <c r="D60" t="s">
        <v>10</v>
      </c>
      <c r="E60" t="s">
        <v>11</v>
      </c>
      <c r="F60" t="s">
        <v>18</v>
      </c>
      <c r="G60" t="s">
        <v>19</v>
      </c>
      <c r="H60" t="b">
        <v>0</v>
      </c>
      <c r="K60" s="1" t="s">
        <v>6</v>
      </c>
      <c r="O60" t="s">
        <v>35</v>
      </c>
    </row>
    <row r="61" spans="1:15" x14ac:dyDescent="0.25">
      <c r="K61" t="s">
        <v>19</v>
      </c>
      <c r="O61">
        <f>M14-(N63+N66)</f>
        <v>0.27978095333252817</v>
      </c>
    </row>
    <row r="62" spans="1:15" x14ac:dyDescent="0.25">
      <c r="A62" t="s">
        <v>40</v>
      </c>
      <c r="B62" t="s">
        <v>45</v>
      </c>
      <c r="K62" t="s">
        <v>25</v>
      </c>
      <c r="L62" t="s">
        <v>26</v>
      </c>
      <c r="M62" t="s">
        <v>36</v>
      </c>
    </row>
    <row r="63" spans="1:15" x14ac:dyDescent="0.25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  <c r="H63" t="s">
        <v>7</v>
      </c>
      <c r="J63">
        <v>5</v>
      </c>
      <c r="K63">
        <f>2/5</f>
        <v>0.4</v>
      </c>
      <c r="L63">
        <f>3/5</f>
        <v>0.6</v>
      </c>
      <c r="M63">
        <f t="shared" ref="M63" si="5">-K63*LOG(K63, 2)-L63*LOG(L63,2)</f>
        <v>0.97095059445466858</v>
      </c>
      <c r="N63">
        <f>(J63/17)*M63</f>
        <v>0.28557370425137313</v>
      </c>
    </row>
    <row r="64" spans="1:15" x14ac:dyDescent="0.25">
      <c r="A64">
        <v>10</v>
      </c>
      <c r="B64" t="s">
        <v>8</v>
      </c>
      <c r="C64" t="s">
        <v>21</v>
      </c>
      <c r="D64" t="s">
        <v>22</v>
      </c>
      <c r="E64" t="s">
        <v>11</v>
      </c>
      <c r="F64" s="3" t="s">
        <v>23</v>
      </c>
      <c r="G64" t="s">
        <v>19</v>
      </c>
      <c r="H64" s="3" t="b">
        <v>0</v>
      </c>
      <c r="K64" t="s">
        <v>13</v>
      </c>
    </row>
    <row r="65" spans="1:14" x14ac:dyDescent="0.25">
      <c r="K65" t="s">
        <v>25</v>
      </c>
      <c r="L65" t="s">
        <v>26</v>
      </c>
    </row>
    <row r="66" spans="1:14" x14ac:dyDescent="0.25">
      <c r="A66" t="s">
        <v>40</v>
      </c>
      <c r="B66" t="s">
        <v>44</v>
      </c>
      <c r="J66">
        <v>6</v>
      </c>
      <c r="K66">
        <f>6/12</f>
        <v>0.5</v>
      </c>
      <c r="L66">
        <f>6/12</f>
        <v>0.5</v>
      </c>
      <c r="M66">
        <f t="shared" ref="M66" si="6">-K66*LOG(K66, 2)-L66*LOG(L66,2)</f>
        <v>1</v>
      </c>
      <c r="N66">
        <f>(J66/17)*M66</f>
        <v>0.35294117647058826</v>
      </c>
    </row>
    <row r="67" spans="1:14" x14ac:dyDescent="0.25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</row>
    <row r="68" spans="1:14" x14ac:dyDescent="0.25">
      <c r="A68">
        <v>6</v>
      </c>
      <c r="B68" t="s">
        <v>8</v>
      </c>
      <c r="C68" t="s">
        <v>17</v>
      </c>
      <c r="D68" t="s">
        <v>10</v>
      </c>
      <c r="E68" t="s">
        <v>11</v>
      </c>
      <c r="F68" t="s">
        <v>18</v>
      </c>
      <c r="G68" t="s">
        <v>19</v>
      </c>
      <c r="H68" t="b">
        <v>1</v>
      </c>
    </row>
    <row r="69" spans="1:14" x14ac:dyDescent="0.25">
      <c r="A69">
        <v>8</v>
      </c>
      <c r="B69" t="s">
        <v>14</v>
      </c>
      <c r="C69" t="s">
        <v>17</v>
      </c>
      <c r="D69" t="s">
        <v>10</v>
      </c>
      <c r="E69" t="s">
        <v>11</v>
      </c>
      <c r="F69" t="s">
        <v>18</v>
      </c>
      <c r="G69" t="s">
        <v>13</v>
      </c>
      <c r="H69" t="b">
        <v>1</v>
      </c>
    </row>
    <row r="70" spans="1:14" x14ac:dyDescent="0.25">
      <c r="A70">
        <v>15</v>
      </c>
      <c r="B70" t="s">
        <v>14</v>
      </c>
      <c r="C70" t="s">
        <v>17</v>
      </c>
      <c r="D70" t="s">
        <v>10</v>
      </c>
      <c r="E70" t="s">
        <v>11</v>
      </c>
      <c r="F70" t="s">
        <v>18</v>
      </c>
      <c r="G70" t="s">
        <v>19</v>
      </c>
      <c r="H70" t="b">
        <v>0</v>
      </c>
    </row>
    <row r="72" spans="1:14" x14ac:dyDescent="0.25">
      <c r="A72" t="s">
        <v>40</v>
      </c>
      <c r="B72" t="s">
        <v>44</v>
      </c>
      <c r="C72" t="s">
        <v>46</v>
      </c>
    </row>
    <row r="73" spans="1:14" x14ac:dyDescent="0.25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</row>
    <row r="74" spans="1:14" x14ac:dyDescent="0.25">
      <c r="A74">
        <v>6</v>
      </c>
      <c r="B74" t="s">
        <v>8</v>
      </c>
      <c r="C74" t="s">
        <v>17</v>
      </c>
      <c r="D74" t="s">
        <v>10</v>
      </c>
      <c r="E74" t="s">
        <v>11</v>
      </c>
      <c r="F74" t="s">
        <v>18</v>
      </c>
      <c r="G74" t="s">
        <v>19</v>
      </c>
      <c r="H74" t="b">
        <v>1</v>
      </c>
    </row>
    <row r="75" spans="1:14" x14ac:dyDescent="0.25">
      <c r="A75">
        <v>8</v>
      </c>
      <c r="B75" t="s">
        <v>14</v>
      </c>
      <c r="C75" t="s">
        <v>17</v>
      </c>
      <c r="D75" t="s">
        <v>10</v>
      </c>
      <c r="E75" t="s">
        <v>11</v>
      </c>
      <c r="F75" t="s">
        <v>18</v>
      </c>
      <c r="G75" t="s">
        <v>13</v>
      </c>
      <c r="H75" t="b">
        <v>1</v>
      </c>
    </row>
    <row r="76" spans="1:14" x14ac:dyDescent="0.25">
      <c r="A76">
        <v>15</v>
      </c>
      <c r="B76" t="s">
        <v>14</v>
      </c>
      <c r="C76" t="s">
        <v>17</v>
      </c>
      <c r="D76" t="s">
        <v>10</v>
      </c>
      <c r="E76" t="s">
        <v>11</v>
      </c>
      <c r="F76" t="s">
        <v>18</v>
      </c>
      <c r="G76" t="s">
        <v>19</v>
      </c>
      <c r="H76" t="b">
        <v>0</v>
      </c>
    </row>
    <row r="78" spans="1:14" x14ac:dyDescent="0.25">
      <c r="A78" t="s">
        <v>40</v>
      </c>
      <c r="B78" t="s">
        <v>44</v>
      </c>
      <c r="C78" t="s">
        <v>47</v>
      </c>
    </row>
    <row r="79" spans="1:14" x14ac:dyDescent="0.2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</row>
    <row r="80" spans="1:14" x14ac:dyDescent="0.25">
      <c r="A80">
        <v>8</v>
      </c>
      <c r="B80" t="s">
        <v>14</v>
      </c>
      <c r="C80" t="s">
        <v>17</v>
      </c>
      <c r="D80" t="s">
        <v>10</v>
      </c>
      <c r="E80" t="s">
        <v>11</v>
      </c>
      <c r="F80" t="s">
        <v>18</v>
      </c>
      <c r="G80" s="3" t="s">
        <v>13</v>
      </c>
      <c r="H80" s="3" t="b">
        <v>1</v>
      </c>
    </row>
    <row r="82" spans="1:8" x14ac:dyDescent="0.25">
      <c r="A82" t="s">
        <v>40</v>
      </c>
      <c r="B82" t="s">
        <v>44</v>
      </c>
      <c r="C82" t="s">
        <v>46</v>
      </c>
    </row>
    <row r="83" spans="1:8" x14ac:dyDescent="0.25">
      <c r="A83" t="s">
        <v>0</v>
      </c>
      <c r="B83" t="s">
        <v>1</v>
      </c>
      <c r="C83" t="s">
        <v>2</v>
      </c>
      <c r="D83" t="s">
        <v>3</v>
      </c>
      <c r="E83" t="s">
        <v>4</v>
      </c>
      <c r="F83" t="s">
        <v>5</v>
      </c>
      <c r="G83" t="s">
        <v>6</v>
      </c>
      <c r="H83" t="s">
        <v>7</v>
      </c>
    </row>
    <row r="84" spans="1:8" x14ac:dyDescent="0.25">
      <c r="A84">
        <v>6</v>
      </c>
      <c r="B84" t="s">
        <v>8</v>
      </c>
      <c r="C84" t="s">
        <v>17</v>
      </c>
      <c r="D84" t="s">
        <v>10</v>
      </c>
      <c r="E84" t="s">
        <v>11</v>
      </c>
      <c r="F84" t="s">
        <v>18</v>
      </c>
      <c r="G84" t="s">
        <v>19</v>
      </c>
      <c r="H84" t="b">
        <v>1</v>
      </c>
    </row>
    <row r="85" spans="1:8" x14ac:dyDescent="0.25">
      <c r="A85">
        <v>15</v>
      </c>
      <c r="B85" t="s">
        <v>14</v>
      </c>
      <c r="C85" t="s">
        <v>17</v>
      </c>
      <c r="D85" t="s">
        <v>10</v>
      </c>
      <c r="E85" t="s">
        <v>11</v>
      </c>
      <c r="F85" t="s">
        <v>18</v>
      </c>
      <c r="G85" t="s">
        <v>19</v>
      </c>
      <c r="H85" t="b">
        <v>0</v>
      </c>
    </row>
    <row r="87" spans="1:8" x14ac:dyDescent="0.25">
      <c r="A87" t="s">
        <v>40</v>
      </c>
      <c r="B87" t="s">
        <v>44</v>
      </c>
      <c r="C87" t="s">
        <v>46</v>
      </c>
      <c r="D87" t="s">
        <v>48</v>
      </c>
    </row>
    <row r="88" spans="1:8" x14ac:dyDescent="0.25">
      <c r="A88" t="s">
        <v>0</v>
      </c>
      <c r="B88" t="s">
        <v>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  <c r="H88" t="s">
        <v>7</v>
      </c>
    </row>
    <row r="89" spans="1:8" x14ac:dyDescent="0.25">
      <c r="A89">
        <v>15</v>
      </c>
      <c r="B89" s="3" t="s">
        <v>14</v>
      </c>
      <c r="C89" t="s">
        <v>17</v>
      </c>
      <c r="D89" t="s">
        <v>10</v>
      </c>
      <c r="E89" t="s">
        <v>11</v>
      </c>
      <c r="F89" t="s">
        <v>18</v>
      </c>
      <c r="G89" t="s">
        <v>19</v>
      </c>
      <c r="H89" s="3" t="b">
        <v>0</v>
      </c>
    </row>
    <row r="91" spans="1:8" x14ac:dyDescent="0.25">
      <c r="A91" t="s">
        <v>40</v>
      </c>
      <c r="B91" t="s">
        <v>44</v>
      </c>
      <c r="C91" t="s">
        <v>46</v>
      </c>
      <c r="D91" t="s">
        <v>48</v>
      </c>
    </row>
    <row r="92" spans="1:8" x14ac:dyDescent="0.25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</row>
    <row r="93" spans="1:8" x14ac:dyDescent="0.25">
      <c r="A93">
        <v>6</v>
      </c>
      <c r="B93" s="3" t="s">
        <v>8</v>
      </c>
      <c r="C93" t="s">
        <v>17</v>
      </c>
      <c r="D93" t="s">
        <v>10</v>
      </c>
      <c r="E93" t="s">
        <v>11</v>
      </c>
      <c r="F93" t="s">
        <v>18</v>
      </c>
      <c r="G93" t="s">
        <v>19</v>
      </c>
      <c r="H93" s="3" t="b">
        <v>1</v>
      </c>
    </row>
    <row r="95" spans="1:8" x14ac:dyDescent="0.25">
      <c r="A95" t="s">
        <v>41</v>
      </c>
      <c r="B95" t="s">
        <v>46</v>
      </c>
    </row>
    <row r="96" spans="1:8" x14ac:dyDescent="0.25">
      <c r="A96" t="s">
        <v>0</v>
      </c>
      <c r="B96" t="s">
        <v>1</v>
      </c>
      <c r="C96" t="s">
        <v>2</v>
      </c>
      <c r="D96" t="s">
        <v>3</v>
      </c>
      <c r="E96" t="s">
        <v>4</v>
      </c>
      <c r="F96" t="s">
        <v>5</v>
      </c>
      <c r="G96" t="s">
        <v>6</v>
      </c>
      <c r="H96" t="s">
        <v>7</v>
      </c>
    </row>
    <row r="97" spans="1:8" x14ac:dyDescent="0.25">
      <c r="A97">
        <v>7</v>
      </c>
      <c r="B97" t="s">
        <v>14</v>
      </c>
      <c r="C97" t="s">
        <v>17</v>
      </c>
      <c r="D97" t="s">
        <v>10</v>
      </c>
      <c r="E97" t="s">
        <v>20</v>
      </c>
      <c r="F97" t="s">
        <v>18</v>
      </c>
      <c r="G97" s="3" t="s">
        <v>19</v>
      </c>
      <c r="H97" s="3" t="b">
        <v>1</v>
      </c>
    </row>
    <row r="99" spans="1:8" x14ac:dyDescent="0.25">
      <c r="A99" t="s">
        <v>41</v>
      </c>
      <c r="B99" t="s">
        <v>47</v>
      </c>
    </row>
    <row r="100" spans="1:8" x14ac:dyDescent="0.25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  <c r="H100" t="s">
        <v>7</v>
      </c>
    </row>
    <row r="101" spans="1:8" x14ac:dyDescent="0.25">
      <c r="A101">
        <v>9</v>
      </c>
      <c r="B101" t="s">
        <v>14</v>
      </c>
      <c r="C101" s="4" t="s">
        <v>17</v>
      </c>
      <c r="D101" t="s">
        <v>15</v>
      </c>
      <c r="E101" t="s">
        <v>20</v>
      </c>
      <c r="F101" t="s">
        <v>18</v>
      </c>
      <c r="G101" s="3" t="s">
        <v>13</v>
      </c>
      <c r="H101" s="3" t="b">
        <v>0</v>
      </c>
    </row>
    <row r="102" spans="1:8" x14ac:dyDescent="0.25">
      <c r="A102">
        <v>13</v>
      </c>
      <c r="B102" t="s">
        <v>8</v>
      </c>
      <c r="C102" s="4" t="s">
        <v>17</v>
      </c>
      <c r="D102" t="s">
        <v>10</v>
      </c>
      <c r="E102" t="s">
        <v>20</v>
      </c>
      <c r="F102" t="s">
        <v>12</v>
      </c>
      <c r="G102" s="3" t="s">
        <v>13</v>
      </c>
      <c r="H102" s="3" t="b">
        <v>0</v>
      </c>
    </row>
    <row r="103" spans="1:8" x14ac:dyDescent="0.25">
      <c r="A103">
        <v>14</v>
      </c>
      <c r="B103" t="s">
        <v>16</v>
      </c>
      <c r="C103" s="4" t="s">
        <v>17</v>
      </c>
      <c r="D103" t="s">
        <v>15</v>
      </c>
      <c r="E103" t="s">
        <v>20</v>
      </c>
      <c r="F103" t="s">
        <v>12</v>
      </c>
      <c r="G103" s="3" t="s">
        <v>13</v>
      </c>
      <c r="H103" s="3" t="b">
        <v>0</v>
      </c>
    </row>
    <row r="104" spans="1:8" x14ac:dyDescent="0.25">
      <c r="A104">
        <v>17</v>
      </c>
      <c r="B104" t="s">
        <v>8</v>
      </c>
      <c r="C104" s="4" t="s">
        <v>9</v>
      </c>
      <c r="D104" t="s">
        <v>15</v>
      </c>
      <c r="E104" t="s">
        <v>20</v>
      </c>
      <c r="F104" t="s">
        <v>18</v>
      </c>
      <c r="G104" s="3" t="s">
        <v>13</v>
      </c>
      <c r="H104" s="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WatermelonDataset-Excel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Turner</cp:lastModifiedBy>
  <dcterms:created xsi:type="dcterms:W3CDTF">2024-04-07T14:58:35Z</dcterms:created>
  <dcterms:modified xsi:type="dcterms:W3CDTF">2024-04-08T01:20:04Z</dcterms:modified>
</cp:coreProperties>
</file>